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26"/>
  <workbookPr filterPrivacy="1" defaultThemeVersion="124226"/>
  <bookViews>
    <workbookView xWindow="0" yWindow="0" windowWidth="10995" windowHeight="9510" tabRatio="998" activeTab="7"/>
  </bookViews>
  <sheets>
    <sheet name="Consolidado " sheetId="1" r:id="rId1"/>
    <sheet name="Pertinencia" sheetId="15" r:id="rId2"/>
    <sheet name="Enero" sheetId="5" r:id="rId3"/>
    <sheet name="Febrero" sheetId="6" r:id="rId4"/>
    <sheet name="Marzo " sheetId="7" r:id="rId5"/>
    <sheet name="Abril " sheetId="13" r:id="rId6"/>
    <sheet name="Mayo " sheetId="12" r:id="rId7"/>
    <sheet name="Junio" sheetId="11" r:id="rId8"/>
    <sheet name="Julio" sheetId="10" r:id="rId9"/>
    <sheet name="Agosto" sheetId="9" r:id="rId10"/>
    <sheet name="Septiembre" sheetId="8" r:id="rId11"/>
    <sheet name="Octubre " sheetId="4" r:id="rId12"/>
    <sheet name="Noviembre" sheetId="2" r:id="rId13"/>
    <sheet name="Diciembre " sheetId="3" r:id="rId14"/>
  </sheets>
  <externalReferences>
    <externalReference r:id="rId15"/>
    <externalReference r:id="rId16"/>
    <externalReference r:id="rId17"/>
    <externalReference r:id="rId18"/>
    <externalReference r:id="rId19"/>
    <externalReference r:id="rId20"/>
  </externalReferences>
  <calcPr calcId="171027"/>
</workbook>
</file>

<file path=xl/calcChain.xml><?xml version="1.0" encoding="utf-8"?>
<calcChain xmlns="http://schemas.openxmlformats.org/spreadsheetml/2006/main">
  <c r="B195" i="11" l="1"/>
  <c r="E119" i="11"/>
  <c r="D119" i="11"/>
  <c r="C119" i="11" s="1"/>
  <c r="E118" i="11"/>
  <c r="C118" i="11" s="1"/>
  <c r="D118" i="11"/>
  <c r="E117" i="11"/>
  <c r="D117" i="11"/>
  <c r="C117" i="11" s="1"/>
  <c r="E116" i="11"/>
  <c r="C116" i="11" s="1"/>
  <c r="D116" i="11"/>
  <c r="E115" i="11"/>
  <c r="D115" i="11"/>
  <c r="C115" i="11" s="1"/>
  <c r="E114" i="11"/>
  <c r="D114" i="11"/>
  <c r="E113" i="11"/>
  <c r="D113" i="11"/>
  <c r="C113" i="11" s="1"/>
  <c r="E112" i="11"/>
  <c r="D112" i="11"/>
  <c r="C112" i="11"/>
  <c r="E111" i="11"/>
  <c r="D111" i="11"/>
  <c r="E110" i="11"/>
  <c r="D110" i="11"/>
  <c r="E109" i="11"/>
  <c r="D109"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3" i="11"/>
  <c r="D103" i="11"/>
  <c r="E102" i="11"/>
  <c r="D102" i="11"/>
  <c r="C102" i="11"/>
  <c r="E101" i="11"/>
  <c r="D101" i="11"/>
  <c r="C101" i="11" s="1"/>
  <c r="E100" i="11"/>
  <c r="D100" i="11"/>
  <c r="E99" i="11"/>
  <c r="D99" i="11"/>
  <c r="C99" i="11" s="1"/>
  <c r="E98" i="11"/>
  <c r="D98" i="11"/>
  <c r="C98" i="11" s="1"/>
  <c r="E97" i="11"/>
  <c r="D97" i="11"/>
  <c r="C97" i="11" s="1"/>
  <c r="E96" i="11"/>
  <c r="C96" i="11" s="1"/>
  <c r="D96" i="11"/>
  <c r="E95" i="11"/>
  <c r="D95" i="11"/>
  <c r="C95" i="11" s="1"/>
  <c r="E94" i="11"/>
  <c r="C94" i="11" s="1"/>
  <c r="E93" i="11"/>
  <c r="D93" i="11"/>
  <c r="S88" i="11"/>
  <c r="R88" i="11"/>
  <c r="Q88" i="11"/>
  <c r="P88" i="11"/>
  <c r="O88" i="11"/>
  <c r="N88" i="11"/>
  <c r="M88" i="11"/>
  <c r="L88" i="11"/>
  <c r="K88" i="11"/>
  <c r="J88" i="11"/>
  <c r="I88" i="11"/>
  <c r="H88" i="11"/>
  <c r="G88" i="11"/>
  <c r="F88" i="11"/>
  <c r="E88" i="11"/>
  <c r="D88" i="11"/>
  <c r="C88" i="11"/>
  <c r="B87" i="11"/>
  <c r="B86" i="11"/>
  <c r="B85" i="11"/>
  <c r="B84" i="11"/>
  <c r="B83" i="11"/>
  <c r="B82" i="11"/>
  <c r="B81" i="11"/>
  <c r="B80" i="11"/>
  <c r="B79" i="11"/>
  <c r="B78" i="11"/>
  <c r="B77" i="11"/>
  <c r="B76" i="11"/>
  <c r="B75" i="11"/>
  <c r="B74" i="11"/>
  <c r="B73" i="11"/>
  <c r="B72" i="11"/>
  <c r="AW69" i="11"/>
  <c r="AV69" i="11"/>
  <c r="AU69" i="11"/>
  <c r="AT69" i="11"/>
  <c r="AS69" i="11"/>
  <c r="AR69" i="11"/>
  <c r="AQ69" i="11"/>
  <c r="AP69" i="11"/>
  <c r="AO69" i="11"/>
  <c r="AN69" i="11"/>
  <c r="AM69" i="11"/>
  <c r="AL69" i="11"/>
  <c r="AK69" i="11"/>
  <c r="AJ69" i="11"/>
  <c r="AI69" i="11"/>
  <c r="AH69" i="11"/>
  <c r="AG69" i="11"/>
  <c r="AF69" i="11"/>
  <c r="AE69" i="11"/>
  <c r="AD69" i="11"/>
  <c r="AC69" i="11"/>
  <c r="AA69" i="11"/>
  <c r="Z69" i="11"/>
  <c r="Y69" i="11"/>
  <c r="W69" i="11"/>
  <c r="V69" i="11"/>
  <c r="U69" i="11"/>
  <c r="T69" i="11"/>
  <c r="S69" i="11"/>
  <c r="R69" i="11"/>
  <c r="Q69" i="11"/>
  <c r="P69" i="11"/>
  <c r="O69" i="11"/>
  <c r="N69" i="11"/>
  <c r="M69" i="11"/>
  <c r="L69" i="11"/>
  <c r="K69" i="11"/>
  <c r="J69" i="11"/>
  <c r="I69" i="11"/>
  <c r="H69" i="11"/>
  <c r="G69" i="11"/>
  <c r="F69" i="11"/>
  <c r="E69" i="11"/>
  <c r="D69" i="11"/>
  <c r="C69" i="11"/>
  <c r="AB68" i="11"/>
  <c r="X68" i="11"/>
  <c r="B68" i="11"/>
  <c r="AB67" i="11"/>
  <c r="X67" i="11"/>
  <c r="B67" i="11"/>
  <c r="AB66" i="11"/>
  <c r="X66" i="11"/>
  <c r="B66" i="11"/>
  <c r="AB65" i="11"/>
  <c r="X65" i="11"/>
  <c r="B65" i="11"/>
  <c r="AB64" i="11"/>
  <c r="X64" i="11"/>
  <c r="B64" i="11"/>
  <c r="AB63" i="11"/>
  <c r="X63" i="11"/>
  <c r="B63" i="11"/>
  <c r="AB62" i="11"/>
  <c r="X62" i="11"/>
  <c r="B62" i="11"/>
  <c r="AB61" i="11"/>
  <c r="X61" i="11"/>
  <c r="B61" i="11"/>
  <c r="AB60" i="11"/>
  <c r="X60" i="11"/>
  <c r="B60" i="11"/>
  <c r="AB59" i="11"/>
  <c r="X59" i="11"/>
  <c r="B59" i="11"/>
  <c r="AB58" i="11"/>
  <c r="X58" i="11"/>
  <c r="B58" i="11"/>
  <c r="AB57" i="11"/>
  <c r="X57" i="11"/>
  <c r="B57" i="11"/>
  <c r="AB56" i="11"/>
  <c r="X56" i="11"/>
  <c r="B56" i="11"/>
  <c r="AB55" i="11"/>
  <c r="X55" i="11"/>
  <c r="B55" i="11"/>
  <c r="AB54" i="11"/>
  <c r="X54" i="11"/>
  <c r="B54" i="11"/>
  <c r="AB53" i="11"/>
  <c r="X53" i="11"/>
  <c r="B53" i="11"/>
  <c r="AB52" i="11"/>
  <c r="X52" i="11"/>
  <c r="B52" i="11"/>
  <c r="AB51" i="11"/>
  <c r="X51" i="11"/>
  <c r="B51" i="11"/>
  <c r="AB50" i="11"/>
  <c r="X50" i="11"/>
  <c r="B50" i="11"/>
  <c r="AB49" i="11"/>
  <c r="X49" i="11"/>
  <c r="B49" i="11"/>
  <c r="AB48" i="11"/>
  <c r="X48" i="11"/>
  <c r="B48" i="11"/>
  <c r="AB47" i="11"/>
  <c r="X47" i="11"/>
  <c r="B47" i="11"/>
  <c r="AB46" i="11"/>
  <c r="X46" i="11"/>
  <c r="B46" i="11"/>
  <c r="AB45" i="11"/>
  <c r="X45" i="11"/>
  <c r="B45" i="11"/>
  <c r="AB44" i="11"/>
  <c r="X44" i="11"/>
  <c r="B44" i="11"/>
  <c r="AB43" i="11"/>
  <c r="X43" i="11"/>
  <c r="B43" i="11"/>
  <c r="AB42" i="11"/>
  <c r="X42" i="11"/>
  <c r="B42" i="11"/>
  <c r="AB41" i="11"/>
  <c r="X41" i="11"/>
  <c r="B41" i="11"/>
  <c r="AB40" i="11"/>
  <c r="X40" i="11"/>
  <c r="B40" i="11"/>
  <c r="AB39" i="11"/>
  <c r="X39" i="11"/>
  <c r="B39" i="11"/>
  <c r="AB38" i="11"/>
  <c r="B38" i="11"/>
  <c r="AB37" i="11"/>
  <c r="X37" i="11"/>
  <c r="B37" i="11"/>
  <c r="AB36" i="11"/>
  <c r="X36" i="11"/>
  <c r="B36" i="11"/>
  <c r="AB35" i="11"/>
  <c r="X35" i="11"/>
  <c r="B35" i="11"/>
  <c r="AB34" i="11"/>
  <c r="X34" i="11"/>
  <c r="B34" i="11"/>
  <c r="AB33" i="11"/>
  <c r="X33" i="11"/>
  <c r="B33" i="11"/>
  <c r="AB32" i="11"/>
  <c r="X32" i="11"/>
  <c r="B32" i="11"/>
  <c r="AB31" i="11"/>
  <c r="X31" i="11"/>
  <c r="B31" i="11"/>
  <c r="AB30" i="11"/>
  <c r="X30" i="11"/>
  <c r="B30" i="11"/>
  <c r="AB29" i="11"/>
  <c r="X29" i="11"/>
  <c r="B29" i="11"/>
  <c r="AB28" i="11"/>
  <c r="X28" i="11"/>
  <c r="B28" i="11"/>
  <c r="AB27" i="11"/>
  <c r="X27" i="11"/>
  <c r="B27" i="11"/>
  <c r="AB26" i="11"/>
  <c r="X26" i="11"/>
  <c r="B26" i="11"/>
  <c r="AB25" i="11"/>
  <c r="X25" i="11"/>
  <c r="B25" i="11"/>
  <c r="AB24" i="11"/>
  <c r="X24" i="11"/>
  <c r="B24" i="11"/>
  <c r="AB23" i="11"/>
  <c r="X23" i="11"/>
  <c r="B23" i="11"/>
  <c r="AB22" i="11"/>
  <c r="X22" i="11"/>
  <c r="B22" i="11"/>
  <c r="AB21" i="11"/>
  <c r="X21" i="11"/>
  <c r="B21" i="11"/>
  <c r="AB20" i="11"/>
  <c r="X20" i="11"/>
  <c r="B20" i="11"/>
  <c r="AB19" i="11"/>
  <c r="X19" i="11"/>
  <c r="B19" i="11"/>
  <c r="AB18" i="11"/>
  <c r="X18" i="11"/>
  <c r="B18" i="11"/>
  <c r="AB17" i="11"/>
  <c r="X17" i="11"/>
  <c r="B17" i="11"/>
  <c r="AB16" i="11"/>
  <c r="X16" i="11"/>
  <c r="B16" i="11"/>
  <c r="AB15" i="11"/>
  <c r="X15" i="11"/>
  <c r="B15" i="11"/>
  <c r="AB14" i="11"/>
  <c r="X14" i="11"/>
  <c r="B14" i="11"/>
  <c r="AB13" i="11"/>
  <c r="X13" i="11"/>
  <c r="B13" i="11"/>
  <c r="AB12" i="11"/>
  <c r="AB69" i="11" s="1"/>
  <c r="X12" i="11"/>
  <c r="B12" i="11"/>
  <c r="A5" i="11"/>
  <c r="A4" i="11"/>
  <c r="A3" i="11"/>
  <c r="A2" i="11"/>
  <c r="B195" i="12"/>
  <c r="E119" i="12"/>
  <c r="D119" i="12"/>
  <c r="E118" i="12"/>
  <c r="D118" i="12"/>
  <c r="C118" i="12"/>
  <c r="E117" i="12"/>
  <c r="D117" i="12"/>
  <c r="C117" i="12"/>
  <c r="E116" i="12"/>
  <c r="D116" i="12"/>
  <c r="E115" i="12"/>
  <c r="D115" i="12"/>
  <c r="C115" i="12" s="1"/>
  <c r="E114" i="12"/>
  <c r="C114" i="12" s="1"/>
  <c r="D114" i="12"/>
  <c r="E113" i="12"/>
  <c r="D113" i="12"/>
  <c r="C113" i="12" s="1"/>
  <c r="E112" i="12"/>
  <c r="D112" i="12"/>
  <c r="C112" i="12" s="1"/>
  <c r="E111" i="12"/>
  <c r="D111" i="12"/>
  <c r="E110" i="12"/>
  <c r="D110" i="12"/>
  <c r="C110" i="12"/>
  <c r="E109" i="12"/>
  <c r="D109" i="12"/>
  <c r="C109" i="12"/>
  <c r="AQ104" i="12"/>
  <c r="AP104" i="12"/>
  <c r="AO104" i="12"/>
  <c r="AN104" i="12"/>
  <c r="AM104" i="12"/>
  <c r="AL104" i="12"/>
  <c r="AK104" i="12"/>
  <c r="AJ104" i="12"/>
  <c r="AI104" i="12"/>
  <c r="AH104" i="12"/>
  <c r="AG104" i="12"/>
  <c r="AF104" i="12"/>
  <c r="AE104" i="12"/>
  <c r="AD104" i="12"/>
  <c r="AC104" i="12"/>
  <c r="AB104" i="12"/>
  <c r="AA104" i="12"/>
  <c r="Z104" i="12"/>
  <c r="Y104" i="12"/>
  <c r="X104" i="12"/>
  <c r="W104" i="12"/>
  <c r="V104" i="12"/>
  <c r="U104" i="12"/>
  <c r="T104" i="12"/>
  <c r="S104" i="12"/>
  <c r="R104" i="12"/>
  <c r="Q104" i="12"/>
  <c r="P104" i="12"/>
  <c r="O104" i="12"/>
  <c r="N104" i="12"/>
  <c r="M104" i="12"/>
  <c r="L104" i="12"/>
  <c r="K104" i="12"/>
  <c r="J104" i="12"/>
  <c r="I104" i="12"/>
  <c r="H104" i="12"/>
  <c r="G104" i="12"/>
  <c r="F104" i="12"/>
  <c r="E103" i="12"/>
  <c r="D103" i="12"/>
  <c r="C103" i="12"/>
  <c r="E102" i="12"/>
  <c r="D102" i="12"/>
  <c r="C102" i="12" s="1"/>
  <c r="E101" i="12"/>
  <c r="D101" i="12"/>
  <c r="C101" i="12" s="1"/>
  <c r="E100" i="12"/>
  <c r="D100" i="12"/>
  <c r="C100" i="12"/>
  <c r="E99" i="12"/>
  <c r="C99" i="12" s="1"/>
  <c r="D99" i="12"/>
  <c r="E98" i="12"/>
  <c r="D98" i="12"/>
  <c r="C98" i="12" s="1"/>
  <c r="E97" i="12"/>
  <c r="D97" i="12"/>
  <c r="C97" i="12" s="1"/>
  <c r="E96" i="12"/>
  <c r="D96" i="12"/>
  <c r="C96" i="12" s="1"/>
  <c r="E95" i="12"/>
  <c r="D95" i="12"/>
  <c r="C95" i="12"/>
  <c r="E94" i="12"/>
  <c r="C94" i="12" s="1"/>
  <c r="E93" i="12"/>
  <c r="D93" i="12"/>
  <c r="C93" i="12"/>
  <c r="S88" i="12"/>
  <c r="R88" i="12"/>
  <c r="Q88" i="12"/>
  <c r="P88" i="12"/>
  <c r="O88" i="12"/>
  <c r="N88" i="12"/>
  <c r="M88" i="12"/>
  <c r="L88" i="12"/>
  <c r="K88" i="12"/>
  <c r="J88" i="12"/>
  <c r="I88" i="12"/>
  <c r="H88" i="12"/>
  <c r="G88" i="12"/>
  <c r="F88" i="12"/>
  <c r="E88" i="12"/>
  <c r="D88" i="12"/>
  <c r="C88" i="12"/>
  <c r="B87" i="12"/>
  <c r="B86" i="12"/>
  <c r="B85" i="12"/>
  <c r="B84" i="12"/>
  <c r="B83" i="12"/>
  <c r="B82" i="12"/>
  <c r="B81" i="12"/>
  <c r="B80" i="12"/>
  <c r="B79" i="12"/>
  <c r="B78" i="12"/>
  <c r="B77" i="12"/>
  <c r="B76" i="12"/>
  <c r="B75" i="12"/>
  <c r="B74" i="12"/>
  <c r="B73" i="12"/>
  <c r="B72" i="12"/>
  <c r="AW69" i="12"/>
  <c r="AV69" i="12"/>
  <c r="AU69" i="12"/>
  <c r="AT69" i="12"/>
  <c r="AS69" i="12"/>
  <c r="AR69" i="12"/>
  <c r="AQ69" i="12"/>
  <c r="AP69" i="12"/>
  <c r="AO69" i="12"/>
  <c r="AN69" i="12"/>
  <c r="AM69" i="12"/>
  <c r="AL69" i="12"/>
  <c r="AK69" i="12"/>
  <c r="AJ69" i="12"/>
  <c r="AI69" i="12"/>
  <c r="AH69" i="12"/>
  <c r="AG69" i="12"/>
  <c r="AF69" i="12"/>
  <c r="AE69" i="12"/>
  <c r="AD69" i="12"/>
  <c r="AC69" i="12"/>
  <c r="AA69" i="12"/>
  <c r="Z69" i="12"/>
  <c r="Y69" i="12"/>
  <c r="W69" i="12"/>
  <c r="V69" i="12"/>
  <c r="U69" i="12"/>
  <c r="T69" i="12"/>
  <c r="S69" i="12"/>
  <c r="R69" i="12"/>
  <c r="Q69" i="12"/>
  <c r="P69" i="12"/>
  <c r="O69" i="12"/>
  <c r="N69" i="12"/>
  <c r="M69" i="12"/>
  <c r="L69" i="12"/>
  <c r="K69" i="12"/>
  <c r="J69" i="12"/>
  <c r="I69" i="12"/>
  <c r="H69" i="12"/>
  <c r="G69" i="12"/>
  <c r="F69" i="12"/>
  <c r="E69" i="12"/>
  <c r="D69" i="12"/>
  <c r="C69" i="12"/>
  <c r="AB68" i="12"/>
  <c r="X68" i="12"/>
  <c r="B68" i="12"/>
  <c r="AB67" i="12"/>
  <c r="X67" i="12"/>
  <c r="B67" i="12"/>
  <c r="AB66" i="12"/>
  <c r="X66" i="12"/>
  <c r="B66" i="12"/>
  <c r="AB65" i="12"/>
  <c r="X65" i="12"/>
  <c r="B65" i="12"/>
  <c r="AB64" i="12"/>
  <c r="X64" i="12"/>
  <c r="B64" i="12"/>
  <c r="AB63" i="12"/>
  <c r="X63" i="12"/>
  <c r="B63" i="12"/>
  <c r="AB62" i="12"/>
  <c r="X62" i="12"/>
  <c r="B62" i="12"/>
  <c r="AB61" i="12"/>
  <c r="X61" i="12"/>
  <c r="B61" i="12"/>
  <c r="AB60" i="12"/>
  <c r="X60" i="12"/>
  <c r="B60" i="12"/>
  <c r="AB59" i="12"/>
  <c r="X59" i="12"/>
  <c r="B59" i="12"/>
  <c r="AB58" i="12"/>
  <c r="X58" i="12"/>
  <c r="B58" i="12"/>
  <c r="AB57" i="12"/>
  <c r="X57" i="12"/>
  <c r="B57" i="12"/>
  <c r="AB56" i="12"/>
  <c r="X56" i="12"/>
  <c r="B56" i="12"/>
  <c r="AB55" i="12"/>
  <c r="X55" i="12"/>
  <c r="B55" i="12"/>
  <c r="AB54" i="12"/>
  <c r="X54" i="12"/>
  <c r="B54" i="12"/>
  <c r="AB53" i="12"/>
  <c r="X53" i="12"/>
  <c r="B53" i="12"/>
  <c r="AB52" i="12"/>
  <c r="X52" i="12"/>
  <c r="B52" i="12"/>
  <c r="AB51" i="12"/>
  <c r="X51" i="12"/>
  <c r="B51" i="12"/>
  <c r="AB50" i="12"/>
  <c r="X50" i="12"/>
  <c r="B50" i="12"/>
  <c r="AB49" i="12"/>
  <c r="X49" i="12"/>
  <c r="B49" i="12"/>
  <c r="AB48" i="12"/>
  <c r="X48" i="12"/>
  <c r="B48" i="12"/>
  <c r="AB47" i="12"/>
  <c r="X47" i="12"/>
  <c r="B47" i="12"/>
  <c r="AB46" i="12"/>
  <c r="X46" i="12"/>
  <c r="B46" i="12"/>
  <c r="AB45" i="12"/>
  <c r="X45" i="12"/>
  <c r="B45" i="12"/>
  <c r="AB44" i="12"/>
  <c r="X44" i="12"/>
  <c r="B44" i="12"/>
  <c r="AB43" i="12"/>
  <c r="X43" i="12"/>
  <c r="B43" i="12"/>
  <c r="AB42" i="12"/>
  <c r="X42" i="12"/>
  <c r="B42" i="12"/>
  <c r="AB41" i="12"/>
  <c r="X41" i="12"/>
  <c r="B41" i="12"/>
  <c r="AB40" i="12"/>
  <c r="X40" i="12"/>
  <c r="B40" i="12"/>
  <c r="AB39" i="12"/>
  <c r="X39" i="12"/>
  <c r="B39" i="12"/>
  <c r="AB38" i="12"/>
  <c r="B38" i="12"/>
  <c r="AB37" i="12"/>
  <c r="X37" i="12"/>
  <c r="B37" i="12"/>
  <c r="AB36" i="12"/>
  <c r="X36" i="12"/>
  <c r="B36" i="12"/>
  <c r="AB35" i="12"/>
  <c r="X35" i="12"/>
  <c r="B35" i="12"/>
  <c r="AB34" i="12"/>
  <c r="X34" i="12"/>
  <c r="B34" i="12"/>
  <c r="AB33" i="12"/>
  <c r="X33" i="12"/>
  <c r="B33" i="12"/>
  <c r="AB32" i="12"/>
  <c r="X32" i="12"/>
  <c r="B32" i="12"/>
  <c r="AB31" i="12"/>
  <c r="X31" i="12"/>
  <c r="B31" i="12"/>
  <c r="AB30" i="12"/>
  <c r="X30" i="12"/>
  <c r="B30" i="12"/>
  <c r="AB29" i="12"/>
  <c r="X29" i="12"/>
  <c r="B29" i="12"/>
  <c r="AB28" i="12"/>
  <c r="X28" i="12"/>
  <c r="B28" i="12"/>
  <c r="AB27" i="12"/>
  <c r="X27" i="12"/>
  <c r="B27" i="12"/>
  <c r="AB26" i="12"/>
  <c r="X26" i="12"/>
  <c r="B26" i="12"/>
  <c r="AB25" i="12"/>
  <c r="X25" i="12"/>
  <c r="B25" i="12"/>
  <c r="AB24" i="12"/>
  <c r="X24" i="12"/>
  <c r="B24" i="12"/>
  <c r="AB23" i="12"/>
  <c r="X23" i="12"/>
  <c r="B23" i="12"/>
  <c r="AB22" i="12"/>
  <c r="X22" i="12"/>
  <c r="B22" i="12"/>
  <c r="AB21" i="12"/>
  <c r="X21" i="12"/>
  <c r="B21" i="12"/>
  <c r="AB20" i="12"/>
  <c r="X20" i="12"/>
  <c r="B20" i="12"/>
  <c r="AB19" i="12"/>
  <c r="X19" i="12"/>
  <c r="B19" i="12"/>
  <c r="AB18" i="12"/>
  <c r="X18" i="12"/>
  <c r="B18" i="12"/>
  <c r="AB17" i="12"/>
  <c r="X17" i="12"/>
  <c r="B17" i="12"/>
  <c r="AB16" i="12"/>
  <c r="X16" i="12"/>
  <c r="B16" i="12"/>
  <c r="AB15" i="12"/>
  <c r="X15" i="12"/>
  <c r="B15" i="12"/>
  <c r="AB14" i="12"/>
  <c r="AB69" i="12" s="1"/>
  <c r="X14" i="12"/>
  <c r="B14" i="12"/>
  <c r="AB13" i="12"/>
  <c r="X13" i="12"/>
  <c r="X69" i="12" s="1"/>
  <c r="B13" i="12"/>
  <c r="AB12" i="12"/>
  <c r="X12" i="12"/>
  <c r="B12" i="12"/>
  <c r="B69" i="12" s="1"/>
  <c r="A5" i="12"/>
  <c r="A4" i="12"/>
  <c r="A3" i="12"/>
  <c r="A2" i="12"/>
  <c r="B195" i="13"/>
  <c r="E119" i="13"/>
  <c r="D119" i="13"/>
  <c r="C119" i="13"/>
  <c r="E118" i="13"/>
  <c r="D118" i="13"/>
  <c r="C118" i="13"/>
  <c r="E117" i="13"/>
  <c r="C117" i="13" s="1"/>
  <c r="D117" i="13"/>
  <c r="E116" i="13"/>
  <c r="D116" i="13"/>
  <c r="C116" i="13" s="1"/>
  <c r="E115" i="13"/>
  <c r="C115" i="13" s="1"/>
  <c r="D115" i="13"/>
  <c r="E114" i="13"/>
  <c r="D114" i="13"/>
  <c r="C114" i="13" s="1"/>
  <c r="E113" i="13"/>
  <c r="D113" i="13"/>
  <c r="E112" i="13"/>
  <c r="D112" i="13"/>
  <c r="E111" i="13"/>
  <c r="D111" i="13"/>
  <c r="C111" i="13"/>
  <c r="E110" i="13"/>
  <c r="D110" i="13"/>
  <c r="C110" i="13"/>
  <c r="E109" i="13"/>
  <c r="C109" i="13" s="1"/>
  <c r="D109" i="13"/>
  <c r="AQ104" i="13"/>
  <c r="AP104" i="13"/>
  <c r="AO104" i="13"/>
  <c r="AN104" i="13"/>
  <c r="AM104" i="13"/>
  <c r="AL104" i="13"/>
  <c r="AK104" i="13"/>
  <c r="AJ104" i="13"/>
  <c r="AI104" i="13"/>
  <c r="AH104" i="13"/>
  <c r="AG104" i="13"/>
  <c r="AF104" i="13"/>
  <c r="AE104" i="13"/>
  <c r="AD104" i="13"/>
  <c r="AC104" i="13"/>
  <c r="AB104" i="13"/>
  <c r="AA104" i="13"/>
  <c r="Z104" i="13"/>
  <c r="Y104" i="13"/>
  <c r="X104" i="13"/>
  <c r="W104" i="13"/>
  <c r="V104" i="13"/>
  <c r="U104" i="13"/>
  <c r="T104" i="13"/>
  <c r="S104" i="13"/>
  <c r="R104" i="13"/>
  <c r="Q104" i="13"/>
  <c r="P104" i="13"/>
  <c r="O104" i="13"/>
  <c r="N104" i="13"/>
  <c r="M104" i="13"/>
  <c r="L104" i="13"/>
  <c r="K104" i="13"/>
  <c r="J104" i="13"/>
  <c r="I104" i="13"/>
  <c r="H104" i="13"/>
  <c r="G104" i="13"/>
  <c r="F104" i="13"/>
  <c r="E103" i="13"/>
  <c r="C103" i="13" s="1"/>
  <c r="D103" i="13"/>
  <c r="E102" i="13"/>
  <c r="D102" i="13"/>
  <c r="C102" i="13" s="1"/>
  <c r="E101" i="13"/>
  <c r="C101" i="13" s="1"/>
  <c r="D101" i="13"/>
  <c r="E100" i="13"/>
  <c r="D100" i="13"/>
  <c r="C100" i="13" s="1"/>
  <c r="E99" i="13"/>
  <c r="D99" i="13"/>
  <c r="E98" i="13"/>
  <c r="D98" i="13"/>
  <c r="E97" i="13"/>
  <c r="D97" i="13"/>
  <c r="C97" i="13"/>
  <c r="E96" i="13"/>
  <c r="D96" i="13"/>
  <c r="C96" i="13"/>
  <c r="E95" i="13"/>
  <c r="C95" i="13" s="1"/>
  <c r="D95" i="13"/>
  <c r="E94" i="13"/>
  <c r="C94" i="13"/>
  <c r="E93" i="13"/>
  <c r="E104" i="13" s="1"/>
  <c r="D93" i="13"/>
  <c r="S88" i="13"/>
  <c r="R88" i="13"/>
  <c r="Q88" i="13"/>
  <c r="P88" i="13"/>
  <c r="O88" i="13"/>
  <c r="N88" i="13"/>
  <c r="M88" i="13"/>
  <c r="L88" i="13"/>
  <c r="K88" i="13"/>
  <c r="J88" i="13"/>
  <c r="I88" i="13"/>
  <c r="H88" i="13"/>
  <c r="G88" i="13"/>
  <c r="F88" i="13"/>
  <c r="E88" i="13"/>
  <c r="D88" i="13"/>
  <c r="C88" i="13"/>
  <c r="B87" i="13"/>
  <c r="B86" i="13"/>
  <c r="B85" i="13"/>
  <c r="B84" i="13"/>
  <c r="B83" i="13"/>
  <c r="B82" i="13"/>
  <c r="B81" i="13"/>
  <c r="B80" i="13"/>
  <c r="B79" i="13"/>
  <c r="B78" i="13"/>
  <c r="B77" i="13"/>
  <c r="B76" i="13"/>
  <c r="B75" i="13"/>
  <c r="B74" i="13"/>
  <c r="B73" i="13"/>
  <c r="B72" i="13"/>
  <c r="AW69" i="13"/>
  <c r="AV69" i="13"/>
  <c r="AU69" i="13"/>
  <c r="AT69" i="13"/>
  <c r="AS69" i="13"/>
  <c r="AR69" i="13"/>
  <c r="AQ69" i="13"/>
  <c r="AP69" i="13"/>
  <c r="AO69" i="13"/>
  <c r="AN69" i="13"/>
  <c r="AM69" i="13"/>
  <c r="AL69" i="13"/>
  <c r="AK69" i="13"/>
  <c r="AJ69" i="13"/>
  <c r="AI69" i="13"/>
  <c r="AH69" i="13"/>
  <c r="AG69" i="13"/>
  <c r="AF69" i="13"/>
  <c r="AE69" i="13"/>
  <c r="AD69" i="13"/>
  <c r="AC69" i="13"/>
  <c r="AA69" i="13"/>
  <c r="Z69" i="13"/>
  <c r="Y69" i="13"/>
  <c r="W69" i="13"/>
  <c r="V69" i="13"/>
  <c r="U69" i="13"/>
  <c r="T69" i="13"/>
  <c r="S69" i="13"/>
  <c r="R69" i="13"/>
  <c r="Q69" i="13"/>
  <c r="P69" i="13"/>
  <c r="O69" i="13"/>
  <c r="N69" i="13"/>
  <c r="M69" i="13"/>
  <c r="L69" i="13"/>
  <c r="K69" i="13"/>
  <c r="J69" i="13"/>
  <c r="I69" i="13"/>
  <c r="H69" i="13"/>
  <c r="G69" i="13"/>
  <c r="F69" i="13"/>
  <c r="E69" i="13"/>
  <c r="D69" i="13"/>
  <c r="C69" i="13"/>
  <c r="AB68" i="13"/>
  <c r="X68" i="13"/>
  <c r="B68" i="13"/>
  <c r="AB67" i="13"/>
  <c r="X67" i="13"/>
  <c r="B67" i="13"/>
  <c r="AB66" i="13"/>
  <c r="X66" i="13"/>
  <c r="B66" i="13"/>
  <c r="AB65" i="13"/>
  <c r="X65" i="13"/>
  <c r="B65" i="13"/>
  <c r="AB64" i="13"/>
  <c r="X64" i="13"/>
  <c r="B64" i="13"/>
  <c r="AB63" i="13"/>
  <c r="X63" i="13"/>
  <c r="B63" i="13"/>
  <c r="AB62" i="13"/>
  <c r="X62" i="13"/>
  <c r="B62" i="13"/>
  <c r="AB61" i="13"/>
  <c r="X61" i="13"/>
  <c r="B61" i="13"/>
  <c r="AB60" i="13"/>
  <c r="X60" i="13"/>
  <c r="B60" i="13"/>
  <c r="AB59" i="13"/>
  <c r="X59" i="13"/>
  <c r="B59" i="13"/>
  <c r="AB58" i="13"/>
  <c r="X58" i="13"/>
  <c r="B58" i="13"/>
  <c r="AB57" i="13"/>
  <c r="X57" i="13"/>
  <c r="B57" i="13"/>
  <c r="AB56" i="13"/>
  <c r="X56" i="13"/>
  <c r="B56" i="13"/>
  <c r="AB55" i="13"/>
  <c r="X55" i="13"/>
  <c r="B55" i="13"/>
  <c r="AB54" i="13"/>
  <c r="X54" i="13"/>
  <c r="B54" i="13"/>
  <c r="AB53" i="13"/>
  <c r="X53" i="13"/>
  <c r="B53" i="13"/>
  <c r="AB52" i="13"/>
  <c r="X52" i="13"/>
  <c r="B52" i="13"/>
  <c r="AB51" i="13"/>
  <c r="X51" i="13"/>
  <c r="B51" i="13"/>
  <c r="AB50" i="13"/>
  <c r="X50" i="13"/>
  <c r="B50" i="13"/>
  <c r="AB49" i="13"/>
  <c r="X49" i="13"/>
  <c r="B49" i="13"/>
  <c r="AB48" i="13"/>
  <c r="X48" i="13"/>
  <c r="B48" i="13"/>
  <c r="AB47" i="13"/>
  <c r="X47" i="13"/>
  <c r="B47" i="13"/>
  <c r="AB46" i="13"/>
  <c r="X46" i="13"/>
  <c r="B46" i="13"/>
  <c r="AB45" i="13"/>
  <c r="X45" i="13"/>
  <c r="B45" i="13"/>
  <c r="AB44" i="13"/>
  <c r="X44" i="13"/>
  <c r="B44" i="13"/>
  <c r="AB43" i="13"/>
  <c r="X43" i="13"/>
  <c r="B43" i="13"/>
  <c r="AB42" i="13"/>
  <c r="X42" i="13"/>
  <c r="B42" i="13"/>
  <c r="AB41" i="13"/>
  <c r="X41" i="13"/>
  <c r="B41" i="13"/>
  <c r="AB40" i="13"/>
  <c r="X40" i="13"/>
  <c r="B40" i="13"/>
  <c r="AB39" i="13"/>
  <c r="X39" i="13"/>
  <c r="B39" i="13"/>
  <c r="AB38" i="13"/>
  <c r="B38" i="13"/>
  <c r="AB37" i="13"/>
  <c r="X37" i="13"/>
  <c r="B37" i="13"/>
  <c r="AB36" i="13"/>
  <c r="X36" i="13"/>
  <c r="B36" i="13"/>
  <c r="AB35" i="13"/>
  <c r="X35" i="13"/>
  <c r="B35" i="13"/>
  <c r="AB34" i="13"/>
  <c r="X34" i="13"/>
  <c r="B34" i="13"/>
  <c r="AB33" i="13"/>
  <c r="X33" i="13"/>
  <c r="B33" i="13"/>
  <c r="AB32" i="13"/>
  <c r="X32" i="13"/>
  <c r="B32" i="13"/>
  <c r="AB31" i="13"/>
  <c r="X31" i="13"/>
  <c r="B31" i="13"/>
  <c r="AB30" i="13"/>
  <c r="X30" i="13"/>
  <c r="B30" i="13"/>
  <c r="AB29" i="13"/>
  <c r="X29" i="13"/>
  <c r="B29" i="13"/>
  <c r="AB28" i="13"/>
  <c r="X28" i="13"/>
  <c r="B28" i="13"/>
  <c r="AB27" i="13"/>
  <c r="X27" i="13"/>
  <c r="B27" i="13"/>
  <c r="AB26" i="13"/>
  <c r="X26" i="13"/>
  <c r="B26" i="13"/>
  <c r="AB25" i="13"/>
  <c r="X25" i="13"/>
  <c r="B25" i="13"/>
  <c r="AB24" i="13"/>
  <c r="X24" i="13"/>
  <c r="B24" i="13"/>
  <c r="AB23" i="13"/>
  <c r="X23" i="13"/>
  <c r="B23" i="13"/>
  <c r="AB22" i="13"/>
  <c r="X22" i="13"/>
  <c r="B22" i="13"/>
  <c r="AB21" i="13"/>
  <c r="X21" i="13"/>
  <c r="B21" i="13"/>
  <c r="AB20" i="13"/>
  <c r="X20" i="13"/>
  <c r="B20" i="13"/>
  <c r="AB19" i="13"/>
  <c r="X19" i="13"/>
  <c r="B19" i="13"/>
  <c r="AB18" i="13"/>
  <c r="X18" i="13"/>
  <c r="B18" i="13"/>
  <c r="AB17" i="13"/>
  <c r="X17" i="13"/>
  <c r="B17" i="13"/>
  <c r="AB16" i="13"/>
  <c r="X16" i="13"/>
  <c r="B16" i="13"/>
  <c r="AB15" i="13"/>
  <c r="X15" i="13"/>
  <c r="B15" i="13"/>
  <c r="AB14" i="13"/>
  <c r="X14" i="13"/>
  <c r="B14" i="13"/>
  <c r="AB13" i="13"/>
  <c r="X13" i="13"/>
  <c r="B13" i="13"/>
  <c r="AB12" i="13"/>
  <c r="X12" i="13"/>
  <c r="B12" i="13"/>
  <c r="A5" i="13"/>
  <c r="A4" i="13"/>
  <c r="A3" i="13"/>
  <c r="A2" i="13"/>
  <c r="B88" i="13" l="1"/>
  <c r="D104" i="12"/>
  <c r="B88" i="11"/>
  <c r="C100" i="11"/>
  <c r="B69" i="13"/>
  <c r="X69" i="13"/>
  <c r="AB69" i="13"/>
  <c r="C93" i="13"/>
  <c r="C104" i="13" s="1"/>
  <c r="A195" i="13" s="1"/>
  <c r="C99" i="13"/>
  <c r="C113" i="13"/>
  <c r="E104" i="12"/>
  <c r="B69" i="11"/>
  <c r="X69" i="11"/>
  <c r="D104" i="11"/>
  <c r="C110" i="11"/>
  <c r="D104" i="13"/>
  <c r="C98" i="13"/>
  <c r="C112" i="13"/>
  <c r="B88" i="12"/>
  <c r="C111" i="12"/>
  <c r="C116" i="12"/>
  <c r="C119" i="12"/>
  <c r="E104" i="11"/>
  <c r="C103" i="11"/>
  <c r="C109" i="11"/>
  <c r="C111" i="11"/>
  <c r="C114" i="11"/>
  <c r="C93" i="11"/>
  <c r="C104" i="11" s="1"/>
  <c r="A195" i="11" s="1"/>
  <c r="C104" i="12"/>
  <c r="B195" i="6"/>
  <c r="E119" i="6"/>
  <c r="D119" i="6"/>
  <c r="E118" i="6"/>
  <c r="D118" i="6"/>
  <c r="C118" i="6" s="1"/>
  <c r="E117" i="6"/>
  <c r="D117" i="6"/>
  <c r="C117" i="6"/>
  <c r="E116" i="6"/>
  <c r="D116" i="6"/>
  <c r="E115" i="6"/>
  <c r="D115" i="6"/>
  <c r="C115" i="6" s="1"/>
  <c r="E114" i="6"/>
  <c r="D114" i="6"/>
  <c r="C114" i="6"/>
  <c r="E113" i="6"/>
  <c r="D113" i="6"/>
  <c r="C113" i="6" s="1"/>
  <c r="E112" i="6"/>
  <c r="D112" i="6"/>
  <c r="E111" i="6"/>
  <c r="D111" i="6"/>
  <c r="E110" i="6"/>
  <c r="D110" i="6"/>
  <c r="C110" i="6" s="1"/>
  <c r="E109" i="6"/>
  <c r="D109" i="6"/>
  <c r="C109" i="6"/>
  <c r="AQ104" i="6"/>
  <c r="AP104" i="6"/>
  <c r="AO104" i="6"/>
  <c r="AN104" i="6"/>
  <c r="AM104" i="6"/>
  <c r="AL104" i="6"/>
  <c r="AK104" i="6"/>
  <c r="AJ104" i="6"/>
  <c r="AI104" i="6"/>
  <c r="AH104" i="6"/>
  <c r="AG104" i="6"/>
  <c r="AF104"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E103" i="6"/>
  <c r="D103" i="6"/>
  <c r="C103" i="6" s="1"/>
  <c r="E102" i="6"/>
  <c r="D102" i="6"/>
  <c r="C102" i="6" s="1"/>
  <c r="E101" i="6"/>
  <c r="D101" i="6"/>
  <c r="E100" i="6"/>
  <c r="D100" i="6"/>
  <c r="C100" i="6"/>
  <c r="E99" i="6"/>
  <c r="D99" i="6"/>
  <c r="C99" i="6"/>
  <c r="E98" i="6"/>
  <c r="D98" i="6"/>
  <c r="E97" i="6"/>
  <c r="D97" i="6"/>
  <c r="C97" i="6" s="1"/>
  <c r="E96" i="6"/>
  <c r="D96" i="6"/>
  <c r="C96" i="6" s="1"/>
  <c r="E95" i="6"/>
  <c r="D95" i="6"/>
  <c r="C95" i="6" s="1"/>
  <c r="E94" i="6"/>
  <c r="E93" i="6"/>
  <c r="D93" i="6"/>
  <c r="C93" i="6" s="1"/>
  <c r="S88" i="6"/>
  <c r="R88" i="6"/>
  <c r="Q88" i="6"/>
  <c r="P88" i="6"/>
  <c r="O88" i="6"/>
  <c r="N88" i="6"/>
  <c r="M88" i="6"/>
  <c r="L88" i="6"/>
  <c r="K88" i="6"/>
  <c r="J88" i="6"/>
  <c r="I88" i="6"/>
  <c r="H88" i="6"/>
  <c r="G88" i="6"/>
  <c r="F88" i="6"/>
  <c r="E88" i="6"/>
  <c r="D88" i="6"/>
  <c r="C88" i="6"/>
  <c r="B87" i="6"/>
  <c r="B86" i="6"/>
  <c r="B85" i="6"/>
  <c r="B84" i="6"/>
  <c r="B83" i="6"/>
  <c r="B82" i="6"/>
  <c r="B81" i="6"/>
  <c r="B80" i="6"/>
  <c r="B79" i="6"/>
  <c r="B78" i="6"/>
  <c r="B77" i="6"/>
  <c r="B76" i="6"/>
  <c r="B75" i="6"/>
  <c r="B74" i="6"/>
  <c r="B73" i="6"/>
  <c r="B72" i="6"/>
  <c r="AU69" i="6"/>
  <c r="AT69" i="6"/>
  <c r="AS69" i="6"/>
  <c r="AR69" i="6"/>
  <c r="AQ69" i="6"/>
  <c r="AP69" i="6"/>
  <c r="AO69" i="6"/>
  <c r="AN69" i="6"/>
  <c r="AM69" i="6"/>
  <c r="AL69" i="6"/>
  <c r="AK69" i="6"/>
  <c r="AJ69" i="6"/>
  <c r="AI69" i="6"/>
  <c r="AH69" i="6"/>
  <c r="AG69" i="6"/>
  <c r="AF69" i="6"/>
  <c r="AE69" i="6"/>
  <c r="AD69" i="6"/>
  <c r="AC69" i="6"/>
  <c r="AA69" i="6"/>
  <c r="Z69" i="6"/>
  <c r="Y69" i="6"/>
  <c r="W69" i="6"/>
  <c r="V69" i="6"/>
  <c r="U69" i="6"/>
  <c r="T69" i="6"/>
  <c r="S69" i="6"/>
  <c r="R69" i="6"/>
  <c r="Q69" i="6"/>
  <c r="P69" i="6"/>
  <c r="O69" i="6"/>
  <c r="N69" i="6"/>
  <c r="M69" i="6"/>
  <c r="L69" i="6"/>
  <c r="K69" i="6"/>
  <c r="J69" i="6"/>
  <c r="I69" i="6"/>
  <c r="H69" i="6"/>
  <c r="G69" i="6"/>
  <c r="F69" i="6"/>
  <c r="E69" i="6"/>
  <c r="D69" i="6"/>
  <c r="C69" i="6"/>
  <c r="AB68" i="6"/>
  <c r="X68" i="6"/>
  <c r="B68" i="6"/>
  <c r="AB67" i="6"/>
  <c r="X67" i="6"/>
  <c r="B67" i="6"/>
  <c r="AB66" i="6"/>
  <c r="X66" i="6"/>
  <c r="B66" i="6"/>
  <c r="AB65" i="6"/>
  <c r="X65" i="6"/>
  <c r="B65" i="6"/>
  <c r="AB64" i="6"/>
  <c r="X64" i="6"/>
  <c r="B64" i="6"/>
  <c r="AB63" i="6"/>
  <c r="X63" i="6"/>
  <c r="B63" i="6"/>
  <c r="AB62" i="6"/>
  <c r="X62" i="6"/>
  <c r="B62" i="6"/>
  <c r="AB61" i="6"/>
  <c r="X61" i="6"/>
  <c r="B61" i="6"/>
  <c r="AB60" i="6"/>
  <c r="X60" i="6"/>
  <c r="B60" i="6"/>
  <c r="AB59" i="6"/>
  <c r="X59" i="6"/>
  <c r="B59" i="6"/>
  <c r="AB58" i="6"/>
  <c r="X58" i="6"/>
  <c r="B58" i="6"/>
  <c r="AB57" i="6"/>
  <c r="X57" i="6"/>
  <c r="B57" i="6"/>
  <c r="AB56" i="6"/>
  <c r="X56" i="6"/>
  <c r="B56" i="6"/>
  <c r="AB55" i="6"/>
  <c r="X55" i="6"/>
  <c r="B55" i="6"/>
  <c r="AB54" i="6"/>
  <c r="X54" i="6"/>
  <c r="B54" i="6"/>
  <c r="AB53" i="6"/>
  <c r="X53" i="6"/>
  <c r="B53" i="6"/>
  <c r="AB52" i="6"/>
  <c r="X52" i="6"/>
  <c r="B52" i="6"/>
  <c r="AB51" i="6"/>
  <c r="X51" i="6"/>
  <c r="B51" i="6"/>
  <c r="AB50" i="6"/>
  <c r="X50" i="6"/>
  <c r="B50" i="6"/>
  <c r="AB49" i="6"/>
  <c r="X49" i="6"/>
  <c r="B49" i="6"/>
  <c r="AB48" i="6"/>
  <c r="X48" i="6"/>
  <c r="B48" i="6"/>
  <c r="AB47" i="6"/>
  <c r="X47" i="6"/>
  <c r="B47" i="6"/>
  <c r="AB46" i="6"/>
  <c r="X46" i="6"/>
  <c r="B46" i="6"/>
  <c r="AB45" i="6"/>
  <c r="X45" i="6"/>
  <c r="B45" i="6"/>
  <c r="AB44" i="6"/>
  <c r="X44" i="6"/>
  <c r="B44" i="6"/>
  <c r="AB43" i="6"/>
  <c r="X43" i="6"/>
  <c r="B43" i="6"/>
  <c r="AB42" i="6"/>
  <c r="X42" i="6"/>
  <c r="B42" i="6"/>
  <c r="AB41" i="6"/>
  <c r="X41" i="6"/>
  <c r="B41" i="6"/>
  <c r="AB40" i="6"/>
  <c r="X40" i="6"/>
  <c r="B40" i="6"/>
  <c r="AB39" i="6"/>
  <c r="X39" i="6"/>
  <c r="B39" i="6"/>
  <c r="AB38" i="6"/>
  <c r="B38" i="6"/>
  <c r="AB37" i="6"/>
  <c r="X37" i="6"/>
  <c r="B37" i="6"/>
  <c r="AB36" i="6"/>
  <c r="X36" i="6"/>
  <c r="B36" i="6"/>
  <c r="AB35" i="6"/>
  <c r="X35" i="6"/>
  <c r="B35" i="6"/>
  <c r="AB34" i="6"/>
  <c r="X34" i="6"/>
  <c r="B34" i="6"/>
  <c r="AB33" i="6"/>
  <c r="X33" i="6"/>
  <c r="B33" i="6"/>
  <c r="AB32" i="6"/>
  <c r="X32" i="6"/>
  <c r="B32" i="6"/>
  <c r="AB31" i="6"/>
  <c r="X31" i="6"/>
  <c r="B31" i="6"/>
  <c r="AB30" i="6"/>
  <c r="X30" i="6"/>
  <c r="B30" i="6"/>
  <c r="AB29" i="6"/>
  <c r="X29" i="6"/>
  <c r="B29" i="6"/>
  <c r="AB28" i="6"/>
  <c r="X28" i="6"/>
  <c r="B28" i="6"/>
  <c r="AB27" i="6"/>
  <c r="X27" i="6"/>
  <c r="B27" i="6"/>
  <c r="AB26" i="6"/>
  <c r="X26" i="6"/>
  <c r="B26" i="6"/>
  <c r="AB25" i="6"/>
  <c r="X25" i="6"/>
  <c r="B25" i="6"/>
  <c r="AB24" i="6"/>
  <c r="X24" i="6"/>
  <c r="B24" i="6"/>
  <c r="AB23" i="6"/>
  <c r="X23" i="6"/>
  <c r="B23" i="6"/>
  <c r="AB22" i="6"/>
  <c r="X22" i="6"/>
  <c r="B22" i="6"/>
  <c r="AB21" i="6"/>
  <c r="X21" i="6"/>
  <c r="B21" i="6"/>
  <c r="AB20" i="6"/>
  <c r="X20" i="6"/>
  <c r="B20" i="6"/>
  <c r="AB19" i="6"/>
  <c r="X19" i="6"/>
  <c r="B19" i="6"/>
  <c r="AB18" i="6"/>
  <c r="X18" i="6"/>
  <c r="B18" i="6"/>
  <c r="AB17" i="6"/>
  <c r="X17" i="6"/>
  <c r="B17" i="6"/>
  <c r="AB16" i="6"/>
  <c r="X16" i="6"/>
  <c r="B16" i="6"/>
  <c r="AB15" i="6"/>
  <c r="X15" i="6"/>
  <c r="B15" i="6"/>
  <c r="AB14" i="6"/>
  <c r="X14" i="6"/>
  <c r="B14" i="6"/>
  <c r="AB13" i="6"/>
  <c r="X13" i="6"/>
  <c r="B13" i="6"/>
  <c r="AB12" i="6"/>
  <c r="X12" i="6"/>
  <c r="B12" i="6"/>
  <c r="A5" i="6"/>
  <c r="A4" i="6"/>
  <c r="A3" i="6"/>
  <c r="A2" i="6"/>
  <c r="E104" i="6" l="1"/>
  <c r="C112" i="6"/>
  <c r="X69" i="6"/>
  <c r="B88" i="6"/>
  <c r="C111" i="6"/>
  <c r="C119" i="6"/>
  <c r="AB69" i="6"/>
  <c r="B69" i="6"/>
  <c r="D104" i="6"/>
  <c r="C98" i="6"/>
  <c r="C104" i="6" s="1"/>
  <c r="A195" i="6" s="1"/>
  <c r="C101" i="6"/>
  <c r="C116" i="6"/>
  <c r="A195" i="12"/>
  <c r="AQ119" i="1" l="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D118" i="1" s="1"/>
  <c r="K118" i="1"/>
  <c r="J118" i="1"/>
  <c r="I118" i="1"/>
  <c r="H118" i="1"/>
  <c r="G118" i="1"/>
  <c r="F118"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D117" i="1" s="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H116" i="1"/>
  <c r="G116" i="1"/>
  <c r="E116" i="1" s="1"/>
  <c r="F116"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D115" i="1" s="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D114" i="1" s="1"/>
  <c r="G114" i="1"/>
  <c r="E114" i="1" s="1"/>
  <c r="F114"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D113" i="1" s="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D112" i="1" s="1"/>
  <c r="G112" i="1"/>
  <c r="E112" i="1" s="1"/>
  <c r="F112"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D110" i="1" s="1"/>
  <c r="G110" i="1"/>
  <c r="F110"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E109" i="1" s="1"/>
  <c r="H109" i="1"/>
  <c r="G109" i="1"/>
  <c r="F109" i="1"/>
  <c r="D109" i="1" s="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D102" i="1" s="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D101" i="1" s="1"/>
  <c r="G101" i="1"/>
  <c r="F101"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D98" i="1" s="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D97" i="1" s="1"/>
  <c r="G97" i="1"/>
  <c r="F97"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D95" i="1" s="1"/>
  <c r="G95" i="1"/>
  <c r="F95" i="1"/>
  <c r="AQ94" i="1"/>
  <c r="AP94" i="1"/>
  <c r="AO94" i="1"/>
  <c r="AN94" i="1"/>
  <c r="AM94" i="1"/>
  <c r="AL94" i="1"/>
  <c r="AL104" i="1" s="1"/>
  <c r="AK94" i="1"/>
  <c r="AJ94" i="1"/>
  <c r="AI94" i="1"/>
  <c r="AH94" i="1"/>
  <c r="AH104" i="1" s="1"/>
  <c r="AG94" i="1"/>
  <c r="AG104" i="1" s="1"/>
  <c r="AF94" i="1"/>
  <c r="AE94" i="1"/>
  <c r="AD94" i="1"/>
  <c r="AC94" i="1"/>
  <c r="AC104" i="1" s="1"/>
  <c r="AB94" i="1"/>
  <c r="AA94" i="1"/>
  <c r="Z94" i="1"/>
  <c r="Y94" i="1"/>
  <c r="Y104" i="1" s="1"/>
  <c r="X94" i="1"/>
  <c r="W94" i="1"/>
  <c r="V94" i="1"/>
  <c r="V104" i="1" s="1"/>
  <c r="U94" i="1"/>
  <c r="U104" i="1" s="1"/>
  <c r="T94" i="1"/>
  <c r="S94" i="1"/>
  <c r="R94" i="1"/>
  <c r="R104" i="1" s="1"/>
  <c r="Q94" i="1"/>
  <c r="Q104" i="1" s="1"/>
  <c r="P94" i="1"/>
  <c r="O94" i="1"/>
  <c r="N94" i="1"/>
  <c r="M94" i="1"/>
  <c r="M104" i="1" s="1"/>
  <c r="L94" i="1"/>
  <c r="K94" i="1"/>
  <c r="J94" i="1"/>
  <c r="I94" i="1"/>
  <c r="E94" i="1" s="1"/>
  <c r="H94" i="1"/>
  <c r="G94" i="1"/>
  <c r="F94" i="1"/>
  <c r="F104" i="1" s="1"/>
  <c r="AQ93" i="1"/>
  <c r="AP93" i="1"/>
  <c r="AO93" i="1"/>
  <c r="AN93" i="1"/>
  <c r="AN104" i="1" s="1"/>
  <c r="AM93" i="1"/>
  <c r="AL93" i="1"/>
  <c r="AK93" i="1"/>
  <c r="AJ93" i="1"/>
  <c r="AI93" i="1"/>
  <c r="AH93" i="1"/>
  <c r="AG93" i="1"/>
  <c r="AF93" i="1"/>
  <c r="AE93" i="1"/>
  <c r="AD93" i="1"/>
  <c r="AC93" i="1"/>
  <c r="AB93" i="1"/>
  <c r="AB104" i="1" s="1"/>
  <c r="AA93" i="1"/>
  <c r="Z93" i="1"/>
  <c r="Y93" i="1"/>
  <c r="X93" i="1"/>
  <c r="X104" i="1" s="1"/>
  <c r="W93" i="1"/>
  <c r="V93" i="1"/>
  <c r="U93" i="1"/>
  <c r="T93" i="1"/>
  <c r="S93" i="1"/>
  <c r="R93" i="1"/>
  <c r="Q93" i="1"/>
  <c r="P93" i="1"/>
  <c r="O93" i="1"/>
  <c r="N93" i="1"/>
  <c r="M93" i="1"/>
  <c r="L93" i="1"/>
  <c r="L104" i="1" s="1"/>
  <c r="K93" i="1"/>
  <c r="J93" i="1"/>
  <c r="I93" i="1"/>
  <c r="H93" i="1"/>
  <c r="H104" i="1" s="1"/>
  <c r="G93" i="1"/>
  <c r="F93" i="1"/>
  <c r="S87" i="1"/>
  <c r="R87" i="1"/>
  <c r="Q87" i="1"/>
  <c r="P87" i="1"/>
  <c r="O87" i="1"/>
  <c r="N87" i="1"/>
  <c r="M87" i="1"/>
  <c r="L87" i="1"/>
  <c r="K87" i="1"/>
  <c r="J87" i="1"/>
  <c r="I87" i="1"/>
  <c r="H87" i="1"/>
  <c r="G87" i="1"/>
  <c r="F87" i="1"/>
  <c r="E87" i="1"/>
  <c r="B87" i="1" s="1"/>
  <c r="D87" i="1"/>
  <c r="C87" i="1"/>
  <c r="S86" i="1"/>
  <c r="R86" i="1"/>
  <c r="Q86" i="1"/>
  <c r="P86" i="1"/>
  <c r="O86" i="1"/>
  <c r="N86" i="1"/>
  <c r="M86" i="1"/>
  <c r="L86" i="1"/>
  <c r="K86" i="1"/>
  <c r="J86" i="1"/>
  <c r="I86" i="1"/>
  <c r="H86" i="1"/>
  <c r="G86" i="1"/>
  <c r="F86" i="1"/>
  <c r="E86" i="1"/>
  <c r="D86" i="1"/>
  <c r="C86" i="1"/>
  <c r="S85" i="1"/>
  <c r="R85" i="1"/>
  <c r="Q85" i="1"/>
  <c r="P85" i="1"/>
  <c r="O85" i="1"/>
  <c r="N85" i="1"/>
  <c r="M85" i="1"/>
  <c r="L85" i="1"/>
  <c r="K85" i="1"/>
  <c r="J85" i="1"/>
  <c r="I85" i="1"/>
  <c r="H85" i="1"/>
  <c r="G85" i="1"/>
  <c r="F85" i="1"/>
  <c r="E85" i="1"/>
  <c r="D85" i="1"/>
  <c r="C85" i="1"/>
  <c r="B85" i="1" s="1"/>
  <c r="S84" i="1"/>
  <c r="R84" i="1"/>
  <c r="Q84" i="1"/>
  <c r="P84" i="1"/>
  <c r="O84" i="1"/>
  <c r="N84" i="1"/>
  <c r="M84" i="1"/>
  <c r="L84" i="1"/>
  <c r="K84" i="1"/>
  <c r="J84" i="1"/>
  <c r="I84" i="1"/>
  <c r="H84" i="1"/>
  <c r="G84" i="1"/>
  <c r="F84" i="1"/>
  <c r="E84" i="1"/>
  <c r="D84" i="1"/>
  <c r="B84" i="1" s="1"/>
  <c r="C84" i="1"/>
  <c r="S83" i="1"/>
  <c r="R83" i="1"/>
  <c r="Q83" i="1"/>
  <c r="P83" i="1"/>
  <c r="O83" i="1"/>
  <c r="N83" i="1"/>
  <c r="M83" i="1"/>
  <c r="L83" i="1"/>
  <c r="K83" i="1"/>
  <c r="J83" i="1"/>
  <c r="I83" i="1"/>
  <c r="H83" i="1"/>
  <c r="G83" i="1"/>
  <c r="F83" i="1"/>
  <c r="E83" i="1"/>
  <c r="D83" i="1"/>
  <c r="C83" i="1"/>
  <c r="S82" i="1"/>
  <c r="R82" i="1"/>
  <c r="Q82" i="1"/>
  <c r="P82" i="1"/>
  <c r="O82" i="1"/>
  <c r="N82" i="1"/>
  <c r="M82" i="1"/>
  <c r="L82" i="1"/>
  <c r="K82" i="1"/>
  <c r="J82" i="1"/>
  <c r="I82" i="1"/>
  <c r="H82" i="1"/>
  <c r="G82" i="1"/>
  <c r="F82" i="1"/>
  <c r="B82" i="1" s="1"/>
  <c r="E82" i="1"/>
  <c r="D82" i="1"/>
  <c r="C82" i="1"/>
  <c r="S81" i="1"/>
  <c r="R81" i="1"/>
  <c r="Q81" i="1"/>
  <c r="P81" i="1"/>
  <c r="O81" i="1"/>
  <c r="N81" i="1"/>
  <c r="M81" i="1"/>
  <c r="L81" i="1"/>
  <c r="K81" i="1"/>
  <c r="J81" i="1"/>
  <c r="I81" i="1"/>
  <c r="H81" i="1"/>
  <c r="G81" i="1"/>
  <c r="F81" i="1"/>
  <c r="E81" i="1"/>
  <c r="D81" i="1"/>
  <c r="C81" i="1"/>
  <c r="B81" i="1" s="1"/>
  <c r="S80" i="1"/>
  <c r="R80" i="1"/>
  <c r="Q80" i="1"/>
  <c r="P80" i="1"/>
  <c r="O80" i="1"/>
  <c r="N80" i="1"/>
  <c r="M80" i="1"/>
  <c r="L80" i="1"/>
  <c r="K80" i="1"/>
  <c r="J80" i="1"/>
  <c r="I80" i="1"/>
  <c r="H80" i="1"/>
  <c r="G80" i="1"/>
  <c r="F80" i="1"/>
  <c r="E80" i="1"/>
  <c r="D80" i="1"/>
  <c r="B80" i="1" s="1"/>
  <c r="C80" i="1"/>
  <c r="S79" i="1"/>
  <c r="R79" i="1"/>
  <c r="Q79" i="1"/>
  <c r="P79" i="1"/>
  <c r="O79" i="1"/>
  <c r="N79" i="1"/>
  <c r="M79" i="1"/>
  <c r="L79" i="1"/>
  <c r="K79" i="1"/>
  <c r="J79" i="1"/>
  <c r="I79" i="1"/>
  <c r="H79" i="1"/>
  <c r="G79" i="1"/>
  <c r="F79" i="1"/>
  <c r="E79" i="1"/>
  <c r="D79" i="1"/>
  <c r="C79" i="1"/>
  <c r="S78" i="1"/>
  <c r="R78" i="1"/>
  <c r="Q78" i="1"/>
  <c r="P78" i="1"/>
  <c r="O78" i="1"/>
  <c r="N78" i="1"/>
  <c r="M78" i="1"/>
  <c r="L78" i="1"/>
  <c r="K78" i="1"/>
  <c r="J78" i="1"/>
  <c r="I78" i="1"/>
  <c r="H78" i="1"/>
  <c r="G78" i="1"/>
  <c r="F78" i="1"/>
  <c r="E78" i="1"/>
  <c r="D78" i="1"/>
  <c r="C78" i="1"/>
  <c r="S77" i="1"/>
  <c r="R77" i="1"/>
  <c r="Q77" i="1"/>
  <c r="P77" i="1"/>
  <c r="O77" i="1"/>
  <c r="N77" i="1"/>
  <c r="M77" i="1"/>
  <c r="L77" i="1"/>
  <c r="K77" i="1"/>
  <c r="J77" i="1"/>
  <c r="I77" i="1"/>
  <c r="H77" i="1"/>
  <c r="G77" i="1"/>
  <c r="F77" i="1"/>
  <c r="E77" i="1"/>
  <c r="D77" i="1"/>
  <c r="C77" i="1"/>
  <c r="B77" i="1" s="1"/>
  <c r="S76" i="1"/>
  <c r="R76" i="1"/>
  <c r="Q76" i="1"/>
  <c r="P76" i="1"/>
  <c r="O76" i="1"/>
  <c r="N76" i="1"/>
  <c r="M76" i="1"/>
  <c r="L76" i="1"/>
  <c r="K76" i="1"/>
  <c r="J76" i="1"/>
  <c r="I76" i="1"/>
  <c r="H76" i="1"/>
  <c r="G76" i="1"/>
  <c r="F76" i="1"/>
  <c r="E76" i="1"/>
  <c r="D76" i="1"/>
  <c r="B76" i="1" s="1"/>
  <c r="C76" i="1"/>
  <c r="S75" i="1"/>
  <c r="R75" i="1"/>
  <c r="Q75" i="1"/>
  <c r="P75" i="1"/>
  <c r="O75" i="1"/>
  <c r="N75" i="1"/>
  <c r="M75" i="1"/>
  <c r="L75" i="1"/>
  <c r="K75" i="1"/>
  <c r="J75" i="1"/>
  <c r="I75" i="1"/>
  <c r="H75" i="1"/>
  <c r="G75" i="1"/>
  <c r="F75" i="1"/>
  <c r="E75" i="1"/>
  <c r="B75" i="1" s="1"/>
  <c r="D75" i="1"/>
  <c r="C75" i="1"/>
  <c r="S74" i="1"/>
  <c r="R74" i="1"/>
  <c r="Q74" i="1"/>
  <c r="P74" i="1"/>
  <c r="O74" i="1"/>
  <c r="N74" i="1"/>
  <c r="M74" i="1"/>
  <c r="L74" i="1"/>
  <c r="K74" i="1"/>
  <c r="J74" i="1"/>
  <c r="I74" i="1"/>
  <c r="H74" i="1"/>
  <c r="G74" i="1"/>
  <c r="F74" i="1"/>
  <c r="E74" i="1"/>
  <c r="D74" i="1"/>
  <c r="C74" i="1"/>
  <c r="S73" i="1"/>
  <c r="S88" i="1" s="1"/>
  <c r="R73" i="1"/>
  <c r="Q73" i="1"/>
  <c r="P73" i="1"/>
  <c r="O73" i="1"/>
  <c r="O88" i="1" s="1"/>
  <c r="N73" i="1"/>
  <c r="M73" i="1"/>
  <c r="L73" i="1"/>
  <c r="K73" i="1"/>
  <c r="K88" i="1" s="1"/>
  <c r="J73" i="1"/>
  <c r="I73" i="1"/>
  <c r="H73" i="1"/>
  <c r="G73" i="1"/>
  <c r="G88" i="1" s="1"/>
  <c r="F73" i="1"/>
  <c r="E73" i="1"/>
  <c r="D73" i="1"/>
  <c r="C73" i="1"/>
  <c r="C88" i="1" s="1"/>
  <c r="S72" i="1"/>
  <c r="R72" i="1"/>
  <c r="Q72" i="1"/>
  <c r="P72" i="1"/>
  <c r="O72" i="1"/>
  <c r="N72" i="1"/>
  <c r="M72" i="1"/>
  <c r="L72" i="1"/>
  <c r="L88" i="1" s="1"/>
  <c r="K72" i="1"/>
  <c r="J72" i="1"/>
  <c r="I72" i="1"/>
  <c r="H72" i="1"/>
  <c r="H88" i="1" s="1"/>
  <c r="G72" i="1"/>
  <c r="F72" i="1"/>
  <c r="E72" i="1"/>
  <c r="D72" i="1"/>
  <c r="B72" i="1" s="1"/>
  <c r="C72" i="1"/>
  <c r="C13" i="1"/>
  <c r="D13" i="1"/>
  <c r="E13" i="1"/>
  <c r="F13" i="1"/>
  <c r="G13" i="1"/>
  <c r="H13" i="1"/>
  <c r="I13" i="1"/>
  <c r="J13" i="1"/>
  <c r="K13" i="1"/>
  <c r="L13" i="1"/>
  <c r="M13" i="1"/>
  <c r="N13" i="1"/>
  <c r="O13" i="1"/>
  <c r="P13" i="1"/>
  <c r="Q13" i="1"/>
  <c r="R13" i="1"/>
  <c r="S13" i="1"/>
  <c r="T13" i="1"/>
  <c r="U13" i="1"/>
  <c r="V13" i="1"/>
  <c r="W13" i="1"/>
  <c r="Y13" i="1"/>
  <c r="Z13" i="1"/>
  <c r="AA13" i="1"/>
  <c r="AB13" i="1"/>
  <c r="AC13" i="1"/>
  <c r="AD13" i="1"/>
  <c r="AE13" i="1"/>
  <c r="AF13" i="1"/>
  <c r="AG13" i="1"/>
  <c r="AH13" i="1"/>
  <c r="AI13" i="1"/>
  <c r="AJ13" i="1"/>
  <c r="AK13" i="1"/>
  <c r="AL13" i="1"/>
  <c r="AM13" i="1"/>
  <c r="AN13" i="1"/>
  <c r="AO13" i="1"/>
  <c r="AP13" i="1"/>
  <c r="AQ13" i="1"/>
  <c r="AR13" i="1"/>
  <c r="AS13" i="1"/>
  <c r="AT13" i="1"/>
  <c r="AU13" i="1"/>
  <c r="C14" i="1"/>
  <c r="B14" i="1" s="1"/>
  <c r="D14" i="1"/>
  <c r="E14" i="1"/>
  <c r="F14" i="1"/>
  <c r="G14" i="1"/>
  <c r="H14" i="1"/>
  <c r="I14" i="1"/>
  <c r="J14" i="1"/>
  <c r="K14" i="1"/>
  <c r="L14" i="1"/>
  <c r="M14" i="1"/>
  <c r="N14" i="1"/>
  <c r="O14" i="1"/>
  <c r="P14" i="1"/>
  <c r="Q14" i="1"/>
  <c r="R14" i="1"/>
  <c r="S14" i="1"/>
  <c r="T14" i="1"/>
  <c r="U14" i="1"/>
  <c r="V14" i="1"/>
  <c r="W14" i="1"/>
  <c r="Y14" i="1"/>
  <c r="Z14" i="1"/>
  <c r="AA14" i="1"/>
  <c r="AC14" i="1"/>
  <c r="AD14" i="1"/>
  <c r="AE14" i="1"/>
  <c r="AF14" i="1"/>
  <c r="AG14" i="1"/>
  <c r="AH14" i="1"/>
  <c r="AI14" i="1"/>
  <c r="AJ14" i="1"/>
  <c r="AK14" i="1"/>
  <c r="AL14" i="1"/>
  <c r="AM14" i="1"/>
  <c r="AN14" i="1"/>
  <c r="AO14" i="1"/>
  <c r="AP14" i="1"/>
  <c r="AQ14" i="1"/>
  <c r="AR14" i="1"/>
  <c r="AS14" i="1"/>
  <c r="AT14" i="1"/>
  <c r="AU14" i="1"/>
  <c r="C15" i="1"/>
  <c r="D15" i="1"/>
  <c r="E15" i="1"/>
  <c r="F15" i="1"/>
  <c r="G15" i="1"/>
  <c r="H15" i="1"/>
  <c r="I15" i="1"/>
  <c r="J15" i="1"/>
  <c r="K15" i="1"/>
  <c r="L15" i="1"/>
  <c r="M15" i="1"/>
  <c r="N15" i="1"/>
  <c r="O15" i="1"/>
  <c r="P15" i="1"/>
  <c r="Q15" i="1"/>
  <c r="R15" i="1"/>
  <c r="S15" i="1"/>
  <c r="T15" i="1"/>
  <c r="U15" i="1"/>
  <c r="V15" i="1"/>
  <c r="W15" i="1"/>
  <c r="Y15" i="1"/>
  <c r="Z15" i="1"/>
  <c r="AA15" i="1"/>
  <c r="AC15" i="1"/>
  <c r="AD15" i="1"/>
  <c r="AE15" i="1"/>
  <c r="AF15" i="1"/>
  <c r="AG15" i="1"/>
  <c r="AH15" i="1"/>
  <c r="AI15" i="1"/>
  <c r="AJ15" i="1"/>
  <c r="AK15" i="1"/>
  <c r="AL15" i="1"/>
  <c r="AM15" i="1"/>
  <c r="AM69" i="1" s="1"/>
  <c r="AN15" i="1"/>
  <c r="AO15" i="1"/>
  <c r="AP15" i="1"/>
  <c r="AQ15" i="1"/>
  <c r="AR15" i="1"/>
  <c r="AS15" i="1"/>
  <c r="AT15" i="1"/>
  <c r="AU15" i="1"/>
  <c r="C16" i="1"/>
  <c r="D16" i="1"/>
  <c r="E16" i="1"/>
  <c r="F16" i="1"/>
  <c r="G16" i="1"/>
  <c r="H16" i="1"/>
  <c r="I16" i="1"/>
  <c r="J16" i="1"/>
  <c r="K16" i="1"/>
  <c r="L16" i="1"/>
  <c r="M16" i="1"/>
  <c r="N16" i="1"/>
  <c r="O16" i="1"/>
  <c r="P16" i="1"/>
  <c r="Q16" i="1"/>
  <c r="R16" i="1"/>
  <c r="S16" i="1"/>
  <c r="T16" i="1"/>
  <c r="U16" i="1"/>
  <c r="V16" i="1"/>
  <c r="W16" i="1"/>
  <c r="Y16" i="1"/>
  <c r="Z16" i="1"/>
  <c r="AA16" i="1"/>
  <c r="AC16" i="1"/>
  <c r="AD16" i="1"/>
  <c r="AE16" i="1"/>
  <c r="AF16" i="1"/>
  <c r="AG16" i="1"/>
  <c r="AH16" i="1"/>
  <c r="AI16" i="1"/>
  <c r="AJ16" i="1"/>
  <c r="AK16" i="1"/>
  <c r="AL16" i="1"/>
  <c r="AM16" i="1"/>
  <c r="AN16" i="1"/>
  <c r="AO16" i="1"/>
  <c r="AP16" i="1"/>
  <c r="AQ16" i="1"/>
  <c r="AR16" i="1"/>
  <c r="AS16" i="1"/>
  <c r="AT16" i="1"/>
  <c r="AU16" i="1"/>
  <c r="C17" i="1"/>
  <c r="D17" i="1"/>
  <c r="E17" i="1"/>
  <c r="F17" i="1"/>
  <c r="G17" i="1"/>
  <c r="H17" i="1"/>
  <c r="I17" i="1"/>
  <c r="J17" i="1"/>
  <c r="K17" i="1"/>
  <c r="L17" i="1"/>
  <c r="M17" i="1"/>
  <c r="N17" i="1"/>
  <c r="O17" i="1"/>
  <c r="P17" i="1"/>
  <c r="Q17" i="1"/>
  <c r="R17" i="1"/>
  <c r="S17" i="1"/>
  <c r="T17" i="1"/>
  <c r="U17" i="1"/>
  <c r="V17" i="1"/>
  <c r="W17" i="1"/>
  <c r="Y17" i="1"/>
  <c r="Z17" i="1"/>
  <c r="AA17" i="1"/>
  <c r="AB17" i="1"/>
  <c r="AC17" i="1"/>
  <c r="AD17" i="1"/>
  <c r="AE17" i="1"/>
  <c r="AF17" i="1"/>
  <c r="AG17" i="1"/>
  <c r="AH17" i="1"/>
  <c r="AI17" i="1"/>
  <c r="AJ17" i="1"/>
  <c r="AK17" i="1"/>
  <c r="AL17" i="1"/>
  <c r="AM17" i="1"/>
  <c r="AN17" i="1"/>
  <c r="AO17" i="1"/>
  <c r="AP17" i="1"/>
  <c r="AQ17" i="1"/>
  <c r="AR17" i="1"/>
  <c r="AS17" i="1"/>
  <c r="AT17" i="1"/>
  <c r="AU17" i="1"/>
  <c r="C18" i="1"/>
  <c r="D18" i="1"/>
  <c r="E18" i="1"/>
  <c r="F18" i="1"/>
  <c r="G18" i="1"/>
  <c r="H18" i="1"/>
  <c r="I18" i="1"/>
  <c r="J18" i="1"/>
  <c r="K18" i="1"/>
  <c r="L18" i="1"/>
  <c r="M18" i="1"/>
  <c r="N18" i="1"/>
  <c r="O18" i="1"/>
  <c r="P18" i="1"/>
  <c r="Q18" i="1"/>
  <c r="R18" i="1"/>
  <c r="S18" i="1"/>
  <c r="T18" i="1"/>
  <c r="U18" i="1"/>
  <c r="V18" i="1"/>
  <c r="W18" i="1"/>
  <c r="Y18" i="1"/>
  <c r="Z18" i="1"/>
  <c r="AA18" i="1"/>
  <c r="AC18" i="1"/>
  <c r="AD18" i="1"/>
  <c r="AE18" i="1"/>
  <c r="AF18" i="1"/>
  <c r="AG18" i="1"/>
  <c r="AH18" i="1"/>
  <c r="AI18" i="1"/>
  <c r="AJ18" i="1"/>
  <c r="AK18" i="1"/>
  <c r="AL18" i="1"/>
  <c r="AM18" i="1"/>
  <c r="AN18" i="1"/>
  <c r="AO18" i="1"/>
  <c r="AP18" i="1"/>
  <c r="AQ18" i="1"/>
  <c r="AR18" i="1"/>
  <c r="AS18" i="1"/>
  <c r="AT18" i="1"/>
  <c r="AU18" i="1"/>
  <c r="C19" i="1"/>
  <c r="D19" i="1"/>
  <c r="E19" i="1"/>
  <c r="F19" i="1"/>
  <c r="G19" i="1"/>
  <c r="H19" i="1"/>
  <c r="I19" i="1"/>
  <c r="J19" i="1"/>
  <c r="K19" i="1"/>
  <c r="L19" i="1"/>
  <c r="M19" i="1"/>
  <c r="N19" i="1"/>
  <c r="O19" i="1"/>
  <c r="P19" i="1"/>
  <c r="Q19" i="1"/>
  <c r="R19" i="1"/>
  <c r="S19" i="1"/>
  <c r="T19" i="1"/>
  <c r="U19" i="1"/>
  <c r="V19" i="1"/>
  <c r="W19" i="1"/>
  <c r="Y19" i="1"/>
  <c r="Z19" i="1"/>
  <c r="AA19" i="1"/>
  <c r="AC19" i="1"/>
  <c r="AD19" i="1"/>
  <c r="AE19" i="1"/>
  <c r="AF19" i="1"/>
  <c r="AG19" i="1"/>
  <c r="AH19" i="1"/>
  <c r="AI19" i="1"/>
  <c r="AJ19" i="1"/>
  <c r="AK19" i="1"/>
  <c r="AL19" i="1"/>
  <c r="AM19" i="1"/>
  <c r="AN19" i="1"/>
  <c r="AO19" i="1"/>
  <c r="AP19" i="1"/>
  <c r="AQ19" i="1"/>
  <c r="AR19" i="1"/>
  <c r="AS19" i="1"/>
  <c r="AT19" i="1"/>
  <c r="AU19" i="1"/>
  <c r="C20" i="1"/>
  <c r="D20" i="1"/>
  <c r="E20" i="1"/>
  <c r="F20" i="1"/>
  <c r="G20" i="1"/>
  <c r="H20" i="1"/>
  <c r="I20" i="1"/>
  <c r="J20" i="1"/>
  <c r="K20" i="1"/>
  <c r="L20" i="1"/>
  <c r="M20" i="1"/>
  <c r="N20" i="1"/>
  <c r="O20" i="1"/>
  <c r="P20" i="1"/>
  <c r="Q20" i="1"/>
  <c r="R20" i="1"/>
  <c r="S20" i="1"/>
  <c r="T20" i="1"/>
  <c r="U20" i="1"/>
  <c r="V20" i="1"/>
  <c r="W20" i="1"/>
  <c r="Y20" i="1"/>
  <c r="Z20" i="1"/>
  <c r="AA20" i="1"/>
  <c r="AC20" i="1"/>
  <c r="AD20" i="1"/>
  <c r="AE20" i="1"/>
  <c r="AF20" i="1"/>
  <c r="AG20" i="1"/>
  <c r="AH20" i="1"/>
  <c r="AI20" i="1"/>
  <c r="AJ20" i="1"/>
  <c r="AK20" i="1"/>
  <c r="AL20" i="1"/>
  <c r="AM20" i="1"/>
  <c r="AN20" i="1"/>
  <c r="AO20" i="1"/>
  <c r="AP20" i="1"/>
  <c r="AQ20" i="1"/>
  <c r="AR20" i="1"/>
  <c r="AS20" i="1"/>
  <c r="AT20" i="1"/>
  <c r="AU20" i="1"/>
  <c r="C21" i="1"/>
  <c r="D21" i="1"/>
  <c r="E21" i="1"/>
  <c r="F21" i="1"/>
  <c r="G21" i="1"/>
  <c r="H21" i="1"/>
  <c r="I21" i="1"/>
  <c r="J21" i="1"/>
  <c r="K21" i="1"/>
  <c r="L21" i="1"/>
  <c r="M21" i="1"/>
  <c r="N21" i="1"/>
  <c r="O21" i="1"/>
  <c r="P21" i="1"/>
  <c r="Q21" i="1"/>
  <c r="R21" i="1"/>
  <c r="S21" i="1"/>
  <c r="T21" i="1"/>
  <c r="U21" i="1"/>
  <c r="V21" i="1"/>
  <c r="W21" i="1"/>
  <c r="Y21" i="1"/>
  <c r="Z21" i="1"/>
  <c r="AA21" i="1"/>
  <c r="AB21" i="1"/>
  <c r="AC21" i="1"/>
  <c r="AD21" i="1"/>
  <c r="AE21" i="1"/>
  <c r="AF21" i="1"/>
  <c r="AG21" i="1"/>
  <c r="AH21" i="1"/>
  <c r="AI21" i="1"/>
  <c r="AJ21" i="1"/>
  <c r="AK21" i="1"/>
  <c r="AL21" i="1"/>
  <c r="AM21" i="1"/>
  <c r="AN21" i="1"/>
  <c r="AO21" i="1"/>
  <c r="AP21" i="1"/>
  <c r="AQ21" i="1"/>
  <c r="AR21" i="1"/>
  <c r="AS21" i="1"/>
  <c r="AT21" i="1"/>
  <c r="AU21" i="1"/>
  <c r="C22" i="1"/>
  <c r="D22" i="1"/>
  <c r="E22" i="1"/>
  <c r="F22" i="1"/>
  <c r="G22" i="1"/>
  <c r="H22" i="1"/>
  <c r="I22" i="1"/>
  <c r="J22" i="1"/>
  <c r="K22" i="1"/>
  <c r="L22" i="1"/>
  <c r="M22" i="1"/>
  <c r="N22" i="1"/>
  <c r="O22" i="1"/>
  <c r="P22" i="1"/>
  <c r="Q22" i="1"/>
  <c r="R22" i="1"/>
  <c r="S22" i="1"/>
  <c r="T22" i="1"/>
  <c r="U22" i="1"/>
  <c r="V22" i="1"/>
  <c r="W22" i="1"/>
  <c r="Y22" i="1"/>
  <c r="Z22" i="1"/>
  <c r="AA22" i="1"/>
  <c r="AC22" i="1"/>
  <c r="AD22" i="1"/>
  <c r="AE22" i="1"/>
  <c r="AF22" i="1"/>
  <c r="AG22" i="1"/>
  <c r="AH22" i="1"/>
  <c r="AI22" i="1"/>
  <c r="AJ22" i="1"/>
  <c r="AK22" i="1"/>
  <c r="AL22" i="1"/>
  <c r="AM22" i="1"/>
  <c r="AN22" i="1"/>
  <c r="AO22" i="1"/>
  <c r="AP22" i="1"/>
  <c r="AQ22" i="1"/>
  <c r="AR22" i="1"/>
  <c r="AS22" i="1"/>
  <c r="AT22" i="1"/>
  <c r="AU22" i="1"/>
  <c r="C23" i="1"/>
  <c r="D23" i="1"/>
  <c r="E23" i="1"/>
  <c r="F23" i="1"/>
  <c r="G23" i="1"/>
  <c r="G69" i="1" s="1"/>
  <c r="H23" i="1"/>
  <c r="I23" i="1"/>
  <c r="J23" i="1"/>
  <c r="K23" i="1"/>
  <c r="L23" i="1"/>
  <c r="M23" i="1"/>
  <c r="N23" i="1"/>
  <c r="O23" i="1"/>
  <c r="P23" i="1"/>
  <c r="Q23" i="1"/>
  <c r="R23" i="1"/>
  <c r="S23" i="1"/>
  <c r="T23" i="1"/>
  <c r="U23" i="1"/>
  <c r="V23" i="1"/>
  <c r="W23" i="1"/>
  <c r="Y23" i="1"/>
  <c r="Z23" i="1"/>
  <c r="AA23" i="1"/>
  <c r="AC23" i="1"/>
  <c r="AD23" i="1"/>
  <c r="AE23" i="1"/>
  <c r="AF23" i="1"/>
  <c r="AG23" i="1"/>
  <c r="AH23" i="1"/>
  <c r="AI23" i="1"/>
  <c r="AJ23" i="1"/>
  <c r="AK23" i="1"/>
  <c r="AL23" i="1"/>
  <c r="AM23" i="1"/>
  <c r="AN23" i="1"/>
  <c r="AO23" i="1"/>
  <c r="AP23" i="1"/>
  <c r="AQ23" i="1"/>
  <c r="AR23" i="1"/>
  <c r="AS23" i="1"/>
  <c r="AT23" i="1"/>
  <c r="AU23" i="1"/>
  <c r="C24" i="1"/>
  <c r="D24" i="1"/>
  <c r="E24" i="1"/>
  <c r="F24" i="1"/>
  <c r="G24" i="1"/>
  <c r="H24" i="1"/>
  <c r="I24" i="1"/>
  <c r="J24" i="1"/>
  <c r="K24" i="1"/>
  <c r="L24" i="1"/>
  <c r="M24" i="1"/>
  <c r="N24" i="1"/>
  <c r="O24" i="1"/>
  <c r="P24" i="1"/>
  <c r="Q24" i="1"/>
  <c r="R24" i="1"/>
  <c r="S24" i="1"/>
  <c r="T24" i="1"/>
  <c r="U24" i="1"/>
  <c r="V24" i="1"/>
  <c r="W24" i="1"/>
  <c r="Y24" i="1"/>
  <c r="Z24" i="1"/>
  <c r="AA24" i="1"/>
  <c r="AC24" i="1"/>
  <c r="AD24" i="1"/>
  <c r="AE24" i="1"/>
  <c r="AF24" i="1"/>
  <c r="AG24" i="1"/>
  <c r="AH24" i="1"/>
  <c r="AI24" i="1"/>
  <c r="AJ24" i="1"/>
  <c r="AK24" i="1"/>
  <c r="AL24" i="1"/>
  <c r="AM24" i="1"/>
  <c r="AN24" i="1"/>
  <c r="AO24" i="1"/>
  <c r="AP24" i="1"/>
  <c r="AQ24" i="1"/>
  <c r="AR24" i="1"/>
  <c r="AS24" i="1"/>
  <c r="AT24" i="1"/>
  <c r="AU24" i="1"/>
  <c r="C25" i="1"/>
  <c r="D25" i="1"/>
  <c r="E25" i="1"/>
  <c r="F25" i="1"/>
  <c r="G25" i="1"/>
  <c r="H25" i="1"/>
  <c r="I25" i="1"/>
  <c r="J25" i="1"/>
  <c r="K25" i="1"/>
  <c r="L25" i="1"/>
  <c r="M25" i="1"/>
  <c r="N25" i="1"/>
  <c r="O25" i="1"/>
  <c r="P25" i="1"/>
  <c r="Q25" i="1"/>
  <c r="R25" i="1"/>
  <c r="S25" i="1"/>
  <c r="T25" i="1"/>
  <c r="U25" i="1"/>
  <c r="V25" i="1"/>
  <c r="W25" i="1"/>
  <c r="Y25" i="1"/>
  <c r="Z25" i="1"/>
  <c r="AA25" i="1"/>
  <c r="AB25" i="1"/>
  <c r="AC25" i="1"/>
  <c r="AD25" i="1"/>
  <c r="AE25" i="1"/>
  <c r="AF25" i="1"/>
  <c r="AG25" i="1"/>
  <c r="AH25" i="1"/>
  <c r="AI25" i="1"/>
  <c r="AJ25" i="1"/>
  <c r="AK25" i="1"/>
  <c r="AL25" i="1"/>
  <c r="AM25" i="1"/>
  <c r="AN25" i="1"/>
  <c r="AO25" i="1"/>
  <c r="AP25" i="1"/>
  <c r="AQ25" i="1"/>
  <c r="AR25" i="1"/>
  <c r="AS25" i="1"/>
  <c r="AT25" i="1"/>
  <c r="AU25" i="1"/>
  <c r="C26" i="1"/>
  <c r="D26" i="1"/>
  <c r="E26" i="1"/>
  <c r="F26" i="1"/>
  <c r="G26" i="1"/>
  <c r="H26" i="1"/>
  <c r="I26" i="1"/>
  <c r="J26" i="1"/>
  <c r="K26" i="1"/>
  <c r="L26" i="1"/>
  <c r="M26" i="1"/>
  <c r="N26" i="1"/>
  <c r="O26" i="1"/>
  <c r="P26" i="1"/>
  <c r="Q26" i="1"/>
  <c r="R26" i="1"/>
  <c r="S26" i="1"/>
  <c r="T26" i="1"/>
  <c r="U26" i="1"/>
  <c r="V26" i="1"/>
  <c r="W26" i="1"/>
  <c r="Y26" i="1"/>
  <c r="Z26" i="1"/>
  <c r="AA26" i="1"/>
  <c r="AC26" i="1"/>
  <c r="AD26" i="1"/>
  <c r="AE26" i="1"/>
  <c r="AF26" i="1"/>
  <c r="AG26" i="1"/>
  <c r="AH26" i="1"/>
  <c r="AI26" i="1"/>
  <c r="AJ26" i="1"/>
  <c r="AK26" i="1"/>
  <c r="AL26" i="1"/>
  <c r="AM26" i="1"/>
  <c r="AN26" i="1"/>
  <c r="AO26" i="1"/>
  <c r="AP26" i="1"/>
  <c r="AQ26" i="1"/>
  <c r="AR26" i="1"/>
  <c r="AS26" i="1"/>
  <c r="AT26" i="1"/>
  <c r="AU26" i="1"/>
  <c r="C27" i="1"/>
  <c r="B27" i="1" s="1"/>
  <c r="D27" i="1"/>
  <c r="E27" i="1"/>
  <c r="F27" i="1"/>
  <c r="G27" i="1"/>
  <c r="H27" i="1"/>
  <c r="I27" i="1"/>
  <c r="J27" i="1"/>
  <c r="K27" i="1"/>
  <c r="L27" i="1"/>
  <c r="M27" i="1"/>
  <c r="N27" i="1"/>
  <c r="O27" i="1"/>
  <c r="P27" i="1"/>
  <c r="Q27" i="1"/>
  <c r="R27" i="1"/>
  <c r="S27" i="1"/>
  <c r="T27" i="1"/>
  <c r="U27" i="1"/>
  <c r="V27" i="1"/>
  <c r="W27" i="1"/>
  <c r="Y27" i="1"/>
  <c r="Z27" i="1"/>
  <c r="AA27" i="1"/>
  <c r="AC27" i="1"/>
  <c r="AD27" i="1"/>
  <c r="AE27" i="1"/>
  <c r="AF27" i="1"/>
  <c r="AG27" i="1"/>
  <c r="AH27" i="1"/>
  <c r="AI27" i="1"/>
  <c r="AJ27" i="1"/>
  <c r="AK27" i="1"/>
  <c r="AL27" i="1"/>
  <c r="AM27" i="1"/>
  <c r="AN27" i="1"/>
  <c r="AO27" i="1"/>
  <c r="AP27" i="1"/>
  <c r="AQ27" i="1"/>
  <c r="AR27" i="1"/>
  <c r="AS27" i="1"/>
  <c r="AT27" i="1"/>
  <c r="AU27" i="1"/>
  <c r="C28" i="1"/>
  <c r="D28" i="1"/>
  <c r="E28" i="1"/>
  <c r="F28" i="1"/>
  <c r="G28" i="1"/>
  <c r="H28" i="1"/>
  <c r="I28" i="1"/>
  <c r="J28" i="1"/>
  <c r="K28" i="1"/>
  <c r="L28" i="1"/>
  <c r="M28" i="1"/>
  <c r="N28" i="1"/>
  <c r="O28" i="1"/>
  <c r="P28" i="1"/>
  <c r="Q28" i="1"/>
  <c r="R28" i="1"/>
  <c r="S28" i="1"/>
  <c r="T28" i="1"/>
  <c r="U28" i="1"/>
  <c r="V28" i="1"/>
  <c r="W28" i="1"/>
  <c r="Y28" i="1"/>
  <c r="Z28" i="1"/>
  <c r="AA28" i="1"/>
  <c r="AC28" i="1"/>
  <c r="AD28" i="1"/>
  <c r="AE28" i="1"/>
  <c r="AF28" i="1"/>
  <c r="AG28" i="1"/>
  <c r="AH28" i="1"/>
  <c r="AI28" i="1"/>
  <c r="AJ28" i="1"/>
  <c r="AK28" i="1"/>
  <c r="AL28" i="1"/>
  <c r="AM28" i="1"/>
  <c r="AN28" i="1"/>
  <c r="AO28" i="1"/>
  <c r="AP28" i="1"/>
  <c r="AQ28" i="1"/>
  <c r="AR28" i="1"/>
  <c r="AS28" i="1"/>
  <c r="AT28" i="1"/>
  <c r="AU28" i="1"/>
  <c r="C29" i="1"/>
  <c r="D29" i="1"/>
  <c r="E29" i="1"/>
  <c r="F29" i="1"/>
  <c r="G29" i="1"/>
  <c r="H29" i="1"/>
  <c r="I29" i="1"/>
  <c r="J29" i="1"/>
  <c r="K29" i="1"/>
  <c r="L29" i="1"/>
  <c r="M29" i="1"/>
  <c r="N29" i="1"/>
  <c r="O29" i="1"/>
  <c r="P29" i="1"/>
  <c r="Q29" i="1"/>
  <c r="R29" i="1"/>
  <c r="S29" i="1"/>
  <c r="T29" i="1"/>
  <c r="U29" i="1"/>
  <c r="V29" i="1"/>
  <c r="W29" i="1"/>
  <c r="Y29" i="1"/>
  <c r="Z29" i="1"/>
  <c r="AA29" i="1"/>
  <c r="AB29" i="1"/>
  <c r="AC29" i="1"/>
  <c r="AD29" i="1"/>
  <c r="AE29" i="1"/>
  <c r="AF29" i="1"/>
  <c r="AG29" i="1"/>
  <c r="AH29" i="1"/>
  <c r="AI29" i="1"/>
  <c r="AJ29" i="1"/>
  <c r="AK29" i="1"/>
  <c r="AL29" i="1"/>
  <c r="AM29" i="1"/>
  <c r="AN29" i="1"/>
  <c r="AO29" i="1"/>
  <c r="AP29" i="1"/>
  <c r="AQ29" i="1"/>
  <c r="AR29" i="1"/>
  <c r="AS29" i="1"/>
  <c r="AT29" i="1"/>
  <c r="AU29" i="1"/>
  <c r="C30" i="1"/>
  <c r="D30" i="1"/>
  <c r="E30" i="1"/>
  <c r="F30" i="1"/>
  <c r="G30" i="1"/>
  <c r="H30" i="1"/>
  <c r="I30" i="1"/>
  <c r="J30" i="1"/>
  <c r="K30" i="1"/>
  <c r="L30" i="1"/>
  <c r="M30" i="1"/>
  <c r="N30" i="1"/>
  <c r="O30" i="1"/>
  <c r="P30" i="1"/>
  <c r="Q30" i="1"/>
  <c r="R30" i="1"/>
  <c r="S30" i="1"/>
  <c r="T30" i="1"/>
  <c r="U30" i="1"/>
  <c r="V30" i="1"/>
  <c r="W30" i="1"/>
  <c r="Y30" i="1"/>
  <c r="Z30" i="1"/>
  <c r="AA30" i="1"/>
  <c r="AC30" i="1"/>
  <c r="AD30" i="1"/>
  <c r="AE30" i="1"/>
  <c r="AF30" i="1"/>
  <c r="AG30" i="1"/>
  <c r="AH30" i="1"/>
  <c r="AI30" i="1"/>
  <c r="AJ30" i="1"/>
  <c r="AK30" i="1"/>
  <c r="AL30" i="1"/>
  <c r="AM30" i="1"/>
  <c r="AN30" i="1"/>
  <c r="AO30" i="1"/>
  <c r="AP30" i="1"/>
  <c r="AQ30" i="1"/>
  <c r="AR30" i="1"/>
  <c r="AS30" i="1"/>
  <c r="AT30" i="1"/>
  <c r="AU30" i="1"/>
  <c r="C31" i="1"/>
  <c r="D31" i="1"/>
  <c r="E31" i="1"/>
  <c r="F31" i="1"/>
  <c r="G31" i="1"/>
  <c r="H31" i="1"/>
  <c r="I31" i="1"/>
  <c r="J31" i="1"/>
  <c r="K31" i="1"/>
  <c r="L31" i="1"/>
  <c r="M31" i="1"/>
  <c r="N31" i="1"/>
  <c r="O31" i="1"/>
  <c r="P31" i="1"/>
  <c r="Q31" i="1"/>
  <c r="R31" i="1"/>
  <c r="S31" i="1"/>
  <c r="T31" i="1"/>
  <c r="U31" i="1"/>
  <c r="V31" i="1"/>
  <c r="W31" i="1"/>
  <c r="Y31" i="1"/>
  <c r="Z31" i="1"/>
  <c r="AA31" i="1"/>
  <c r="AC31" i="1"/>
  <c r="AD31" i="1"/>
  <c r="AE31" i="1"/>
  <c r="AF31" i="1"/>
  <c r="AG31" i="1"/>
  <c r="AH31" i="1"/>
  <c r="AI31" i="1"/>
  <c r="AJ31" i="1"/>
  <c r="AK31" i="1"/>
  <c r="AL31" i="1"/>
  <c r="AM31" i="1"/>
  <c r="AN31" i="1"/>
  <c r="AO31" i="1"/>
  <c r="AP31" i="1"/>
  <c r="AQ31" i="1"/>
  <c r="AR31" i="1"/>
  <c r="AS31" i="1"/>
  <c r="AT31" i="1"/>
  <c r="AU31" i="1"/>
  <c r="C32" i="1"/>
  <c r="D32" i="1"/>
  <c r="E32" i="1"/>
  <c r="F32" i="1"/>
  <c r="G32" i="1"/>
  <c r="H32" i="1"/>
  <c r="I32" i="1"/>
  <c r="J32" i="1"/>
  <c r="K32" i="1"/>
  <c r="L32" i="1"/>
  <c r="M32" i="1"/>
  <c r="N32" i="1"/>
  <c r="O32" i="1"/>
  <c r="P32" i="1"/>
  <c r="Q32" i="1"/>
  <c r="R32" i="1"/>
  <c r="S32" i="1"/>
  <c r="T32" i="1"/>
  <c r="U32" i="1"/>
  <c r="V32" i="1"/>
  <c r="W32" i="1"/>
  <c r="Y32" i="1"/>
  <c r="Z32" i="1"/>
  <c r="AA32" i="1"/>
  <c r="AC32" i="1"/>
  <c r="AD32" i="1"/>
  <c r="AE32" i="1"/>
  <c r="AF32" i="1"/>
  <c r="AG32" i="1"/>
  <c r="AH32" i="1"/>
  <c r="AI32" i="1"/>
  <c r="AJ32" i="1"/>
  <c r="AK32" i="1"/>
  <c r="AL32" i="1"/>
  <c r="AM32" i="1"/>
  <c r="AN32" i="1"/>
  <c r="AO32" i="1"/>
  <c r="AP32" i="1"/>
  <c r="AQ32" i="1"/>
  <c r="AR32" i="1"/>
  <c r="AS32" i="1"/>
  <c r="AT32" i="1"/>
  <c r="AU32" i="1"/>
  <c r="C33" i="1"/>
  <c r="D33" i="1"/>
  <c r="E33" i="1"/>
  <c r="F33" i="1"/>
  <c r="G33" i="1"/>
  <c r="H33" i="1"/>
  <c r="I33" i="1"/>
  <c r="J33" i="1"/>
  <c r="K33" i="1"/>
  <c r="L33" i="1"/>
  <c r="M33" i="1"/>
  <c r="N33" i="1"/>
  <c r="O33" i="1"/>
  <c r="P33" i="1"/>
  <c r="Q33" i="1"/>
  <c r="R33" i="1"/>
  <c r="S33" i="1"/>
  <c r="T33" i="1"/>
  <c r="U33" i="1"/>
  <c r="V33" i="1"/>
  <c r="W33" i="1"/>
  <c r="Y33" i="1"/>
  <c r="Z33" i="1"/>
  <c r="AA33" i="1"/>
  <c r="AB33" i="1"/>
  <c r="AC33" i="1"/>
  <c r="AD33" i="1"/>
  <c r="AE33" i="1"/>
  <c r="AF33" i="1"/>
  <c r="AG33" i="1"/>
  <c r="AH33" i="1"/>
  <c r="AI33" i="1"/>
  <c r="AJ33" i="1"/>
  <c r="AK33" i="1"/>
  <c r="AL33" i="1"/>
  <c r="AM33" i="1"/>
  <c r="AN33" i="1"/>
  <c r="AO33" i="1"/>
  <c r="AP33" i="1"/>
  <c r="AQ33" i="1"/>
  <c r="AR33" i="1"/>
  <c r="AS33" i="1"/>
  <c r="AT33" i="1"/>
  <c r="AU33" i="1"/>
  <c r="C34" i="1"/>
  <c r="D34" i="1"/>
  <c r="B34" i="1" s="1"/>
  <c r="E34" i="1"/>
  <c r="F34" i="1"/>
  <c r="G34" i="1"/>
  <c r="H34" i="1"/>
  <c r="I34" i="1"/>
  <c r="J34" i="1"/>
  <c r="K34" i="1"/>
  <c r="L34" i="1"/>
  <c r="M34" i="1"/>
  <c r="N34" i="1"/>
  <c r="O34" i="1"/>
  <c r="P34" i="1"/>
  <c r="Q34" i="1"/>
  <c r="R34" i="1"/>
  <c r="S34" i="1"/>
  <c r="T34" i="1"/>
  <c r="U34" i="1"/>
  <c r="V34" i="1"/>
  <c r="W34" i="1"/>
  <c r="Y34" i="1"/>
  <c r="Z34" i="1"/>
  <c r="AA34" i="1"/>
  <c r="AC34" i="1"/>
  <c r="AD34" i="1"/>
  <c r="AE34" i="1"/>
  <c r="AF34" i="1"/>
  <c r="AG34" i="1"/>
  <c r="AH34" i="1"/>
  <c r="AI34" i="1"/>
  <c r="AJ34" i="1"/>
  <c r="AK34" i="1"/>
  <c r="AL34" i="1"/>
  <c r="AM34" i="1"/>
  <c r="AN34" i="1"/>
  <c r="AO34" i="1"/>
  <c r="AP34" i="1"/>
  <c r="AQ34" i="1"/>
  <c r="AR34" i="1"/>
  <c r="AS34" i="1"/>
  <c r="AT34" i="1"/>
  <c r="AU34" i="1"/>
  <c r="C35" i="1"/>
  <c r="D35" i="1"/>
  <c r="E35" i="1"/>
  <c r="F35" i="1"/>
  <c r="G35" i="1"/>
  <c r="H35" i="1"/>
  <c r="I35" i="1"/>
  <c r="J35" i="1"/>
  <c r="K35" i="1"/>
  <c r="L35" i="1"/>
  <c r="M35" i="1"/>
  <c r="N35" i="1"/>
  <c r="O35" i="1"/>
  <c r="P35" i="1"/>
  <c r="Q35" i="1"/>
  <c r="R35" i="1"/>
  <c r="S35" i="1"/>
  <c r="T35" i="1"/>
  <c r="U35" i="1"/>
  <c r="V35" i="1"/>
  <c r="W35" i="1"/>
  <c r="Y35" i="1"/>
  <c r="Z35" i="1"/>
  <c r="AA35" i="1"/>
  <c r="AC35" i="1"/>
  <c r="AD35" i="1"/>
  <c r="AE35" i="1"/>
  <c r="AF35" i="1"/>
  <c r="AG35" i="1"/>
  <c r="AH35" i="1"/>
  <c r="AI35" i="1"/>
  <c r="AJ35" i="1"/>
  <c r="AK35" i="1"/>
  <c r="AL35" i="1"/>
  <c r="AM35" i="1"/>
  <c r="AN35" i="1"/>
  <c r="AO35" i="1"/>
  <c r="AP35" i="1"/>
  <c r="AQ35" i="1"/>
  <c r="AR35" i="1"/>
  <c r="AS35" i="1"/>
  <c r="AT35" i="1"/>
  <c r="AU35" i="1"/>
  <c r="C36" i="1"/>
  <c r="D36" i="1"/>
  <c r="E36" i="1"/>
  <c r="F36" i="1"/>
  <c r="G36" i="1"/>
  <c r="H36" i="1"/>
  <c r="I36" i="1"/>
  <c r="J36" i="1"/>
  <c r="K36" i="1"/>
  <c r="L36" i="1"/>
  <c r="M36" i="1"/>
  <c r="N36" i="1"/>
  <c r="O36" i="1"/>
  <c r="P36" i="1"/>
  <c r="Q36" i="1"/>
  <c r="R36" i="1"/>
  <c r="S36" i="1"/>
  <c r="T36" i="1"/>
  <c r="U36" i="1"/>
  <c r="V36" i="1"/>
  <c r="W36" i="1"/>
  <c r="Y36" i="1"/>
  <c r="Z36" i="1"/>
  <c r="AA36" i="1"/>
  <c r="AC36" i="1"/>
  <c r="AD36" i="1"/>
  <c r="AE36" i="1"/>
  <c r="AF36" i="1"/>
  <c r="AG36" i="1"/>
  <c r="AH36" i="1"/>
  <c r="AI36" i="1"/>
  <c r="AJ36" i="1"/>
  <c r="AK36" i="1"/>
  <c r="AL36" i="1"/>
  <c r="AM36" i="1"/>
  <c r="AN36" i="1"/>
  <c r="AO36" i="1"/>
  <c r="AP36" i="1"/>
  <c r="AQ36" i="1"/>
  <c r="AR36" i="1"/>
  <c r="AS36" i="1"/>
  <c r="AT36" i="1"/>
  <c r="AU36" i="1"/>
  <c r="C37" i="1"/>
  <c r="D37" i="1"/>
  <c r="E37" i="1"/>
  <c r="F37" i="1"/>
  <c r="G37" i="1"/>
  <c r="H37" i="1"/>
  <c r="I37" i="1"/>
  <c r="J37" i="1"/>
  <c r="K37" i="1"/>
  <c r="L37" i="1"/>
  <c r="M37" i="1"/>
  <c r="N37" i="1"/>
  <c r="O37" i="1"/>
  <c r="P37" i="1"/>
  <c r="Q37" i="1"/>
  <c r="R37" i="1"/>
  <c r="S37" i="1"/>
  <c r="T37" i="1"/>
  <c r="U37" i="1"/>
  <c r="V37" i="1"/>
  <c r="W37" i="1"/>
  <c r="Y37" i="1"/>
  <c r="Z37" i="1"/>
  <c r="AA37" i="1"/>
  <c r="AB37" i="1"/>
  <c r="AC37" i="1"/>
  <c r="AD37" i="1"/>
  <c r="AE37" i="1"/>
  <c r="AF37" i="1"/>
  <c r="AG37" i="1"/>
  <c r="AH37" i="1"/>
  <c r="AI37" i="1"/>
  <c r="AJ37" i="1"/>
  <c r="AK37" i="1"/>
  <c r="AL37" i="1"/>
  <c r="AM37" i="1"/>
  <c r="AN37" i="1"/>
  <c r="AO37" i="1"/>
  <c r="AP37" i="1"/>
  <c r="AQ37" i="1"/>
  <c r="AR37" i="1"/>
  <c r="AS37" i="1"/>
  <c r="AT37" i="1"/>
  <c r="AU37" i="1"/>
  <c r="C38" i="1"/>
  <c r="D38" i="1"/>
  <c r="E38" i="1"/>
  <c r="F38" i="1"/>
  <c r="G38" i="1"/>
  <c r="H38" i="1"/>
  <c r="I38" i="1"/>
  <c r="J38" i="1"/>
  <c r="K38" i="1"/>
  <c r="L38" i="1"/>
  <c r="M38" i="1"/>
  <c r="N38" i="1"/>
  <c r="O38" i="1"/>
  <c r="P38" i="1"/>
  <c r="Q38" i="1"/>
  <c r="R38" i="1"/>
  <c r="S38" i="1"/>
  <c r="T38" i="1"/>
  <c r="U38" i="1"/>
  <c r="V38" i="1"/>
  <c r="W38" i="1"/>
  <c r="X38" i="1"/>
  <c r="Y38" i="1"/>
  <c r="Z38" i="1"/>
  <c r="AA38" i="1"/>
  <c r="AC38" i="1"/>
  <c r="AD38" i="1"/>
  <c r="AE38" i="1"/>
  <c r="AF38" i="1"/>
  <c r="AG38" i="1"/>
  <c r="AH38" i="1"/>
  <c r="AI38" i="1"/>
  <c r="AJ38" i="1"/>
  <c r="AK38" i="1"/>
  <c r="AL38" i="1"/>
  <c r="AM38" i="1"/>
  <c r="AN38" i="1"/>
  <c r="AO38" i="1"/>
  <c r="AP38" i="1"/>
  <c r="AQ38" i="1"/>
  <c r="AR38" i="1"/>
  <c r="AS38" i="1"/>
  <c r="AT38" i="1"/>
  <c r="AU38" i="1"/>
  <c r="C39" i="1"/>
  <c r="D39" i="1"/>
  <c r="E39" i="1"/>
  <c r="F39" i="1"/>
  <c r="G39" i="1"/>
  <c r="H39" i="1"/>
  <c r="I39" i="1"/>
  <c r="J39" i="1"/>
  <c r="K39" i="1"/>
  <c r="L39" i="1"/>
  <c r="M39" i="1"/>
  <c r="N39" i="1"/>
  <c r="O39" i="1"/>
  <c r="P39" i="1"/>
  <c r="Q39" i="1"/>
  <c r="R39" i="1"/>
  <c r="S39" i="1"/>
  <c r="T39" i="1"/>
  <c r="U39" i="1"/>
  <c r="V39" i="1"/>
  <c r="W39" i="1"/>
  <c r="Y39" i="1"/>
  <c r="Z39" i="1"/>
  <c r="AA39" i="1"/>
  <c r="AC39" i="1"/>
  <c r="AD39" i="1"/>
  <c r="AE39" i="1"/>
  <c r="AF39" i="1"/>
  <c r="AG39" i="1"/>
  <c r="AH39" i="1"/>
  <c r="AI39" i="1"/>
  <c r="AJ39" i="1"/>
  <c r="AK39" i="1"/>
  <c r="AL39" i="1"/>
  <c r="AM39" i="1"/>
  <c r="AN39" i="1"/>
  <c r="AO39" i="1"/>
  <c r="AP39" i="1"/>
  <c r="AQ39" i="1"/>
  <c r="AR39" i="1"/>
  <c r="AS39" i="1"/>
  <c r="AT39" i="1"/>
  <c r="AU39" i="1"/>
  <c r="C40" i="1"/>
  <c r="D40" i="1"/>
  <c r="E40" i="1"/>
  <c r="F40" i="1"/>
  <c r="G40" i="1"/>
  <c r="H40" i="1"/>
  <c r="I40" i="1"/>
  <c r="J40" i="1"/>
  <c r="K40" i="1"/>
  <c r="L40" i="1"/>
  <c r="M40" i="1"/>
  <c r="N40" i="1"/>
  <c r="O40" i="1"/>
  <c r="P40" i="1"/>
  <c r="Q40" i="1"/>
  <c r="R40" i="1"/>
  <c r="S40" i="1"/>
  <c r="T40" i="1"/>
  <c r="U40" i="1"/>
  <c r="V40" i="1"/>
  <c r="W40" i="1"/>
  <c r="Y40" i="1"/>
  <c r="Z40" i="1"/>
  <c r="AA40" i="1"/>
  <c r="AC40" i="1"/>
  <c r="AD40" i="1"/>
  <c r="AE40" i="1"/>
  <c r="AF40" i="1"/>
  <c r="AG40" i="1"/>
  <c r="AH40" i="1"/>
  <c r="AI40" i="1"/>
  <c r="AJ40" i="1"/>
  <c r="AK40" i="1"/>
  <c r="AL40" i="1"/>
  <c r="AM40" i="1"/>
  <c r="AN40" i="1"/>
  <c r="AO40" i="1"/>
  <c r="AP40" i="1"/>
  <c r="AQ40" i="1"/>
  <c r="AR40" i="1"/>
  <c r="AS40" i="1"/>
  <c r="AT40" i="1"/>
  <c r="AU40" i="1"/>
  <c r="C41" i="1"/>
  <c r="D41" i="1"/>
  <c r="E41" i="1"/>
  <c r="F41" i="1"/>
  <c r="G41" i="1"/>
  <c r="H41" i="1"/>
  <c r="I41" i="1"/>
  <c r="J41" i="1"/>
  <c r="K41" i="1"/>
  <c r="L41" i="1"/>
  <c r="M41" i="1"/>
  <c r="N41" i="1"/>
  <c r="O41" i="1"/>
  <c r="P41" i="1"/>
  <c r="Q41" i="1"/>
  <c r="R41" i="1"/>
  <c r="S41" i="1"/>
  <c r="T41" i="1"/>
  <c r="U41" i="1"/>
  <c r="V41" i="1"/>
  <c r="W41" i="1"/>
  <c r="Y41" i="1"/>
  <c r="Z41" i="1"/>
  <c r="AA41" i="1"/>
  <c r="AC41" i="1"/>
  <c r="AD41" i="1"/>
  <c r="AE41" i="1"/>
  <c r="AF41" i="1"/>
  <c r="AG41" i="1"/>
  <c r="AH41" i="1"/>
  <c r="AI41" i="1"/>
  <c r="AJ41" i="1"/>
  <c r="AK41" i="1"/>
  <c r="AL41" i="1"/>
  <c r="AM41" i="1"/>
  <c r="AN41" i="1"/>
  <c r="AO41" i="1"/>
  <c r="AP41" i="1"/>
  <c r="AQ41" i="1"/>
  <c r="AR41" i="1"/>
  <c r="AS41" i="1"/>
  <c r="AT41" i="1"/>
  <c r="AU41" i="1"/>
  <c r="C42" i="1"/>
  <c r="D42" i="1"/>
  <c r="E42" i="1"/>
  <c r="F42" i="1"/>
  <c r="G42" i="1"/>
  <c r="H42" i="1"/>
  <c r="I42" i="1"/>
  <c r="J42" i="1"/>
  <c r="K42" i="1"/>
  <c r="L42" i="1"/>
  <c r="M42" i="1"/>
  <c r="N42" i="1"/>
  <c r="O42" i="1"/>
  <c r="P42" i="1"/>
  <c r="Q42" i="1"/>
  <c r="R42" i="1"/>
  <c r="S42" i="1"/>
  <c r="T42" i="1"/>
  <c r="U42" i="1"/>
  <c r="V42" i="1"/>
  <c r="W42" i="1"/>
  <c r="X42" i="1"/>
  <c r="Y42" i="1"/>
  <c r="Z42" i="1"/>
  <c r="AA42" i="1"/>
  <c r="AC42" i="1"/>
  <c r="AD42" i="1"/>
  <c r="AE42" i="1"/>
  <c r="AF42" i="1"/>
  <c r="AG42" i="1"/>
  <c r="AH42" i="1"/>
  <c r="AI42" i="1"/>
  <c r="AJ42" i="1"/>
  <c r="AK42" i="1"/>
  <c r="AL42" i="1"/>
  <c r="AM42" i="1"/>
  <c r="AN42" i="1"/>
  <c r="AO42" i="1"/>
  <c r="AP42" i="1"/>
  <c r="AQ42" i="1"/>
  <c r="AR42" i="1"/>
  <c r="AS42" i="1"/>
  <c r="AT42" i="1"/>
  <c r="AU42" i="1"/>
  <c r="C43" i="1"/>
  <c r="B43" i="1" s="1"/>
  <c r="D43" i="1"/>
  <c r="E43" i="1"/>
  <c r="F43" i="1"/>
  <c r="G43" i="1"/>
  <c r="H43" i="1"/>
  <c r="I43" i="1"/>
  <c r="J43" i="1"/>
  <c r="K43" i="1"/>
  <c r="L43" i="1"/>
  <c r="M43" i="1"/>
  <c r="N43" i="1"/>
  <c r="O43" i="1"/>
  <c r="P43" i="1"/>
  <c r="Q43" i="1"/>
  <c r="R43" i="1"/>
  <c r="S43" i="1"/>
  <c r="T43" i="1"/>
  <c r="U43" i="1"/>
  <c r="V43" i="1"/>
  <c r="W43" i="1"/>
  <c r="Y43" i="1"/>
  <c r="Z43" i="1"/>
  <c r="AA43" i="1"/>
  <c r="AC43" i="1"/>
  <c r="AD43" i="1"/>
  <c r="AE43" i="1"/>
  <c r="AF43" i="1"/>
  <c r="AG43" i="1"/>
  <c r="AH43" i="1"/>
  <c r="AI43" i="1"/>
  <c r="AJ43" i="1"/>
  <c r="AK43" i="1"/>
  <c r="AL43" i="1"/>
  <c r="AM43" i="1"/>
  <c r="AN43" i="1"/>
  <c r="AO43" i="1"/>
  <c r="AP43" i="1"/>
  <c r="AQ43" i="1"/>
  <c r="AR43" i="1"/>
  <c r="AS43" i="1"/>
  <c r="AT43" i="1"/>
  <c r="AU43" i="1"/>
  <c r="C44" i="1"/>
  <c r="D44" i="1"/>
  <c r="E44" i="1"/>
  <c r="F44" i="1"/>
  <c r="G44" i="1"/>
  <c r="H44" i="1"/>
  <c r="I44" i="1"/>
  <c r="J44" i="1"/>
  <c r="K44" i="1"/>
  <c r="L44" i="1"/>
  <c r="M44" i="1"/>
  <c r="N44" i="1"/>
  <c r="O44" i="1"/>
  <c r="P44" i="1"/>
  <c r="Q44" i="1"/>
  <c r="R44" i="1"/>
  <c r="S44" i="1"/>
  <c r="T44" i="1"/>
  <c r="U44" i="1"/>
  <c r="V44" i="1"/>
  <c r="W44" i="1"/>
  <c r="Y44" i="1"/>
  <c r="Z44" i="1"/>
  <c r="AA44" i="1"/>
  <c r="AC44" i="1"/>
  <c r="AD44" i="1"/>
  <c r="AE44" i="1"/>
  <c r="AF44" i="1"/>
  <c r="AG44" i="1"/>
  <c r="AH44" i="1"/>
  <c r="AI44" i="1"/>
  <c r="AJ44" i="1"/>
  <c r="AK44" i="1"/>
  <c r="AL44" i="1"/>
  <c r="AM44" i="1"/>
  <c r="AN44" i="1"/>
  <c r="AO44" i="1"/>
  <c r="AP44" i="1"/>
  <c r="AQ44" i="1"/>
  <c r="AR44" i="1"/>
  <c r="AS44" i="1"/>
  <c r="AT44" i="1"/>
  <c r="AU44" i="1"/>
  <c r="C45" i="1"/>
  <c r="D45" i="1"/>
  <c r="E45" i="1"/>
  <c r="F45" i="1"/>
  <c r="G45" i="1"/>
  <c r="H45" i="1"/>
  <c r="I45" i="1"/>
  <c r="J45" i="1"/>
  <c r="K45" i="1"/>
  <c r="L45" i="1"/>
  <c r="M45" i="1"/>
  <c r="N45" i="1"/>
  <c r="O45" i="1"/>
  <c r="P45" i="1"/>
  <c r="Q45" i="1"/>
  <c r="R45" i="1"/>
  <c r="S45" i="1"/>
  <c r="T45" i="1"/>
  <c r="U45" i="1"/>
  <c r="V45" i="1"/>
  <c r="W45" i="1"/>
  <c r="Y45" i="1"/>
  <c r="Z45" i="1"/>
  <c r="AA45" i="1"/>
  <c r="AC45" i="1"/>
  <c r="AD45" i="1"/>
  <c r="AE45" i="1"/>
  <c r="AF45" i="1"/>
  <c r="AG45" i="1"/>
  <c r="AH45" i="1"/>
  <c r="AI45" i="1"/>
  <c r="AJ45" i="1"/>
  <c r="AK45" i="1"/>
  <c r="AL45" i="1"/>
  <c r="AM45" i="1"/>
  <c r="AN45" i="1"/>
  <c r="AO45" i="1"/>
  <c r="AP45" i="1"/>
  <c r="AQ45" i="1"/>
  <c r="AR45" i="1"/>
  <c r="AS45" i="1"/>
  <c r="AT45" i="1"/>
  <c r="AU45" i="1"/>
  <c r="C46" i="1"/>
  <c r="D46" i="1"/>
  <c r="E46" i="1"/>
  <c r="F46" i="1"/>
  <c r="G46" i="1"/>
  <c r="H46" i="1"/>
  <c r="I46" i="1"/>
  <c r="J46" i="1"/>
  <c r="K46" i="1"/>
  <c r="L46" i="1"/>
  <c r="M46" i="1"/>
  <c r="N46" i="1"/>
  <c r="O46" i="1"/>
  <c r="P46" i="1"/>
  <c r="Q46" i="1"/>
  <c r="R46" i="1"/>
  <c r="S46" i="1"/>
  <c r="T46" i="1"/>
  <c r="U46" i="1"/>
  <c r="V46" i="1"/>
  <c r="W46" i="1"/>
  <c r="X46" i="1"/>
  <c r="Y46" i="1"/>
  <c r="Z46" i="1"/>
  <c r="AA46" i="1"/>
  <c r="AC46" i="1"/>
  <c r="AD46" i="1"/>
  <c r="AE46" i="1"/>
  <c r="AF46" i="1"/>
  <c r="AG46" i="1"/>
  <c r="AH46" i="1"/>
  <c r="AI46" i="1"/>
  <c r="AJ46" i="1"/>
  <c r="AK46" i="1"/>
  <c r="AL46" i="1"/>
  <c r="AM46" i="1"/>
  <c r="AN46" i="1"/>
  <c r="AO46" i="1"/>
  <c r="AP46" i="1"/>
  <c r="AQ46" i="1"/>
  <c r="AR46" i="1"/>
  <c r="AS46" i="1"/>
  <c r="AT46" i="1"/>
  <c r="AU46" i="1"/>
  <c r="C47" i="1"/>
  <c r="D47" i="1"/>
  <c r="E47" i="1"/>
  <c r="F47" i="1"/>
  <c r="G47" i="1"/>
  <c r="H47" i="1"/>
  <c r="I47" i="1"/>
  <c r="J47" i="1"/>
  <c r="K47" i="1"/>
  <c r="L47" i="1"/>
  <c r="M47" i="1"/>
  <c r="N47" i="1"/>
  <c r="O47" i="1"/>
  <c r="P47" i="1"/>
  <c r="Q47" i="1"/>
  <c r="R47" i="1"/>
  <c r="S47" i="1"/>
  <c r="T47" i="1"/>
  <c r="U47" i="1"/>
  <c r="V47" i="1"/>
  <c r="W47" i="1"/>
  <c r="Y47" i="1"/>
  <c r="Z47" i="1"/>
  <c r="AA47" i="1"/>
  <c r="AC47" i="1"/>
  <c r="AD47" i="1"/>
  <c r="AE47" i="1"/>
  <c r="AF47" i="1"/>
  <c r="AG47" i="1"/>
  <c r="AH47" i="1"/>
  <c r="AI47" i="1"/>
  <c r="AJ47" i="1"/>
  <c r="AK47" i="1"/>
  <c r="AL47" i="1"/>
  <c r="AM47" i="1"/>
  <c r="AN47" i="1"/>
  <c r="AO47" i="1"/>
  <c r="AP47" i="1"/>
  <c r="AQ47" i="1"/>
  <c r="AR47" i="1"/>
  <c r="AS47" i="1"/>
  <c r="AT47" i="1"/>
  <c r="AU47" i="1"/>
  <c r="C48" i="1"/>
  <c r="D48" i="1"/>
  <c r="E48" i="1"/>
  <c r="F48" i="1"/>
  <c r="G48" i="1"/>
  <c r="H48" i="1"/>
  <c r="I48" i="1"/>
  <c r="J48" i="1"/>
  <c r="K48" i="1"/>
  <c r="L48" i="1"/>
  <c r="M48" i="1"/>
  <c r="N48" i="1"/>
  <c r="O48" i="1"/>
  <c r="P48" i="1"/>
  <c r="Q48" i="1"/>
  <c r="R48" i="1"/>
  <c r="S48" i="1"/>
  <c r="T48" i="1"/>
  <c r="U48" i="1"/>
  <c r="V48" i="1"/>
  <c r="W48" i="1"/>
  <c r="Y48" i="1"/>
  <c r="Z48" i="1"/>
  <c r="AA48" i="1"/>
  <c r="AC48" i="1"/>
  <c r="AD48" i="1"/>
  <c r="AE48" i="1"/>
  <c r="AF48" i="1"/>
  <c r="AG48" i="1"/>
  <c r="AH48" i="1"/>
  <c r="AI48" i="1"/>
  <c r="AJ48" i="1"/>
  <c r="AK48" i="1"/>
  <c r="AL48" i="1"/>
  <c r="AM48" i="1"/>
  <c r="AN48" i="1"/>
  <c r="AO48" i="1"/>
  <c r="AP48" i="1"/>
  <c r="AQ48" i="1"/>
  <c r="AR48" i="1"/>
  <c r="AS48" i="1"/>
  <c r="AT48" i="1"/>
  <c r="AU48" i="1"/>
  <c r="C49" i="1"/>
  <c r="D49" i="1"/>
  <c r="E49" i="1"/>
  <c r="F49" i="1"/>
  <c r="G49" i="1"/>
  <c r="H49" i="1"/>
  <c r="I49" i="1"/>
  <c r="J49" i="1"/>
  <c r="K49" i="1"/>
  <c r="L49" i="1"/>
  <c r="M49" i="1"/>
  <c r="N49" i="1"/>
  <c r="O49" i="1"/>
  <c r="P49" i="1"/>
  <c r="Q49" i="1"/>
  <c r="R49" i="1"/>
  <c r="S49" i="1"/>
  <c r="T49" i="1"/>
  <c r="U49" i="1"/>
  <c r="V49" i="1"/>
  <c r="W49" i="1"/>
  <c r="Y49" i="1"/>
  <c r="Z49" i="1"/>
  <c r="AA49" i="1"/>
  <c r="AC49" i="1"/>
  <c r="AD49" i="1"/>
  <c r="AE49" i="1"/>
  <c r="AF49" i="1"/>
  <c r="AG49" i="1"/>
  <c r="AH49" i="1"/>
  <c r="AI49" i="1"/>
  <c r="AJ49" i="1"/>
  <c r="AK49" i="1"/>
  <c r="AL49" i="1"/>
  <c r="AM49" i="1"/>
  <c r="AN49" i="1"/>
  <c r="AO49" i="1"/>
  <c r="AP49" i="1"/>
  <c r="AQ49" i="1"/>
  <c r="AR49" i="1"/>
  <c r="AS49" i="1"/>
  <c r="AT49" i="1"/>
  <c r="AU49" i="1"/>
  <c r="C50" i="1"/>
  <c r="D50" i="1"/>
  <c r="B50" i="1" s="1"/>
  <c r="E50" i="1"/>
  <c r="F50" i="1"/>
  <c r="G50" i="1"/>
  <c r="H50" i="1"/>
  <c r="I50" i="1"/>
  <c r="J50" i="1"/>
  <c r="K50" i="1"/>
  <c r="L50" i="1"/>
  <c r="M50" i="1"/>
  <c r="N50" i="1"/>
  <c r="O50" i="1"/>
  <c r="P50" i="1"/>
  <c r="Q50" i="1"/>
  <c r="R50" i="1"/>
  <c r="S50" i="1"/>
  <c r="T50" i="1"/>
  <c r="U50" i="1"/>
  <c r="V50" i="1"/>
  <c r="W50" i="1"/>
  <c r="X50" i="1"/>
  <c r="Y50" i="1"/>
  <c r="Z50" i="1"/>
  <c r="AA50" i="1"/>
  <c r="AC50" i="1"/>
  <c r="AD50" i="1"/>
  <c r="AE50" i="1"/>
  <c r="AF50" i="1"/>
  <c r="AG50" i="1"/>
  <c r="AH50" i="1"/>
  <c r="AI50" i="1"/>
  <c r="AJ50" i="1"/>
  <c r="AK50" i="1"/>
  <c r="AL50" i="1"/>
  <c r="AM50" i="1"/>
  <c r="AN50" i="1"/>
  <c r="AO50" i="1"/>
  <c r="AP50" i="1"/>
  <c r="AQ50" i="1"/>
  <c r="AR50" i="1"/>
  <c r="AS50" i="1"/>
  <c r="AT50" i="1"/>
  <c r="AU50" i="1"/>
  <c r="C51" i="1"/>
  <c r="D51" i="1"/>
  <c r="E51" i="1"/>
  <c r="F51" i="1"/>
  <c r="G51" i="1"/>
  <c r="H51" i="1"/>
  <c r="I51" i="1"/>
  <c r="J51" i="1"/>
  <c r="K51" i="1"/>
  <c r="L51" i="1"/>
  <c r="M51" i="1"/>
  <c r="N51" i="1"/>
  <c r="O51" i="1"/>
  <c r="P51" i="1"/>
  <c r="Q51" i="1"/>
  <c r="R51" i="1"/>
  <c r="S51" i="1"/>
  <c r="T51" i="1"/>
  <c r="U51" i="1"/>
  <c r="V51" i="1"/>
  <c r="W51" i="1"/>
  <c r="Y51" i="1"/>
  <c r="Z51" i="1"/>
  <c r="AA51" i="1"/>
  <c r="AC51" i="1"/>
  <c r="AD51" i="1"/>
  <c r="AE51" i="1"/>
  <c r="AF51" i="1"/>
  <c r="AG51" i="1"/>
  <c r="AH51" i="1"/>
  <c r="AI51" i="1"/>
  <c r="AJ51" i="1"/>
  <c r="AK51" i="1"/>
  <c r="AL51" i="1"/>
  <c r="AM51" i="1"/>
  <c r="AN51" i="1"/>
  <c r="AO51" i="1"/>
  <c r="AP51" i="1"/>
  <c r="AQ51" i="1"/>
  <c r="AR51" i="1"/>
  <c r="AS51" i="1"/>
  <c r="AT51" i="1"/>
  <c r="AU51" i="1"/>
  <c r="C52" i="1"/>
  <c r="D52" i="1"/>
  <c r="E52" i="1"/>
  <c r="F52" i="1"/>
  <c r="G52" i="1"/>
  <c r="H52" i="1"/>
  <c r="I52" i="1"/>
  <c r="J52" i="1"/>
  <c r="K52" i="1"/>
  <c r="L52" i="1"/>
  <c r="M52" i="1"/>
  <c r="N52" i="1"/>
  <c r="O52" i="1"/>
  <c r="P52" i="1"/>
  <c r="Q52" i="1"/>
  <c r="R52" i="1"/>
  <c r="S52" i="1"/>
  <c r="T52" i="1"/>
  <c r="U52" i="1"/>
  <c r="V52" i="1"/>
  <c r="W52" i="1"/>
  <c r="Y52" i="1"/>
  <c r="Z52" i="1"/>
  <c r="AA52" i="1"/>
  <c r="AC52" i="1"/>
  <c r="AD52" i="1"/>
  <c r="AE52" i="1"/>
  <c r="AF52" i="1"/>
  <c r="AG52" i="1"/>
  <c r="AH52" i="1"/>
  <c r="AI52" i="1"/>
  <c r="AJ52" i="1"/>
  <c r="AK52" i="1"/>
  <c r="AL52" i="1"/>
  <c r="AM52" i="1"/>
  <c r="AN52" i="1"/>
  <c r="AO52" i="1"/>
  <c r="AP52" i="1"/>
  <c r="AQ52" i="1"/>
  <c r="AR52" i="1"/>
  <c r="AS52" i="1"/>
  <c r="AT52" i="1"/>
  <c r="AU52" i="1"/>
  <c r="C53" i="1"/>
  <c r="D53" i="1"/>
  <c r="E53" i="1"/>
  <c r="F53" i="1"/>
  <c r="G53" i="1"/>
  <c r="H53" i="1"/>
  <c r="I53" i="1"/>
  <c r="J53" i="1"/>
  <c r="K53" i="1"/>
  <c r="L53" i="1"/>
  <c r="M53" i="1"/>
  <c r="N53" i="1"/>
  <c r="O53" i="1"/>
  <c r="P53" i="1"/>
  <c r="Q53" i="1"/>
  <c r="R53" i="1"/>
  <c r="S53" i="1"/>
  <c r="T53" i="1"/>
  <c r="U53" i="1"/>
  <c r="V53" i="1"/>
  <c r="W53" i="1"/>
  <c r="Y53" i="1"/>
  <c r="Z53" i="1"/>
  <c r="AA53" i="1"/>
  <c r="AC53" i="1"/>
  <c r="AD53" i="1"/>
  <c r="AE53" i="1"/>
  <c r="AF53" i="1"/>
  <c r="AG53" i="1"/>
  <c r="AH53" i="1"/>
  <c r="AI53" i="1"/>
  <c r="AJ53" i="1"/>
  <c r="AK53" i="1"/>
  <c r="AL53" i="1"/>
  <c r="AM53" i="1"/>
  <c r="AN53" i="1"/>
  <c r="AO53" i="1"/>
  <c r="AP53" i="1"/>
  <c r="AQ53" i="1"/>
  <c r="AR53" i="1"/>
  <c r="AS53" i="1"/>
  <c r="AT53" i="1"/>
  <c r="AU53" i="1"/>
  <c r="C54" i="1"/>
  <c r="D54" i="1"/>
  <c r="E54" i="1"/>
  <c r="F54" i="1"/>
  <c r="G54" i="1"/>
  <c r="H54" i="1"/>
  <c r="I54" i="1"/>
  <c r="J54" i="1"/>
  <c r="K54" i="1"/>
  <c r="L54" i="1"/>
  <c r="M54" i="1"/>
  <c r="N54" i="1"/>
  <c r="O54" i="1"/>
  <c r="P54" i="1"/>
  <c r="Q54" i="1"/>
  <c r="R54" i="1"/>
  <c r="S54" i="1"/>
  <c r="T54" i="1"/>
  <c r="U54" i="1"/>
  <c r="V54" i="1"/>
  <c r="W54" i="1"/>
  <c r="X54" i="1"/>
  <c r="Y54" i="1"/>
  <c r="Z54" i="1"/>
  <c r="AA54" i="1"/>
  <c r="AC54" i="1"/>
  <c r="AD54" i="1"/>
  <c r="AE54" i="1"/>
  <c r="AF54" i="1"/>
  <c r="AG54" i="1"/>
  <c r="AH54" i="1"/>
  <c r="AI54" i="1"/>
  <c r="AJ54" i="1"/>
  <c r="AK54" i="1"/>
  <c r="AL54" i="1"/>
  <c r="AM54" i="1"/>
  <c r="AN54" i="1"/>
  <c r="AO54" i="1"/>
  <c r="AP54" i="1"/>
  <c r="AQ54" i="1"/>
  <c r="AR54" i="1"/>
  <c r="AS54" i="1"/>
  <c r="AT54" i="1"/>
  <c r="AU54" i="1"/>
  <c r="C55" i="1"/>
  <c r="D55" i="1"/>
  <c r="E55" i="1"/>
  <c r="F55" i="1"/>
  <c r="G55" i="1"/>
  <c r="H55" i="1"/>
  <c r="I55" i="1"/>
  <c r="J55" i="1"/>
  <c r="K55" i="1"/>
  <c r="L55" i="1"/>
  <c r="M55" i="1"/>
  <c r="N55" i="1"/>
  <c r="O55" i="1"/>
  <c r="P55" i="1"/>
  <c r="Q55" i="1"/>
  <c r="R55" i="1"/>
  <c r="S55" i="1"/>
  <c r="T55" i="1"/>
  <c r="U55" i="1"/>
  <c r="V55" i="1"/>
  <c r="W55" i="1"/>
  <c r="Y55" i="1"/>
  <c r="Z55" i="1"/>
  <c r="AA55" i="1"/>
  <c r="AC55" i="1"/>
  <c r="AD55" i="1"/>
  <c r="AE55" i="1"/>
  <c r="AF55" i="1"/>
  <c r="AG55" i="1"/>
  <c r="AH55" i="1"/>
  <c r="AI55" i="1"/>
  <c r="AJ55" i="1"/>
  <c r="AK55" i="1"/>
  <c r="AL55" i="1"/>
  <c r="AM55" i="1"/>
  <c r="AN55" i="1"/>
  <c r="AO55" i="1"/>
  <c r="AP55" i="1"/>
  <c r="AQ55" i="1"/>
  <c r="AR55" i="1"/>
  <c r="AS55" i="1"/>
  <c r="AT55" i="1"/>
  <c r="AU55" i="1"/>
  <c r="C56" i="1"/>
  <c r="D56" i="1"/>
  <c r="E56" i="1"/>
  <c r="F56" i="1"/>
  <c r="G56" i="1"/>
  <c r="H56" i="1"/>
  <c r="I56" i="1"/>
  <c r="J56" i="1"/>
  <c r="K56" i="1"/>
  <c r="L56" i="1"/>
  <c r="M56" i="1"/>
  <c r="N56" i="1"/>
  <c r="O56" i="1"/>
  <c r="P56" i="1"/>
  <c r="Q56" i="1"/>
  <c r="R56" i="1"/>
  <c r="S56" i="1"/>
  <c r="T56" i="1"/>
  <c r="U56" i="1"/>
  <c r="V56" i="1"/>
  <c r="W56" i="1"/>
  <c r="Y56" i="1"/>
  <c r="Z56" i="1"/>
  <c r="AA56" i="1"/>
  <c r="AC56" i="1"/>
  <c r="AD56" i="1"/>
  <c r="AE56" i="1"/>
  <c r="AF56" i="1"/>
  <c r="AG56" i="1"/>
  <c r="AH56" i="1"/>
  <c r="AI56" i="1"/>
  <c r="AJ56" i="1"/>
  <c r="AK56" i="1"/>
  <c r="AL56" i="1"/>
  <c r="AM56" i="1"/>
  <c r="AN56" i="1"/>
  <c r="AO56" i="1"/>
  <c r="AP56" i="1"/>
  <c r="AQ56" i="1"/>
  <c r="AR56" i="1"/>
  <c r="AS56" i="1"/>
  <c r="AT56" i="1"/>
  <c r="AU56" i="1"/>
  <c r="C57" i="1"/>
  <c r="D57" i="1"/>
  <c r="E57" i="1"/>
  <c r="F57" i="1"/>
  <c r="G57" i="1"/>
  <c r="H57" i="1"/>
  <c r="I57" i="1"/>
  <c r="J57" i="1"/>
  <c r="K57" i="1"/>
  <c r="L57" i="1"/>
  <c r="M57" i="1"/>
  <c r="N57" i="1"/>
  <c r="O57" i="1"/>
  <c r="P57" i="1"/>
  <c r="Q57" i="1"/>
  <c r="R57" i="1"/>
  <c r="S57" i="1"/>
  <c r="T57" i="1"/>
  <c r="U57" i="1"/>
  <c r="V57" i="1"/>
  <c r="W57" i="1"/>
  <c r="Y57" i="1"/>
  <c r="Z57" i="1"/>
  <c r="AA57" i="1"/>
  <c r="AC57" i="1"/>
  <c r="AD57" i="1"/>
  <c r="AE57" i="1"/>
  <c r="AF57" i="1"/>
  <c r="AG57" i="1"/>
  <c r="AH57" i="1"/>
  <c r="AI57" i="1"/>
  <c r="AJ57" i="1"/>
  <c r="AK57" i="1"/>
  <c r="AL57" i="1"/>
  <c r="AM57" i="1"/>
  <c r="AN57" i="1"/>
  <c r="AO57" i="1"/>
  <c r="AP57" i="1"/>
  <c r="AQ57" i="1"/>
  <c r="AR57" i="1"/>
  <c r="AS57" i="1"/>
  <c r="AT57" i="1"/>
  <c r="AU57" i="1"/>
  <c r="C58" i="1"/>
  <c r="D58" i="1"/>
  <c r="E58" i="1"/>
  <c r="F58" i="1"/>
  <c r="G58" i="1"/>
  <c r="H58" i="1"/>
  <c r="I58" i="1"/>
  <c r="J58" i="1"/>
  <c r="K58" i="1"/>
  <c r="L58" i="1"/>
  <c r="M58" i="1"/>
  <c r="N58" i="1"/>
  <c r="O58" i="1"/>
  <c r="P58" i="1"/>
  <c r="Q58" i="1"/>
  <c r="R58" i="1"/>
  <c r="S58" i="1"/>
  <c r="T58" i="1"/>
  <c r="U58" i="1"/>
  <c r="V58" i="1"/>
  <c r="W58" i="1"/>
  <c r="X58" i="1"/>
  <c r="Y58" i="1"/>
  <c r="Z58" i="1"/>
  <c r="AA58" i="1"/>
  <c r="AC58" i="1"/>
  <c r="AD58" i="1"/>
  <c r="AE58" i="1"/>
  <c r="AF58" i="1"/>
  <c r="AG58" i="1"/>
  <c r="AH58" i="1"/>
  <c r="AI58" i="1"/>
  <c r="AJ58" i="1"/>
  <c r="AK58" i="1"/>
  <c r="AL58" i="1"/>
  <c r="AM58" i="1"/>
  <c r="AN58" i="1"/>
  <c r="AO58" i="1"/>
  <c r="AP58" i="1"/>
  <c r="AQ58" i="1"/>
  <c r="AR58" i="1"/>
  <c r="AS58" i="1"/>
  <c r="AT58" i="1"/>
  <c r="AU58" i="1"/>
  <c r="C59" i="1"/>
  <c r="B59" i="1" s="1"/>
  <c r="D59" i="1"/>
  <c r="E59" i="1"/>
  <c r="F59" i="1"/>
  <c r="G59" i="1"/>
  <c r="H59" i="1"/>
  <c r="I59" i="1"/>
  <c r="J59" i="1"/>
  <c r="K59" i="1"/>
  <c r="L59" i="1"/>
  <c r="M59" i="1"/>
  <c r="N59" i="1"/>
  <c r="O59" i="1"/>
  <c r="P59" i="1"/>
  <c r="Q59" i="1"/>
  <c r="R59" i="1"/>
  <c r="S59" i="1"/>
  <c r="T59" i="1"/>
  <c r="U59" i="1"/>
  <c r="V59" i="1"/>
  <c r="W59" i="1"/>
  <c r="Y59" i="1"/>
  <c r="Z59" i="1"/>
  <c r="AA59" i="1"/>
  <c r="AC59" i="1"/>
  <c r="AD59" i="1"/>
  <c r="AE59" i="1"/>
  <c r="AF59" i="1"/>
  <c r="AG59" i="1"/>
  <c r="AH59" i="1"/>
  <c r="AI59" i="1"/>
  <c r="AJ59" i="1"/>
  <c r="AK59" i="1"/>
  <c r="AL59" i="1"/>
  <c r="AM59" i="1"/>
  <c r="AN59" i="1"/>
  <c r="AO59" i="1"/>
  <c r="AP59" i="1"/>
  <c r="AQ59" i="1"/>
  <c r="AR59" i="1"/>
  <c r="AS59" i="1"/>
  <c r="AT59" i="1"/>
  <c r="AU59" i="1"/>
  <c r="C60" i="1"/>
  <c r="D60" i="1"/>
  <c r="E60" i="1"/>
  <c r="F60" i="1"/>
  <c r="G60" i="1"/>
  <c r="H60" i="1"/>
  <c r="I60" i="1"/>
  <c r="J60" i="1"/>
  <c r="K60" i="1"/>
  <c r="L60" i="1"/>
  <c r="M60" i="1"/>
  <c r="N60" i="1"/>
  <c r="O60" i="1"/>
  <c r="P60" i="1"/>
  <c r="Q60" i="1"/>
  <c r="R60" i="1"/>
  <c r="S60" i="1"/>
  <c r="T60" i="1"/>
  <c r="U60" i="1"/>
  <c r="V60" i="1"/>
  <c r="W60" i="1"/>
  <c r="Y60" i="1"/>
  <c r="Z60" i="1"/>
  <c r="AA60" i="1"/>
  <c r="AC60" i="1"/>
  <c r="AD60" i="1"/>
  <c r="AE60" i="1"/>
  <c r="AF60" i="1"/>
  <c r="AG60" i="1"/>
  <c r="AH60" i="1"/>
  <c r="AI60" i="1"/>
  <c r="AJ60" i="1"/>
  <c r="AK60" i="1"/>
  <c r="AL60" i="1"/>
  <c r="AM60" i="1"/>
  <c r="AN60" i="1"/>
  <c r="AO60" i="1"/>
  <c r="AP60" i="1"/>
  <c r="AQ60" i="1"/>
  <c r="AR60" i="1"/>
  <c r="AS60" i="1"/>
  <c r="AT60" i="1"/>
  <c r="AU60" i="1"/>
  <c r="C61" i="1"/>
  <c r="D61" i="1"/>
  <c r="E61" i="1"/>
  <c r="F61" i="1"/>
  <c r="G61" i="1"/>
  <c r="H61" i="1"/>
  <c r="I61" i="1"/>
  <c r="J61" i="1"/>
  <c r="K61" i="1"/>
  <c r="L61" i="1"/>
  <c r="M61" i="1"/>
  <c r="N61" i="1"/>
  <c r="O61" i="1"/>
  <c r="P61" i="1"/>
  <c r="Q61" i="1"/>
  <c r="R61" i="1"/>
  <c r="S61" i="1"/>
  <c r="T61" i="1"/>
  <c r="U61" i="1"/>
  <c r="V61" i="1"/>
  <c r="W61" i="1"/>
  <c r="Y61" i="1"/>
  <c r="Z61" i="1"/>
  <c r="AA61" i="1"/>
  <c r="AC61" i="1"/>
  <c r="AD61" i="1"/>
  <c r="AE61" i="1"/>
  <c r="AF61" i="1"/>
  <c r="AG61" i="1"/>
  <c r="AH61" i="1"/>
  <c r="AI61" i="1"/>
  <c r="AJ61" i="1"/>
  <c r="AK61" i="1"/>
  <c r="AL61" i="1"/>
  <c r="AM61" i="1"/>
  <c r="AN61" i="1"/>
  <c r="AO61" i="1"/>
  <c r="AP61" i="1"/>
  <c r="AQ61" i="1"/>
  <c r="AR61" i="1"/>
  <c r="AS61" i="1"/>
  <c r="AT61" i="1"/>
  <c r="AU61" i="1"/>
  <c r="C62" i="1"/>
  <c r="D62" i="1"/>
  <c r="E62" i="1"/>
  <c r="F62" i="1"/>
  <c r="G62" i="1"/>
  <c r="H62" i="1"/>
  <c r="I62" i="1"/>
  <c r="J62" i="1"/>
  <c r="K62" i="1"/>
  <c r="L62" i="1"/>
  <c r="M62" i="1"/>
  <c r="N62" i="1"/>
  <c r="O62" i="1"/>
  <c r="P62" i="1"/>
  <c r="Q62" i="1"/>
  <c r="R62" i="1"/>
  <c r="S62" i="1"/>
  <c r="T62" i="1"/>
  <c r="U62" i="1"/>
  <c r="V62" i="1"/>
  <c r="W62" i="1"/>
  <c r="X62" i="1"/>
  <c r="Y62" i="1"/>
  <c r="Z62" i="1"/>
  <c r="AA62" i="1"/>
  <c r="AC62" i="1"/>
  <c r="AD62" i="1"/>
  <c r="AE62" i="1"/>
  <c r="AF62" i="1"/>
  <c r="AG62" i="1"/>
  <c r="AH62" i="1"/>
  <c r="AI62" i="1"/>
  <c r="AJ62" i="1"/>
  <c r="AK62" i="1"/>
  <c r="AL62" i="1"/>
  <c r="AM62" i="1"/>
  <c r="AN62" i="1"/>
  <c r="AO62" i="1"/>
  <c r="AP62" i="1"/>
  <c r="AQ62" i="1"/>
  <c r="AR62" i="1"/>
  <c r="AS62" i="1"/>
  <c r="AT62" i="1"/>
  <c r="AU62" i="1"/>
  <c r="C63" i="1"/>
  <c r="D63" i="1"/>
  <c r="E63" i="1"/>
  <c r="F63" i="1"/>
  <c r="G63" i="1"/>
  <c r="H63" i="1"/>
  <c r="I63" i="1"/>
  <c r="J63" i="1"/>
  <c r="K63" i="1"/>
  <c r="L63" i="1"/>
  <c r="M63" i="1"/>
  <c r="N63" i="1"/>
  <c r="O63" i="1"/>
  <c r="P63" i="1"/>
  <c r="Q63" i="1"/>
  <c r="R63" i="1"/>
  <c r="S63" i="1"/>
  <c r="T63" i="1"/>
  <c r="U63" i="1"/>
  <c r="V63" i="1"/>
  <c r="W63" i="1"/>
  <c r="Y63" i="1"/>
  <c r="Z63" i="1"/>
  <c r="AA63" i="1"/>
  <c r="AC63" i="1"/>
  <c r="AD63" i="1"/>
  <c r="AE63" i="1"/>
  <c r="AF63" i="1"/>
  <c r="AG63" i="1"/>
  <c r="AH63" i="1"/>
  <c r="AI63" i="1"/>
  <c r="AJ63" i="1"/>
  <c r="AK63" i="1"/>
  <c r="AL63" i="1"/>
  <c r="AM63" i="1"/>
  <c r="AN63" i="1"/>
  <c r="AO63" i="1"/>
  <c r="AP63" i="1"/>
  <c r="AQ63" i="1"/>
  <c r="AR63" i="1"/>
  <c r="AS63" i="1"/>
  <c r="AT63" i="1"/>
  <c r="AU63" i="1"/>
  <c r="C64" i="1"/>
  <c r="D64" i="1"/>
  <c r="E64" i="1"/>
  <c r="F64" i="1"/>
  <c r="G64" i="1"/>
  <c r="H64" i="1"/>
  <c r="I64" i="1"/>
  <c r="J64" i="1"/>
  <c r="K64" i="1"/>
  <c r="L64" i="1"/>
  <c r="M64" i="1"/>
  <c r="N64" i="1"/>
  <c r="O64" i="1"/>
  <c r="P64" i="1"/>
  <c r="Q64" i="1"/>
  <c r="R64" i="1"/>
  <c r="S64" i="1"/>
  <c r="T64" i="1"/>
  <c r="U64" i="1"/>
  <c r="V64" i="1"/>
  <c r="W64" i="1"/>
  <c r="Y64" i="1"/>
  <c r="Z64" i="1"/>
  <c r="AA64" i="1"/>
  <c r="AC64" i="1"/>
  <c r="AD64" i="1"/>
  <c r="AE64" i="1"/>
  <c r="AF64" i="1"/>
  <c r="AG64" i="1"/>
  <c r="AH64" i="1"/>
  <c r="AI64" i="1"/>
  <c r="AJ64" i="1"/>
  <c r="AK64" i="1"/>
  <c r="AL64" i="1"/>
  <c r="AM64" i="1"/>
  <c r="AN64" i="1"/>
  <c r="AO64" i="1"/>
  <c r="AP64" i="1"/>
  <c r="AQ64" i="1"/>
  <c r="AR64" i="1"/>
  <c r="AS64" i="1"/>
  <c r="AT64" i="1"/>
  <c r="AU64" i="1"/>
  <c r="C65" i="1"/>
  <c r="D65" i="1"/>
  <c r="E65" i="1"/>
  <c r="F65" i="1"/>
  <c r="G65" i="1"/>
  <c r="H65" i="1"/>
  <c r="I65" i="1"/>
  <c r="J65" i="1"/>
  <c r="K65" i="1"/>
  <c r="L65" i="1"/>
  <c r="M65" i="1"/>
  <c r="N65" i="1"/>
  <c r="O65" i="1"/>
  <c r="P65" i="1"/>
  <c r="Q65" i="1"/>
  <c r="R65" i="1"/>
  <c r="S65" i="1"/>
  <c r="T65" i="1"/>
  <c r="U65" i="1"/>
  <c r="V65" i="1"/>
  <c r="W65" i="1"/>
  <c r="Y65" i="1"/>
  <c r="Z65" i="1"/>
  <c r="AA65" i="1"/>
  <c r="AC65" i="1"/>
  <c r="AD65" i="1"/>
  <c r="AE65" i="1"/>
  <c r="AF65" i="1"/>
  <c r="AG65" i="1"/>
  <c r="AH65" i="1"/>
  <c r="AI65" i="1"/>
  <c r="AJ65" i="1"/>
  <c r="AK65" i="1"/>
  <c r="AL65" i="1"/>
  <c r="AM65" i="1"/>
  <c r="AN65" i="1"/>
  <c r="AO65" i="1"/>
  <c r="AP65" i="1"/>
  <c r="AQ65" i="1"/>
  <c r="AR65" i="1"/>
  <c r="AS65" i="1"/>
  <c r="AT65" i="1"/>
  <c r="AU65" i="1"/>
  <c r="C66" i="1"/>
  <c r="D66" i="1"/>
  <c r="E66" i="1"/>
  <c r="F66" i="1"/>
  <c r="G66" i="1"/>
  <c r="H66" i="1"/>
  <c r="I66" i="1"/>
  <c r="J66" i="1"/>
  <c r="K66" i="1"/>
  <c r="L66" i="1"/>
  <c r="M66" i="1"/>
  <c r="N66" i="1"/>
  <c r="O66" i="1"/>
  <c r="P66" i="1"/>
  <c r="Q66" i="1"/>
  <c r="R66" i="1"/>
  <c r="S66" i="1"/>
  <c r="T66" i="1"/>
  <c r="U66" i="1"/>
  <c r="V66" i="1"/>
  <c r="W66" i="1"/>
  <c r="X66" i="1"/>
  <c r="Y66" i="1"/>
  <c r="Z66" i="1"/>
  <c r="AA66" i="1"/>
  <c r="AC66" i="1"/>
  <c r="AD66" i="1"/>
  <c r="AE66" i="1"/>
  <c r="AF66" i="1"/>
  <c r="AG66" i="1"/>
  <c r="AH66" i="1"/>
  <c r="AI66" i="1"/>
  <c r="AJ66" i="1"/>
  <c r="AK66" i="1"/>
  <c r="AL66" i="1"/>
  <c r="AM66" i="1"/>
  <c r="AN66" i="1"/>
  <c r="AO66" i="1"/>
  <c r="AP66" i="1"/>
  <c r="AQ66" i="1"/>
  <c r="AR66" i="1"/>
  <c r="AS66" i="1"/>
  <c r="AT66" i="1"/>
  <c r="AU66" i="1"/>
  <c r="C67" i="1"/>
  <c r="D67" i="1"/>
  <c r="E67" i="1"/>
  <c r="F67" i="1"/>
  <c r="G67" i="1"/>
  <c r="H67" i="1"/>
  <c r="I67" i="1"/>
  <c r="J67" i="1"/>
  <c r="K67" i="1"/>
  <c r="L67" i="1"/>
  <c r="M67" i="1"/>
  <c r="N67" i="1"/>
  <c r="O67" i="1"/>
  <c r="P67" i="1"/>
  <c r="Q67" i="1"/>
  <c r="R67" i="1"/>
  <c r="S67" i="1"/>
  <c r="T67" i="1"/>
  <c r="U67" i="1"/>
  <c r="V67" i="1"/>
  <c r="W67" i="1"/>
  <c r="Y67" i="1"/>
  <c r="Z67" i="1"/>
  <c r="AA67" i="1"/>
  <c r="AC67" i="1"/>
  <c r="AD67" i="1"/>
  <c r="AE67" i="1"/>
  <c r="AF67" i="1"/>
  <c r="AG67" i="1"/>
  <c r="AH67" i="1"/>
  <c r="AI67" i="1"/>
  <c r="AJ67" i="1"/>
  <c r="AK67" i="1"/>
  <c r="AL67" i="1"/>
  <c r="AM67" i="1"/>
  <c r="AN67" i="1"/>
  <c r="AO67" i="1"/>
  <c r="AP67" i="1"/>
  <c r="AQ67" i="1"/>
  <c r="AR67" i="1"/>
  <c r="AS67" i="1"/>
  <c r="AT67" i="1"/>
  <c r="AU67" i="1"/>
  <c r="C68" i="1"/>
  <c r="D68" i="1"/>
  <c r="E68" i="1"/>
  <c r="F68" i="1"/>
  <c r="G68" i="1"/>
  <c r="H68" i="1"/>
  <c r="I68" i="1"/>
  <c r="J68" i="1"/>
  <c r="K68" i="1"/>
  <c r="L68" i="1"/>
  <c r="M68" i="1"/>
  <c r="N68" i="1"/>
  <c r="O68" i="1"/>
  <c r="P68" i="1"/>
  <c r="Q68" i="1"/>
  <c r="R68" i="1"/>
  <c r="S68" i="1"/>
  <c r="T68" i="1"/>
  <c r="U68" i="1"/>
  <c r="V68" i="1"/>
  <c r="W68" i="1"/>
  <c r="Y68" i="1"/>
  <c r="Z68" i="1"/>
  <c r="AA68" i="1"/>
  <c r="AC68" i="1"/>
  <c r="AD68" i="1"/>
  <c r="AE68" i="1"/>
  <c r="AF68" i="1"/>
  <c r="AG68" i="1"/>
  <c r="AH68" i="1"/>
  <c r="AI68" i="1"/>
  <c r="AJ68" i="1"/>
  <c r="AK68" i="1"/>
  <c r="AL68" i="1"/>
  <c r="AM68" i="1"/>
  <c r="AN68" i="1"/>
  <c r="AO68" i="1"/>
  <c r="AP68" i="1"/>
  <c r="AQ68" i="1"/>
  <c r="AR68" i="1"/>
  <c r="AS68" i="1"/>
  <c r="AT68" i="1"/>
  <c r="AU68" i="1"/>
  <c r="D12" i="1"/>
  <c r="E12" i="1"/>
  <c r="F12" i="1"/>
  <c r="G12" i="1"/>
  <c r="H12" i="1"/>
  <c r="I12" i="1"/>
  <c r="J12" i="1"/>
  <c r="K12" i="1"/>
  <c r="L12" i="1"/>
  <c r="M12" i="1"/>
  <c r="N12" i="1"/>
  <c r="O12" i="1"/>
  <c r="P12" i="1"/>
  <c r="Q12" i="1"/>
  <c r="R12" i="1"/>
  <c r="S12" i="1"/>
  <c r="T12" i="1"/>
  <c r="U12" i="1"/>
  <c r="V12" i="1"/>
  <c r="W12" i="1"/>
  <c r="Y12" i="1"/>
  <c r="Z12" i="1"/>
  <c r="AA12" i="1"/>
  <c r="AC12" i="1"/>
  <c r="AD12" i="1"/>
  <c r="AE12" i="1"/>
  <c r="AF12" i="1"/>
  <c r="AG12" i="1"/>
  <c r="AH12" i="1"/>
  <c r="AI12" i="1"/>
  <c r="AJ12" i="1"/>
  <c r="AK12" i="1"/>
  <c r="AL12" i="1"/>
  <c r="AM12" i="1"/>
  <c r="AN12" i="1"/>
  <c r="AO12" i="1"/>
  <c r="AP12" i="1"/>
  <c r="AQ12" i="1"/>
  <c r="AR12" i="1"/>
  <c r="AS12" i="1"/>
  <c r="AT12" i="1"/>
  <c r="AU12" i="1"/>
  <c r="C12" i="1"/>
  <c r="B195" i="7"/>
  <c r="E119" i="7"/>
  <c r="D119" i="7"/>
  <c r="E118" i="7"/>
  <c r="D118" i="7"/>
  <c r="C118" i="7" s="1"/>
  <c r="E117" i="7"/>
  <c r="D117" i="7"/>
  <c r="C117" i="7"/>
  <c r="E116" i="7"/>
  <c r="D116" i="7"/>
  <c r="E115" i="7"/>
  <c r="D115" i="7"/>
  <c r="C115" i="7" s="1"/>
  <c r="E114" i="7"/>
  <c r="D114" i="7"/>
  <c r="C114" i="7" s="1"/>
  <c r="E113" i="7"/>
  <c r="D113" i="7"/>
  <c r="C113" i="7" s="1"/>
  <c r="E112" i="7"/>
  <c r="D112" i="7"/>
  <c r="C112" i="7" s="1"/>
  <c r="E111" i="7"/>
  <c r="D111" i="7"/>
  <c r="E110" i="7"/>
  <c r="D110" i="7"/>
  <c r="C110" i="7"/>
  <c r="E109" i="7"/>
  <c r="D109" i="7"/>
  <c r="C109" i="7"/>
  <c r="AQ104" i="7"/>
  <c r="AP104" i="7"/>
  <c r="AO104" i="7"/>
  <c r="AN104" i="7"/>
  <c r="AM104" i="7"/>
  <c r="AL104" i="7"/>
  <c r="AK104" i="7"/>
  <c r="AJ104" i="7"/>
  <c r="AI104" i="7"/>
  <c r="AH104" i="7"/>
  <c r="AG104" i="7"/>
  <c r="AF104" i="7"/>
  <c r="AE104" i="7"/>
  <c r="AD104" i="7"/>
  <c r="AC104" i="7"/>
  <c r="AB104" i="7"/>
  <c r="AA104" i="7"/>
  <c r="Z104" i="7"/>
  <c r="Y104" i="7"/>
  <c r="X104" i="7"/>
  <c r="W104" i="7"/>
  <c r="V104" i="7"/>
  <c r="U104" i="7"/>
  <c r="T104" i="7"/>
  <c r="S104" i="7"/>
  <c r="R104" i="7"/>
  <c r="Q104" i="7"/>
  <c r="P104" i="7"/>
  <c r="O104" i="7"/>
  <c r="N104" i="7"/>
  <c r="M104" i="7"/>
  <c r="L104" i="7"/>
  <c r="K104" i="7"/>
  <c r="J104" i="7"/>
  <c r="I104" i="7"/>
  <c r="H104" i="7"/>
  <c r="G104" i="7"/>
  <c r="F104" i="7"/>
  <c r="E103" i="7"/>
  <c r="D103" i="7"/>
  <c r="C103" i="7"/>
  <c r="E102" i="7"/>
  <c r="D102" i="7"/>
  <c r="E101" i="7"/>
  <c r="D101" i="7"/>
  <c r="C101" i="7" s="1"/>
  <c r="E100" i="7"/>
  <c r="D100" i="7"/>
  <c r="C100" i="7"/>
  <c r="E99" i="7"/>
  <c r="D99" i="7"/>
  <c r="C99" i="7" s="1"/>
  <c r="E98" i="7"/>
  <c r="D98" i="7"/>
  <c r="C98" i="7" s="1"/>
  <c r="E97" i="7"/>
  <c r="D97" i="7"/>
  <c r="E96" i="7"/>
  <c r="D96" i="7"/>
  <c r="C96" i="7" s="1"/>
  <c r="E95" i="7"/>
  <c r="D95" i="7"/>
  <c r="C95" i="7" s="1"/>
  <c r="E94" i="7"/>
  <c r="C94" i="7"/>
  <c r="E93" i="7"/>
  <c r="E104" i="7" s="1"/>
  <c r="D93" i="7"/>
  <c r="S88" i="7"/>
  <c r="R88" i="7"/>
  <c r="Q88" i="7"/>
  <c r="P88" i="7"/>
  <c r="O88" i="7"/>
  <c r="N88" i="7"/>
  <c r="M88" i="7"/>
  <c r="L88" i="7"/>
  <c r="K88" i="7"/>
  <c r="J88" i="7"/>
  <c r="I88" i="7"/>
  <c r="H88" i="7"/>
  <c r="G88" i="7"/>
  <c r="F88" i="7"/>
  <c r="E88" i="7"/>
  <c r="D88" i="7"/>
  <c r="C88" i="7"/>
  <c r="B87" i="7"/>
  <c r="B86" i="7"/>
  <c r="B85" i="7"/>
  <c r="B84" i="7"/>
  <c r="B83" i="7"/>
  <c r="B82" i="7"/>
  <c r="B81" i="7"/>
  <c r="B80" i="7"/>
  <c r="B79" i="7"/>
  <c r="B78" i="7"/>
  <c r="B77" i="7"/>
  <c r="B76" i="7"/>
  <c r="B75" i="7"/>
  <c r="B74" i="7"/>
  <c r="B73" i="7"/>
  <c r="B72" i="7"/>
  <c r="AU69" i="7"/>
  <c r="AT69" i="7"/>
  <c r="AS69" i="7"/>
  <c r="AR69" i="7"/>
  <c r="AQ69" i="7"/>
  <c r="AP69" i="7"/>
  <c r="AO69" i="7"/>
  <c r="AN69" i="7"/>
  <c r="AM69" i="7"/>
  <c r="AL69" i="7"/>
  <c r="AK69" i="7"/>
  <c r="AJ69" i="7"/>
  <c r="AI69" i="7"/>
  <c r="AH69" i="7"/>
  <c r="AG69" i="7"/>
  <c r="AF69" i="7"/>
  <c r="AE69" i="7"/>
  <c r="AD69" i="7"/>
  <c r="AC69" i="7"/>
  <c r="AA69" i="7"/>
  <c r="Z69" i="7"/>
  <c r="Y69" i="7"/>
  <c r="W69" i="7"/>
  <c r="V69" i="7"/>
  <c r="U69" i="7"/>
  <c r="T69" i="7"/>
  <c r="S69" i="7"/>
  <c r="R69" i="7"/>
  <c r="Q69" i="7"/>
  <c r="P69" i="7"/>
  <c r="O69" i="7"/>
  <c r="N69" i="7"/>
  <c r="M69" i="7"/>
  <c r="L69" i="7"/>
  <c r="K69" i="7"/>
  <c r="J69" i="7"/>
  <c r="I69" i="7"/>
  <c r="H69" i="7"/>
  <c r="G69" i="7"/>
  <c r="F69" i="7"/>
  <c r="E69" i="7"/>
  <c r="D69" i="7"/>
  <c r="C69" i="7"/>
  <c r="AB68" i="7"/>
  <c r="X68" i="7"/>
  <c r="B68" i="7"/>
  <c r="AB67" i="7"/>
  <c r="X67" i="7"/>
  <c r="B67" i="7"/>
  <c r="AB66" i="7"/>
  <c r="AB66" i="1" s="1"/>
  <c r="X66" i="7"/>
  <c r="B66" i="7"/>
  <c r="AB65" i="7"/>
  <c r="X65" i="7"/>
  <c r="X65" i="1" s="1"/>
  <c r="B65" i="7"/>
  <c r="AB64" i="7"/>
  <c r="X64" i="7"/>
  <c r="B64" i="7"/>
  <c r="AB63" i="7"/>
  <c r="X63" i="7"/>
  <c r="B63" i="7"/>
  <c r="AB62" i="7"/>
  <c r="AB62" i="1" s="1"/>
  <c r="X62" i="7"/>
  <c r="B62" i="7"/>
  <c r="AB61" i="7"/>
  <c r="X61" i="7"/>
  <c r="X61" i="1" s="1"/>
  <c r="B61" i="7"/>
  <c r="AB60" i="7"/>
  <c r="X60" i="7"/>
  <c r="B60" i="7"/>
  <c r="AB59" i="7"/>
  <c r="X59" i="7"/>
  <c r="B59" i="7"/>
  <c r="AB58" i="7"/>
  <c r="AB58" i="1" s="1"/>
  <c r="X58" i="7"/>
  <c r="B58" i="7"/>
  <c r="AB57" i="7"/>
  <c r="X57" i="7"/>
  <c r="X57" i="1" s="1"/>
  <c r="B57" i="7"/>
  <c r="AB56" i="7"/>
  <c r="X56" i="7"/>
  <c r="B56" i="7"/>
  <c r="AB55" i="7"/>
  <c r="X55" i="7"/>
  <c r="B55" i="7"/>
  <c r="AB54" i="7"/>
  <c r="AB54" i="1" s="1"/>
  <c r="X54" i="7"/>
  <c r="B54" i="7"/>
  <c r="AB53" i="7"/>
  <c r="X53" i="7"/>
  <c r="X53" i="1" s="1"/>
  <c r="B53" i="7"/>
  <c r="AB52" i="7"/>
  <c r="X52" i="7"/>
  <c r="B52" i="7"/>
  <c r="AB51" i="7"/>
  <c r="X51" i="7"/>
  <c r="B51" i="7"/>
  <c r="AB50" i="7"/>
  <c r="AB50" i="1" s="1"/>
  <c r="X50" i="7"/>
  <c r="B50" i="7"/>
  <c r="AB49" i="7"/>
  <c r="X49" i="7"/>
  <c r="X49" i="1" s="1"/>
  <c r="B49" i="7"/>
  <c r="AB48" i="7"/>
  <c r="X48" i="7"/>
  <c r="B48" i="7"/>
  <c r="AB47" i="7"/>
  <c r="X47" i="7"/>
  <c r="B47" i="7"/>
  <c r="AB46" i="7"/>
  <c r="AB46" i="1" s="1"/>
  <c r="X46" i="7"/>
  <c r="B46" i="7"/>
  <c r="AB45" i="7"/>
  <c r="X45" i="7"/>
  <c r="X45" i="1" s="1"/>
  <c r="B45" i="7"/>
  <c r="AB44" i="7"/>
  <c r="X44" i="7"/>
  <c r="B44" i="7"/>
  <c r="AB43" i="7"/>
  <c r="X43" i="7"/>
  <c r="B43" i="7"/>
  <c r="AB42" i="7"/>
  <c r="AB42" i="1" s="1"/>
  <c r="X42" i="7"/>
  <c r="B42" i="7"/>
  <c r="AB41" i="7"/>
  <c r="X41" i="7"/>
  <c r="X41" i="1" s="1"/>
  <c r="B41" i="7"/>
  <c r="AB40" i="7"/>
  <c r="X40" i="7"/>
  <c r="B40" i="7"/>
  <c r="AB39" i="7"/>
  <c r="X39" i="7"/>
  <c r="B39" i="7"/>
  <c r="AB38" i="7"/>
  <c r="AB38" i="1" s="1"/>
  <c r="B38" i="7"/>
  <c r="AB37" i="7"/>
  <c r="X37" i="7"/>
  <c r="B37" i="7"/>
  <c r="AB36" i="7"/>
  <c r="X36" i="7"/>
  <c r="B36" i="7"/>
  <c r="AB35" i="7"/>
  <c r="X35" i="7"/>
  <c r="B35" i="7"/>
  <c r="AB34" i="7"/>
  <c r="X34" i="7"/>
  <c r="X34" i="1" s="1"/>
  <c r="B34" i="7"/>
  <c r="AB33" i="7"/>
  <c r="X33" i="7"/>
  <c r="B33" i="7"/>
  <c r="AB32" i="7"/>
  <c r="X32" i="7"/>
  <c r="B32" i="7"/>
  <c r="AB31" i="7"/>
  <c r="X31" i="7"/>
  <c r="B31" i="7"/>
  <c r="AB30" i="7"/>
  <c r="X30" i="7"/>
  <c r="X30" i="1" s="1"/>
  <c r="B30" i="7"/>
  <c r="AB29" i="7"/>
  <c r="X29" i="7"/>
  <c r="B29" i="7"/>
  <c r="AB28" i="7"/>
  <c r="X28" i="7"/>
  <c r="B28" i="7"/>
  <c r="AB27" i="7"/>
  <c r="X27" i="7"/>
  <c r="B27" i="7"/>
  <c r="AB26" i="7"/>
  <c r="X26" i="7"/>
  <c r="X26" i="1" s="1"/>
  <c r="B26" i="7"/>
  <c r="AB25" i="7"/>
  <c r="X25" i="7"/>
  <c r="B25" i="7"/>
  <c r="AB24" i="7"/>
  <c r="X24" i="7"/>
  <c r="B24" i="7"/>
  <c r="AB23" i="7"/>
  <c r="X23" i="7"/>
  <c r="B23" i="7"/>
  <c r="AB22" i="7"/>
  <c r="X22" i="7"/>
  <c r="X22" i="1" s="1"/>
  <c r="B22" i="7"/>
  <c r="AB21" i="7"/>
  <c r="X21" i="7"/>
  <c r="B21" i="7"/>
  <c r="AB20" i="7"/>
  <c r="X20" i="7"/>
  <c r="B20" i="7"/>
  <c r="AB19" i="7"/>
  <c r="X19" i="7"/>
  <c r="B19" i="7"/>
  <c r="AB18" i="7"/>
  <c r="X18" i="7"/>
  <c r="B18" i="7"/>
  <c r="AB17" i="7"/>
  <c r="X17" i="7"/>
  <c r="B17" i="7"/>
  <c r="AB16" i="7"/>
  <c r="X16" i="7"/>
  <c r="B16" i="7"/>
  <c r="AB15" i="7"/>
  <c r="X15" i="7"/>
  <c r="B15" i="7"/>
  <c r="AB14" i="7"/>
  <c r="X14" i="7"/>
  <c r="B14" i="7"/>
  <c r="AB13" i="7"/>
  <c r="X13" i="7"/>
  <c r="B13" i="7"/>
  <c r="AB12" i="7"/>
  <c r="X12" i="7"/>
  <c r="B12" i="7"/>
  <c r="A5" i="7"/>
  <c r="A4" i="7"/>
  <c r="A3" i="7"/>
  <c r="A2" i="7"/>
  <c r="B195" i="5"/>
  <c r="E119" i="5"/>
  <c r="D119" i="5"/>
  <c r="E118" i="5"/>
  <c r="D118" i="5"/>
  <c r="C118" i="5" s="1"/>
  <c r="E117" i="5"/>
  <c r="D117" i="5"/>
  <c r="C117" i="5"/>
  <c r="E116" i="5"/>
  <c r="D116" i="5"/>
  <c r="E115" i="5"/>
  <c r="D115" i="5"/>
  <c r="C115" i="5" s="1"/>
  <c r="E114" i="5"/>
  <c r="D114" i="5"/>
  <c r="C114" i="5"/>
  <c r="E113" i="5"/>
  <c r="D113" i="5"/>
  <c r="C113" i="5" s="1"/>
  <c r="E112" i="5"/>
  <c r="D112" i="5"/>
  <c r="C112" i="5" s="1"/>
  <c r="E111" i="5"/>
  <c r="D111" i="5"/>
  <c r="E110" i="5"/>
  <c r="D110" i="5"/>
  <c r="C110" i="5" s="1"/>
  <c r="E109" i="5"/>
  <c r="D109" i="5"/>
  <c r="C109" i="5" s="1"/>
  <c r="AQ104"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3" i="5"/>
  <c r="D103" i="5"/>
  <c r="E102" i="5"/>
  <c r="D102" i="5"/>
  <c r="C102" i="5" s="1"/>
  <c r="E101" i="5"/>
  <c r="D101" i="5"/>
  <c r="E100" i="5"/>
  <c r="D100" i="5"/>
  <c r="C100" i="5"/>
  <c r="E99" i="5"/>
  <c r="D99" i="5"/>
  <c r="C99" i="5"/>
  <c r="E98" i="5"/>
  <c r="D98" i="5"/>
  <c r="E97" i="5"/>
  <c r="D97" i="5"/>
  <c r="C97" i="5" s="1"/>
  <c r="E96" i="5"/>
  <c r="D96" i="5"/>
  <c r="E95" i="5"/>
  <c r="D95" i="5"/>
  <c r="C95" i="5" s="1"/>
  <c r="E94" i="5"/>
  <c r="E93" i="5"/>
  <c r="D93" i="5"/>
  <c r="C93" i="5" s="1"/>
  <c r="S88" i="5"/>
  <c r="R88" i="5"/>
  <c r="Q88" i="5"/>
  <c r="P88" i="5"/>
  <c r="O88" i="5"/>
  <c r="N88" i="5"/>
  <c r="M88" i="5"/>
  <c r="L88" i="5"/>
  <c r="K88" i="5"/>
  <c r="J88" i="5"/>
  <c r="I88" i="5"/>
  <c r="H88" i="5"/>
  <c r="G88" i="5"/>
  <c r="F88" i="5"/>
  <c r="E88" i="5"/>
  <c r="D88" i="5"/>
  <c r="C88" i="5"/>
  <c r="B87" i="5"/>
  <c r="B86" i="5"/>
  <c r="B85" i="5"/>
  <c r="B84" i="5"/>
  <c r="B83" i="5"/>
  <c r="B82" i="5"/>
  <c r="B81" i="5"/>
  <c r="B80" i="5"/>
  <c r="B79" i="5"/>
  <c r="B78" i="5"/>
  <c r="B77" i="5"/>
  <c r="B76" i="5"/>
  <c r="B75" i="5"/>
  <c r="B74" i="5"/>
  <c r="B73" i="5"/>
  <c r="B72" i="5"/>
  <c r="AU69" i="5"/>
  <c r="AT69" i="5"/>
  <c r="AS69" i="5"/>
  <c r="AR69" i="5"/>
  <c r="AQ69" i="5"/>
  <c r="AP69" i="5"/>
  <c r="AO69" i="5"/>
  <c r="AN69" i="5"/>
  <c r="AM69" i="5"/>
  <c r="AL69" i="5"/>
  <c r="AK69" i="5"/>
  <c r="AJ69" i="5"/>
  <c r="AI69" i="5"/>
  <c r="AH69" i="5"/>
  <c r="AG69" i="5"/>
  <c r="AF69" i="5"/>
  <c r="AE69" i="5"/>
  <c r="AD69" i="5"/>
  <c r="AC69" i="5"/>
  <c r="AA69" i="5"/>
  <c r="Z69" i="5"/>
  <c r="Y69" i="5"/>
  <c r="W69" i="5"/>
  <c r="V69" i="5"/>
  <c r="U69" i="5"/>
  <c r="T69" i="5"/>
  <c r="S69" i="5"/>
  <c r="R69" i="5"/>
  <c r="Q69" i="5"/>
  <c r="P69" i="5"/>
  <c r="O69" i="5"/>
  <c r="N69" i="5"/>
  <c r="M69" i="5"/>
  <c r="L69" i="5"/>
  <c r="K69" i="5"/>
  <c r="J69" i="5"/>
  <c r="I69" i="5"/>
  <c r="H69" i="5"/>
  <c r="G69" i="5"/>
  <c r="F69" i="5"/>
  <c r="E69" i="5"/>
  <c r="D69" i="5"/>
  <c r="C69" i="5"/>
  <c r="AB68" i="5"/>
  <c r="AB68" i="1" s="1"/>
  <c r="X68" i="5"/>
  <c r="X68" i="1" s="1"/>
  <c r="B68" i="5"/>
  <c r="AB67" i="5"/>
  <c r="AB67" i="1" s="1"/>
  <c r="X67" i="5"/>
  <c r="X67" i="1" s="1"/>
  <c r="B67" i="5"/>
  <c r="AB66" i="5"/>
  <c r="X66" i="5"/>
  <c r="B66" i="5"/>
  <c r="AB65" i="5"/>
  <c r="AB65" i="1" s="1"/>
  <c r="X65" i="5"/>
  <c r="B65" i="5"/>
  <c r="AB64" i="5"/>
  <c r="AB64" i="1" s="1"/>
  <c r="X64" i="5"/>
  <c r="X64" i="1" s="1"/>
  <c r="B64" i="5"/>
  <c r="AB63" i="5"/>
  <c r="AB63" i="1" s="1"/>
  <c r="X63" i="5"/>
  <c r="X63" i="1" s="1"/>
  <c r="B63" i="5"/>
  <c r="AB62" i="5"/>
  <c r="X62" i="5"/>
  <c r="B62" i="5"/>
  <c r="AB61" i="5"/>
  <c r="AB61" i="1" s="1"/>
  <c r="X61" i="5"/>
  <c r="B61" i="5"/>
  <c r="AB60" i="5"/>
  <c r="AB60" i="1" s="1"/>
  <c r="X60" i="5"/>
  <c r="X60" i="1" s="1"/>
  <c r="B60" i="5"/>
  <c r="AB59" i="5"/>
  <c r="AB59" i="1" s="1"/>
  <c r="X59" i="5"/>
  <c r="X59" i="1" s="1"/>
  <c r="B59" i="5"/>
  <c r="AB58" i="5"/>
  <c r="X58" i="5"/>
  <c r="B58" i="5"/>
  <c r="AB57" i="5"/>
  <c r="AB57" i="1" s="1"/>
  <c r="X57" i="5"/>
  <c r="B57" i="5"/>
  <c r="AB56" i="5"/>
  <c r="AB56" i="1" s="1"/>
  <c r="X56" i="5"/>
  <c r="X56" i="1" s="1"/>
  <c r="B56" i="5"/>
  <c r="AB55" i="5"/>
  <c r="AB55" i="1" s="1"/>
  <c r="X55" i="5"/>
  <c r="X55" i="1" s="1"/>
  <c r="B55" i="5"/>
  <c r="AB54" i="5"/>
  <c r="X54" i="5"/>
  <c r="B54" i="5"/>
  <c r="AB53" i="5"/>
  <c r="AB53" i="1" s="1"/>
  <c r="X53" i="5"/>
  <c r="B53" i="5"/>
  <c r="AB52" i="5"/>
  <c r="AB52" i="1" s="1"/>
  <c r="X52" i="5"/>
  <c r="X52" i="1" s="1"/>
  <c r="B52" i="5"/>
  <c r="AB51" i="5"/>
  <c r="AB51" i="1" s="1"/>
  <c r="X51" i="5"/>
  <c r="X51" i="1" s="1"/>
  <c r="B51" i="5"/>
  <c r="AB50" i="5"/>
  <c r="X50" i="5"/>
  <c r="B50" i="5"/>
  <c r="AB49" i="5"/>
  <c r="AB49" i="1" s="1"/>
  <c r="X49" i="5"/>
  <c r="B49" i="5"/>
  <c r="AB48" i="5"/>
  <c r="AB48" i="1" s="1"/>
  <c r="X48" i="5"/>
  <c r="X48" i="1" s="1"/>
  <c r="B48" i="5"/>
  <c r="AB47" i="5"/>
  <c r="AB47" i="1" s="1"/>
  <c r="X47" i="5"/>
  <c r="X47" i="1" s="1"/>
  <c r="B47" i="5"/>
  <c r="AB46" i="5"/>
  <c r="X46" i="5"/>
  <c r="B46" i="5"/>
  <c r="AB45" i="5"/>
  <c r="AB45" i="1" s="1"/>
  <c r="X45" i="5"/>
  <c r="B45" i="5"/>
  <c r="AB44" i="5"/>
  <c r="AB44" i="1" s="1"/>
  <c r="X44" i="5"/>
  <c r="X44" i="1" s="1"/>
  <c r="B44" i="5"/>
  <c r="AB43" i="5"/>
  <c r="AB43" i="1" s="1"/>
  <c r="X43" i="5"/>
  <c r="X43" i="1" s="1"/>
  <c r="B43" i="5"/>
  <c r="AB42" i="5"/>
  <c r="X42" i="5"/>
  <c r="B42" i="5"/>
  <c r="AB41" i="5"/>
  <c r="AB41" i="1" s="1"/>
  <c r="X41" i="5"/>
  <c r="B41" i="5"/>
  <c r="AB40" i="5"/>
  <c r="AB40" i="1" s="1"/>
  <c r="X40" i="5"/>
  <c r="X40" i="1" s="1"/>
  <c r="B40" i="5"/>
  <c r="AB39" i="5"/>
  <c r="AB39" i="1" s="1"/>
  <c r="X39" i="5"/>
  <c r="X39" i="1" s="1"/>
  <c r="B39" i="5"/>
  <c r="AB38" i="5"/>
  <c r="B38" i="5"/>
  <c r="AB37" i="5"/>
  <c r="X37" i="5"/>
  <c r="X37" i="1" s="1"/>
  <c r="B37" i="5"/>
  <c r="AB36" i="5"/>
  <c r="AB36" i="1" s="1"/>
  <c r="X36" i="5"/>
  <c r="X36" i="1" s="1"/>
  <c r="B36" i="5"/>
  <c r="AB35" i="5"/>
  <c r="X35" i="5"/>
  <c r="X35" i="1" s="1"/>
  <c r="B35" i="5"/>
  <c r="AB34" i="5"/>
  <c r="AB34" i="1" s="1"/>
  <c r="X34" i="5"/>
  <c r="B34" i="5"/>
  <c r="AB33" i="5"/>
  <c r="X33" i="5"/>
  <c r="X33" i="1" s="1"/>
  <c r="B33" i="5"/>
  <c r="AB32" i="5"/>
  <c r="AB32" i="1" s="1"/>
  <c r="X32" i="5"/>
  <c r="X32" i="1" s="1"/>
  <c r="B32" i="5"/>
  <c r="AB31" i="5"/>
  <c r="X31" i="5"/>
  <c r="X31" i="1" s="1"/>
  <c r="B31" i="5"/>
  <c r="AB30" i="5"/>
  <c r="AB30" i="1" s="1"/>
  <c r="X30" i="5"/>
  <c r="B30" i="5"/>
  <c r="AB29" i="5"/>
  <c r="X29" i="5"/>
  <c r="X29" i="1" s="1"/>
  <c r="B29" i="5"/>
  <c r="AB28" i="5"/>
  <c r="AB28" i="1" s="1"/>
  <c r="X28" i="5"/>
  <c r="X28" i="1" s="1"/>
  <c r="B28" i="5"/>
  <c r="AB27" i="5"/>
  <c r="X27" i="5"/>
  <c r="X27" i="1" s="1"/>
  <c r="B27" i="5"/>
  <c r="AB26" i="5"/>
  <c r="AB26" i="1" s="1"/>
  <c r="X26" i="5"/>
  <c r="B26" i="5"/>
  <c r="AB25" i="5"/>
  <c r="X25" i="5"/>
  <c r="X25" i="1" s="1"/>
  <c r="B25" i="5"/>
  <c r="AB24" i="5"/>
  <c r="AB24" i="1" s="1"/>
  <c r="X24" i="5"/>
  <c r="X24" i="1" s="1"/>
  <c r="B24" i="5"/>
  <c r="AB23" i="5"/>
  <c r="X23" i="5"/>
  <c r="X23" i="1" s="1"/>
  <c r="B23" i="5"/>
  <c r="AB22" i="5"/>
  <c r="AB22" i="1" s="1"/>
  <c r="X22" i="5"/>
  <c r="B22" i="5"/>
  <c r="AB21" i="5"/>
  <c r="X21" i="5"/>
  <c r="X21" i="1" s="1"/>
  <c r="B21" i="5"/>
  <c r="AB20" i="5"/>
  <c r="AB20" i="1" s="1"/>
  <c r="X20" i="5"/>
  <c r="X20" i="1" s="1"/>
  <c r="B20" i="5"/>
  <c r="AB19" i="5"/>
  <c r="X19" i="5"/>
  <c r="X19" i="1" s="1"/>
  <c r="B19" i="5"/>
  <c r="AB18" i="5"/>
  <c r="AB18" i="1" s="1"/>
  <c r="X18" i="5"/>
  <c r="X18" i="1" s="1"/>
  <c r="B18" i="5"/>
  <c r="AB17" i="5"/>
  <c r="X17" i="5"/>
  <c r="X17" i="1" s="1"/>
  <c r="B17" i="5"/>
  <c r="AB16" i="5"/>
  <c r="AB16" i="1" s="1"/>
  <c r="X16" i="5"/>
  <c r="X16" i="1" s="1"/>
  <c r="B16" i="5"/>
  <c r="AB15" i="5"/>
  <c r="X15" i="5"/>
  <c r="X15" i="1" s="1"/>
  <c r="B15" i="5"/>
  <c r="AB14" i="5"/>
  <c r="AB14" i="1" s="1"/>
  <c r="X14" i="5"/>
  <c r="X14" i="1" s="1"/>
  <c r="B14" i="5"/>
  <c r="AB13" i="5"/>
  <c r="X13" i="5"/>
  <c r="X13" i="1" s="1"/>
  <c r="B13" i="5"/>
  <c r="AB12" i="5"/>
  <c r="X12" i="5"/>
  <c r="B12" i="5"/>
  <c r="A5" i="5"/>
  <c r="A4" i="5"/>
  <c r="A3" i="5"/>
  <c r="A2" i="5"/>
  <c r="B195" i="1"/>
  <c r="D116" i="1"/>
  <c r="E111" i="1"/>
  <c r="D111" i="1"/>
  <c r="AP104" i="1"/>
  <c r="AO104" i="1"/>
  <c r="AK104" i="1"/>
  <c r="AJ104" i="1"/>
  <c r="AF104" i="1"/>
  <c r="AD104" i="1"/>
  <c r="Z104" i="1"/>
  <c r="T104" i="1"/>
  <c r="P104" i="1"/>
  <c r="N104" i="1"/>
  <c r="J104" i="1"/>
  <c r="I104" i="1"/>
  <c r="E103" i="1"/>
  <c r="D103" i="1"/>
  <c r="D100" i="1"/>
  <c r="D99" i="1"/>
  <c r="E96" i="1"/>
  <c r="D96" i="1"/>
  <c r="D93" i="1"/>
  <c r="P88" i="1"/>
  <c r="D88" i="1"/>
  <c r="O69" i="1"/>
  <c r="B58" i="1"/>
  <c r="B51" i="1"/>
  <c r="B42" i="1"/>
  <c r="B35" i="1"/>
  <c r="B26" i="1"/>
  <c r="B19" i="1"/>
  <c r="B18" i="1"/>
  <c r="A5" i="1"/>
  <c r="A3" i="1"/>
  <c r="A2" i="1"/>
  <c r="B55" i="1" l="1"/>
  <c r="B31" i="1"/>
  <c r="B54" i="1"/>
  <c r="B46" i="1"/>
  <c r="B38" i="1"/>
  <c r="B30" i="1"/>
  <c r="B15" i="1"/>
  <c r="C109" i="1"/>
  <c r="B23" i="1"/>
  <c r="C116" i="1"/>
  <c r="B67" i="1"/>
  <c r="B63" i="1"/>
  <c r="B47" i="1"/>
  <c r="B39" i="1"/>
  <c r="B22" i="1"/>
  <c r="E118" i="1"/>
  <c r="B73" i="1"/>
  <c r="C111" i="1"/>
  <c r="AB15" i="1"/>
  <c r="AB19" i="1"/>
  <c r="AB23" i="1"/>
  <c r="AB27" i="1"/>
  <c r="AB69" i="1" s="1"/>
  <c r="AB31" i="1"/>
  <c r="AB35" i="1"/>
  <c r="E104" i="5"/>
  <c r="C103" i="5"/>
  <c r="D104" i="7"/>
  <c r="C93" i="7"/>
  <c r="AE69" i="1"/>
  <c r="W69" i="1"/>
  <c r="AB69" i="5"/>
  <c r="B69" i="5"/>
  <c r="D104" i="5"/>
  <c r="C98" i="5"/>
  <c r="C101" i="5"/>
  <c r="AB69" i="7"/>
  <c r="B69" i="7"/>
  <c r="C111" i="7"/>
  <c r="C116" i="7"/>
  <c r="C119" i="7"/>
  <c r="D119" i="1"/>
  <c r="C119" i="1" s="1"/>
  <c r="X69" i="5"/>
  <c r="B88" i="5"/>
  <c r="C96" i="5"/>
  <c r="C111" i="5"/>
  <c r="C116" i="5"/>
  <c r="C119" i="5"/>
  <c r="X69" i="7"/>
  <c r="B88" i="7"/>
  <c r="C97" i="7"/>
  <c r="C102" i="7"/>
  <c r="AN69" i="1"/>
  <c r="AJ69" i="1"/>
  <c r="AF69" i="1"/>
  <c r="AB12" i="1"/>
  <c r="X12" i="1"/>
  <c r="X69" i="1" s="1"/>
  <c r="E93" i="1"/>
  <c r="E104" i="1" s="1"/>
  <c r="E95" i="1"/>
  <c r="E98" i="1"/>
  <c r="C98" i="1" s="1"/>
  <c r="E99" i="1"/>
  <c r="E100" i="1"/>
  <c r="C100" i="1" s="1"/>
  <c r="E101" i="1"/>
  <c r="E102" i="1"/>
  <c r="E110" i="1"/>
  <c r="E113" i="1"/>
  <c r="C113" i="1" s="1"/>
  <c r="E115" i="1"/>
  <c r="E117" i="1"/>
  <c r="E119" i="1"/>
  <c r="F88" i="1"/>
  <c r="J88" i="1"/>
  <c r="N88" i="1"/>
  <c r="R88" i="1"/>
  <c r="I88" i="1"/>
  <c r="M88" i="1"/>
  <c r="Q88" i="1"/>
  <c r="B78" i="1"/>
  <c r="B79" i="1"/>
  <c r="B83" i="1"/>
  <c r="B86" i="1"/>
  <c r="B49" i="1"/>
  <c r="B48" i="1"/>
  <c r="B45" i="1"/>
  <c r="B44" i="1"/>
  <c r="B41" i="1"/>
  <c r="B40" i="1"/>
  <c r="B37" i="1"/>
  <c r="B36" i="1"/>
  <c r="B33" i="1"/>
  <c r="B32" i="1"/>
  <c r="B29" i="1"/>
  <c r="B28" i="1"/>
  <c r="B25" i="1"/>
  <c r="B24" i="1"/>
  <c r="B21" i="1"/>
  <c r="B20" i="1"/>
  <c r="B17" i="1"/>
  <c r="AO69" i="1"/>
  <c r="AG69" i="1"/>
  <c r="Y69" i="1"/>
  <c r="B16" i="1"/>
  <c r="AQ69" i="1"/>
  <c r="AI69" i="1"/>
  <c r="AA69" i="1"/>
  <c r="S69" i="1"/>
  <c r="K69" i="1"/>
  <c r="C69" i="1"/>
  <c r="P69" i="1"/>
  <c r="H69" i="1"/>
  <c r="B13" i="1"/>
  <c r="C112" i="1"/>
  <c r="C115" i="1"/>
  <c r="C117" i="1"/>
  <c r="B68" i="1"/>
  <c r="B66" i="1"/>
  <c r="B65" i="1"/>
  <c r="T69" i="1"/>
  <c r="L69" i="1"/>
  <c r="D69" i="1"/>
  <c r="AS69" i="1"/>
  <c r="AK69" i="1"/>
  <c r="AC69" i="1"/>
  <c r="B62" i="1"/>
  <c r="AU69" i="1"/>
  <c r="B61" i="1"/>
  <c r="B60" i="1"/>
  <c r="B57" i="1"/>
  <c r="B56" i="1"/>
  <c r="B53" i="1"/>
  <c r="B52" i="1"/>
  <c r="G104" i="1"/>
  <c r="K104" i="1"/>
  <c r="O104" i="1"/>
  <c r="S104" i="1"/>
  <c r="W104" i="1"/>
  <c r="AA104" i="1"/>
  <c r="AE104" i="1"/>
  <c r="AI104" i="1"/>
  <c r="AM104" i="1"/>
  <c r="AQ104" i="1"/>
  <c r="E97" i="1"/>
  <c r="C102" i="1"/>
  <c r="C110" i="1"/>
  <c r="C114" i="1"/>
  <c r="C118" i="1"/>
  <c r="D104" i="1"/>
  <c r="C101" i="1"/>
  <c r="C103" i="1"/>
  <c r="C95" i="1"/>
  <c r="C97" i="1"/>
  <c r="C99" i="1"/>
  <c r="E88" i="1"/>
  <c r="B74" i="1"/>
  <c r="AR69" i="1"/>
  <c r="B64" i="1"/>
  <c r="AT69" i="1"/>
  <c r="AP69" i="1"/>
  <c r="AL69" i="1"/>
  <c r="AH69" i="1"/>
  <c r="AD69" i="1"/>
  <c r="Z69" i="1"/>
  <c r="V69" i="1"/>
  <c r="R69" i="1"/>
  <c r="N69" i="1"/>
  <c r="J69" i="1"/>
  <c r="F69" i="1"/>
  <c r="U69" i="1"/>
  <c r="Q69" i="1"/>
  <c r="M69" i="1"/>
  <c r="I69" i="1"/>
  <c r="E69" i="1"/>
  <c r="B12" i="1"/>
  <c r="C104" i="7"/>
  <c r="C104" i="5"/>
  <c r="A195" i="5" s="1"/>
  <c r="C96" i="1"/>
  <c r="AI5" i="15"/>
  <c r="AJ5" i="15"/>
  <c r="AL5" i="15"/>
  <c r="AM5" i="15"/>
  <c r="AI6" i="15"/>
  <c r="AJ6" i="15"/>
  <c r="AL6" i="15"/>
  <c r="AM6" i="15"/>
  <c r="AI7" i="15"/>
  <c r="AJ7" i="15"/>
  <c r="AL7" i="15"/>
  <c r="AM7" i="15"/>
  <c r="AI8" i="15"/>
  <c r="AJ8" i="15"/>
  <c r="AL8" i="15"/>
  <c r="AM8" i="15"/>
  <c r="AI9" i="15"/>
  <c r="AJ9" i="15"/>
  <c r="AL9" i="15"/>
  <c r="AM9" i="15"/>
  <c r="AI10" i="15"/>
  <c r="AJ10" i="15"/>
  <c r="AL10" i="15"/>
  <c r="AM10" i="15"/>
  <c r="AI11" i="15"/>
  <c r="AJ11" i="15"/>
  <c r="AL11" i="15"/>
  <c r="AM11" i="15"/>
  <c r="AI12" i="15"/>
  <c r="AJ12" i="15"/>
  <c r="AL12" i="15"/>
  <c r="AM12" i="15"/>
  <c r="AI13" i="15"/>
  <c r="AJ13" i="15"/>
  <c r="AL13" i="15"/>
  <c r="AM13" i="15"/>
  <c r="AI14" i="15"/>
  <c r="AJ14" i="15"/>
  <c r="AL14" i="15"/>
  <c r="AM14" i="15"/>
  <c r="AI15" i="15"/>
  <c r="AJ15" i="15"/>
  <c r="AL15" i="15"/>
  <c r="AM15" i="15"/>
  <c r="AI16" i="15"/>
  <c r="AJ16" i="15"/>
  <c r="AL16" i="15"/>
  <c r="AM16" i="15"/>
  <c r="AI17" i="15"/>
  <c r="AJ17" i="15"/>
  <c r="AL17" i="15"/>
  <c r="AM17" i="15"/>
  <c r="AI18" i="15"/>
  <c r="AJ18" i="15"/>
  <c r="AL18" i="15"/>
  <c r="AM18" i="15"/>
  <c r="AI19" i="15"/>
  <c r="AJ19" i="15"/>
  <c r="AL19" i="15"/>
  <c r="AM19" i="15"/>
  <c r="AI20" i="15"/>
  <c r="AJ20" i="15"/>
  <c r="AL20" i="15"/>
  <c r="AM20" i="15"/>
  <c r="AI21" i="15"/>
  <c r="AJ21" i="15"/>
  <c r="AL21" i="15"/>
  <c r="AM21" i="15"/>
  <c r="AI22" i="15"/>
  <c r="AJ22" i="15"/>
  <c r="AL22" i="15"/>
  <c r="AM22" i="15"/>
  <c r="AI23" i="15"/>
  <c r="AJ23" i="15"/>
  <c r="AL23" i="15"/>
  <c r="AM23" i="15"/>
  <c r="AI24" i="15"/>
  <c r="AJ24" i="15"/>
  <c r="AL24" i="15"/>
  <c r="AM24" i="15"/>
  <c r="AI25" i="15"/>
  <c r="AJ25" i="15"/>
  <c r="AL25" i="15"/>
  <c r="AM25" i="15"/>
  <c r="AI26" i="15"/>
  <c r="AJ26" i="15"/>
  <c r="AL26" i="15"/>
  <c r="AM26" i="15"/>
  <c r="AI27" i="15"/>
  <c r="AJ27" i="15"/>
  <c r="AL27" i="15"/>
  <c r="AM27" i="15"/>
  <c r="AI28" i="15"/>
  <c r="AJ28" i="15"/>
  <c r="AL28" i="15"/>
  <c r="AM28" i="15"/>
  <c r="AI29" i="15"/>
  <c r="AJ29" i="15"/>
  <c r="AL29" i="15"/>
  <c r="AM29" i="15"/>
  <c r="AI30" i="15"/>
  <c r="AJ30" i="15"/>
  <c r="AL30" i="15"/>
  <c r="AM30" i="15"/>
  <c r="AI31" i="15"/>
  <c r="AJ31" i="15"/>
  <c r="AL31" i="15"/>
  <c r="AM31" i="15"/>
  <c r="AI32" i="15"/>
  <c r="AJ32" i="15"/>
  <c r="AL32" i="15"/>
  <c r="AM32" i="15"/>
  <c r="AI33" i="15"/>
  <c r="AJ33" i="15"/>
  <c r="AL33" i="15"/>
  <c r="AM33" i="15"/>
  <c r="AI34" i="15"/>
  <c r="AJ34" i="15"/>
  <c r="AL34" i="15"/>
  <c r="AM34" i="15"/>
  <c r="AI35" i="15"/>
  <c r="AJ35" i="15"/>
  <c r="AL35" i="15"/>
  <c r="AM35" i="15"/>
  <c r="AI36" i="15"/>
  <c r="AJ36" i="15"/>
  <c r="AL36" i="15"/>
  <c r="AM36" i="15"/>
  <c r="AI37" i="15"/>
  <c r="AJ37" i="15"/>
  <c r="AL37" i="15"/>
  <c r="AM37" i="15"/>
  <c r="AI38" i="15"/>
  <c r="AJ38" i="15"/>
  <c r="AL38" i="15"/>
  <c r="AM38" i="15"/>
  <c r="AI39" i="15"/>
  <c r="AJ39" i="15"/>
  <c r="AL39" i="15"/>
  <c r="AM39" i="15"/>
  <c r="AI40" i="15"/>
  <c r="AJ40" i="15"/>
  <c r="AL40" i="15"/>
  <c r="AM40" i="15"/>
  <c r="AI41" i="15"/>
  <c r="AJ41" i="15"/>
  <c r="AL41" i="15"/>
  <c r="AM41" i="15"/>
  <c r="AI42" i="15"/>
  <c r="AJ42" i="15"/>
  <c r="AL42" i="15"/>
  <c r="AM42" i="15"/>
  <c r="AI43" i="15"/>
  <c r="AJ43" i="15"/>
  <c r="AL43" i="15"/>
  <c r="AM43" i="15"/>
  <c r="AI44" i="15"/>
  <c r="AJ44" i="15"/>
  <c r="AL44" i="15"/>
  <c r="AM44" i="15"/>
  <c r="AI45" i="15"/>
  <c r="AJ45" i="15"/>
  <c r="AL45" i="15"/>
  <c r="AM45" i="15"/>
  <c r="AI46" i="15"/>
  <c r="AJ46" i="15"/>
  <c r="AL46" i="15"/>
  <c r="AM46" i="15"/>
  <c r="AI47" i="15"/>
  <c r="AJ47" i="15"/>
  <c r="AL47" i="15"/>
  <c r="AM47" i="15"/>
  <c r="AI48" i="15"/>
  <c r="AJ48" i="15"/>
  <c r="AL48" i="15"/>
  <c r="AM48" i="15"/>
  <c r="AI49" i="15"/>
  <c r="AJ49" i="15"/>
  <c r="AL49" i="15"/>
  <c r="AM49" i="15"/>
  <c r="AM4" i="15"/>
  <c r="AL4" i="15"/>
  <c r="AJ4" i="15"/>
  <c r="AI4" i="15"/>
  <c r="AA5" i="15"/>
  <c r="AB5" i="15"/>
  <c r="AD5" i="15"/>
  <c r="AE5" i="15"/>
  <c r="AA6" i="15"/>
  <c r="AB6" i="15"/>
  <c r="AD6" i="15"/>
  <c r="AE6" i="15"/>
  <c r="AA7" i="15"/>
  <c r="AB7" i="15"/>
  <c r="AD7" i="15"/>
  <c r="AE7" i="15"/>
  <c r="AA8" i="15"/>
  <c r="AB8" i="15"/>
  <c r="AD8" i="15"/>
  <c r="AE8" i="15"/>
  <c r="AA9" i="15"/>
  <c r="AB9" i="15"/>
  <c r="AD9" i="15"/>
  <c r="AE9" i="15"/>
  <c r="AA10" i="15"/>
  <c r="AB10" i="15"/>
  <c r="AD10" i="15"/>
  <c r="AE10" i="15"/>
  <c r="AA11" i="15"/>
  <c r="AB11" i="15"/>
  <c r="AD11" i="15"/>
  <c r="AE11" i="15"/>
  <c r="AA12" i="15"/>
  <c r="AB12" i="15"/>
  <c r="AD12" i="15"/>
  <c r="AE12" i="15"/>
  <c r="AA13" i="15"/>
  <c r="AB13" i="15"/>
  <c r="AD13" i="15"/>
  <c r="AE13" i="15"/>
  <c r="AA14" i="15"/>
  <c r="AB14" i="15"/>
  <c r="AD14" i="15"/>
  <c r="AE14" i="15"/>
  <c r="AA15" i="15"/>
  <c r="AB15" i="15"/>
  <c r="AD15" i="15"/>
  <c r="AE15" i="15"/>
  <c r="AA16" i="15"/>
  <c r="AB16" i="15"/>
  <c r="AD16" i="15"/>
  <c r="AE16" i="15"/>
  <c r="AA17" i="15"/>
  <c r="AB17" i="15"/>
  <c r="AD17" i="15"/>
  <c r="AE17" i="15"/>
  <c r="AA18" i="15"/>
  <c r="AB18" i="15"/>
  <c r="AD18" i="15"/>
  <c r="AE18" i="15"/>
  <c r="AA19" i="15"/>
  <c r="AB19" i="15"/>
  <c r="AD19" i="15"/>
  <c r="AE19" i="15"/>
  <c r="AA20" i="15"/>
  <c r="AB20" i="15"/>
  <c r="AD20" i="15"/>
  <c r="AE20" i="15"/>
  <c r="AA21" i="15"/>
  <c r="AB21" i="15"/>
  <c r="AD21" i="15"/>
  <c r="AE21" i="15"/>
  <c r="AA22" i="15"/>
  <c r="AB22" i="15"/>
  <c r="AD22" i="15"/>
  <c r="AE22" i="15"/>
  <c r="AA23" i="15"/>
  <c r="AB23" i="15"/>
  <c r="AD23" i="15"/>
  <c r="AE23" i="15"/>
  <c r="AA24" i="15"/>
  <c r="AB24" i="15"/>
  <c r="AD24" i="15"/>
  <c r="AE24" i="15"/>
  <c r="AA25" i="15"/>
  <c r="AB25" i="15"/>
  <c r="AD25" i="15"/>
  <c r="AE25" i="15"/>
  <c r="AA26" i="15"/>
  <c r="AB26" i="15"/>
  <c r="AD26" i="15"/>
  <c r="AE26" i="15"/>
  <c r="AA27" i="15"/>
  <c r="AB27" i="15"/>
  <c r="AD27" i="15"/>
  <c r="AE27" i="15"/>
  <c r="AA28" i="15"/>
  <c r="AB28" i="15"/>
  <c r="AD28" i="15"/>
  <c r="AE28" i="15"/>
  <c r="AA29" i="15"/>
  <c r="AB29" i="15"/>
  <c r="AD29" i="15"/>
  <c r="AE29" i="15"/>
  <c r="AA30" i="15"/>
  <c r="AB30" i="15"/>
  <c r="AD30" i="15"/>
  <c r="AE30" i="15"/>
  <c r="AA31" i="15"/>
  <c r="AB31" i="15"/>
  <c r="AD31" i="15"/>
  <c r="AE31" i="15"/>
  <c r="AA32" i="15"/>
  <c r="AB32" i="15"/>
  <c r="AD32" i="15"/>
  <c r="AE32" i="15"/>
  <c r="AA33" i="15"/>
  <c r="AB33" i="15"/>
  <c r="AD33" i="15"/>
  <c r="AE33" i="15"/>
  <c r="AA34" i="15"/>
  <c r="AB34" i="15"/>
  <c r="AD34" i="15"/>
  <c r="AE34" i="15"/>
  <c r="AA35" i="15"/>
  <c r="AB35" i="15"/>
  <c r="AD35" i="15"/>
  <c r="AE35" i="15"/>
  <c r="AA36" i="15"/>
  <c r="AB36" i="15"/>
  <c r="AD36" i="15"/>
  <c r="AE36" i="15"/>
  <c r="AA37" i="15"/>
  <c r="AB37" i="15"/>
  <c r="AD37" i="15"/>
  <c r="AE37" i="15"/>
  <c r="AA38" i="15"/>
  <c r="AB38" i="15"/>
  <c r="AD38" i="15"/>
  <c r="AE38" i="15"/>
  <c r="AA39" i="15"/>
  <c r="AB39" i="15"/>
  <c r="AD39" i="15"/>
  <c r="AE39" i="15"/>
  <c r="AA40" i="15"/>
  <c r="AB40" i="15"/>
  <c r="AD40" i="15"/>
  <c r="AE40" i="15"/>
  <c r="AA41" i="15"/>
  <c r="AB41" i="15"/>
  <c r="AD41" i="15"/>
  <c r="AE41" i="15"/>
  <c r="AA42" i="15"/>
  <c r="AB42" i="15"/>
  <c r="AD42" i="15"/>
  <c r="AE42" i="15"/>
  <c r="AA43" i="15"/>
  <c r="AB43" i="15"/>
  <c r="AD43" i="15"/>
  <c r="AE43" i="15"/>
  <c r="AA44" i="15"/>
  <c r="AB44" i="15"/>
  <c r="AD44" i="15"/>
  <c r="AE44" i="15"/>
  <c r="AA45" i="15"/>
  <c r="AB45" i="15"/>
  <c r="AD45" i="15"/>
  <c r="AE45" i="15"/>
  <c r="AA46" i="15"/>
  <c r="AB46" i="15"/>
  <c r="AD46" i="15"/>
  <c r="AE46" i="15"/>
  <c r="AA47" i="15"/>
  <c r="AB47" i="15"/>
  <c r="AD47" i="15"/>
  <c r="AE47" i="15"/>
  <c r="AA48" i="15"/>
  <c r="AB48" i="15"/>
  <c r="AD48" i="15"/>
  <c r="AE48" i="15"/>
  <c r="AA49" i="15"/>
  <c r="AB49" i="15"/>
  <c r="AD49" i="15"/>
  <c r="AE49" i="15"/>
  <c r="AE4" i="15"/>
  <c r="AD4" i="15"/>
  <c r="AB4" i="15"/>
  <c r="AA4" i="15"/>
  <c r="S5" i="15"/>
  <c r="T5" i="15"/>
  <c r="V5" i="15"/>
  <c r="W5" i="15"/>
  <c r="S6" i="15"/>
  <c r="T6" i="15"/>
  <c r="V6" i="15"/>
  <c r="W6" i="15"/>
  <c r="S7" i="15"/>
  <c r="T7" i="15"/>
  <c r="V7" i="15"/>
  <c r="W7" i="15"/>
  <c r="S8" i="15"/>
  <c r="T8" i="15"/>
  <c r="V8" i="15"/>
  <c r="W8" i="15"/>
  <c r="S9" i="15"/>
  <c r="T9" i="15"/>
  <c r="V9" i="15"/>
  <c r="W9" i="15"/>
  <c r="S10" i="15"/>
  <c r="T10" i="15"/>
  <c r="V10" i="15"/>
  <c r="W10" i="15"/>
  <c r="S11" i="15"/>
  <c r="T11" i="15"/>
  <c r="V11" i="15"/>
  <c r="W11" i="15"/>
  <c r="S12" i="15"/>
  <c r="T12" i="15"/>
  <c r="V12" i="15"/>
  <c r="W12" i="15"/>
  <c r="S13" i="15"/>
  <c r="T13" i="15"/>
  <c r="V13" i="15"/>
  <c r="W13" i="15"/>
  <c r="S14" i="15"/>
  <c r="T14" i="15"/>
  <c r="V14" i="15"/>
  <c r="W14" i="15"/>
  <c r="S15" i="15"/>
  <c r="T15" i="15"/>
  <c r="V15" i="15"/>
  <c r="W15" i="15"/>
  <c r="S16" i="15"/>
  <c r="T16" i="15"/>
  <c r="V16" i="15"/>
  <c r="W16" i="15"/>
  <c r="S17" i="15"/>
  <c r="T17" i="15"/>
  <c r="V17" i="15"/>
  <c r="W17" i="15"/>
  <c r="S18" i="15"/>
  <c r="T18" i="15"/>
  <c r="V18" i="15"/>
  <c r="W18" i="15"/>
  <c r="S19" i="15"/>
  <c r="T19" i="15"/>
  <c r="V19" i="15"/>
  <c r="W19" i="15"/>
  <c r="S20" i="15"/>
  <c r="T20" i="15"/>
  <c r="V20" i="15"/>
  <c r="W20" i="15"/>
  <c r="S21" i="15"/>
  <c r="T21" i="15"/>
  <c r="V21" i="15"/>
  <c r="W21" i="15"/>
  <c r="S22" i="15"/>
  <c r="T22" i="15"/>
  <c r="V22" i="15"/>
  <c r="W22" i="15"/>
  <c r="S23" i="15"/>
  <c r="T23" i="15"/>
  <c r="V23" i="15"/>
  <c r="W23" i="15"/>
  <c r="S24" i="15"/>
  <c r="T24" i="15"/>
  <c r="V24" i="15"/>
  <c r="W24" i="15"/>
  <c r="S25" i="15"/>
  <c r="T25" i="15"/>
  <c r="V25" i="15"/>
  <c r="W25" i="15"/>
  <c r="S26" i="15"/>
  <c r="T26" i="15"/>
  <c r="V26" i="15"/>
  <c r="W26" i="15"/>
  <c r="S27" i="15"/>
  <c r="T27" i="15"/>
  <c r="V27" i="15"/>
  <c r="W27" i="15"/>
  <c r="S28" i="15"/>
  <c r="T28" i="15"/>
  <c r="V28" i="15"/>
  <c r="W28" i="15"/>
  <c r="S29" i="15"/>
  <c r="T29" i="15"/>
  <c r="V29" i="15"/>
  <c r="W29" i="15"/>
  <c r="S30" i="15"/>
  <c r="T30" i="15"/>
  <c r="V30" i="15"/>
  <c r="W30" i="15"/>
  <c r="S31" i="15"/>
  <c r="T31" i="15"/>
  <c r="V31" i="15"/>
  <c r="W31" i="15"/>
  <c r="S32" i="15"/>
  <c r="T32" i="15"/>
  <c r="V32" i="15"/>
  <c r="W32" i="15"/>
  <c r="S33" i="15"/>
  <c r="T33" i="15"/>
  <c r="V33" i="15"/>
  <c r="W33" i="15"/>
  <c r="S34" i="15"/>
  <c r="T34" i="15"/>
  <c r="V34" i="15"/>
  <c r="W34" i="15"/>
  <c r="S35" i="15"/>
  <c r="T35" i="15"/>
  <c r="V35" i="15"/>
  <c r="W35" i="15"/>
  <c r="S36" i="15"/>
  <c r="T36" i="15"/>
  <c r="V36" i="15"/>
  <c r="W36" i="15"/>
  <c r="S37" i="15"/>
  <c r="T37" i="15"/>
  <c r="V37" i="15"/>
  <c r="W37" i="15"/>
  <c r="S38" i="15"/>
  <c r="T38" i="15"/>
  <c r="V38" i="15"/>
  <c r="W38" i="15"/>
  <c r="S39" i="15"/>
  <c r="T39" i="15"/>
  <c r="V39" i="15"/>
  <c r="W39" i="15"/>
  <c r="S40" i="15"/>
  <c r="T40" i="15"/>
  <c r="V40" i="15"/>
  <c r="W40" i="15"/>
  <c r="S41" i="15"/>
  <c r="T41" i="15"/>
  <c r="V41" i="15"/>
  <c r="W41" i="15"/>
  <c r="S42" i="15"/>
  <c r="T42" i="15"/>
  <c r="V42" i="15"/>
  <c r="W42" i="15"/>
  <c r="S43" i="15"/>
  <c r="T43" i="15"/>
  <c r="V43" i="15"/>
  <c r="W43" i="15"/>
  <c r="S44" i="15"/>
  <c r="T44" i="15"/>
  <c r="V44" i="15"/>
  <c r="W44" i="15"/>
  <c r="S45" i="15"/>
  <c r="T45" i="15"/>
  <c r="V45" i="15"/>
  <c r="W45" i="15"/>
  <c r="S46" i="15"/>
  <c r="T46" i="15"/>
  <c r="V46" i="15"/>
  <c r="W46" i="15"/>
  <c r="S47" i="15"/>
  <c r="T47" i="15"/>
  <c r="V47" i="15"/>
  <c r="W47" i="15"/>
  <c r="S48" i="15"/>
  <c r="T48" i="15"/>
  <c r="V48" i="15"/>
  <c r="W48" i="15"/>
  <c r="S49" i="15"/>
  <c r="T49" i="15"/>
  <c r="V49" i="15"/>
  <c r="W49" i="15"/>
  <c r="W4" i="15"/>
  <c r="V4" i="15"/>
  <c r="T4" i="15"/>
  <c r="S4" i="15"/>
  <c r="N5" i="15"/>
  <c r="O5" i="15"/>
  <c r="N6" i="15"/>
  <c r="F6" i="15" s="1"/>
  <c r="O6" i="15"/>
  <c r="G6" i="15" s="1"/>
  <c r="N7" i="15"/>
  <c r="O7" i="15"/>
  <c r="N8" i="15"/>
  <c r="F8" i="15" s="1"/>
  <c r="O8" i="15"/>
  <c r="G8" i="15" s="1"/>
  <c r="N9" i="15"/>
  <c r="O9" i="15"/>
  <c r="N10" i="15"/>
  <c r="F10" i="15" s="1"/>
  <c r="O10" i="15"/>
  <c r="G10" i="15" s="1"/>
  <c r="N11" i="15"/>
  <c r="O11" i="15"/>
  <c r="N12" i="15"/>
  <c r="F12" i="15" s="1"/>
  <c r="O12" i="15"/>
  <c r="G12" i="15" s="1"/>
  <c r="N13" i="15"/>
  <c r="O13" i="15"/>
  <c r="N14" i="15"/>
  <c r="F14" i="15" s="1"/>
  <c r="O14" i="15"/>
  <c r="G14" i="15" s="1"/>
  <c r="N15" i="15"/>
  <c r="O15" i="15"/>
  <c r="N16" i="15"/>
  <c r="F16" i="15" s="1"/>
  <c r="O16" i="15"/>
  <c r="G16" i="15" s="1"/>
  <c r="N17" i="15"/>
  <c r="O17" i="15"/>
  <c r="N18" i="15"/>
  <c r="F18" i="15" s="1"/>
  <c r="O18" i="15"/>
  <c r="G18" i="15" s="1"/>
  <c r="N19" i="15"/>
  <c r="O19" i="15"/>
  <c r="N20" i="15"/>
  <c r="F20" i="15" s="1"/>
  <c r="O20" i="15"/>
  <c r="G20" i="15" s="1"/>
  <c r="N21" i="15"/>
  <c r="O21" i="15"/>
  <c r="N22" i="15"/>
  <c r="F22" i="15" s="1"/>
  <c r="O22" i="15"/>
  <c r="G22" i="15" s="1"/>
  <c r="N23" i="15"/>
  <c r="O23" i="15"/>
  <c r="N24" i="15"/>
  <c r="F24" i="15" s="1"/>
  <c r="O24" i="15"/>
  <c r="G24" i="15" s="1"/>
  <c r="N25" i="15"/>
  <c r="O25" i="15"/>
  <c r="N26" i="15"/>
  <c r="F26" i="15" s="1"/>
  <c r="O26" i="15"/>
  <c r="G26" i="15" s="1"/>
  <c r="N27" i="15"/>
  <c r="O27" i="15"/>
  <c r="N28" i="15"/>
  <c r="F28" i="15" s="1"/>
  <c r="O28" i="15"/>
  <c r="G28" i="15" s="1"/>
  <c r="N29" i="15"/>
  <c r="O29" i="15"/>
  <c r="N30" i="15"/>
  <c r="F30" i="15" s="1"/>
  <c r="O30" i="15"/>
  <c r="G30" i="15" s="1"/>
  <c r="N31" i="15"/>
  <c r="O31" i="15"/>
  <c r="N32" i="15"/>
  <c r="F32" i="15" s="1"/>
  <c r="O32" i="15"/>
  <c r="G32" i="15" s="1"/>
  <c r="N33" i="15"/>
  <c r="O33" i="15"/>
  <c r="N34" i="15"/>
  <c r="F34" i="15" s="1"/>
  <c r="O34" i="15"/>
  <c r="G34" i="15" s="1"/>
  <c r="N35" i="15"/>
  <c r="O35" i="15"/>
  <c r="N36" i="15"/>
  <c r="F36" i="15" s="1"/>
  <c r="O36" i="15"/>
  <c r="G36" i="15" s="1"/>
  <c r="N37" i="15"/>
  <c r="O37" i="15"/>
  <c r="N38" i="15"/>
  <c r="F38" i="15" s="1"/>
  <c r="O38" i="15"/>
  <c r="G38" i="15" s="1"/>
  <c r="N39" i="15"/>
  <c r="O39" i="15"/>
  <c r="N40" i="15"/>
  <c r="F40" i="15" s="1"/>
  <c r="O40" i="15"/>
  <c r="G40" i="15" s="1"/>
  <c r="N41" i="15"/>
  <c r="O41" i="15"/>
  <c r="N42" i="15"/>
  <c r="F42" i="15" s="1"/>
  <c r="O42" i="15"/>
  <c r="G42" i="15" s="1"/>
  <c r="N43" i="15"/>
  <c r="O43" i="15"/>
  <c r="N44" i="15"/>
  <c r="F44" i="15" s="1"/>
  <c r="O44" i="15"/>
  <c r="G44" i="15" s="1"/>
  <c r="N45" i="15"/>
  <c r="O45" i="15"/>
  <c r="N46" i="15"/>
  <c r="F46" i="15" s="1"/>
  <c r="O46" i="15"/>
  <c r="G46" i="15" s="1"/>
  <c r="N47" i="15"/>
  <c r="O47" i="15"/>
  <c r="N48" i="15"/>
  <c r="F48" i="15" s="1"/>
  <c r="O48" i="15"/>
  <c r="G48" i="15" s="1"/>
  <c r="N49" i="15"/>
  <c r="O49" i="15"/>
  <c r="O4" i="15"/>
  <c r="N4" i="15"/>
  <c r="L5" i="15"/>
  <c r="L6" i="15"/>
  <c r="D6" i="15" s="1"/>
  <c r="L7" i="15"/>
  <c r="L8" i="15"/>
  <c r="L9" i="15"/>
  <c r="L10" i="15"/>
  <c r="D10" i="15" s="1"/>
  <c r="L11" i="15"/>
  <c r="L12" i="15"/>
  <c r="L13" i="15"/>
  <c r="L14" i="15"/>
  <c r="D14" i="15" s="1"/>
  <c r="L15" i="15"/>
  <c r="L16" i="15"/>
  <c r="L17" i="15"/>
  <c r="L18" i="15"/>
  <c r="D18" i="15" s="1"/>
  <c r="L19" i="15"/>
  <c r="L20" i="15"/>
  <c r="L21" i="15"/>
  <c r="L22" i="15"/>
  <c r="D22" i="15" s="1"/>
  <c r="L23" i="15"/>
  <c r="L24" i="15"/>
  <c r="L25" i="15"/>
  <c r="L26" i="15"/>
  <c r="D26" i="15" s="1"/>
  <c r="L27" i="15"/>
  <c r="L28" i="15"/>
  <c r="L29" i="15"/>
  <c r="L30" i="15"/>
  <c r="D30" i="15" s="1"/>
  <c r="L31" i="15"/>
  <c r="L32" i="15"/>
  <c r="L33" i="15"/>
  <c r="L34" i="15"/>
  <c r="D34" i="15" s="1"/>
  <c r="L35" i="15"/>
  <c r="L36" i="15"/>
  <c r="L37" i="15"/>
  <c r="L38" i="15"/>
  <c r="D38" i="15" s="1"/>
  <c r="L39" i="15"/>
  <c r="L40" i="15"/>
  <c r="L41" i="15"/>
  <c r="L42" i="15"/>
  <c r="D42" i="15" s="1"/>
  <c r="L43" i="15"/>
  <c r="L44" i="15"/>
  <c r="L45" i="15"/>
  <c r="L46" i="15"/>
  <c r="D46" i="15" s="1"/>
  <c r="L47" i="15"/>
  <c r="L48" i="15"/>
  <c r="L49" i="15"/>
  <c r="L4" i="15"/>
  <c r="K5" i="15"/>
  <c r="K6" i="15"/>
  <c r="K7" i="15"/>
  <c r="C7" i="15" s="1"/>
  <c r="K8" i="15"/>
  <c r="K9" i="15"/>
  <c r="K10" i="15"/>
  <c r="K11" i="15"/>
  <c r="K12" i="15"/>
  <c r="K13" i="15"/>
  <c r="K14" i="15"/>
  <c r="K15" i="15"/>
  <c r="C15" i="15" s="1"/>
  <c r="K16" i="15"/>
  <c r="K17" i="15"/>
  <c r="K18" i="15"/>
  <c r="K19" i="15"/>
  <c r="C19" i="15" s="1"/>
  <c r="K20" i="15"/>
  <c r="K21" i="15"/>
  <c r="K22" i="15"/>
  <c r="K23" i="15"/>
  <c r="C23" i="15" s="1"/>
  <c r="K24" i="15"/>
  <c r="K25" i="15"/>
  <c r="K26" i="15"/>
  <c r="K27" i="15"/>
  <c r="C27" i="15" s="1"/>
  <c r="K28" i="15"/>
  <c r="K29" i="15"/>
  <c r="K30" i="15"/>
  <c r="K31" i="15"/>
  <c r="C31" i="15" s="1"/>
  <c r="K32" i="15"/>
  <c r="K33" i="15"/>
  <c r="K34" i="15"/>
  <c r="K35" i="15"/>
  <c r="C35" i="15" s="1"/>
  <c r="K36" i="15"/>
  <c r="K37" i="15"/>
  <c r="K38" i="15"/>
  <c r="K39" i="15"/>
  <c r="C39" i="15" s="1"/>
  <c r="K40" i="15"/>
  <c r="K41" i="15"/>
  <c r="K42" i="15"/>
  <c r="K43" i="15"/>
  <c r="C43" i="15" s="1"/>
  <c r="K44" i="15"/>
  <c r="K45" i="15"/>
  <c r="K46" i="15"/>
  <c r="K47" i="15"/>
  <c r="C47" i="15" s="1"/>
  <c r="K48" i="15"/>
  <c r="K49" i="15"/>
  <c r="K4" i="15"/>
  <c r="C4" i="15" s="1"/>
  <c r="A195" i="7" l="1"/>
  <c r="B88" i="1"/>
  <c r="C93" i="1"/>
  <c r="B69" i="1"/>
  <c r="C104" i="1"/>
  <c r="C11" i="15"/>
  <c r="D48" i="15"/>
  <c r="D44" i="15"/>
  <c r="D40" i="15"/>
  <c r="D36" i="15"/>
  <c r="D32" i="15"/>
  <c r="D28" i="15"/>
  <c r="D24" i="15"/>
  <c r="D20" i="15"/>
  <c r="D16" i="15"/>
  <c r="D12" i="15"/>
  <c r="D8" i="15"/>
  <c r="F4" i="15"/>
  <c r="C49" i="15"/>
  <c r="C41" i="15"/>
  <c r="C37" i="15"/>
  <c r="C33" i="15"/>
  <c r="C29" i="15"/>
  <c r="C25" i="15"/>
  <c r="C21" i="15"/>
  <c r="C17" i="15"/>
  <c r="C13" i="15"/>
  <c r="C9" i="15"/>
  <c r="C5" i="15"/>
  <c r="G4" i="15"/>
  <c r="C45" i="15"/>
  <c r="U45" i="15"/>
  <c r="U13" i="15"/>
  <c r="D47" i="15"/>
  <c r="D43" i="15"/>
  <c r="D39" i="15"/>
  <c r="D35" i="15"/>
  <c r="D31" i="15"/>
  <c r="D27" i="15"/>
  <c r="D23" i="15"/>
  <c r="D19" i="15"/>
  <c r="D15" i="15"/>
  <c r="D11" i="15"/>
  <c r="D7" i="15"/>
  <c r="D49" i="15"/>
  <c r="D45" i="15"/>
  <c r="D41" i="15"/>
  <c r="D37" i="15"/>
  <c r="D33" i="15"/>
  <c r="D29" i="15"/>
  <c r="D25" i="15"/>
  <c r="D21" i="15"/>
  <c r="D17" i="15"/>
  <c r="D13" i="15"/>
  <c r="D9" i="15"/>
  <c r="D5" i="15"/>
  <c r="G49" i="15"/>
  <c r="G47" i="15"/>
  <c r="G45" i="15"/>
  <c r="G43" i="15"/>
  <c r="G41" i="15"/>
  <c r="G39" i="15"/>
  <c r="G37" i="15"/>
  <c r="G35" i="15"/>
  <c r="G33" i="15"/>
  <c r="G31" i="15"/>
  <c r="G29" i="15"/>
  <c r="G27" i="15"/>
  <c r="G25" i="15"/>
  <c r="G23" i="15"/>
  <c r="G21" i="15"/>
  <c r="G19" i="15"/>
  <c r="G17" i="15"/>
  <c r="G15" i="15"/>
  <c r="G13" i="15"/>
  <c r="G11" i="15"/>
  <c r="G9" i="15"/>
  <c r="G7" i="15"/>
  <c r="G5" i="15"/>
  <c r="F49" i="15"/>
  <c r="F47" i="15"/>
  <c r="F45" i="15"/>
  <c r="F43" i="15"/>
  <c r="F41" i="15"/>
  <c r="F39" i="15"/>
  <c r="F37" i="15"/>
  <c r="F35" i="15"/>
  <c r="F33" i="15"/>
  <c r="F31" i="15"/>
  <c r="F29" i="15"/>
  <c r="F27" i="15"/>
  <c r="F25" i="15"/>
  <c r="F23" i="15"/>
  <c r="F21" i="15"/>
  <c r="F19" i="15"/>
  <c r="F17" i="15"/>
  <c r="F15" i="15"/>
  <c r="F13" i="15"/>
  <c r="F11" i="15"/>
  <c r="F9" i="15"/>
  <c r="F7" i="15"/>
  <c r="F5" i="15"/>
  <c r="C46" i="15"/>
  <c r="C42" i="15"/>
  <c r="C38" i="15"/>
  <c r="C34" i="15"/>
  <c r="C30" i="15"/>
  <c r="C26" i="15"/>
  <c r="C22" i="15"/>
  <c r="C18" i="15"/>
  <c r="C14" i="15"/>
  <c r="C10" i="15"/>
  <c r="C6" i="15"/>
  <c r="C48" i="15"/>
  <c r="C44" i="15"/>
  <c r="C40" i="15"/>
  <c r="C36" i="15"/>
  <c r="C32" i="15"/>
  <c r="C28" i="15"/>
  <c r="C24" i="15"/>
  <c r="C20" i="15"/>
  <c r="C16" i="15"/>
  <c r="C12" i="15"/>
  <c r="C8" i="15"/>
  <c r="D4" i="15"/>
  <c r="AC29" i="15"/>
  <c r="AC28" i="15"/>
  <c r="AC27" i="15"/>
  <c r="AF27" i="15" s="1"/>
  <c r="AC26" i="15"/>
  <c r="AF26" i="15" s="1"/>
  <c r="AC25" i="15"/>
  <c r="AC24" i="15"/>
  <c r="AF24" i="15" s="1"/>
  <c r="X45" i="15"/>
  <c r="AC21" i="15"/>
  <c r="AC20" i="15"/>
  <c r="AC19" i="15"/>
  <c r="AC17" i="15"/>
  <c r="AC16" i="15"/>
  <c r="AC13" i="15"/>
  <c r="M48" i="15"/>
  <c r="M40" i="15"/>
  <c r="M36" i="15"/>
  <c r="M28" i="15"/>
  <c r="M24" i="15"/>
  <c r="M20" i="15"/>
  <c r="M16" i="15"/>
  <c r="M12" i="15"/>
  <c r="M8" i="15"/>
  <c r="M44" i="15"/>
  <c r="M32" i="15"/>
  <c r="AC32" i="15"/>
  <c r="AK44" i="15"/>
  <c r="AK43" i="15"/>
  <c r="AN43" i="15" s="1"/>
  <c r="AK42" i="15"/>
  <c r="AK41" i="15"/>
  <c r="AN41" i="15" s="1"/>
  <c r="AK40" i="15"/>
  <c r="AN40" i="15" s="1"/>
  <c r="AK39" i="15"/>
  <c r="AN39" i="15" s="1"/>
  <c r="AK38" i="15"/>
  <c r="AN38" i="15" s="1"/>
  <c r="AK37" i="15"/>
  <c r="AK36" i="15"/>
  <c r="AK34" i="15"/>
  <c r="AK33" i="15"/>
  <c r="AK32" i="15"/>
  <c r="AK31" i="15"/>
  <c r="AK30" i="15"/>
  <c r="AN30" i="15" s="1"/>
  <c r="AK28" i="15"/>
  <c r="AK27" i="15"/>
  <c r="AN27" i="15" s="1"/>
  <c r="AK26" i="15"/>
  <c r="AN26" i="15" s="1"/>
  <c r="AK25" i="15"/>
  <c r="AK24" i="15"/>
  <c r="AN24" i="15" s="1"/>
  <c r="AK23" i="15"/>
  <c r="AK22" i="15"/>
  <c r="AN22" i="15" s="1"/>
  <c r="AK21" i="15"/>
  <c r="AK20" i="15"/>
  <c r="AK12" i="15"/>
  <c r="U4" i="15"/>
  <c r="X4" i="15" s="1"/>
  <c r="AK5" i="15"/>
  <c r="AN5" i="15" s="1"/>
  <c r="U38" i="15"/>
  <c r="X38" i="15" s="1"/>
  <c r="U43" i="15"/>
  <c r="X43" i="15" s="1"/>
  <c r="U41" i="15"/>
  <c r="X41" i="15" s="1"/>
  <c r="U39" i="15"/>
  <c r="X39" i="15" s="1"/>
  <c r="U37" i="15"/>
  <c r="U35" i="15"/>
  <c r="U33" i="15"/>
  <c r="U31" i="15"/>
  <c r="U29" i="15"/>
  <c r="U27" i="15"/>
  <c r="X27" i="15" s="1"/>
  <c r="U25" i="15"/>
  <c r="U23" i="15"/>
  <c r="U21" i="15"/>
  <c r="AK11" i="15"/>
  <c r="AK8" i="15"/>
  <c r="AN8" i="15" s="1"/>
  <c r="M46" i="15"/>
  <c r="M42" i="15"/>
  <c r="M38" i="15"/>
  <c r="M34" i="15"/>
  <c r="M30" i="15"/>
  <c r="M26" i="15"/>
  <c r="M22" i="15"/>
  <c r="M18" i="15"/>
  <c r="M14" i="15"/>
  <c r="M10" i="15"/>
  <c r="M6" i="15"/>
  <c r="U12" i="15"/>
  <c r="U11" i="15"/>
  <c r="U10" i="15"/>
  <c r="X10" i="15" s="1"/>
  <c r="U9" i="15"/>
  <c r="U8" i="15"/>
  <c r="X8" i="15" s="1"/>
  <c r="U7" i="15"/>
  <c r="X7" i="15" s="1"/>
  <c r="U6" i="15"/>
  <c r="X6" i="15" s="1"/>
  <c r="U5" i="15"/>
  <c r="X5" i="15" s="1"/>
  <c r="AC49" i="15"/>
  <c r="AC48" i="15"/>
  <c r="AF48" i="15" s="1"/>
  <c r="AC45" i="15"/>
  <c r="AF45" i="15" s="1"/>
  <c r="AC44" i="15"/>
  <c r="AC43" i="15"/>
  <c r="AF43" i="15" s="1"/>
  <c r="AC42" i="15"/>
  <c r="AC41" i="15"/>
  <c r="AF41" i="15" s="1"/>
  <c r="AC37" i="15"/>
  <c r="AK45" i="15"/>
  <c r="AN45" i="15" s="1"/>
  <c r="U44" i="15"/>
  <c r="U42" i="15"/>
  <c r="U40" i="15"/>
  <c r="X40" i="15" s="1"/>
  <c r="U36" i="15"/>
  <c r="U34" i="15"/>
  <c r="U32" i="15"/>
  <c r="U30" i="15"/>
  <c r="X30" i="15" s="1"/>
  <c r="U28" i="15"/>
  <c r="U26" i="15"/>
  <c r="X26" i="15" s="1"/>
  <c r="U24" i="15"/>
  <c r="X24" i="15" s="1"/>
  <c r="AK9" i="15"/>
  <c r="AK7" i="15"/>
  <c r="AN7" i="15" s="1"/>
  <c r="M49" i="15"/>
  <c r="M45" i="15"/>
  <c r="M41" i="15"/>
  <c r="M37" i="15"/>
  <c r="M33" i="15"/>
  <c r="M29" i="15"/>
  <c r="M25" i="15"/>
  <c r="M21" i="15"/>
  <c r="M17" i="15"/>
  <c r="M13" i="15"/>
  <c r="M9" i="15"/>
  <c r="M5" i="15"/>
  <c r="AC4" i="15"/>
  <c r="AF4" i="15" s="1"/>
  <c r="AC12" i="15"/>
  <c r="AC11" i="15"/>
  <c r="AC10" i="15"/>
  <c r="AF10" i="15" s="1"/>
  <c r="AC9" i="15"/>
  <c r="AC8" i="15"/>
  <c r="AF8" i="15" s="1"/>
  <c r="AC5" i="15"/>
  <c r="AF5" i="15" s="1"/>
  <c r="AK29" i="15"/>
  <c r="AK13" i="15"/>
  <c r="U49" i="15"/>
  <c r="U48" i="15"/>
  <c r="X48" i="15" s="1"/>
  <c r="U47" i="15"/>
  <c r="X47" i="15" s="1"/>
  <c r="U46" i="15"/>
  <c r="U20" i="15"/>
  <c r="U19" i="15"/>
  <c r="U18" i="15"/>
  <c r="X18" i="15" s="1"/>
  <c r="U17" i="15"/>
  <c r="U16" i="15"/>
  <c r="U15" i="15"/>
  <c r="U14" i="15"/>
  <c r="X14" i="15" s="1"/>
  <c r="AC36" i="15"/>
  <c r="AC35" i="15"/>
  <c r="AC34" i="15"/>
  <c r="AC33" i="15"/>
  <c r="AK49" i="15"/>
  <c r="AK48" i="15"/>
  <c r="AN48" i="15" s="1"/>
  <c r="AK47" i="15"/>
  <c r="AN47" i="15" s="1"/>
  <c r="AK46" i="15"/>
  <c r="AK19" i="15"/>
  <c r="AK18" i="15"/>
  <c r="AN18" i="15" s="1"/>
  <c r="AK17" i="15"/>
  <c r="AK16" i="15"/>
  <c r="AK15" i="15"/>
  <c r="AK14" i="15"/>
  <c r="AN14" i="15" s="1"/>
  <c r="M43" i="15"/>
  <c r="M35" i="15"/>
  <c r="M31" i="15"/>
  <c r="M27" i="15"/>
  <c r="M23" i="15"/>
  <c r="M19" i="15"/>
  <c r="M15" i="15"/>
  <c r="M11" i="15"/>
  <c r="M7" i="15"/>
  <c r="AK6" i="15"/>
  <c r="AN6" i="15" s="1"/>
  <c r="M47" i="15"/>
  <c r="M39" i="15"/>
  <c r="U22" i="15"/>
  <c r="X22" i="15" s="1"/>
  <c r="AC40" i="15"/>
  <c r="AF40" i="15" s="1"/>
  <c r="AK35" i="15"/>
  <c r="AK10" i="15"/>
  <c r="AN10" i="15" s="1"/>
  <c r="AC18" i="15"/>
  <c r="AF18" i="15" s="1"/>
  <c r="AK4" i="15"/>
  <c r="AN4" i="15" s="1"/>
  <c r="M4" i="15"/>
  <c r="AC47" i="15"/>
  <c r="AF47" i="15" s="1"/>
  <c r="AC46" i="15"/>
  <c r="AC39" i="15"/>
  <c r="AF39" i="15" s="1"/>
  <c r="AC38" i="15"/>
  <c r="AC31" i="15"/>
  <c r="AC30" i="15"/>
  <c r="AF30" i="15" s="1"/>
  <c r="AC23" i="15"/>
  <c r="AC22" i="15"/>
  <c r="AF22" i="15" s="1"/>
  <c r="AC15" i="15"/>
  <c r="AC14" i="15"/>
  <c r="AF14" i="15" s="1"/>
  <c r="AC7" i="15"/>
  <c r="AF7" i="15" s="1"/>
  <c r="AC6" i="15"/>
  <c r="AF6" i="15" s="1"/>
  <c r="A195" i="1" l="1"/>
  <c r="E13" i="15"/>
  <c r="E29" i="15"/>
  <c r="E36" i="15"/>
  <c r="E11" i="15"/>
  <c r="P27" i="15"/>
  <c r="E27" i="15"/>
  <c r="H27" i="15" s="1"/>
  <c r="P10" i="15"/>
  <c r="E10" i="15"/>
  <c r="H10" i="15" s="1"/>
  <c r="E42" i="15"/>
  <c r="E32" i="15"/>
  <c r="E16" i="15"/>
  <c r="E15" i="15"/>
  <c r="E33" i="15"/>
  <c r="P14" i="15"/>
  <c r="E14" i="15"/>
  <c r="H14" i="15" s="1"/>
  <c r="E46" i="15"/>
  <c r="E44" i="15"/>
  <c r="E20" i="15"/>
  <c r="P40" i="15"/>
  <c r="E40" i="15"/>
  <c r="H40" i="15" s="1"/>
  <c r="E19" i="15"/>
  <c r="E35" i="15"/>
  <c r="P5" i="15"/>
  <c r="E5" i="15"/>
  <c r="H5" i="15" s="1"/>
  <c r="E21" i="15"/>
  <c r="E37" i="15"/>
  <c r="P18" i="15"/>
  <c r="E18" i="15"/>
  <c r="H18" i="15" s="1"/>
  <c r="E34" i="15"/>
  <c r="P8" i="15"/>
  <c r="E8" i="15"/>
  <c r="H8" i="15" s="1"/>
  <c r="P24" i="15"/>
  <c r="E24" i="15"/>
  <c r="H24" i="15" s="1"/>
  <c r="P48" i="15"/>
  <c r="E48" i="15"/>
  <c r="H48" i="15" s="1"/>
  <c r="P39" i="15"/>
  <c r="E39" i="15"/>
  <c r="H39" i="15" s="1"/>
  <c r="P45" i="15"/>
  <c r="E45" i="15"/>
  <c r="H45" i="15" s="1"/>
  <c r="P26" i="15"/>
  <c r="E26" i="15"/>
  <c r="H26" i="15" s="1"/>
  <c r="P4" i="15"/>
  <c r="E4" i="15"/>
  <c r="H4" i="15" s="1"/>
  <c r="P47" i="15"/>
  <c r="E47" i="15"/>
  <c r="H47" i="15" s="1"/>
  <c r="E31" i="15"/>
  <c r="E17" i="15"/>
  <c r="E49" i="15"/>
  <c r="P30" i="15"/>
  <c r="E30" i="15"/>
  <c r="H30" i="15" s="1"/>
  <c r="P7" i="15"/>
  <c r="E7" i="15"/>
  <c r="H7" i="15" s="1"/>
  <c r="E23" i="15"/>
  <c r="P43" i="15"/>
  <c r="E43" i="15"/>
  <c r="H43" i="15" s="1"/>
  <c r="E9" i="15"/>
  <c r="E25" i="15"/>
  <c r="P41" i="15"/>
  <c r="E41" i="15"/>
  <c r="H41" i="15" s="1"/>
  <c r="P6" i="15"/>
  <c r="E6" i="15"/>
  <c r="H6" i="15" s="1"/>
  <c r="P22" i="15"/>
  <c r="E22" i="15"/>
  <c r="H22" i="15" s="1"/>
  <c r="P38" i="15"/>
  <c r="E38" i="15"/>
  <c r="H38" i="15" s="1"/>
  <c r="E12" i="15"/>
  <c r="E28" i="15"/>
</calcChain>
</file>

<file path=xl/sharedStrings.xml><?xml version="1.0" encoding="utf-8"?>
<sst xmlns="http://schemas.openxmlformats.org/spreadsheetml/2006/main" count="3098" uniqueCount="226">
  <si>
    <t>SERVICIO DE SALUD</t>
  </si>
  <si>
    <t xml:space="preserve">REM-07.  ATENCIÓN  DE ESPECIALIDADES </t>
  </si>
  <si>
    <t>ESPECIALIDADES   Y  SUB-ESPECIALIDADES</t>
  </si>
  <si>
    <t>CONSULTAS MÉDICAS</t>
  </si>
  <si>
    <t>CONSULTAS PERTINENTES 
(Nuevas originadas en APS)</t>
  </si>
  <si>
    <t>INASISTENTE A CONSULTA MÉDICA (NSP)</t>
  </si>
  <si>
    <t>CONSULTA
ABREVIADA
(Confección de
recetas o lectura
de exámenes)</t>
  </si>
  <si>
    <t>INTERCONSULTAS A 
HOSPITALIZADOS 
(EN SALA)</t>
  </si>
  <si>
    <t>ALTA DE CONSULTA 
DE ESPECIALIDAD
AMBULATORIA</t>
  </si>
  <si>
    <t>Menos 
15 años</t>
  </si>
  <si>
    <t>15 y más años</t>
  </si>
  <si>
    <t xml:space="preserve">TOTAL               </t>
  </si>
  <si>
    <t>GRUPOS DE EDAD (en años)</t>
  </si>
  <si>
    <t>A BENEFICIARIOS</t>
  </si>
  <si>
    <t>POR SEXO</t>
  </si>
  <si>
    <t>CONSULTAS NUEVAS SEGÚN ORIGEN(*)</t>
  </si>
  <si>
    <t>Menos 15 años</t>
  </si>
  <si>
    <t>De 15 y más años</t>
  </si>
  <si>
    <t>0 - 4</t>
  </si>
  <si>
    <t>5 - 9</t>
  </si>
  <si>
    <t>10 - 14</t>
  </si>
  <si>
    <t>15 - 19</t>
  </si>
  <si>
    <t>20 - 24</t>
  </si>
  <si>
    <t>25 - 29</t>
  </si>
  <si>
    <t>30 - 34</t>
  </si>
  <si>
    <t>35 - 39</t>
  </si>
  <si>
    <t>40 - 44</t>
  </si>
  <si>
    <t>45 - 49</t>
  </si>
  <si>
    <t>50 - 54</t>
  </si>
  <si>
    <t>55 - 59</t>
  </si>
  <si>
    <t>60 - 64</t>
  </si>
  <si>
    <t>65 - 69</t>
  </si>
  <si>
    <t>70 - 74</t>
  </si>
  <si>
    <t>75 - 79</t>
  </si>
  <si>
    <t>80 y mas</t>
  </si>
  <si>
    <t>15 y más 
años</t>
  </si>
  <si>
    <t>Hombres</t>
  </si>
  <si>
    <t>Mujeres</t>
  </si>
  <si>
    <t>TOTAL</t>
  </si>
  <si>
    <t>APS</t>
  </si>
  <si>
    <t>CAE/CDT/CRS</t>
  </si>
  <si>
    <t>URGENCIA</t>
  </si>
  <si>
    <t>Según protocolo de referencia</t>
  </si>
  <si>
    <t>Según tiempo establecido</t>
  </si>
  <si>
    <t>Pediatría</t>
  </si>
  <si>
    <t>Medicina Interna</t>
  </si>
  <si>
    <t>Neonatología</t>
  </si>
  <si>
    <t xml:space="preserve">Broncopulmonar </t>
  </si>
  <si>
    <t xml:space="preserve">Cardiología </t>
  </si>
  <si>
    <t xml:space="preserve">Endocrinología </t>
  </si>
  <si>
    <t xml:space="preserve">Gastroenterología </t>
  </si>
  <si>
    <t xml:space="preserve">Genética </t>
  </si>
  <si>
    <t xml:space="preserve">Hematología </t>
  </si>
  <si>
    <t>Hematología Oncológica</t>
  </si>
  <si>
    <t xml:space="preserve">Nefrología </t>
  </si>
  <si>
    <t xml:space="preserve">Nutrición </t>
  </si>
  <si>
    <t>Reumatología</t>
  </si>
  <si>
    <t xml:space="preserve">Dermatología </t>
  </si>
  <si>
    <t>Inf. Transmisión Sexual (excluye VIH/SIDA)</t>
  </si>
  <si>
    <t>VIH/SIDA</t>
  </si>
  <si>
    <t>Geriatría</t>
  </si>
  <si>
    <t xml:space="preserve">Medicina Física y Rehabilitación </t>
  </si>
  <si>
    <t xml:space="preserve">Neurología </t>
  </si>
  <si>
    <t xml:space="preserve">Oncología </t>
  </si>
  <si>
    <t xml:space="preserve">Psiquiatría </t>
  </si>
  <si>
    <t xml:space="preserve">Infectología </t>
  </si>
  <si>
    <t>Cirugía Infantil</t>
  </si>
  <si>
    <t>Cirugía Adulto</t>
  </si>
  <si>
    <t xml:space="preserve">Cirugía Abdominal </t>
  </si>
  <si>
    <t>Cirugía de Mamas (excluye Patología Mamaria)</t>
  </si>
  <si>
    <t>Cirugía de Mamas con Patología Mamaria</t>
  </si>
  <si>
    <t xml:space="preserve">Cirugía Máxilo Facial </t>
  </si>
  <si>
    <t xml:space="preserve">Cirugía Plástica </t>
  </si>
  <si>
    <t>Cirugía Proctológica</t>
  </si>
  <si>
    <t xml:space="preserve">Cirugía Tórax </t>
  </si>
  <si>
    <t>Cirugía Vascular Periférica</t>
  </si>
  <si>
    <t xml:space="preserve">Neurocirugía </t>
  </si>
  <si>
    <t xml:space="preserve">Cardiocirugía </t>
  </si>
  <si>
    <t xml:space="preserve">Anestesiología </t>
  </si>
  <si>
    <t xml:space="preserve">Obstetricia </t>
  </si>
  <si>
    <t>Ginecología (excluye Patología Cervical e Infertilidad)</t>
  </si>
  <si>
    <t>Ginecología  Patología Cervical</t>
  </si>
  <si>
    <t>Ginecología  Infertilidad</t>
  </si>
  <si>
    <t>Oftalmología (excluye UAPO)</t>
  </si>
  <si>
    <t>Oftalmología en UAPO</t>
  </si>
  <si>
    <t>Otorrinolaringología</t>
  </si>
  <si>
    <t>Salud Ocupacional</t>
  </si>
  <si>
    <t xml:space="preserve">Traumatología </t>
  </si>
  <si>
    <t xml:space="preserve">Urología </t>
  </si>
  <si>
    <t>Medicina Familiar</t>
  </si>
  <si>
    <t>PROFESIONAL</t>
  </si>
  <si>
    <t xml:space="preserve">TOTAL </t>
  </si>
  <si>
    <t>POR EDAD (en años)</t>
  </si>
  <si>
    <t>A BENEFI-CIARIOS</t>
  </si>
  <si>
    <t>TOTAL CONTROLES (INCLUIDOS EN GRUPO DE EDAD)</t>
  </si>
  <si>
    <t>ENFERMERA</t>
  </si>
  <si>
    <t>MATRONA</t>
  </si>
  <si>
    <t>ARO</t>
  </si>
  <si>
    <t>GINECOLOGÍA Y OTROS</t>
  </si>
  <si>
    <t>INFERTILIDAD</t>
  </si>
  <si>
    <t>NUTRICIONISTA</t>
  </si>
  <si>
    <t>PSICÓLOGO (EXCLUYE SM)</t>
  </si>
  <si>
    <t>FONOAUDIÓLOGO</t>
  </si>
  <si>
    <t>KINESIÓLOGO</t>
  </si>
  <si>
    <t>TERAPEUTA OCUPACIONAL</t>
  </si>
  <si>
    <t>TECNÓLOGO MÉDICO</t>
  </si>
  <si>
    <t>ASISTENTE  SOCIAL</t>
  </si>
  <si>
    <t>ACTIVIDAD</t>
  </si>
  <si>
    <t>CONSULTAS  INFECCIÓN TRANSMISIÓN SEXUAL  (ITS) (excluir VIH/SIDA)</t>
  </si>
  <si>
    <t>CONSULTAS VIH/SIDA</t>
  </si>
  <si>
    <t>PSICOLOGO</t>
  </si>
  <si>
    <t>CONTROL VIH CON TAR</t>
  </si>
  <si>
    <t>CONTROL VIH SIN TAR</t>
  </si>
  <si>
    <t>CONTROLES DE SALUD A PERSONAS QUE EJERCEN COMERCIO SEXUAL</t>
  </si>
  <si>
    <t>CONSULTAS NUEVAS DERIVADAS DE APS</t>
  </si>
  <si>
    <t>Menor de 15 años</t>
  </si>
  <si>
    <t>15 años y más</t>
  </si>
  <si>
    <t>Total Consultas Nuevas</t>
  </si>
  <si>
    <t>Informes Trimestral Pertinencia. Enero a Marzo</t>
  </si>
  <si>
    <t>CONSULTAS PERTINENTES (Nuevas originadas en APS)</t>
  </si>
  <si>
    <t>Informes Trimestral Pertinencia. Octubre a Diciembre</t>
  </si>
  <si>
    <t>Informes Trimestral Pertinencia. Julio a Septiembre</t>
  </si>
  <si>
    <t>Informes Trimestral Pertinencia. Abril a Junio</t>
  </si>
  <si>
    <t>%</t>
  </si>
  <si>
    <t>Informes Anual Pertinencia 2016</t>
  </si>
  <si>
    <t>SECCIÓN A : CONSULTAS MÉDICAS</t>
  </si>
  <si>
    <t>COMPRA DE SERVICIO</t>
  </si>
  <si>
    <t>CONSULTAS MÉDICAS POR OPERATIVOS (no incluidas en produccion)</t>
  </si>
  <si>
    <t>TOTAL INTERCONSULTAS GENERADAS EN APS PARA DERIVACION ESPECIALIDAD</t>
  </si>
  <si>
    <t>CONSULTORÍAS DE MEDICOS ESPECIALISTAS OTORGADAS</t>
  </si>
  <si>
    <t>Nº Consultorías</t>
  </si>
  <si>
    <t>Nº de casos revisados por el equipo</t>
  </si>
  <si>
    <t>Nº de casos atendidos</t>
  </si>
  <si>
    <t>PEDIATRÍA</t>
  </si>
  <si>
    <t xml:space="preserve">    </t>
  </si>
  <si>
    <t>MEDICINA INTERNA</t>
  </si>
  <si>
    <t>NEONATOLOGÍA</t>
  </si>
  <si>
    <t xml:space="preserve">    No  olvide registrar datos en Pertinencia</t>
  </si>
  <si>
    <t>No  olvide registrar datos en Pertinencia</t>
  </si>
  <si>
    <t>ENFERMEDAD RESPIRATORIA PEDIÁTRICA (BRONCOPULMONAR INFANTIL)</t>
  </si>
  <si>
    <t>ENFERMEDAD RESPIRATORIA DE ADULTO (BRONCOPULMONAR)</t>
  </si>
  <si>
    <t>CARDIOLOGÍA PEDIÁTRICA</t>
  </si>
  <si>
    <t xml:space="preserve">CARDIOLOGÍA </t>
  </si>
  <si>
    <t>ENDOCRINOLOGÍA PEDIÁTRICA</t>
  </si>
  <si>
    <t>ENDOCRINOLOGÍA ADULTO</t>
  </si>
  <si>
    <t>GASTROENTEROLOGÍA PEDIÁTRICA</t>
  </si>
  <si>
    <t>GASTROENTEROLOGÍA ADULTO</t>
  </si>
  <si>
    <t>GENÉTICA CLÍNICA</t>
  </si>
  <si>
    <t>HEMATO-ONCOLOGÍA INFANTIL</t>
  </si>
  <si>
    <t>HEMATOLOGÍA</t>
  </si>
  <si>
    <t>NEFROLOGÍA PEDIÁTRICA</t>
  </si>
  <si>
    <t>NEFROLOGÍA ADULTO</t>
  </si>
  <si>
    <t>NUTRIÓLOGO PEDIÁTRICO</t>
  </si>
  <si>
    <t>NUTRIÓLOGO</t>
  </si>
  <si>
    <t>REUMATOLOGÍA PEDIÁTRICA</t>
  </si>
  <si>
    <t>REUMATOLOGÍA</t>
  </si>
  <si>
    <t>DERMATOLOGÍA</t>
  </si>
  <si>
    <t>INFECTOLOGÍA PEDIÁTRICA</t>
  </si>
  <si>
    <t>INFECTOLOGÍA</t>
  </si>
  <si>
    <t>INMUNOLOGÍA</t>
  </si>
  <si>
    <t>GERIATRÍA</t>
  </si>
  <si>
    <t>MEDICINA FÍSICA Y REHABILITACIÓN PEDIÁTRICA (FISIATRÍA PEDIÁTRICA)</t>
  </si>
  <si>
    <t>MEDICINA FÍSICA Y REHABILITACIÓN ADULTO (FISIATRÍA ADULTO)</t>
  </si>
  <si>
    <t>NEUROLOGÍA PEDIÁTRICA</t>
  </si>
  <si>
    <t>NEUROLOGÍA</t>
  </si>
  <si>
    <t>ONCOLOGÍA MÉDICA</t>
  </si>
  <si>
    <t>PSIQUIATRÍA PEDIÁTRICA Y DE LA ADOLESCENCIA</t>
  </si>
  <si>
    <t>PSIQUIATRÍA</t>
  </si>
  <si>
    <t>CIRUGÍA PEDIÁTRICA</t>
  </si>
  <si>
    <t>CIRUGÍA GENERAL</t>
  </si>
  <si>
    <t>CIRUGÍA DIGESTIVA</t>
  </si>
  <si>
    <t>CIRUGÍA DE CABEZA, CUELLO Y MAXILOFACIAL</t>
  </si>
  <si>
    <t>CIRUGÍA PLÁSTICA Y REPARADORA PEDIÁTRICA</t>
  </si>
  <si>
    <t>CIRUGÍA PLÁSTICA Y REPARADORA</t>
  </si>
  <si>
    <t>COLOPROCTOLOGÍA</t>
  </si>
  <si>
    <t>CIRUGÍA TÓRAX</t>
  </si>
  <si>
    <t>CIRUGÍA VASCULAR PERIFÉRICA</t>
  </si>
  <si>
    <t>NEUROCIRUGÍA</t>
  </si>
  <si>
    <t>CIRUGÍA CARDIOVASCULAR</t>
  </si>
  <si>
    <t>ANESTESIOLOGÍA</t>
  </si>
  <si>
    <t>OBSTETRICIA</t>
  </si>
  <si>
    <t>GINECOLOGÍA PEDIÁTRICA Y DE LA ADOLESCENCIA</t>
  </si>
  <si>
    <t>GINECOLOGÍA</t>
  </si>
  <si>
    <t>OFTALMOLOGÍA</t>
  </si>
  <si>
    <t>OTORRINOLARINGOLOGÍA</t>
  </si>
  <si>
    <t>TRAUMATOLOGÍA Y ORTOPEDIA PEDIÁTRICA</t>
  </si>
  <si>
    <t>TRAUMATOLOGÍA Y ORTOPEDIA</t>
  </si>
  <si>
    <t>UROLOGÍA PEDIÁTRICA</t>
  </si>
  <si>
    <t>UROLOGÍA</t>
  </si>
  <si>
    <t>MEDICINA FAMILIAR DEL NIÑO</t>
  </si>
  <si>
    <t>MEDICINA FAMILIAR</t>
  </si>
  <si>
    <t>DIABETOLOGÍA</t>
  </si>
  <si>
    <t>MEDICINA NUCLEAR (EXCLUYE INFORMES)</t>
  </si>
  <si>
    <t>SECCIÓN B: ATENCIONES MEDICAS POR PROGRAMAS Y POLICLINICOS ESPECIALISTAS ACREDITADOS</t>
  </si>
  <si>
    <t>ATENCIONES</t>
  </si>
  <si>
    <t>ARRITMIAS</t>
  </si>
  <si>
    <t>DIABETES</t>
  </si>
  <si>
    <t>CIRUGÍA DE MAMAS</t>
  </si>
  <si>
    <t>ALTO RIESGO OBSTÉTRICO</t>
  </si>
  <si>
    <t>TRATAMIENTO ANTICOAGULANTE</t>
  </si>
  <si>
    <t>CUIDADOS PALIATIVOS</t>
  </si>
  <si>
    <t>UAPO</t>
  </si>
  <si>
    <t>PATOLOGÍA CERVICAL</t>
  </si>
  <si>
    <t>PATOLOGÍA DE MAMAS</t>
  </si>
  <si>
    <t>ADOLESCENCIA</t>
  </si>
  <si>
    <t>NINEAS</t>
  </si>
  <si>
    <t>NANEAS</t>
  </si>
  <si>
    <t>ITS</t>
  </si>
  <si>
    <t>MEDICINAL OCUPACIONAL (SALUD DEL PERSONAL)</t>
  </si>
  <si>
    <t>SECCIÓN C: CONSULTAS Y CONTROLES POR OTROS PROFESIONALES EN ESPECIALIDAD (NIVEL SECUNDARIO)</t>
  </si>
  <si>
    <t>PUEBLOS ORIGINARIOS</t>
  </si>
  <si>
    <t>MIGRANTES</t>
  </si>
  <si>
    <t>Ambos Sexos</t>
  </si>
  <si>
    <t xml:space="preserve">   </t>
  </si>
  <si>
    <t xml:space="preserve">SECCIÓN D: CONSULTAS INFECCIÓN TRANSMISIÓN SEXUAL (ITS) Y CONTROLES DE SALUD SEXUAL EN EL NIVEL SECUNDARIO </t>
  </si>
  <si>
    <t>TRANS</t>
  </si>
  <si>
    <t>Hombre</t>
  </si>
  <si>
    <t>Mujer</t>
  </si>
  <si>
    <t xml:space="preserve">    No olvide registrar datos en Pertinencia</t>
  </si>
  <si>
    <t>No olvide registrar datos en Pertinencia</t>
  </si>
  <si>
    <t xml:space="preserve">   El número de Beneficiarios y/o Pueblos Originarios y/o Migrantes NO puede ser mayor que el Total  </t>
  </si>
  <si>
    <t xml:space="preserve"> El número de Beneficiarios y/o Pueblos Originarios y/o Migrantes NO puede ser mayor que el Total </t>
  </si>
  <si>
    <t>CONSULTAS REALIZADAS EN APS E INFORMADAS EN SECCIÓN A</t>
  </si>
  <si>
    <t>CONTRA-
TADOS POR 
EL ESTABLE-
CIMIENTO O DIRECCIÓN DEL SERVICIO</t>
  </si>
  <si>
    <t>ESPECIALIS-
TAS DE 
HOSPITALES</t>
  </si>
  <si>
    <t>El total de Consulta Nuevas NO debe ser MAYOR que el total de las Consultas Médicas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</si>
</sst>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43" formatCode="_-* #,##0.00_-;\-* #,##0.00_-;_-* &quot;-&quot;??_-;_-@_-"/>
    <numFmt numFmtId="164" formatCode="_-* #,##0_-;\-* #,##0_-;_-* &quot;-&quot;??_-;_-@_-"/>
  </numFmts>
  <fonts count="23"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b/>
      <sz val="16"/>
      <name val="Verdana"/>
      <family val="2"/>
    </font>
    <font>
      <b/>
      <sz val="11"/>
      <name val="Verdana"/>
      <family val="2"/>
    </font>
    <font>
      <sz val="11"/>
      <name val="Verdana"/>
      <family val="2"/>
    </font>
    <font>
      <sz val="9"/>
      <name val="Verdana"/>
      <family val="2"/>
    </font>
    <font>
      <sz val="8"/>
      <color indexed="10"/>
      <name val="Verdana"/>
      <family val="2"/>
    </font>
    <font>
      <sz val="10"/>
      <name val="Verdana"/>
      <family val="2"/>
    </font>
    <font>
      <sz val="11"/>
      <name val="Calibri"/>
      <family val="2"/>
    </font>
    <font>
      <b/>
      <sz val="14"/>
      <name val="Verdana"/>
      <family val="2"/>
    </font>
    <font>
      <sz val="7"/>
      <name val="Verdana"/>
      <family val="2"/>
    </font>
    <font>
      <sz val="11"/>
      <color theme="1"/>
      <name val="Calibri"/>
      <family val="2"/>
      <scheme val="minor"/>
    </font>
    <font>
      <b/>
      <sz val="11"/>
      <color theme="1"/>
      <name val="Calibri"/>
      <family val="2"/>
      <scheme val="minor"/>
    </font>
    <font>
      <b/>
      <sz val="14"/>
      <color theme="1"/>
      <name val="Calibri"/>
      <family val="2"/>
      <scheme val="minor"/>
    </font>
    <font>
      <b/>
      <sz val="8"/>
      <color indexed="8"/>
      <name val="Verdana"/>
      <family val="2"/>
    </font>
    <font>
      <sz val="11"/>
      <color indexed="8"/>
      <name val="Verdana"/>
      <family val="2"/>
    </font>
    <font>
      <b/>
      <sz val="7"/>
      <color indexed="8"/>
      <name val="Verdana"/>
      <family val="2"/>
    </font>
    <font>
      <sz val="8"/>
      <color indexed="8"/>
      <name val="Verdana"/>
      <family val="2"/>
    </font>
    <font>
      <sz val="10"/>
      <name val="Arial"/>
      <family val="2"/>
    </font>
    <font>
      <b/>
      <sz val="11"/>
      <color indexed="8"/>
      <name val="Verdana"/>
      <family val="2"/>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13"/>
        <bgColor indexed="64"/>
      </patternFill>
    </fill>
    <fill>
      <patternFill patternType="solid">
        <fgColor indexed="41"/>
        <bgColor indexed="64"/>
      </patternFill>
    </fill>
    <fill>
      <patternFill patternType="solid">
        <fgColor indexed="44"/>
        <bgColor indexed="64"/>
      </patternFill>
    </fill>
    <fill>
      <patternFill patternType="solid">
        <fgColor theme="9" tint="0.59999389629810485"/>
        <bgColor indexed="64"/>
      </patternFill>
    </fill>
    <fill>
      <patternFill patternType="solid">
        <fgColor indexed="26"/>
      </patternFill>
    </fill>
    <fill>
      <patternFill patternType="solid">
        <fgColor rgb="FF92D050"/>
        <bgColor indexed="64"/>
      </patternFill>
    </fill>
  </fills>
  <borders count="128">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hair">
        <color indexed="64"/>
      </right>
      <top/>
      <bottom/>
      <diagonal/>
    </border>
    <border>
      <left style="hair">
        <color indexed="64"/>
      </left>
      <right style="double">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style="hair">
        <color indexed="64"/>
      </right>
      <top/>
      <bottom style="thin">
        <color indexed="64"/>
      </bottom>
      <diagonal/>
    </border>
    <border>
      <left style="hair">
        <color indexed="64"/>
      </left>
      <right style="double">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style="double">
        <color indexed="64"/>
      </top>
      <bottom style="hair">
        <color indexed="64"/>
      </bottom>
      <diagonal/>
    </border>
    <border>
      <left style="double">
        <color indexed="64"/>
      </left>
      <right/>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style="thin">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hair">
        <color indexed="64"/>
      </bottom>
      <diagonal/>
    </border>
    <border>
      <left style="hair">
        <color indexed="64"/>
      </left>
      <right style="hair">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double">
        <color indexed="64"/>
      </left>
      <right style="thin">
        <color indexed="64"/>
      </right>
      <top style="thin">
        <color indexed="64"/>
      </top>
      <bottom/>
      <diagonal/>
    </border>
    <border>
      <left style="thin">
        <color indexed="9"/>
      </left>
      <right style="thin">
        <color indexed="9"/>
      </right>
      <top/>
      <bottom/>
      <diagonal/>
    </border>
    <border>
      <left style="thin">
        <color indexed="9"/>
      </left>
      <right/>
      <top/>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22"/>
      </right>
      <top style="thin">
        <color indexed="22"/>
      </top>
      <bottom style="thin">
        <color indexed="64"/>
      </bottom>
      <diagonal/>
    </border>
  </borders>
  <cellStyleXfs count="4">
    <xf numFmtId="0" fontId="0" fillId="0" borderId="0"/>
    <xf numFmtId="43" fontId="14" fillId="0" borderId="0" applyFont="0" applyFill="0" applyBorder="0" applyAlignment="0" applyProtection="0"/>
    <xf numFmtId="9" fontId="14" fillId="0" borderId="0" applyFont="0" applyFill="0" applyBorder="0" applyAlignment="0" applyProtection="0"/>
    <xf numFmtId="0" fontId="21" fillId="10" borderId="124" applyNumberFormat="0" applyFont="0" applyAlignment="0" applyProtection="0"/>
  </cellStyleXfs>
  <cellXfs count="757">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2" fillId="2" borderId="0" xfId="0" applyNumberFormat="1" applyFont="1" applyFill="1" applyAlignment="1" applyProtection="1"/>
    <xf numFmtId="0" fontId="6" fillId="2" borderId="0" xfId="0" applyNumberFormat="1" applyFont="1" applyFill="1" applyBorder="1" applyAlignment="1" applyProtection="1"/>
    <xf numFmtId="0" fontId="2"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center" vertical="center" wrapText="1"/>
    </xf>
    <xf numFmtId="0" fontId="7" fillId="2" borderId="0" xfId="0" applyFont="1" applyFill="1" applyBorder="1" applyAlignment="1" applyProtection="1"/>
    <xf numFmtId="0" fontId="2" fillId="0" borderId="0" xfId="0" applyNumberFormat="1" applyFont="1" applyFill="1" applyAlignment="1" applyProtection="1"/>
    <xf numFmtId="0" fontId="2" fillId="0" borderId="0" xfId="0" applyFont="1" applyFill="1" applyProtection="1"/>
    <xf numFmtId="0" fontId="2" fillId="0" borderId="25" xfId="0" applyNumberFormat="1" applyFont="1" applyFill="1" applyBorder="1" applyAlignment="1" applyProtection="1">
      <alignment horizontal="center" vertical="center" wrapText="1"/>
    </xf>
    <xf numFmtId="49" fontId="2" fillId="0" borderId="25"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xf>
    <xf numFmtId="41" fontId="2" fillId="2" borderId="0" xfId="0" applyNumberFormat="1" applyFont="1" applyFill="1" applyBorder="1" applyAlignment="1" applyProtection="1"/>
    <xf numFmtId="0" fontId="2" fillId="0" borderId="33" xfId="0" applyNumberFormat="1" applyFont="1" applyFill="1" applyBorder="1" applyAlignment="1" applyProtection="1"/>
    <xf numFmtId="3" fontId="2" fillId="0" borderId="34" xfId="0" applyNumberFormat="1" applyFont="1" applyFill="1" applyBorder="1" applyAlignment="1" applyProtection="1"/>
    <xf numFmtId="3" fontId="2" fillId="4" borderId="35" xfId="0" applyNumberFormat="1" applyFont="1" applyFill="1" applyBorder="1" applyAlignment="1" applyProtection="1">
      <protection locked="0"/>
    </xf>
    <xf numFmtId="3" fontId="2" fillId="4" borderId="36" xfId="0" applyNumberFormat="1" applyFont="1" applyFill="1" applyBorder="1" applyAlignment="1" applyProtection="1">
      <protection locked="0"/>
    </xf>
    <xf numFmtId="3" fontId="2" fillId="4" borderId="37" xfId="0" applyNumberFormat="1" applyFont="1" applyFill="1" applyBorder="1" applyAlignment="1" applyProtection="1">
      <protection locked="0"/>
    </xf>
    <xf numFmtId="3" fontId="2" fillId="5" borderId="38" xfId="0" applyNumberFormat="1" applyFont="1" applyFill="1" applyBorder="1" applyAlignment="1" applyProtection="1"/>
    <xf numFmtId="3" fontId="2" fillId="4" borderId="39" xfId="0" applyNumberFormat="1" applyFont="1" applyFill="1" applyBorder="1" applyAlignment="1" applyProtection="1">
      <protection locked="0"/>
    </xf>
    <xf numFmtId="3" fontId="2" fillId="4" borderId="40" xfId="0" applyNumberFormat="1" applyFont="1" applyFill="1" applyBorder="1" applyAlignment="1" applyProtection="1">
      <protection locked="0"/>
    </xf>
    <xf numFmtId="3" fontId="2" fillId="0" borderId="41" xfId="0" applyNumberFormat="1" applyFont="1" applyFill="1" applyBorder="1" applyAlignment="1" applyProtection="1"/>
    <xf numFmtId="3" fontId="2" fillId="4" borderId="42" xfId="0" applyNumberFormat="1" applyFont="1" applyFill="1" applyBorder="1" applyAlignment="1" applyProtection="1">
      <protection locked="0"/>
    </xf>
    <xf numFmtId="3" fontId="2" fillId="0" borderId="39" xfId="0" applyNumberFormat="1" applyFont="1" applyFill="1" applyBorder="1" applyAlignment="1" applyProtection="1"/>
    <xf numFmtId="3" fontId="2" fillId="4" borderId="43" xfId="0" applyNumberFormat="1" applyFont="1" applyFill="1" applyBorder="1" applyAlignment="1" applyProtection="1">
      <protection locked="0"/>
    </xf>
    <xf numFmtId="3" fontId="2" fillId="4" borderId="41" xfId="0" applyNumberFormat="1" applyFont="1" applyFill="1" applyBorder="1" applyAlignment="1" applyProtection="1">
      <protection locked="0"/>
    </xf>
    <xf numFmtId="3" fontId="2" fillId="4" borderId="44" xfId="0" applyNumberFormat="1" applyFont="1" applyFill="1" applyBorder="1" applyAlignment="1" applyProtection="1">
      <protection locked="0"/>
    </xf>
    <xf numFmtId="3" fontId="8" fillId="2" borderId="0" xfId="0" applyNumberFormat="1" applyFont="1" applyFill="1" applyBorder="1" applyAlignment="1" applyProtection="1"/>
    <xf numFmtId="3" fontId="2" fillId="4" borderId="45"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49" xfId="0" applyNumberFormat="1" applyFont="1" applyFill="1" applyBorder="1" applyAlignment="1" applyProtection="1">
      <protection locked="0"/>
    </xf>
    <xf numFmtId="0" fontId="9" fillId="0" borderId="0" xfId="0" applyNumberFormat="1" applyFont="1" applyFill="1" applyAlignment="1" applyProtection="1"/>
    <xf numFmtId="0" fontId="2" fillId="3" borderId="0" xfId="0" applyNumberFormat="1" applyFont="1" applyFill="1" applyAlignment="1" applyProtection="1"/>
    <xf numFmtId="0" fontId="2" fillId="3" borderId="0" xfId="0" applyNumberFormat="1" applyFont="1" applyFill="1" applyBorder="1" applyAlignment="1" applyProtection="1"/>
    <xf numFmtId="0" fontId="2" fillId="6" borderId="0" xfId="0" applyNumberFormat="1" applyFont="1" applyFill="1" applyBorder="1" applyAlignment="1" applyProtection="1"/>
    <xf numFmtId="0" fontId="2" fillId="3" borderId="0" xfId="0" applyFont="1" applyFill="1" applyBorder="1" applyAlignment="1" applyProtection="1">
      <alignment wrapText="1"/>
    </xf>
    <xf numFmtId="0" fontId="2" fillId="0" borderId="0" xfId="0" applyFont="1" applyFill="1" applyAlignment="1" applyProtection="1">
      <alignment wrapText="1"/>
    </xf>
    <xf numFmtId="0" fontId="2" fillId="7" borderId="0" xfId="0" applyNumberFormat="1" applyFont="1" applyFill="1" applyBorder="1" applyAlignment="1" applyProtection="1"/>
    <xf numFmtId="0" fontId="2" fillId="0" borderId="41" xfId="0" applyNumberFormat="1" applyFont="1" applyFill="1" applyBorder="1" applyAlignment="1" applyProtection="1"/>
    <xf numFmtId="3" fontId="2" fillId="4" borderId="50" xfId="0" applyNumberFormat="1" applyFont="1" applyFill="1" applyBorder="1" applyAlignment="1" applyProtection="1">
      <protection locked="0"/>
    </xf>
    <xf numFmtId="3" fontId="2" fillId="4" borderId="51" xfId="0" applyNumberFormat="1" applyFont="1" applyFill="1" applyBorder="1" applyAlignment="1" applyProtection="1">
      <protection locked="0"/>
    </xf>
    <xf numFmtId="3" fontId="2" fillId="4" borderId="38" xfId="0" applyNumberFormat="1" applyFont="1" applyFill="1" applyBorder="1" applyAlignment="1" applyProtection="1">
      <protection locked="0"/>
    </xf>
    <xf numFmtId="3" fontId="2" fillId="4" borderId="52" xfId="0" applyNumberFormat="1" applyFont="1" applyFill="1" applyBorder="1" applyAlignment="1" applyProtection="1">
      <protection locked="0"/>
    </xf>
    <xf numFmtId="3" fontId="2" fillId="4" borderId="53" xfId="0" applyNumberFormat="1" applyFont="1" applyFill="1" applyBorder="1" applyAlignment="1" applyProtection="1">
      <protection locked="0"/>
    </xf>
    <xf numFmtId="3" fontId="2" fillId="4" borderId="54" xfId="0" applyNumberFormat="1" applyFont="1" applyFill="1" applyBorder="1" applyAlignment="1" applyProtection="1">
      <protection locked="0"/>
    </xf>
    <xf numFmtId="3" fontId="2" fillId="4"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5" borderId="50" xfId="0" applyNumberFormat="1" applyFont="1" applyFill="1" applyBorder="1" applyAlignment="1" applyProtection="1"/>
    <xf numFmtId="3" fontId="2" fillId="5" borderId="42" xfId="0" applyNumberFormat="1" applyFont="1" applyFill="1" applyBorder="1" applyAlignment="1" applyProtection="1"/>
    <xf numFmtId="3" fontId="2" fillId="5" borderId="52" xfId="0" applyNumberFormat="1" applyFont="1" applyFill="1" applyBorder="1" applyAlignment="1" applyProtection="1"/>
    <xf numFmtId="3" fontId="2" fillId="5" borderId="40" xfId="0" applyNumberFormat="1" applyFont="1" applyFill="1" applyBorder="1" applyAlignment="1" applyProtection="1"/>
    <xf numFmtId="3" fontId="2" fillId="5" borderId="39" xfId="0" applyNumberFormat="1" applyFont="1" applyFill="1" applyBorder="1" applyAlignment="1" applyProtection="1"/>
    <xf numFmtId="3" fontId="2" fillId="5" borderId="57" xfId="0" applyNumberFormat="1" applyFont="1" applyFill="1" applyBorder="1" applyAlignment="1" applyProtection="1"/>
    <xf numFmtId="0" fontId="2" fillId="0" borderId="0" xfId="0" applyNumberFormat="1" applyFont="1" applyFill="1" applyBorder="1" applyAlignment="1" applyProtection="1"/>
    <xf numFmtId="0" fontId="2" fillId="3" borderId="0" xfId="0" applyFont="1" applyFill="1" applyAlignment="1" applyProtection="1">
      <alignment wrapText="1"/>
    </xf>
    <xf numFmtId="3" fontId="2" fillId="5" borderId="43" xfId="0" applyNumberFormat="1" applyFont="1" applyFill="1" applyBorder="1" applyAlignment="1" applyProtection="1"/>
    <xf numFmtId="0" fontId="2" fillId="0" borderId="41" xfId="0" applyNumberFormat="1" applyFont="1" applyFill="1" applyBorder="1" applyAlignment="1" applyProtection="1">
      <alignment wrapText="1"/>
    </xf>
    <xf numFmtId="3" fontId="2" fillId="0" borderId="0" xfId="0" applyNumberFormat="1" applyFont="1" applyFill="1" applyAlignment="1" applyProtection="1"/>
    <xf numFmtId="3" fontId="2" fillId="5" borderId="41" xfId="0" applyNumberFormat="1" applyFont="1" applyFill="1" applyBorder="1" applyAlignment="1" applyProtection="1"/>
    <xf numFmtId="3" fontId="2" fillId="5" borderId="56" xfId="0" applyNumberFormat="1" applyFont="1" applyFill="1" applyBorder="1" applyAlignment="1" applyProtection="1"/>
    <xf numFmtId="3" fontId="2" fillId="4" borderId="58" xfId="0" applyNumberFormat="1" applyFont="1" applyFill="1" applyBorder="1" applyAlignment="1" applyProtection="1">
      <protection locked="0"/>
    </xf>
    <xf numFmtId="3" fontId="2" fillId="4" borderId="59" xfId="0" applyNumberFormat="1" applyFont="1" applyFill="1" applyBorder="1" applyAlignment="1" applyProtection="1">
      <protection locked="0"/>
    </xf>
    <xf numFmtId="0" fontId="2" fillId="0" borderId="60" xfId="0" applyNumberFormat="1" applyFont="1" applyFill="1" applyBorder="1" applyAlignment="1" applyProtection="1"/>
    <xf numFmtId="3" fontId="2" fillId="0" borderId="20" xfId="0" applyNumberFormat="1" applyFont="1" applyFill="1" applyBorder="1" applyAlignment="1" applyProtection="1"/>
    <xf numFmtId="3" fontId="2" fillId="4" borderId="61" xfId="0" applyNumberFormat="1" applyFont="1" applyFill="1" applyBorder="1" applyAlignment="1" applyProtection="1">
      <protection locked="0"/>
    </xf>
    <xf numFmtId="3" fontId="2" fillId="4" borderId="62" xfId="0" applyNumberFormat="1" applyFont="1" applyFill="1" applyBorder="1" applyAlignment="1" applyProtection="1">
      <protection locked="0"/>
    </xf>
    <xf numFmtId="3" fontId="2" fillId="4" borderId="63" xfId="0" applyNumberFormat="1" applyFont="1" applyFill="1" applyBorder="1" applyAlignment="1" applyProtection="1">
      <protection locked="0"/>
    </xf>
    <xf numFmtId="3" fontId="2" fillId="4" borderId="64" xfId="0" applyNumberFormat="1" applyFont="1" applyFill="1" applyBorder="1" applyAlignment="1" applyProtection="1">
      <protection locked="0"/>
    </xf>
    <xf numFmtId="3" fontId="2" fillId="4" borderId="65" xfId="0" applyNumberFormat="1" applyFont="1" applyFill="1" applyBorder="1" applyAlignment="1" applyProtection="1">
      <protection locked="0"/>
    </xf>
    <xf numFmtId="3" fontId="2" fillId="4" borderId="66" xfId="0" applyNumberFormat="1" applyFont="1" applyFill="1" applyBorder="1" applyAlignment="1" applyProtection="1">
      <protection locked="0"/>
    </xf>
    <xf numFmtId="3" fontId="2" fillId="0" borderId="60" xfId="0" applyNumberFormat="1" applyFont="1" applyFill="1" applyBorder="1" applyAlignment="1" applyProtection="1"/>
    <xf numFmtId="3" fontId="2" fillId="0" borderId="61" xfId="0" applyNumberFormat="1" applyFont="1" applyFill="1" applyBorder="1" applyAlignment="1" applyProtection="1"/>
    <xf numFmtId="3" fontId="2" fillId="4" borderId="67" xfId="0" applyNumberFormat="1" applyFont="1" applyFill="1" applyBorder="1" applyAlignment="1" applyProtection="1">
      <protection locked="0"/>
    </xf>
    <xf numFmtId="3" fontId="2" fillId="4" borderId="68" xfId="0" applyNumberFormat="1" applyFont="1" applyFill="1" applyBorder="1" applyAlignment="1" applyProtection="1">
      <protection locked="0"/>
    </xf>
    <xf numFmtId="3" fontId="2" fillId="4" borderId="69" xfId="0" applyNumberFormat="1" applyFont="1" applyFill="1" applyBorder="1" applyAlignment="1" applyProtection="1">
      <protection locked="0"/>
    </xf>
    <xf numFmtId="3" fontId="2" fillId="4" borderId="70" xfId="0" applyNumberFormat="1" applyFont="1" applyFill="1" applyBorder="1" applyAlignment="1" applyProtection="1">
      <protection locked="0"/>
    </xf>
    <xf numFmtId="3" fontId="2" fillId="4" borderId="71" xfId="0" applyNumberFormat="1" applyFont="1" applyFill="1" applyBorder="1" applyAlignment="1" applyProtection="1">
      <protection locked="0"/>
    </xf>
    <xf numFmtId="3" fontId="2" fillId="4" borderId="72" xfId="0" applyNumberFormat="1" applyFont="1" applyFill="1" applyBorder="1" applyAlignment="1" applyProtection="1">
      <protection locked="0"/>
    </xf>
    <xf numFmtId="3" fontId="2" fillId="4" borderId="73" xfId="0" applyNumberFormat="1" applyFont="1" applyFill="1" applyBorder="1" applyAlignment="1" applyProtection="1">
      <protection locked="0"/>
    </xf>
    <xf numFmtId="3" fontId="2" fillId="3" borderId="74"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0" borderId="75" xfId="0" applyNumberFormat="1" applyFont="1" applyFill="1" applyBorder="1" applyAlignment="1" applyProtection="1"/>
    <xf numFmtId="3" fontId="2" fillId="0" borderId="25" xfId="0" applyNumberFormat="1" applyFont="1" applyFill="1" applyBorder="1" applyAlignment="1" applyProtection="1"/>
    <xf numFmtId="3" fontId="2" fillId="0" borderId="3" xfId="0" applyNumberFormat="1" applyFont="1" applyFill="1" applyBorder="1" applyAlignment="1" applyProtection="1"/>
    <xf numFmtId="3" fontId="2" fillId="0" borderId="26" xfId="0" applyNumberFormat="1" applyFont="1" applyFill="1" applyBorder="1" applyAlignment="1" applyProtection="1"/>
    <xf numFmtId="3" fontId="2" fillId="0" borderId="76" xfId="0" applyNumberFormat="1" applyFont="1" applyFill="1" applyBorder="1" applyAlignment="1" applyProtection="1"/>
    <xf numFmtId="3" fontId="2" fillId="0" borderId="77" xfId="0" applyNumberFormat="1" applyFont="1" applyFill="1" applyBorder="1" applyAlignment="1" applyProtection="1"/>
    <xf numFmtId="3" fontId="2" fillId="0" borderId="2" xfId="0" applyNumberFormat="1" applyFont="1" applyFill="1" applyBorder="1" applyAlignment="1" applyProtection="1"/>
    <xf numFmtId="3" fontId="2" fillId="0" borderId="27" xfId="0" applyNumberFormat="1" applyFont="1" applyFill="1" applyBorder="1" applyAlignment="1" applyProtection="1"/>
    <xf numFmtId="3" fontId="8" fillId="2" borderId="11" xfId="0" applyNumberFormat="1" applyFont="1" applyFill="1" applyBorder="1" applyAlignment="1" applyProtection="1"/>
    <xf numFmtId="3" fontId="2" fillId="0" borderId="78" xfId="0" applyNumberFormat="1" applyFont="1" applyFill="1" applyBorder="1" applyAlignment="1" applyProtection="1"/>
    <xf numFmtId="3" fontId="2" fillId="0" borderId="79" xfId="0" applyNumberFormat="1" applyFont="1" applyFill="1" applyBorder="1" applyAlignment="1" applyProtection="1"/>
    <xf numFmtId="3" fontId="2" fillId="0" borderId="80" xfId="0" applyNumberFormat="1" applyFont="1" applyFill="1" applyBorder="1" applyAlignment="1" applyProtection="1"/>
    <xf numFmtId="3" fontId="2" fillId="0" borderId="81" xfId="0" applyNumberFormat="1" applyFont="1" applyFill="1" applyBorder="1" applyAlignment="1" applyProtection="1"/>
    <xf numFmtId="3" fontId="2" fillId="0" borderId="82" xfId="0" applyNumberFormat="1" applyFont="1" applyFill="1" applyBorder="1" applyAlignment="1" applyProtection="1"/>
    <xf numFmtId="0" fontId="6" fillId="0" borderId="22" xfId="0" applyNumberFormat="1" applyFont="1" applyFill="1" applyBorder="1" applyAlignment="1" applyProtection="1"/>
    <xf numFmtId="0" fontId="2" fillId="2" borderId="0" xfId="0" applyNumberFormat="1" applyFont="1" applyFill="1" applyBorder="1" applyAlignment="1" applyProtection="1"/>
    <xf numFmtId="49" fontId="2" fillId="0" borderId="76" xfId="0" applyNumberFormat="1" applyFont="1" applyFill="1" applyBorder="1" applyAlignment="1" applyProtection="1">
      <alignment horizontal="center" vertical="center" wrapText="1"/>
    </xf>
    <xf numFmtId="3" fontId="2" fillId="0" borderId="86" xfId="0" applyNumberFormat="1" applyFont="1" applyFill="1" applyBorder="1" applyAlignment="1" applyProtection="1"/>
    <xf numFmtId="3" fontId="2" fillId="4" borderId="86" xfId="0" applyNumberFormat="1" applyFont="1" applyFill="1" applyBorder="1" applyAlignment="1" applyProtection="1">
      <protection locked="0"/>
    </xf>
    <xf numFmtId="3" fontId="2" fillId="4" borderId="84" xfId="0" applyNumberFormat="1" applyFont="1" applyFill="1" applyBorder="1" applyAlignment="1" applyProtection="1">
      <protection locked="0"/>
    </xf>
    <xf numFmtId="3" fontId="2" fillId="4" borderId="87" xfId="0" applyNumberFormat="1" applyFont="1" applyFill="1" applyBorder="1" applyAlignment="1" applyProtection="1">
      <protection locked="0"/>
    </xf>
    <xf numFmtId="0" fontId="9" fillId="2" borderId="0" xfId="0" applyFont="1" applyFill="1" applyProtection="1"/>
    <xf numFmtId="0" fontId="2" fillId="2" borderId="0" xfId="0" applyFont="1" applyFill="1" applyAlignment="1" applyProtection="1">
      <alignment wrapText="1"/>
    </xf>
    <xf numFmtId="0" fontId="2" fillId="2" borderId="0" xfId="0" applyFont="1" applyFill="1" applyAlignment="1" applyProtection="1"/>
    <xf numFmtId="0" fontId="2" fillId="7" borderId="0" xfId="0" applyNumberFormat="1" applyFont="1" applyFill="1" applyAlignment="1" applyProtection="1"/>
    <xf numFmtId="3" fontId="2" fillId="0" borderId="89" xfId="0" applyNumberFormat="1" applyFont="1" applyFill="1" applyBorder="1" applyAlignment="1" applyProtection="1"/>
    <xf numFmtId="3" fontId="2" fillId="4" borderId="89" xfId="0" applyNumberFormat="1" applyFont="1" applyFill="1" applyBorder="1" applyAlignment="1" applyProtection="1">
      <protection locked="0"/>
    </xf>
    <xf numFmtId="3" fontId="2" fillId="0" borderId="91" xfId="0" applyNumberFormat="1" applyFont="1" applyFill="1" applyBorder="1" applyAlignment="1" applyProtection="1"/>
    <xf numFmtId="3" fontId="2" fillId="4" borderId="92" xfId="0" applyNumberFormat="1" applyFont="1" applyFill="1" applyBorder="1" applyAlignment="1" applyProtection="1">
      <protection locked="0"/>
    </xf>
    <xf numFmtId="3" fontId="2" fillId="4" borderId="93" xfId="0" applyNumberFormat="1" applyFont="1" applyFill="1" applyBorder="1" applyAlignment="1" applyProtection="1">
      <protection locked="0"/>
    </xf>
    <xf numFmtId="3" fontId="2" fillId="4" borderId="91" xfId="0" applyNumberFormat="1" applyFont="1" applyFill="1" applyBorder="1" applyAlignment="1" applyProtection="1">
      <protection locked="0"/>
    </xf>
    <xf numFmtId="3" fontId="2" fillId="4" borderId="94" xfId="0" applyNumberFormat="1" applyFont="1" applyFill="1" applyBorder="1" applyAlignment="1" applyProtection="1">
      <protection locked="0"/>
    </xf>
    <xf numFmtId="3" fontId="2" fillId="0" borderId="24" xfId="0" applyNumberFormat="1" applyFont="1" applyFill="1" applyBorder="1" applyAlignment="1" applyProtection="1"/>
    <xf numFmtId="3" fontId="2" fillId="0" borderId="95" xfId="0" applyNumberFormat="1" applyFont="1" applyFill="1" applyBorder="1" applyAlignment="1" applyProtection="1"/>
    <xf numFmtId="3" fontId="2" fillId="0" borderId="96" xfId="0" applyNumberFormat="1" applyFont="1" applyFill="1" applyBorder="1" applyAlignment="1" applyProtection="1"/>
    <xf numFmtId="3" fontId="2" fillId="0" borderId="21" xfId="0" applyNumberFormat="1" applyFont="1" applyFill="1" applyBorder="1" applyAlignment="1" applyProtection="1"/>
    <xf numFmtId="3" fontId="2" fillId="0" borderId="28" xfId="0" applyNumberFormat="1" applyFont="1" applyFill="1" applyBorder="1" applyAlignment="1" applyProtection="1"/>
    <xf numFmtId="0" fontId="6" fillId="0" borderId="3" xfId="0" applyNumberFormat="1" applyFont="1" applyFill="1" applyBorder="1" applyAlignment="1" applyProtection="1"/>
    <xf numFmtId="0" fontId="6" fillId="0" borderId="13" xfId="0" applyNumberFormat="1" applyFont="1" applyFill="1" applyBorder="1" applyAlignment="1" applyProtection="1"/>
    <xf numFmtId="0" fontId="2" fillId="0" borderId="86" xfId="0" applyNumberFormat="1" applyFont="1" applyFill="1" applyBorder="1" applyAlignment="1" applyProtection="1">
      <alignment vertical="center"/>
    </xf>
    <xf numFmtId="0" fontId="9" fillId="2" borderId="0" xfId="0" applyNumberFormat="1" applyFont="1" applyFill="1" applyAlignment="1" applyProtection="1"/>
    <xf numFmtId="0" fontId="2" fillId="0" borderId="91" xfId="0" applyNumberFormat="1" applyFont="1" applyFill="1" applyBorder="1" applyAlignment="1" applyProtection="1">
      <alignment vertical="center"/>
    </xf>
    <xf numFmtId="0" fontId="2" fillId="0" borderId="89" xfId="0" applyNumberFormat="1" applyFont="1" applyFill="1" applyBorder="1" applyAlignment="1" applyProtection="1">
      <alignment vertical="center"/>
    </xf>
    <xf numFmtId="3" fontId="2" fillId="4" borderId="97" xfId="0" applyNumberFormat="1" applyFont="1" applyFill="1" applyBorder="1" applyAlignment="1" applyProtection="1">
      <protection locked="0"/>
    </xf>
    <xf numFmtId="3" fontId="2" fillId="4" borderId="98" xfId="0" applyNumberFormat="1" applyFont="1" applyFill="1" applyBorder="1" applyAlignment="1" applyProtection="1">
      <protection locked="0"/>
    </xf>
    <xf numFmtId="3" fontId="2" fillId="4" borderId="34" xfId="0" applyNumberFormat="1" applyFont="1" applyFill="1" applyBorder="1" applyAlignment="1" applyProtection="1">
      <protection locked="0"/>
    </xf>
    <xf numFmtId="0" fontId="2" fillId="0" borderId="12" xfId="0" applyNumberFormat="1" applyFont="1" applyFill="1" applyBorder="1" applyAlignment="1" applyProtection="1">
      <alignment vertical="center"/>
    </xf>
    <xf numFmtId="3" fontId="2" fillId="0" borderId="12" xfId="0" applyNumberFormat="1" applyFont="1" applyFill="1" applyBorder="1" applyAlignment="1" applyProtection="1"/>
    <xf numFmtId="3" fontId="2" fillId="5" borderId="99" xfId="0" applyNumberFormat="1" applyFont="1" applyFill="1" applyBorder="1" applyAlignment="1" applyProtection="1"/>
    <xf numFmtId="3" fontId="2" fillId="4" borderId="100" xfId="0" applyNumberFormat="1" applyFont="1" applyFill="1" applyBorder="1" applyAlignment="1" applyProtection="1">
      <protection locked="0"/>
    </xf>
    <xf numFmtId="3" fontId="2" fillId="4" borderId="101" xfId="0" applyNumberFormat="1" applyFont="1" applyFill="1" applyBorder="1" applyAlignment="1" applyProtection="1">
      <protection locked="0"/>
    </xf>
    <xf numFmtId="3" fontId="2" fillId="4" borderId="12" xfId="0" applyNumberFormat="1" applyFont="1" applyFill="1" applyBorder="1" applyAlignment="1" applyProtection="1">
      <protection locked="0"/>
    </xf>
    <xf numFmtId="3" fontId="2" fillId="5" borderId="92" xfId="0" applyNumberFormat="1" applyFont="1" applyFill="1" applyBorder="1" applyAlignment="1" applyProtection="1"/>
    <xf numFmtId="0" fontId="6" fillId="2" borderId="22" xfId="0" applyNumberFormat="1" applyFont="1" applyFill="1" applyBorder="1" applyAlignment="1" applyProtection="1"/>
    <xf numFmtId="0" fontId="10" fillId="2" borderId="0" xfId="0" applyFont="1" applyFill="1"/>
    <xf numFmtId="0" fontId="2" fillId="0" borderId="75" xfId="0" applyNumberFormat="1" applyFont="1" applyFill="1" applyBorder="1" applyAlignment="1" applyProtection="1">
      <alignment horizontal="center" wrapText="1"/>
    </xf>
    <xf numFmtId="3" fontId="2" fillId="4" borderId="86" xfId="0" applyNumberFormat="1" applyFont="1" applyFill="1" applyBorder="1" applyAlignment="1" applyProtection="1">
      <alignment wrapText="1"/>
      <protection locked="0"/>
    </xf>
    <xf numFmtId="0" fontId="9" fillId="2" borderId="0" xfId="0" applyNumberFormat="1" applyFont="1" applyFill="1" applyBorder="1" applyAlignment="1" applyProtection="1"/>
    <xf numFmtId="3" fontId="2" fillId="4" borderId="89" xfId="0" applyNumberFormat="1" applyFont="1" applyFill="1" applyBorder="1" applyAlignment="1" applyProtection="1">
      <alignment wrapText="1"/>
      <protection locked="0"/>
    </xf>
    <xf numFmtId="0" fontId="2" fillId="0" borderId="34" xfId="0" applyNumberFormat="1" applyFont="1" applyFill="1" applyBorder="1" applyAlignment="1" applyProtection="1">
      <alignment vertical="center"/>
    </xf>
    <xf numFmtId="0" fontId="2" fillId="0" borderId="90" xfId="0" applyNumberFormat="1" applyFont="1" applyFill="1" applyBorder="1" applyAlignment="1" applyProtection="1"/>
    <xf numFmtId="3" fontId="2" fillId="4" borderId="24" xfId="0" applyNumberFormat="1" applyFont="1" applyFill="1" applyBorder="1" applyAlignment="1" applyProtection="1">
      <alignment wrapText="1"/>
      <protection locked="0"/>
    </xf>
    <xf numFmtId="0" fontId="6" fillId="2" borderId="22" xfId="0" applyNumberFormat="1" applyFont="1" applyFill="1" applyBorder="1" applyAlignment="1" applyProtection="1">
      <alignment horizontal="left"/>
    </xf>
    <xf numFmtId="0" fontId="4" fillId="2" borderId="22" xfId="0" applyNumberFormat="1" applyFont="1" applyFill="1" applyBorder="1" applyAlignment="1" applyProtection="1">
      <alignment horizontal="left"/>
    </xf>
    <xf numFmtId="0" fontId="4" fillId="2" borderId="0" xfId="0" applyNumberFormat="1" applyFont="1" applyFill="1" applyAlignment="1" applyProtection="1"/>
    <xf numFmtId="0" fontId="2" fillId="0" borderId="75" xfId="0" applyNumberFormat="1" applyFont="1" applyFill="1" applyBorder="1" applyAlignment="1" applyProtection="1">
      <alignment horizontal="center" vertical="center" wrapText="1"/>
      <protection hidden="1"/>
    </xf>
    <xf numFmtId="0" fontId="2" fillId="2" borderId="0" xfId="0" applyNumberFormat="1" applyFont="1" applyFill="1" applyAlignment="1" applyProtection="1">
      <protection hidden="1"/>
    </xf>
    <xf numFmtId="0" fontId="6" fillId="2" borderId="0" xfId="0" applyNumberFormat="1" applyFont="1" applyFill="1" applyBorder="1" applyAlignment="1" applyProtection="1">
      <alignment horizontal="left"/>
    </xf>
    <xf numFmtId="0" fontId="2" fillId="2" borderId="0" xfId="0" applyNumberFormat="1" applyFont="1" applyFill="1" applyBorder="1" applyAlignment="1" applyProtection="1">
      <alignment horizontal="left"/>
    </xf>
    <xf numFmtId="0" fontId="2" fillId="0" borderId="77" xfId="0" applyNumberFormat="1" applyFont="1" applyFill="1" applyBorder="1" applyAlignment="1" applyProtection="1">
      <alignment horizontal="center" vertical="center" wrapText="1"/>
    </xf>
    <xf numFmtId="3" fontId="2" fillId="4" borderId="106" xfId="0" applyNumberFormat="1" applyFont="1" applyFill="1" applyBorder="1" applyAlignment="1" applyProtection="1">
      <protection locked="0"/>
    </xf>
    <xf numFmtId="3" fontId="2" fillId="3" borderId="35"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3" fontId="2" fillId="0" borderId="107" xfId="0" applyNumberFormat="1" applyFont="1" applyFill="1" applyBorder="1" applyAlignment="1" applyProtection="1"/>
    <xf numFmtId="0" fontId="8" fillId="2" borderId="0" xfId="0" applyNumberFormat="1" applyFont="1" applyFill="1" applyAlignment="1" applyProtection="1"/>
    <xf numFmtId="0" fontId="1" fillId="2" borderId="0" xfId="0" applyNumberFormat="1" applyFont="1" applyFill="1" applyAlignment="1" applyProtection="1"/>
    <xf numFmtId="0" fontId="3" fillId="2" borderId="0" xfId="0" applyNumberFormat="1" applyFont="1" applyFill="1" applyBorder="1" applyAlignment="1" applyProtection="1"/>
    <xf numFmtId="0" fontId="11" fillId="0" borderId="0" xfId="0" applyFont="1"/>
    <xf numFmtId="0" fontId="12" fillId="2" borderId="0" xfId="0" applyNumberFormat="1" applyFont="1" applyFill="1" applyAlignment="1" applyProtection="1"/>
    <xf numFmtId="49" fontId="2" fillId="0" borderId="26" xfId="0" applyNumberFormat="1" applyFont="1" applyFill="1" applyBorder="1" applyAlignment="1" applyProtection="1">
      <alignment horizontal="center" vertical="center" wrapText="1"/>
    </xf>
    <xf numFmtId="0" fontId="2" fillId="0" borderId="113" xfId="0" applyNumberFormat="1" applyFont="1" applyFill="1" applyBorder="1" applyAlignment="1" applyProtection="1">
      <alignment horizontal="center" vertical="center" wrapText="1"/>
    </xf>
    <xf numFmtId="0" fontId="2" fillId="0" borderId="107" xfId="0" applyNumberFormat="1" applyFont="1" applyFill="1" applyBorder="1" applyAlignment="1" applyProtection="1">
      <alignment horizontal="center" vertical="center" wrapText="1"/>
    </xf>
    <xf numFmtId="3" fontId="2" fillId="4" borderId="33" xfId="0" applyNumberFormat="1" applyFont="1" applyFill="1" applyBorder="1" applyAlignment="1" applyProtection="1">
      <protection locked="0"/>
    </xf>
    <xf numFmtId="3" fontId="2" fillId="4" borderId="114" xfId="0" applyNumberFormat="1" applyFont="1" applyFill="1" applyBorder="1" applyAlignment="1" applyProtection="1">
      <protection locked="0"/>
    </xf>
    <xf numFmtId="3" fontId="2" fillId="4" borderId="57" xfId="0" applyNumberFormat="1" applyFont="1" applyFill="1" applyBorder="1" applyAlignment="1" applyProtection="1">
      <protection locked="0"/>
    </xf>
    <xf numFmtId="0" fontId="2" fillId="0" borderId="41" xfId="0" applyNumberFormat="1" applyFont="1" applyFill="1" applyBorder="1" applyAlignment="1" applyProtection="1">
      <alignment vertical="center" wrapText="1"/>
    </xf>
    <xf numFmtId="3" fontId="2" fillId="4" borderId="115" xfId="0" applyNumberFormat="1" applyFont="1" applyFill="1" applyBorder="1" applyAlignment="1" applyProtection="1">
      <protection locked="0"/>
    </xf>
    <xf numFmtId="3" fontId="2" fillId="4" borderId="11" xfId="0" applyNumberFormat="1" applyFont="1" applyFill="1" applyBorder="1" applyAlignment="1" applyProtection="1">
      <protection locked="0"/>
    </xf>
    <xf numFmtId="3" fontId="2" fillId="4" borderId="19" xfId="0" applyNumberFormat="1" applyFont="1" applyFill="1" applyBorder="1" applyAlignment="1" applyProtection="1">
      <protection locked="0"/>
    </xf>
    <xf numFmtId="3" fontId="2" fillId="4" borderId="0" xfId="0" applyNumberFormat="1" applyFont="1" applyFill="1" applyBorder="1" applyAlignment="1" applyProtection="1">
      <protection locked="0"/>
    </xf>
    <xf numFmtId="3" fontId="2" fillId="0" borderId="113" xfId="0" applyNumberFormat="1" applyFont="1" applyFill="1" applyBorder="1" applyAlignment="1" applyProtection="1"/>
    <xf numFmtId="3" fontId="2" fillId="0" borderId="83" xfId="0" applyNumberFormat="1" applyFont="1" applyFill="1" applyBorder="1" applyAlignment="1" applyProtection="1"/>
    <xf numFmtId="0" fontId="2" fillId="0" borderId="11" xfId="0" applyNumberFormat="1" applyFont="1" applyFill="1" applyBorder="1" applyAlignment="1" applyProtection="1"/>
    <xf numFmtId="3" fontId="2" fillId="0" borderId="0" xfId="0" applyNumberFormat="1" applyFont="1" applyFill="1" applyBorder="1" applyAlignment="1" applyProtection="1"/>
    <xf numFmtId="3" fontId="13" fillId="0" borderId="0" xfId="0" applyNumberFormat="1" applyFont="1" applyFill="1" applyBorder="1" applyAlignment="1" applyProtection="1"/>
    <xf numFmtId="0" fontId="6" fillId="0" borderId="0" xfId="0" applyFont="1" applyFill="1" applyBorder="1" applyAlignment="1" applyProtection="1"/>
    <xf numFmtId="0" fontId="2" fillId="0" borderId="0" xfId="0" applyFont="1" applyFill="1" applyBorder="1" applyAlignment="1" applyProtection="1">
      <alignment horizontal="left" vertical="center" wrapText="1"/>
    </xf>
    <xf numFmtId="3" fontId="2" fillId="0" borderId="0" xfId="0" applyNumberFormat="1" applyFont="1" applyFill="1" applyBorder="1" applyAlignment="1" applyProtection="1">
      <protection locked="0"/>
    </xf>
    <xf numFmtId="0" fontId="2" fillId="0" borderId="0" xfId="0" applyNumberFormat="1" applyFont="1" applyFill="1" applyAlignment="1" applyProtection="1">
      <protection hidden="1"/>
    </xf>
    <xf numFmtId="0" fontId="2" fillId="8" borderId="0" xfId="0" applyNumberFormat="1" applyFont="1" applyFill="1" applyAlignment="1" applyProtection="1"/>
    <xf numFmtId="0" fontId="15" fillId="0" borderId="0" xfId="0" applyFont="1"/>
    <xf numFmtId="0" fontId="0" fillId="0" borderId="0" xfId="0" applyAlignment="1">
      <alignment horizontal="center" vertical="center" wrapText="1"/>
    </xf>
    <xf numFmtId="0" fontId="0" fillId="0" borderId="0" xfId="0" applyAlignment="1">
      <alignment horizontal="left" vertical="center" wrapText="1"/>
    </xf>
    <xf numFmtId="164" fontId="0" fillId="0" borderId="0" xfId="1" applyNumberFormat="1" applyFont="1" applyAlignment="1">
      <alignment horizontal="center" vertical="center" wrapText="1"/>
    </xf>
    <xf numFmtId="0" fontId="0" fillId="0" borderId="116" xfId="0" applyBorder="1" applyAlignment="1">
      <alignment horizontal="left" vertical="center" wrapText="1"/>
    </xf>
    <xf numFmtId="0" fontId="0" fillId="0" borderId="116" xfId="0" applyBorder="1" applyAlignment="1">
      <alignment horizontal="center" vertical="center" wrapText="1"/>
    </xf>
    <xf numFmtId="164" fontId="0" fillId="0" borderId="116" xfId="1" applyNumberFormat="1" applyFont="1" applyBorder="1" applyAlignment="1">
      <alignment horizontal="center" vertical="center" wrapText="1"/>
    </xf>
    <xf numFmtId="0" fontId="16" fillId="0" borderId="0" xfId="0" applyFont="1" applyBorder="1" applyAlignment="1">
      <alignment horizontal="center" vertical="center" wrapText="1"/>
    </xf>
    <xf numFmtId="0" fontId="0" fillId="0" borderId="0" xfId="0" applyBorder="1" applyAlignment="1">
      <alignment horizontal="center" vertical="center" wrapText="1"/>
    </xf>
    <xf numFmtId="9" fontId="0" fillId="0" borderId="116" xfId="2" applyFont="1" applyBorder="1" applyAlignment="1">
      <alignment horizontal="center" vertical="center" wrapText="1"/>
    </xf>
    <xf numFmtId="43" fontId="0" fillId="0" borderId="116" xfId="1" applyFont="1" applyBorder="1" applyAlignment="1">
      <alignment horizontal="center" vertical="center" wrapText="1"/>
    </xf>
    <xf numFmtId="0" fontId="15" fillId="0" borderId="0" xfId="0" applyFont="1" applyBorder="1" applyAlignment="1">
      <alignment horizontal="center" vertical="center" wrapText="1"/>
    </xf>
    <xf numFmtId="0" fontId="15" fillId="0" borderId="116" xfId="0" applyFont="1" applyBorder="1" applyAlignment="1">
      <alignment horizontal="center" vertical="center" wrapText="1"/>
    </xf>
    <xf numFmtId="9" fontId="15" fillId="0" borderId="116" xfId="2" applyFont="1" applyBorder="1" applyAlignment="1">
      <alignment horizontal="center" vertical="center" wrapText="1"/>
    </xf>
    <xf numFmtId="3" fontId="2" fillId="4" borderId="88" xfId="0" applyNumberFormat="1" applyFont="1" applyFill="1" applyBorder="1" applyAlignment="1" applyProtection="1">
      <protection locked="0"/>
    </xf>
    <xf numFmtId="0" fontId="1" fillId="2" borderId="0" xfId="0" applyNumberFormat="1" applyFont="1" applyFill="1" applyBorder="1" applyAlignment="1" applyProtection="1">
      <alignment horizontal="left" wrapText="1"/>
    </xf>
    <xf numFmtId="0" fontId="4" fillId="2" borderId="0"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wrapText="1"/>
    </xf>
    <xf numFmtId="0" fontId="2" fillId="0" borderId="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left" vertical="center" wrapText="1"/>
      <protection hidden="1"/>
    </xf>
    <xf numFmtId="0" fontId="2" fillId="0" borderId="59" xfId="0" applyNumberFormat="1" applyFont="1" applyFill="1" applyBorder="1" applyAlignment="1" applyProtection="1">
      <alignment horizontal="left" vertical="center" wrapText="1"/>
      <protection hidden="1"/>
    </xf>
    <xf numFmtId="0" fontId="2" fillId="0" borderId="70" xfId="0" applyNumberFormat="1" applyFont="1" applyFill="1" applyBorder="1" applyAlignment="1" applyProtection="1">
      <alignment horizontal="left" vertical="center" wrapText="1"/>
      <protection hidden="1"/>
    </xf>
    <xf numFmtId="0" fontId="2" fillId="0" borderId="90" xfId="0" applyNumberFormat="1" applyFont="1" applyFill="1" applyBorder="1" applyAlignment="1" applyProtection="1">
      <alignment horizontal="left" vertical="center" wrapText="1"/>
      <protection hidden="1"/>
    </xf>
    <xf numFmtId="0" fontId="2" fillId="0" borderId="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protection hidden="1"/>
    </xf>
    <xf numFmtId="0" fontId="1" fillId="2" borderId="0" xfId="0" applyNumberFormat="1" applyFont="1" applyFill="1" applyBorder="1" applyAlignment="1" applyProtection="1">
      <alignment horizontal="left" wrapText="1"/>
    </xf>
    <xf numFmtId="0" fontId="4" fillId="2" borderId="0"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wrapText="1"/>
    </xf>
    <xf numFmtId="0" fontId="17" fillId="2" borderId="0" xfId="0" applyFont="1" applyFill="1"/>
    <xf numFmtId="0" fontId="18" fillId="2" borderId="0" xfId="0" applyFont="1" applyFill="1"/>
    <xf numFmtId="0" fontId="18" fillId="2" borderId="0" xfId="0" applyFont="1" applyFill="1" applyProtection="1">
      <protection locked="0"/>
    </xf>
    <xf numFmtId="0" fontId="6" fillId="0" borderId="0" xfId="0" applyNumberFormat="1" applyFont="1" applyFill="1" applyBorder="1" applyAlignment="1" applyProtection="1"/>
    <xf numFmtId="0" fontId="18" fillId="2" borderId="11" xfId="0" applyFont="1" applyFill="1" applyBorder="1"/>
    <xf numFmtId="0" fontId="2" fillId="2" borderId="25" xfId="0" applyNumberFormat="1" applyFont="1" applyFill="1" applyBorder="1" applyAlignment="1" applyProtection="1">
      <alignment horizontal="center" vertical="center" wrapText="1"/>
    </xf>
    <xf numFmtId="0" fontId="2" fillId="2" borderId="4" xfId="0" applyNumberFormat="1" applyFont="1" applyFill="1" applyBorder="1" applyAlignment="1" applyProtection="1">
      <alignment horizontal="center" vertical="center" wrapText="1"/>
    </xf>
    <xf numFmtId="0" fontId="20" fillId="9" borderId="75" xfId="0" applyFont="1" applyFill="1" applyBorder="1" applyAlignment="1">
      <alignment horizontal="center" vertical="center" wrapText="1"/>
    </xf>
    <xf numFmtId="3" fontId="2" fillId="0" borderId="34" xfId="0" applyNumberFormat="1" applyFont="1" applyFill="1" applyBorder="1" applyAlignment="1" applyProtection="1">
      <protection locked="0"/>
    </xf>
    <xf numFmtId="3" fontId="2" fillId="10" borderId="124" xfId="3" applyNumberFormat="1" applyFont="1" applyAlignment="1" applyProtection="1">
      <protection locked="0"/>
    </xf>
    <xf numFmtId="3" fontId="2" fillId="5" borderId="51" xfId="0" applyNumberFormat="1" applyFont="1" applyFill="1" applyBorder="1" applyAlignment="1" applyProtection="1"/>
    <xf numFmtId="3" fontId="2" fillId="5" borderId="97" xfId="0" applyNumberFormat="1" applyFont="1" applyFill="1" applyBorder="1" applyAlignment="1" applyProtection="1"/>
    <xf numFmtId="3" fontId="2" fillId="0" borderId="41" xfId="0" applyNumberFormat="1" applyFont="1" applyFill="1" applyBorder="1" applyAlignment="1" applyProtection="1">
      <protection locked="0"/>
    </xf>
    <xf numFmtId="3" fontId="2" fillId="0" borderId="39" xfId="0" applyNumberFormat="1" applyFont="1" applyFill="1" applyBorder="1" applyAlignment="1" applyProtection="1">
      <protection locked="0"/>
    </xf>
    <xf numFmtId="3" fontId="2" fillId="9" borderId="97" xfId="0" applyNumberFormat="1" applyFont="1" applyFill="1" applyBorder="1" applyAlignment="1" applyProtection="1">
      <protection locked="0"/>
    </xf>
    <xf numFmtId="0" fontId="9" fillId="2" borderId="0" xfId="0" applyFont="1" applyFill="1" applyProtection="1">
      <protection locked="0"/>
    </xf>
    <xf numFmtId="3" fontId="2" fillId="0" borderId="11" xfId="0" applyNumberFormat="1" applyFont="1" applyFill="1" applyBorder="1" applyAlignment="1" applyProtection="1">
      <protection locked="0"/>
    </xf>
    <xf numFmtId="0" fontId="20" fillId="0" borderId="0" xfId="0" applyFont="1" applyFill="1"/>
    <xf numFmtId="3" fontId="2" fillId="4" borderId="60" xfId="0" applyNumberFormat="1" applyFont="1" applyFill="1" applyBorder="1" applyAlignment="1" applyProtection="1">
      <protection locked="0"/>
    </xf>
    <xf numFmtId="3" fontId="2" fillId="4" borderId="105" xfId="0" applyNumberFormat="1" applyFont="1" applyFill="1" applyBorder="1" applyAlignment="1" applyProtection="1">
      <protection locked="0"/>
    </xf>
    <xf numFmtId="3" fontId="2" fillId="9" borderId="66" xfId="0" applyNumberFormat="1" applyFont="1" applyFill="1" applyBorder="1" applyAlignment="1" applyProtection="1">
      <protection locked="0"/>
    </xf>
    <xf numFmtId="0" fontId="1" fillId="0" borderId="2" xfId="0" applyNumberFormat="1" applyFont="1" applyFill="1" applyBorder="1" applyAlignment="1" applyProtection="1">
      <alignment horizontal="center" vertical="center"/>
    </xf>
    <xf numFmtId="3" fontId="2" fillId="0" borderId="75" xfId="0" applyNumberFormat="1" applyFont="1" applyFill="1" applyBorder="1" applyAlignment="1" applyProtection="1">
      <protection locked="0"/>
    </xf>
    <xf numFmtId="3" fontId="2" fillId="0" borderId="25" xfId="0" applyNumberFormat="1" applyFont="1" applyFill="1" applyBorder="1" applyAlignment="1" applyProtection="1">
      <protection locked="0"/>
    </xf>
    <xf numFmtId="3" fontId="2" fillId="0" borderId="76" xfId="0" applyNumberFormat="1" applyFont="1" applyFill="1" applyBorder="1" applyAlignment="1" applyProtection="1">
      <protection locked="0"/>
    </xf>
    <xf numFmtId="3" fontId="2" fillId="0" borderId="26" xfId="0" applyNumberFormat="1" applyFont="1" applyFill="1" applyBorder="1" applyAlignment="1" applyProtection="1">
      <protection locked="0"/>
    </xf>
    <xf numFmtId="3" fontId="2" fillId="0" borderId="27" xfId="0" applyNumberFormat="1" applyFont="1" applyFill="1" applyBorder="1" applyAlignment="1" applyProtection="1">
      <protection locked="0"/>
    </xf>
    <xf numFmtId="3" fontId="2" fillId="0" borderId="2" xfId="0" applyNumberFormat="1" applyFont="1" applyFill="1" applyBorder="1" applyAlignment="1" applyProtection="1">
      <protection locked="0"/>
    </xf>
    <xf numFmtId="3" fontId="2" fillId="0" borderId="3" xfId="0" applyNumberFormat="1" applyFont="1" applyFill="1" applyBorder="1" applyAlignment="1" applyProtection="1">
      <protection locked="0"/>
    </xf>
    <xf numFmtId="3" fontId="2" fillId="0" borderId="4" xfId="0" applyNumberFormat="1" applyFont="1" applyFill="1" applyBorder="1" applyAlignment="1" applyProtection="1">
      <protection locked="0"/>
    </xf>
    <xf numFmtId="3" fontId="20" fillId="2" borderId="75" xfId="0" applyNumberFormat="1" applyFont="1" applyFill="1" applyBorder="1" applyProtection="1">
      <protection locked="0"/>
    </xf>
    <xf numFmtId="3" fontId="20" fillId="2" borderId="3" xfId="0" applyNumberFormat="1" applyFont="1" applyFill="1" applyBorder="1" applyProtection="1">
      <protection locked="0"/>
    </xf>
    <xf numFmtId="3" fontId="20" fillId="2" borderId="2" xfId="0" applyNumberFormat="1" applyFont="1" applyFill="1" applyBorder="1" applyProtection="1">
      <protection locked="0"/>
    </xf>
    <xf numFmtId="0" fontId="20" fillId="2" borderId="0" xfId="0" applyFont="1" applyFill="1"/>
    <xf numFmtId="0" fontId="20" fillId="2" borderId="0" xfId="0" applyFont="1" applyFill="1" applyProtection="1">
      <protection locked="0"/>
    </xf>
    <xf numFmtId="0" fontId="22" fillId="0" borderId="11" xfId="0" applyFont="1" applyFill="1" applyBorder="1"/>
    <xf numFmtId="3" fontId="2" fillId="0" borderId="23" xfId="0" applyNumberFormat="1" applyFont="1" applyFill="1" applyBorder="1" applyAlignment="1" applyProtection="1">
      <protection locked="0"/>
    </xf>
    <xf numFmtId="0" fontId="2" fillId="0" borderId="75" xfId="0" applyNumberFormat="1" applyFont="1" applyFill="1" applyBorder="1" applyAlignment="1" applyProtection="1">
      <alignment horizontal="center" vertical="center"/>
    </xf>
    <xf numFmtId="3" fontId="2" fillId="0" borderId="12" xfId="0" applyNumberFormat="1" applyFont="1" applyFill="1" applyBorder="1" applyAlignment="1" applyProtection="1">
      <alignment horizontal="center" vertical="center"/>
    </xf>
    <xf numFmtId="0" fontId="20" fillId="0" borderId="97" xfId="0" applyFont="1" applyBorder="1"/>
    <xf numFmtId="3" fontId="2" fillId="0" borderId="86" xfId="0" applyNumberFormat="1" applyFont="1" applyFill="1" applyBorder="1" applyAlignment="1" applyProtection="1">
      <protection locked="0"/>
    </xf>
    <xf numFmtId="0" fontId="20" fillId="0" borderId="40" xfId="0" applyFont="1" applyBorder="1"/>
    <xf numFmtId="3" fontId="2" fillId="0" borderId="59" xfId="0" applyNumberFormat="1" applyFont="1" applyFill="1" applyBorder="1" applyAlignment="1" applyProtection="1">
      <protection locked="0"/>
    </xf>
    <xf numFmtId="0" fontId="2" fillId="0" borderId="40" xfId="0" applyNumberFormat="1" applyFont="1" applyFill="1" applyBorder="1" applyAlignment="1" applyProtection="1">
      <alignment horizontal="left" vertical="center"/>
    </xf>
    <xf numFmtId="0" fontId="2" fillId="2" borderId="0" xfId="0" applyNumberFormat="1" applyFont="1" applyFill="1" applyAlignment="1" applyProtection="1">
      <protection locked="0"/>
    </xf>
    <xf numFmtId="0" fontId="2" fillId="0" borderId="40" xfId="0" applyNumberFormat="1" applyFont="1" applyFill="1" applyBorder="1" applyAlignment="1" applyProtection="1">
      <alignment vertical="center"/>
    </xf>
    <xf numFmtId="0" fontId="2" fillId="0" borderId="69" xfId="0" applyNumberFormat="1" applyFont="1" applyFill="1" applyBorder="1" applyAlignment="1" applyProtection="1">
      <alignment vertical="center"/>
    </xf>
    <xf numFmtId="3" fontId="2" fillId="4" borderId="90" xfId="0" applyNumberFormat="1" applyFont="1" applyFill="1" applyBorder="1" applyAlignment="1" applyProtection="1">
      <protection locked="0"/>
    </xf>
    <xf numFmtId="0" fontId="1" fillId="0" borderId="105" xfId="0" applyNumberFormat="1" applyFont="1" applyFill="1" applyBorder="1" applyAlignment="1" applyProtection="1">
      <alignment horizontal="center" vertical="center"/>
    </xf>
    <xf numFmtId="0" fontId="18" fillId="0" borderId="0" xfId="0" applyFont="1"/>
    <xf numFmtId="3" fontId="2" fillId="0" borderId="12" xfId="0" applyNumberFormat="1" applyFont="1" applyFill="1" applyBorder="1" applyAlignment="1" applyProtection="1">
      <alignment horizontal="right"/>
      <protection locked="0"/>
    </xf>
    <xf numFmtId="3" fontId="2" fillId="0" borderId="5" xfId="0" applyNumberFormat="1" applyFont="1" applyFill="1" applyBorder="1" applyAlignment="1" applyProtection="1">
      <alignment horizontal="right"/>
      <protection locked="0"/>
    </xf>
    <xf numFmtId="3" fontId="2" fillId="4" borderId="104" xfId="0" applyNumberFormat="1" applyFont="1" applyFill="1" applyBorder="1" applyAlignment="1" applyProtection="1">
      <protection locked="0"/>
    </xf>
    <xf numFmtId="3" fontId="2" fillId="4" borderId="5" xfId="0" applyNumberFormat="1" applyFont="1" applyFill="1" applyBorder="1" applyAlignment="1" applyProtection="1">
      <protection locked="0"/>
    </xf>
    <xf numFmtId="3" fontId="2" fillId="4" borderId="1" xfId="0" applyNumberFormat="1" applyFont="1" applyFill="1" applyBorder="1" applyAlignment="1" applyProtection="1">
      <protection locked="0"/>
    </xf>
    <xf numFmtId="3" fontId="2" fillId="4" borderId="119" xfId="0" applyNumberFormat="1" applyFont="1" applyFill="1" applyBorder="1" applyAlignment="1" applyProtection="1">
      <protection locked="0"/>
    </xf>
    <xf numFmtId="0" fontId="2" fillId="0" borderId="86" xfId="0" applyNumberFormat="1" applyFont="1" applyFill="1" applyBorder="1" applyAlignment="1" applyProtection="1"/>
    <xf numFmtId="3" fontId="2" fillId="5" borderId="35" xfId="0" applyNumberFormat="1" applyFont="1" applyFill="1" applyBorder="1" applyAlignment="1" applyProtection="1">
      <alignment horizontal="right"/>
    </xf>
    <xf numFmtId="3" fontId="2" fillId="5" borderId="35" xfId="0" applyNumberFormat="1" applyFont="1" applyFill="1" applyBorder="1" applyAlignment="1" applyProtection="1"/>
    <xf numFmtId="3" fontId="2" fillId="5" borderId="85" xfId="0" applyNumberFormat="1" applyFont="1" applyFill="1" applyBorder="1" applyAlignment="1" applyProtection="1"/>
    <xf numFmtId="3" fontId="2" fillId="4" borderId="85" xfId="0" applyNumberFormat="1" applyFont="1" applyFill="1" applyBorder="1" applyAlignment="1" applyProtection="1">
      <protection locked="0"/>
    </xf>
    <xf numFmtId="3" fontId="2" fillId="0" borderId="89" xfId="0" applyNumberFormat="1" applyFont="1" applyFill="1" applyBorder="1" applyAlignment="1" applyProtection="1">
      <alignment horizontal="right" wrapText="1"/>
      <protection locked="0"/>
    </xf>
    <xf numFmtId="3" fontId="2" fillId="0" borderId="43" xfId="0" applyNumberFormat="1" applyFont="1" applyFill="1" applyBorder="1" applyAlignment="1" applyProtection="1">
      <alignment horizontal="right"/>
      <protection locked="0"/>
    </xf>
    <xf numFmtId="3" fontId="2" fillId="0" borderId="89" xfId="0" applyNumberFormat="1" applyFont="1" applyFill="1" applyBorder="1" applyAlignment="1" applyProtection="1">
      <alignment horizontal="right"/>
      <protection locked="0"/>
    </xf>
    <xf numFmtId="0" fontId="2" fillId="0" borderId="91" xfId="0" applyNumberFormat="1" applyFont="1" applyFill="1" applyBorder="1" applyAlignment="1" applyProtection="1"/>
    <xf numFmtId="3" fontId="2" fillId="0" borderId="24" xfId="0" applyNumberFormat="1" applyFont="1" applyFill="1" applyBorder="1" applyAlignment="1" applyProtection="1">
      <alignment horizontal="right"/>
      <protection locked="0"/>
    </xf>
    <xf numFmtId="3" fontId="2" fillId="0" borderId="22" xfId="0" applyNumberFormat="1" applyFont="1" applyFill="1" applyBorder="1" applyAlignment="1" applyProtection="1">
      <alignment horizontal="right"/>
      <protection locked="0"/>
    </xf>
    <xf numFmtId="3" fontId="2" fillId="5" borderId="68" xfId="0" applyNumberFormat="1" applyFont="1" applyFill="1" applyBorder="1" applyAlignment="1" applyProtection="1"/>
    <xf numFmtId="3" fontId="2" fillId="5" borderId="90" xfId="0" applyNumberFormat="1" applyFont="1" applyFill="1" applyBorder="1" applyAlignment="1" applyProtection="1"/>
    <xf numFmtId="3" fontId="2" fillId="0" borderId="34" xfId="0" applyNumberFormat="1" applyFont="1" applyFill="1" applyBorder="1" applyAlignment="1" applyProtection="1">
      <alignment horizontal="right"/>
      <protection locked="0"/>
    </xf>
    <xf numFmtId="3" fontId="2" fillId="0" borderId="125" xfId="0" applyNumberFormat="1" applyFont="1" applyFill="1" applyBorder="1" applyAlignment="1" applyProtection="1">
      <alignment horizontal="right"/>
      <protection locked="0"/>
    </xf>
    <xf numFmtId="3" fontId="2" fillId="4" borderId="126" xfId="0" applyNumberFormat="1" applyFont="1" applyFill="1" applyBorder="1" applyAlignment="1" applyProtection="1">
      <protection locked="0"/>
    </xf>
    <xf numFmtId="3" fontId="2" fillId="4" borderId="125" xfId="0" applyNumberFormat="1" applyFont="1" applyFill="1" applyBorder="1" applyAlignment="1" applyProtection="1">
      <protection locked="0"/>
    </xf>
    <xf numFmtId="3" fontId="2" fillId="0" borderId="89" xfId="0" applyNumberFormat="1" applyFont="1" applyFill="1" applyBorder="1" applyAlignment="1" applyProtection="1">
      <alignment horizontal="right" shrinkToFit="1"/>
      <protection locked="0"/>
    </xf>
    <xf numFmtId="3" fontId="2" fillId="0" borderId="59" xfId="0" applyNumberFormat="1" applyFont="1" applyFill="1" applyBorder="1" applyAlignment="1" applyProtection="1">
      <alignment horizontal="right" shrinkToFit="1"/>
      <protection locked="0"/>
    </xf>
    <xf numFmtId="3" fontId="2" fillId="0" borderId="91" xfId="0" applyNumberFormat="1" applyFont="1" applyFill="1" applyBorder="1" applyAlignment="1" applyProtection="1">
      <alignment horizontal="right"/>
      <protection locked="0"/>
    </xf>
    <xf numFmtId="3" fontId="2" fillId="0" borderId="90" xfId="0" applyNumberFormat="1" applyFont="1" applyFill="1" applyBorder="1" applyAlignment="1" applyProtection="1">
      <alignment horizontal="right"/>
      <protection locked="0"/>
    </xf>
    <xf numFmtId="3" fontId="2" fillId="0" borderId="24" xfId="0" applyNumberFormat="1" applyFont="1" applyFill="1" applyBorder="1" applyAlignment="1" applyProtection="1">
      <alignment horizontal="right" wrapText="1"/>
      <protection locked="0"/>
    </xf>
    <xf numFmtId="3" fontId="2" fillId="0" borderId="23" xfId="0" applyNumberFormat="1" applyFont="1" applyFill="1" applyBorder="1" applyAlignment="1" applyProtection="1">
      <alignment horizontal="right" wrapText="1"/>
      <protection locked="0"/>
    </xf>
    <xf numFmtId="3" fontId="2" fillId="0" borderId="95" xfId="0" applyNumberFormat="1" applyFont="1" applyFill="1" applyBorder="1" applyAlignment="1" applyProtection="1">
      <protection locked="0"/>
    </xf>
    <xf numFmtId="3" fontId="2" fillId="0" borderId="24" xfId="0" applyNumberFormat="1" applyFont="1" applyFill="1" applyBorder="1" applyAlignment="1" applyProtection="1">
      <protection locked="0"/>
    </xf>
    <xf numFmtId="3" fontId="2" fillId="0" borderId="28" xfId="0" applyNumberFormat="1" applyFont="1" applyFill="1" applyBorder="1" applyAlignment="1" applyProtection="1">
      <protection locked="0"/>
    </xf>
    <xf numFmtId="0" fontId="2" fillId="0" borderId="11" xfId="0" applyNumberFormat="1" applyFont="1" applyFill="1" applyBorder="1" applyAlignment="1" applyProtection="1">
      <alignment horizontal="center" vertical="center"/>
    </xf>
    <xf numFmtId="3" fontId="2" fillId="0" borderId="86" xfId="0" applyNumberFormat="1" applyFont="1" applyFill="1" applyBorder="1" applyAlignment="1" applyProtection="1">
      <alignment horizontal="right"/>
      <protection locked="0"/>
    </xf>
    <xf numFmtId="3" fontId="2" fillId="5" borderId="104" xfId="0" applyNumberFormat="1" applyFont="1" applyFill="1" applyBorder="1" applyAlignment="1" applyProtection="1"/>
    <xf numFmtId="3" fontId="2" fillId="5" borderId="5" xfId="0" applyNumberFormat="1" applyFont="1" applyFill="1" applyBorder="1" applyAlignment="1" applyProtection="1"/>
    <xf numFmtId="3" fontId="2" fillId="10" borderId="127" xfId="3" applyNumberFormat="1" applyFont="1" applyBorder="1" applyAlignment="1" applyProtection="1">
      <protection locked="0"/>
    </xf>
    <xf numFmtId="0" fontId="2" fillId="2" borderId="0" xfId="0" applyNumberFormat="1" applyFont="1" applyFill="1" applyBorder="1" applyAlignment="1" applyProtection="1">
      <protection hidden="1"/>
    </xf>
    <xf numFmtId="3" fontId="18" fillId="2" borderId="0" xfId="0" applyNumberFormat="1" applyFont="1" applyFill="1"/>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4" fillId="2" borderId="0"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5" fillId="2" borderId="0"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wrapText="1"/>
    </xf>
    <xf numFmtId="0" fontId="2" fillId="0" borderId="4" xfId="0" applyNumberFormat="1" applyFont="1" applyFill="1" applyBorder="1" applyAlignment="1" applyProtection="1">
      <alignment horizontal="center" vertical="center" wrapText="1"/>
      <protection hidden="1"/>
    </xf>
    <xf numFmtId="0" fontId="13" fillId="0" borderId="75" xfId="0" applyNumberFormat="1" applyFont="1" applyFill="1" applyBorder="1" applyAlignment="1" applyProtection="1">
      <alignment horizontal="center" vertical="center" wrapText="1"/>
    </xf>
    <xf numFmtId="3" fontId="2" fillId="0" borderId="11" xfId="0" applyNumberFormat="1" applyFont="1" applyFill="1" applyBorder="1" applyAlignment="1" applyProtection="1"/>
    <xf numFmtId="3" fontId="2" fillId="5" borderId="89" xfId="0" applyNumberFormat="1" applyFont="1" applyFill="1" applyBorder="1" applyAlignment="1" applyProtection="1"/>
    <xf numFmtId="3" fontId="2" fillId="0" borderId="4" xfId="0" applyNumberFormat="1" applyFont="1" applyFill="1" applyBorder="1" applyAlignment="1" applyProtection="1"/>
    <xf numFmtId="3" fontId="20" fillId="2" borderId="75" xfId="0" applyNumberFormat="1" applyFont="1" applyFill="1" applyBorder="1" applyProtection="1"/>
    <xf numFmtId="3" fontId="20" fillId="2" borderId="3" xfId="0" applyNumberFormat="1" applyFont="1" applyFill="1" applyBorder="1" applyProtection="1"/>
    <xf numFmtId="3" fontId="20" fillId="2" borderId="2" xfId="0" applyNumberFormat="1" applyFont="1" applyFill="1" applyBorder="1" applyProtection="1"/>
    <xf numFmtId="3" fontId="2" fillId="0" borderId="59" xfId="0" applyNumberFormat="1" applyFont="1" applyFill="1" applyBorder="1" applyAlignment="1" applyProtection="1"/>
    <xf numFmtId="3" fontId="2" fillId="0" borderId="23" xfId="0" applyNumberFormat="1" applyFont="1" applyFill="1" applyBorder="1" applyAlignment="1" applyProtection="1"/>
    <xf numFmtId="3" fontId="2" fillId="0" borderId="12" xfId="0" applyNumberFormat="1" applyFont="1" applyFill="1" applyBorder="1" applyAlignment="1" applyProtection="1">
      <alignment horizontal="right"/>
    </xf>
    <xf numFmtId="3" fontId="2" fillId="0" borderId="5" xfId="0" applyNumberFormat="1" applyFont="1" applyFill="1" applyBorder="1" applyAlignment="1" applyProtection="1">
      <alignment horizontal="right"/>
    </xf>
    <xf numFmtId="3" fontId="2" fillId="0" borderId="89" xfId="0" applyNumberFormat="1" applyFont="1" applyFill="1" applyBorder="1" applyAlignment="1" applyProtection="1">
      <alignment horizontal="right" wrapText="1"/>
    </xf>
    <xf numFmtId="3" fontId="2" fillId="0" borderId="43" xfId="0" applyNumberFormat="1" applyFont="1" applyFill="1" applyBorder="1" applyAlignment="1" applyProtection="1">
      <alignment horizontal="right"/>
    </xf>
    <xf numFmtId="3" fontId="2" fillId="0" borderId="89" xfId="0" applyNumberFormat="1" applyFont="1" applyFill="1" applyBorder="1" applyAlignment="1" applyProtection="1">
      <alignment horizontal="right"/>
    </xf>
    <xf numFmtId="3" fontId="2" fillId="0" borderId="24" xfId="0" applyNumberFormat="1" applyFont="1" applyFill="1" applyBorder="1" applyAlignment="1" applyProtection="1">
      <alignment horizontal="right"/>
    </xf>
    <xf numFmtId="3" fontId="2" fillId="0" borderId="22" xfId="0" applyNumberFormat="1" applyFont="1" applyFill="1" applyBorder="1" applyAlignment="1" applyProtection="1">
      <alignment horizontal="right"/>
    </xf>
    <xf numFmtId="3" fontId="2" fillId="0" borderId="34" xfId="0" applyNumberFormat="1" applyFont="1" applyFill="1" applyBorder="1" applyAlignment="1" applyProtection="1">
      <alignment horizontal="right"/>
    </xf>
    <xf numFmtId="3" fontId="2" fillId="0" borderId="125" xfId="0" applyNumberFormat="1" applyFont="1" applyFill="1" applyBorder="1" applyAlignment="1" applyProtection="1">
      <alignment horizontal="right"/>
    </xf>
    <xf numFmtId="3" fontId="2" fillId="0" borderId="89" xfId="0" applyNumberFormat="1" applyFont="1" applyFill="1" applyBorder="1" applyAlignment="1" applyProtection="1">
      <alignment horizontal="right" shrinkToFit="1"/>
    </xf>
    <xf numFmtId="3" fontId="2" fillId="0" borderId="59" xfId="0" applyNumberFormat="1" applyFont="1" applyFill="1" applyBorder="1" applyAlignment="1" applyProtection="1">
      <alignment horizontal="right" shrinkToFit="1"/>
    </xf>
    <xf numFmtId="3" fontId="2" fillId="0" borderId="91" xfId="0" applyNumberFormat="1" applyFont="1" applyFill="1" applyBorder="1" applyAlignment="1" applyProtection="1">
      <alignment horizontal="right"/>
    </xf>
    <xf numFmtId="3" fontId="2" fillId="0" borderId="90" xfId="0" applyNumberFormat="1" applyFont="1" applyFill="1" applyBorder="1" applyAlignment="1" applyProtection="1">
      <alignment horizontal="right"/>
    </xf>
    <xf numFmtId="3" fontId="2" fillId="0" borderId="24" xfId="0" applyNumberFormat="1" applyFont="1" applyFill="1" applyBorder="1" applyAlignment="1" applyProtection="1">
      <alignment horizontal="right" wrapText="1"/>
    </xf>
    <xf numFmtId="3" fontId="2" fillId="0" borderId="23" xfId="0" applyNumberFormat="1" applyFont="1" applyFill="1" applyBorder="1" applyAlignment="1" applyProtection="1">
      <alignment horizontal="right" wrapText="1"/>
    </xf>
    <xf numFmtId="3" fontId="2" fillId="0" borderId="86" xfId="0" applyNumberFormat="1" applyFont="1" applyFill="1" applyBorder="1" applyAlignment="1" applyProtection="1">
      <alignment horizontal="right"/>
    </xf>
    <xf numFmtId="3" fontId="18" fillId="11" borderId="0" xfId="0" applyNumberFormat="1" applyFont="1" applyFill="1"/>
    <xf numFmtId="0" fontId="18" fillId="11" borderId="0" xfId="0" applyFont="1" applyFill="1"/>
    <xf numFmtId="1" fontId="17" fillId="2" borderId="0" xfId="0" applyNumberFormat="1" applyFont="1" applyFill="1"/>
    <xf numFmtId="1" fontId="18" fillId="2" borderId="0" xfId="0" applyNumberFormat="1" applyFont="1" applyFill="1"/>
    <xf numFmtId="1" fontId="18" fillId="2" borderId="0" xfId="0" applyNumberFormat="1" applyFont="1" applyFill="1" applyProtection="1">
      <protection locked="0"/>
    </xf>
    <xf numFmtId="1" fontId="2" fillId="2" borderId="0" xfId="0" applyNumberFormat="1" applyFont="1" applyFill="1" applyAlignment="1" applyProtection="1"/>
    <xf numFmtId="1" fontId="1" fillId="2" borderId="0" xfId="0" applyNumberFormat="1" applyFont="1" applyFill="1" applyBorder="1" applyAlignment="1" applyProtection="1">
      <alignment wrapText="1"/>
    </xf>
    <xf numFmtId="1" fontId="1" fillId="2" borderId="0" xfId="0" applyNumberFormat="1" applyFont="1" applyFill="1" applyBorder="1" applyAlignment="1" applyProtection="1">
      <alignment horizontal="left" wrapText="1"/>
    </xf>
    <xf numFmtId="1" fontId="4" fillId="2" borderId="0" xfId="0" applyNumberFormat="1" applyFont="1" applyFill="1" applyBorder="1" applyAlignment="1" applyProtection="1">
      <alignment horizontal="center" vertical="center"/>
    </xf>
    <xf numFmtId="1" fontId="5" fillId="2" borderId="0" xfId="0" applyNumberFormat="1" applyFont="1" applyFill="1" applyBorder="1" applyAlignment="1" applyProtection="1">
      <alignment horizontal="center" vertical="center"/>
    </xf>
    <xf numFmtId="1" fontId="6" fillId="0" borderId="0" xfId="0" applyNumberFormat="1" applyFont="1" applyFill="1" applyBorder="1" applyAlignment="1" applyProtection="1"/>
    <xf numFmtId="1" fontId="6" fillId="2" borderId="0" xfId="0" applyNumberFormat="1" applyFont="1" applyFill="1" applyBorder="1" applyAlignment="1" applyProtection="1"/>
    <xf numFmtId="1" fontId="2" fillId="2" borderId="0" xfId="0" applyNumberFormat="1" applyFont="1" applyFill="1" applyBorder="1" applyAlignment="1" applyProtection="1">
      <alignment vertical="center"/>
    </xf>
    <xf numFmtId="1" fontId="2" fillId="2" borderId="0" xfId="0" applyNumberFormat="1" applyFont="1" applyFill="1" applyBorder="1" applyAlignment="1" applyProtection="1">
      <alignment horizontal="center" vertical="center" wrapText="1"/>
    </xf>
    <xf numFmtId="1" fontId="7" fillId="2" borderId="0" xfId="0" applyNumberFormat="1" applyFont="1" applyFill="1" applyBorder="1" applyAlignment="1" applyProtection="1"/>
    <xf numFmtId="1" fontId="18" fillId="2" borderId="11" xfId="0" applyNumberFormat="1" applyFont="1" applyFill="1" applyBorder="1"/>
    <xf numFmtId="1" fontId="2" fillId="0" borderId="25" xfId="0" applyNumberFormat="1" applyFont="1" applyFill="1" applyBorder="1" applyAlignment="1" applyProtection="1">
      <alignment horizontal="center" vertical="center" wrapText="1"/>
    </xf>
    <xf numFmtId="1" fontId="2" fillId="0" borderId="76" xfId="0" applyNumberFormat="1" applyFont="1" applyFill="1" applyBorder="1" applyAlignment="1" applyProtection="1">
      <alignment horizontal="center" vertical="center" wrapText="1"/>
    </xf>
    <xf numFmtId="1" fontId="2" fillId="0" borderId="26" xfId="0" applyNumberFormat="1" applyFont="1" applyFill="1" applyBorder="1" applyAlignment="1" applyProtection="1">
      <alignment horizontal="center" vertical="center" wrapText="1"/>
    </xf>
    <xf numFmtId="1" fontId="2" fillId="0" borderId="26" xfId="0" applyNumberFormat="1" applyFont="1" applyFill="1" applyBorder="1" applyAlignment="1" applyProtection="1">
      <alignment horizontal="center" vertical="center"/>
    </xf>
    <xf numFmtId="1" fontId="2" fillId="0" borderId="27" xfId="0" applyNumberFormat="1" applyFont="1" applyFill="1" applyBorder="1" applyAlignment="1" applyProtection="1">
      <alignment horizontal="center" vertical="center"/>
    </xf>
    <xf numFmtId="1" fontId="2" fillId="0" borderId="27" xfId="0" applyNumberFormat="1" applyFont="1" applyFill="1" applyBorder="1" applyAlignment="1" applyProtection="1">
      <alignment horizontal="center" vertical="center" wrapText="1"/>
    </xf>
    <xf numFmtId="1" fontId="2" fillId="0" borderId="2" xfId="0" applyNumberFormat="1" applyFont="1" applyFill="1" applyBorder="1" applyAlignment="1" applyProtection="1">
      <alignment horizontal="center" vertical="center" wrapText="1"/>
    </xf>
    <xf numFmtId="1" fontId="2" fillId="0" borderId="3" xfId="0" applyNumberFormat="1" applyFont="1" applyFill="1" applyBorder="1" applyAlignment="1" applyProtection="1">
      <alignment horizontal="center" vertical="center"/>
    </xf>
    <xf numFmtId="1" fontId="2" fillId="0" borderId="25" xfId="0" applyNumberFormat="1" applyFont="1" applyFill="1" applyBorder="1" applyAlignment="1" applyProtection="1">
      <alignment horizontal="center" vertical="center"/>
    </xf>
    <xf numFmtId="1" fontId="2" fillId="2" borderId="25" xfId="0" applyNumberFormat="1" applyFont="1" applyFill="1" applyBorder="1" applyAlignment="1" applyProtection="1">
      <alignment horizontal="center" vertical="center" wrapText="1"/>
    </xf>
    <xf numFmtId="1" fontId="2" fillId="2" borderId="4" xfId="0" applyNumberFormat="1" applyFont="1" applyFill="1" applyBorder="1" applyAlignment="1" applyProtection="1">
      <alignment horizontal="center" vertical="center" wrapText="1"/>
    </xf>
    <xf numFmtId="1" fontId="13" fillId="0" borderId="75" xfId="0" applyNumberFormat="1" applyFont="1" applyFill="1" applyBorder="1" applyAlignment="1" applyProtection="1">
      <alignment horizontal="center" vertical="center" wrapText="1"/>
    </xf>
    <xf numFmtId="1" fontId="20" fillId="9" borderId="75" xfId="0" applyNumberFormat="1" applyFont="1" applyFill="1" applyBorder="1" applyAlignment="1">
      <alignment horizontal="center" vertical="center" wrapText="1"/>
    </xf>
    <xf numFmtId="1" fontId="2" fillId="0" borderId="75" xfId="0" applyNumberFormat="1" applyFont="1" applyFill="1" applyBorder="1" applyAlignment="1" applyProtection="1">
      <alignment horizontal="center" vertical="center" wrapText="1"/>
      <protection hidden="1"/>
    </xf>
    <xf numFmtId="1" fontId="2" fillId="0" borderId="4" xfId="0" applyNumberFormat="1" applyFont="1" applyFill="1" applyBorder="1" applyAlignment="1" applyProtection="1">
      <alignment horizontal="center" vertical="center" wrapText="1"/>
      <protection hidden="1"/>
    </xf>
    <xf numFmtId="1" fontId="2" fillId="0" borderId="33" xfId="0" applyNumberFormat="1" applyFont="1" applyFill="1" applyBorder="1" applyAlignment="1" applyProtection="1"/>
    <xf numFmtId="1" fontId="2" fillId="0" borderId="34" xfId="0" applyNumberFormat="1" applyFont="1" applyFill="1" applyBorder="1" applyAlignment="1" applyProtection="1"/>
    <xf numFmtId="1" fontId="2" fillId="4" borderId="35" xfId="0" applyNumberFormat="1" applyFont="1" applyFill="1" applyBorder="1" applyAlignment="1" applyProtection="1">
      <protection locked="0"/>
    </xf>
    <xf numFmtId="1" fontId="2" fillId="4" borderId="36" xfId="0" applyNumberFormat="1" applyFont="1" applyFill="1" applyBorder="1" applyAlignment="1" applyProtection="1">
      <protection locked="0"/>
    </xf>
    <xf numFmtId="1" fontId="2" fillId="4" borderId="37" xfId="0" applyNumberFormat="1" applyFont="1" applyFill="1" applyBorder="1" applyAlignment="1" applyProtection="1">
      <protection locked="0"/>
    </xf>
    <xf numFmtId="1" fontId="2" fillId="10" borderId="124" xfId="3" applyNumberFormat="1" applyFont="1" applyAlignment="1" applyProtection="1">
      <protection locked="0"/>
    </xf>
    <xf numFmtId="1" fontId="2" fillId="5" borderId="51" xfId="0" applyNumberFormat="1" applyFont="1" applyFill="1" applyBorder="1" applyAlignment="1" applyProtection="1"/>
    <xf numFmtId="1" fontId="2" fillId="5" borderId="97" xfId="0" applyNumberFormat="1" applyFont="1" applyFill="1" applyBorder="1" applyAlignment="1" applyProtection="1"/>
    <xf numFmtId="1" fontId="2" fillId="4" borderId="39" xfId="0" applyNumberFormat="1" applyFont="1" applyFill="1" applyBorder="1" applyAlignment="1" applyProtection="1">
      <protection locked="0"/>
    </xf>
    <xf numFmtId="1" fontId="2" fillId="4" borderId="40" xfId="0" applyNumberFormat="1" applyFont="1" applyFill="1" applyBorder="1" applyAlignment="1" applyProtection="1">
      <protection locked="0"/>
    </xf>
    <xf numFmtId="1" fontId="2" fillId="0" borderId="41" xfId="0" applyNumberFormat="1" applyFont="1" applyFill="1" applyBorder="1" applyAlignment="1" applyProtection="1"/>
    <xf numFmtId="1" fontId="2" fillId="4" borderId="42" xfId="0" applyNumberFormat="1" applyFont="1" applyFill="1" applyBorder="1" applyAlignment="1" applyProtection="1">
      <protection locked="0"/>
    </xf>
    <xf numFmtId="1" fontId="2" fillId="0" borderId="11" xfId="0" applyNumberFormat="1" applyFont="1" applyFill="1" applyBorder="1" applyAlignment="1" applyProtection="1"/>
    <xf numFmtId="1" fontId="2" fillId="4" borderId="52" xfId="0" applyNumberFormat="1" applyFont="1" applyFill="1" applyBorder="1" applyAlignment="1" applyProtection="1">
      <protection locked="0"/>
    </xf>
    <xf numFmtId="1" fontId="2" fillId="4" borderId="101" xfId="0" applyNumberFormat="1" applyFont="1" applyFill="1" applyBorder="1" applyAlignment="1" applyProtection="1">
      <protection locked="0"/>
    </xf>
    <xf numFmtId="1" fontId="2" fillId="4" borderId="41" xfId="0" applyNumberFormat="1" applyFont="1" applyFill="1" applyBorder="1" applyAlignment="1" applyProtection="1">
      <protection locked="0"/>
    </xf>
    <xf numFmtId="1" fontId="2" fillId="4" borderId="44" xfId="0" applyNumberFormat="1" applyFont="1" applyFill="1" applyBorder="1" applyAlignment="1" applyProtection="1">
      <protection locked="0"/>
    </xf>
    <xf numFmtId="1" fontId="2" fillId="4" borderId="43" xfId="0" applyNumberFormat="1" applyFont="1" applyFill="1" applyBorder="1" applyAlignment="1" applyProtection="1">
      <protection locked="0"/>
    </xf>
    <xf numFmtId="1" fontId="2" fillId="4" borderId="97" xfId="0" applyNumberFormat="1" applyFont="1" applyFill="1" applyBorder="1" applyAlignment="1" applyProtection="1">
      <protection locked="0"/>
    </xf>
    <xf numFmtId="1" fontId="2" fillId="9" borderId="97" xfId="0" applyNumberFormat="1" applyFont="1" applyFill="1" applyBorder="1" applyAlignment="1" applyProtection="1">
      <protection locked="0"/>
    </xf>
    <xf numFmtId="1" fontId="9" fillId="2" borderId="0" xfId="0" applyNumberFormat="1" applyFont="1" applyFill="1" applyProtection="1">
      <protection locked="0"/>
    </xf>
    <xf numFmtId="1" fontId="2" fillId="4" borderId="50" xfId="0" applyNumberFormat="1" applyFont="1" applyFill="1" applyBorder="1" applyAlignment="1" applyProtection="1">
      <protection locked="0"/>
    </xf>
    <xf numFmtId="1" fontId="2" fillId="4" borderId="51" xfId="0" applyNumberFormat="1" applyFont="1" applyFill="1" applyBorder="1" applyAlignment="1" applyProtection="1">
      <protection locked="0"/>
    </xf>
    <xf numFmtId="1" fontId="2" fillId="4" borderId="58" xfId="0" applyNumberFormat="1" applyFont="1" applyFill="1" applyBorder="1" applyAlignment="1" applyProtection="1">
      <protection locked="0"/>
    </xf>
    <xf numFmtId="1" fontId="2" fillId="0" borderId="39" xfId="0" applyNumberFormat="1" applyFont="1" applyFill="1" applyBorder="1" applyAlignment="1" applyProtection="1"/>
    <xf numFmtId="1" fontId="2" fillId="5" borderId="39" xfId="0" applyNumberFormat="1" applyFont="1" applyFill="1" applyBorder="1" applyAlignment="1" applyProtection="1"/>
    <xf numFmtId="1" fontId="2" fillId="5" borderId="42" xfId="0" applyNumberFormat="1" applyFont="1" applyFill="1" applyBorder="1" applyAlignment="1" applyProtection="1"/>
    <xf numFmtId="1" fontId="2" fillId="5" borderId="40" xfId="0" applyNumberFormat="1" applyFont="1" applyFill="1" applyBorder="1" applyAlignment="1" applyProtection="1"/>
    <xf numFmtId="1" fontId="2" fillId="4" borderId="59" xfId="0" applyNumberFormat="1" applyFont="1" applyFill="1" applyBorder="1" applyAlignment="1" applyProtection="1">
      <protection locked="0"/>
    </xf>
    <xf numFmtId="1" fontId="2" fillId="5" borderId="41" xfId="0" applyNumberFormat="1" applyFont="1" applyFill="1" applyBorder="1" applyAlignment="1" applyProtection="1"/>
    <xf numFmtId="1" fontId="2" fillId="4" borderId="66" xfId="0" applyNumberFormat="1" applyFont="1" applyFill="1" applyBorder="1" applyAlignment="1" applyProtection="1">
      <protection locked="0"/>
    </xf>
    <xf numFmtId="1" fontId="20" fillId="0" borderId="0" xfId="0" applyNumberFormat="1" applyFont="1" applyFill="1"/>
    <xf numFmtId="1" fontId="2" fillId="0" borderId="41" xfId="0" applyNumberFormat="1" applyFont="1" applyFill="1" applyBorder="1" applyAlignment="1" applyProtection="1">
      <alignment wrapText="1"/>
    </xf>
    <xf numFmtId="1" fontId="2" fillId="5" borderId="89" xfId="0" applyNumberFormat="1" applyFont="1" applyFill="1" applyBorder="1" applyAlignment="1" applyProtection="1"/>
    <xf numFmtId="1" fontId="2" fillId="4" borderId="125" xfId="0" applyNumberFormat="1" applyFont="1" applyFill="1" applyBorder="1" applyAlignment="1" applyProtection="1">
      <protection locked="0"/>
    </xf>
    <xf numFmtId="1" fontId="2" fillId="4" borderId="60" xfId="0" applyNumberFormat="1" applyFont="1" applyFill="1" applyBorder="1" applyAlignment="1" applyProtection="1">
      <protection locked="0"/>
    </xf>
    <xf numFmtId="1" fontId="2" fillId="4" borderId="89" xfId="0" applyNumberFormat="1" applyFont="1" applyFill="1" applyBorder="1" applyAlignment="1" applyProtection="1">
      <protection locked="0"/>
    </xf>
    <xf numFmtId="1" fontId="2" fillId="4" borderId="105" xfId="0" applyNumberFormat="1" applyFont="1" applyFill="1" applyBorder="1" applyAlignment="1" applyProtection="1">
      <protection locked="0"/>
    </xf>
    <xf numFmtId="1" fontId="2" fillId="4" borderId="91" xfId="0" applyNumberFormat="1" applyFont="1" applyFill="1" applyBorder="1" applyAlignment="1" applyProtection="1">
      <protection locked="0"/>
    </xf>
    <xf numFmtId="1" fontId="2" fillId="4" borderId="69" xfId="0" applyNumberFormat="1" applyFont="1" applyFill="1" applyBorder="1" applyAlignment="1" applyProtection="1">
      <protection locked="0"/>
    </xf>
    <xf numFmtId="1" fontId="2" fillId="9" borderId="66" xfId="0" applyNumberFormat="1" applyFont="1" applyFill="1" applyBorder="1" applyAlignment="1" applyProtection="1">
      <protection locked="0"/>
    </xf>
    <xf numFmtId="1" fontId="1" fillId="0" borderId="2" xfId="0" applyNumberFormat="1" applyFont="1" applyFill="1" applyBorder="1" applyAlignment="1" applyProtection="1">
      <alignment horizontal="center" vertical="center"/>
    </xf>
    <xf numFmtId="1" fontId="2" fillId="0" borderId="75" xfId="0" applyNumberFormat="1" applyFont="1" applyFill="1" applyBorder="1" applyAlignment="1" applyProtection="1"/>
    <xf numFmtId="1" fontId="2" fillId="0" borderId="25" xfId="0" applyNumberFormat="1" applyFont="1" applyFill="1" applyBorder="1" applyAlignment="1" applyProtection="1"/>
    <xf numFmtId="1" fontId="2" fillId="0" borderId="76" xfId="0" applyNumberFormat="1" applyFont="1" applyFill="1" applyBorder="1" applyAlignment="1" applyProtection="1"/>
    <xf numFmtId="1" fontId="2" fillId="0" borderId="26" xfId="0" applyNumberFormat="1" applyFont="1" applyFill="1" applyBorder="1" applyAlignment="1" applyProtection="1"/>
    <xf numFmtId="1" fontId="2" fillId="0" borderId="27" xfId="0" applyNumberFormat="1" applyFont="1" applyFill="1" applyBorder="1" applyAlignment="1" applyProtection="1"/>
    <xf numFmtId="1" fontId="2" fillId="0" borderId="2" xfId="0" applyNumberFormat="1" applyFont="1" applyFill="1" applyBorder="1" applyAlignment="1" applyProtection="1"/>
    <xf numFmtId="1" fontId="2" fillId="0" borderId="3" xfId="0" applyNumberFormat="1" applyFont="1" applyFill="1" applyBorder="1" applyAlignment="1" applyProtection="1"/>
    <xf numFmtId="1" fontId="2" fillId="0" borderId="4" xfId="0" applyNumberFormat="1" applyFont="1" applyFill="1" applyBorder="1" applyAlignment="1" applyProtection="1"/>
    <xf numFmtId="1" fontId="20" fillId="2" borderId="75" xfId="0" applyNumberFormat="1" applyFont="1" applyFill="1" applyBorder="1" applyProtection="1"/>
    <xf numFmtId="1" fontId="20" fillId="2" borderId="3" xfId="0" applyNumberFormat="1" applyFont="1" applyFill="1" applyBorder="1" applyProtection="1"/>
    <xf numFmtId="1" fontId="20" fillId="2" borderId="2" xfId="0" applyNumberFormat="1" applyFont="1" applyFill="1" applyBorder="1" applyProtection="1"/>
    <xf numFmtId="1" fontId="20" fillId="2" borderId="0" xfId="0" applyNumberFormat="1" applyFont="1" applyFill="1"/>
    <xf numFmtId="1" fontId="20" fillId="2" borderId="0" xfId="0" applyNumberFormat="1" applyFont="1" applyFill="1" applyProtection="1">
      <protection locked="0"/>
    </xf>
    <xf numFmtId="1" fontId="22" fillId="0" borderId="11" xfId="0" applyNumberFormat="1" applyFont="1" applyFill="1" applyBorder="1"/>
    <xf numFmtId="1" fontId="2" fillId="0" borderId="23" xfId="0" applyNumberFormat="1" applyFont="1" applyFill="1" applyBorder="1" applyAlignment="1" applyProtection="1">
      <protection locked="0"/>
    </xf>
    <xf numFmtId="1" fontId="2" fillId="0" borderId="75" xfId="0" applyNumberFormat="1" applyFont="1" applyFill="1" applyBorder="1" applyAlignment="1" applyProtection="1">
      <alignment horizontal="center" vertical="center"/>
    </xf>
    <xf numFmtId="1" fontId="2" fillId="0" borderId="12" xfId="0" applyNumberFormat="1" applyFont="1" applyFill="1" applyBorder="1" applyAlignment="1" applyProtection="1">
      <alignment horizontal="center" vertical="center"/>
    </xf>
    <xf numFmtId="1" fontId="20" fillId="0" borderId="97" xfId="0" applyNumberFormat="1" applyFont="1" applyBorder="1"/>
    <xf numFmtId="1" fontId="2" fillId="0" borderId="86" xfId="0" applyNumberFormat="1" applyFont="1" applyFill="1" applyBorder="1" applyAlignment="1" applyProtection="1"/>
    <xf numFmtId="1" fontId="2" fillId="4" borderId="86" xfId="0" applyNumberFormat="1" applyFont="1" applyFill="1" applyBorder="1" applyAlignment="1" applyProtection="1">
      <protection locked="0"/>
    </xf>
    <xf numFmtId="1" fontId="20" fillId="0" borderId="40" xfId="0" applyNumberFormat="1" applyFont="1" applyBorder="1"/>
    <xf numFmtId="1" fontId="2" fillId="0" borderId="59" xfId="0" applyNumberFormat="1" applyFont="1" applyFill="1" applyBorder="1" applyAlignment="1" applyProtection="1"/>
    <xf numFmtId="1" fontId="2" fillId="0" borderId="40" xfId="0" applyNumberFormat="1" applyFont="1" applyFill="1" applyBorder="1" applyAlignment="1" applyProtection="1">
      <alignment horizontal="left" vertical="center"/>
    </xf>
    <xf numFmtId="1" fontId="2" fillId="2" borderId="0" xfId="0" applyNumberFormat="1" applyFont="1" applyFill="1" applyAlignment="1" applyProtection="1">
      <protection locked="0"/>
    </xf>
    <xf numFmtId="1" fontId="2" fillId="0" borderId="40" xfId="0" applyNumberFormat="1" applyFont="1" applyFill="1" applyBorder="1" applyAlignment="1" applyProtection="1">
      <alignment vertical="center"/>
    </xf>
    <xf numFmtId="1" fontId="2" fillId="0" borderId="69" xfId="0" applyNumberFormat="1" applyFont="1" applyFill="1" applyBorder="1" applyAlignment="1" applyProtection="1">
      <alignment vertical="center"/>
    </xf>
    <xf numFmtId="1" fontId="2" fillId="4" borderId="90" xfId="0" applyNumberFormat="1" applyFont="1" applyFill="1" applyBorder="1" applyAlignment="1" applyProtection="1">
      <protection locked="0"/>
    </xf>
    <xf numFmtId="1" fontId="1" fillId="0" borderId="105" xfId="0" applyNumberFormat="1" applyFont="1" applyFill="1" applyBorder="1" applyAlignment="1" applyProtection="1">
      <alignment horizontal="center" vertical="center"/>
    </xf>
    <xf numFmtId="1" fontId="2" fillId="0" borderId="23" xfId="0" applyNumberFormat="1" applyFont="1" applyFill="1" applyBorder="1" applyAlignment="1" applyProtection="1"/>
    <xf numFmtId="1" fontId="6" fillId="0" borderId="22" xfId="0" applyNumberFormat="1" applyFont="1" applyFill="1" applyBorder="1" applyAlignment="1" applyProtection="1"/>
    <xf numFmtId="1" fontId="2" fillId="2" borderId="0" xfId="0" applyNumberFormat="1" applyFont="1" applyFill="1" applyBorder="1" applyAlignment="1" applyProtection="1"/>
    <xf numFmtId="1" fontId="18" fillId="0" borderId="0" xfId="0" applyNumberFormat="1" applyFont="1"/>
    <xf numFmtId="1" fontId="2" fillId="0" borderId="4"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right"/>
    </xf>
    <xf numFmtId="1" fontId="2" fillId="0" borderId="5" xfId="0" applyNumberFormat="1" applyFont="1" applyFill="1" applyBorder="1" applyAlignment="1" applyProtection="1">
      <alignment horizontal="right"/>
    </xf>
    <xf numFmtId="1" fontId="2" fillId="4" borderId="104" xfId="0" applyNumberFormat="1" applyFont="1" applyFill="1" applyBorder="1" applyAlignment="1" applyProtection="1">
      <protection locked="0"/>
    </xf>
    <xf numFmtId="1" fontId="2" fillId="4" borderId="5" xfId="0" applyNumberFormat="1" applyFont="1" applyFill="1" applyBorder="1" applyAlignment="1" applyProtection="1">
      <protection locked="0"/>
    </xf>
    <xf numFmtId="1" fontId="2" fillId="4" borderId="1" xfId="0" applyNumberFormat="1" applyFont="1" applyFill="1" applyBorder="1" applyAlignment="1" applyProtection="1">
      <protection locked="0"/>
    </xf>
    <xf numFmtId="1" fontId="2" fillId="4" borderId="12" xfId="0" applyNumberFormat="1" applyFont="1" applyFill="1" applyBorder="1" applyAlignment="1" applyProtection="1">
      <protection locked="0"/>
    </xf>
    <xf numFmtId="1" fontId="2" fillId="4" borderId="119" xfId="0" applyNumberFormat="1" applyFont="1" applyFill="1" applyBorder="1" applyAlignment="1" applyProtection="1">
      <protection locked="0"/>
    </xf>
    <xf numFmtId="1" fontId="2" fillId="5" borderId="35" xfId="0" applyNumberFormat="1" applyFont="1" applyFill="1" applyBorder="1" applyAlignment="1" applyProtection="1">
      <alignment horizontal="right"/>
    </xf>
    <xf numFmtId="1" fontId="2" fillId="5" borderId="35" xfId="0" applyNumberFormat="1" applyFont="1" applyFill="1" applyBorder="1" applyAlignment="1" applyProtection="1"/>
    <xf numFmtId="1" fontId="2" fillId="5" borderId="85" xfId="0" applyNumberFormat="1" applyFont="1" applyFill="1" applyBorder="1" applyAlignment="1" applyProtection="1"/>
    <xf numFmtId="1" fontId="2" fillId="4" borderId="85" xfId="0" applyNumberFormat="1" applyFont="1" applyFill="1" applyBorder="1" applyAlignment="1" applyProtection="1">
      <protection locked="0"/>
    </xf>
    <xf numFmtId="1" fontId="2" fillId="4" borderId="87" xfId="0" applyNumberFormat="1" applyFont="1" applyFill="1" applyBorder="1" applyAlignment="1" applyProtection="1">
      <protection locked="0"/>
    </xf>
    <xf numFmtId="1" fontId="2" fillId="0" borderId="89" xfId="0" applyNumberFormat="1" applyFont="1" applyFill="1" applyBorder="1" applyAlignment="1" applyProtection="1">
      <alignment horizontal="right" wrapText="1"/>
    </xf>
    <xf numFmtId="1" fontId="2" fillId="0" borderId="43" xfId="0" applyNumberFormat="1" applyFont="1" applyFill="1" applyBorder="1" applyAlignment="1" applyProtection="1">
      <alignment horizontal="right"/>
    </xf>
    <xf numFmtId="1" fontId="2" fillId="0" borderId="89" xfId="0" applyNumberFormat="1" applyFont="1" applyFill="1" applyBorder="1" applyAlignment="1" applyProtection="1">
      <alignment horizontal="right"/>
    </xf>
    <xf numFmtId="1" fontId="2" fillId="4" borderId="53" xfId="0" applyNumberFormat="1" applyFont="1" applyFill="1" applyBorder="1" applyAlignment="1" applyProtection="1">
      <protection locked="0"/>
    </xf>
    <xf numFmtId="1" fontId="2" fillId="0" borderId="91" xfId="0" applyNumberFormat="1" applyFont="1" applyFill="1" applyBorder="1" applyAlignment="1" applyProtection="1"/>
    <xf numFmtId="1" fontId="2" fillId="0" borderId="24" xfId="0" applyNumberFormat="1" applyFont="1" applyFill="1" applyBorder="1" applyAlignment="1" applyProtection="1">
      <alignment horizontal="right"/>
    </xf>
    <xf numFmtId="1" fontId="2" fillId="0" borderId="22" xfId="0" applyNumberFormat="1" applyFont="1" applyFill="1" applyBorder="1" applyAlignment="1" applyProtection="1">
      <alignment horizontal="right"/>
    </xf>
    <xf numFmtId="1" fontId="2" fillId="5" borderId="68" xfId="0" applyNumberFormat="1" applyFont="1" applyFill="1" applyBorder="1" applyAlignment="1" applyProtection="1"/>
    <xf numFmtId="1" fontId="2" fillId="5" borderId="90" xfId="0" applyNumberFormat="1" applyFont="1" applyFill="1" applyBorder="1" applyAlignment="1" applyProtection="1"/>
    <xf numFmtId="1" fontId="2" fillId="4" borderId="68" xfId="0" applyNumberFormat="1" applyFont="1" applyFill="1" applyBorder="1" applyAlignment="1" applyProtection="1">
      <protection locked="0"/>
    </xf>
    <xf numFmtId="1" fontId="2" fillId="4" borderId="94" xfId="0" applyNumberFormat="1" applyFont="1" applyFill="1" applyBorder="1" applyAlignment="1" applyProtection="1">
      <protection locked="0"/>
    </xf>
    <xf numFmtId="1" fontId="2" fillId="0" borderId="34" xfId="0" applyNumberFormat="1" applyFont="1" applyFill="1" applyBorder="1" applyAlignment="1" applyProtection="1">
      <alignment horizontal="right"/>
    </xf>
    <xf numFmtId="1" fontId="2" fillId="0" borderId="125" xfId="0" applyNumberFormat="1" applyFont="1" applyFill="1" applyBorder="1" applyAlignment="1" applyProtection="1">
      <alignment horizontal="right"/>
    </xf>
    <xf numFmtId="1" fontId="2" fillId="4" borderId="126" xfId="0" applyNumberFormat="1" applyFont="1" applyFill="1" applyBorder="1" applyAlignment="1" applyProtection="1">
      <protection locked="0"/>
    </xf>
    <xf numFmtId="1" fontId="2" fillId="4" borderId="33" xfId="0" applyNumberFormat="1" applyFont="1" applyFill="1" applyBorder="1" applyAlignment="1" applyProtection="1">
      <protection locked="0"/>
    </xf>
    <xf numFmtId="1" fontId="2" fillId="4" borderId="34" xfId="0" applyNumberFormat="1" applyFont="1" applyFill="1" applyBorder="1" applyAlignment="1" applyProtection="1">
      <protection locked="0"/>
    </xf>
    <xf numFmtId="1" fontId="2" fillId="4" borderId="45" xfId="0" applyNumberFormat="1" applyFont="1" applyFill="1" applyBorder="1" applyAlignment="1" applyProtection="1">
      <protection locked="0"/>
    </xf>
    <xf numFmtId="1" fontId="2" fillId="0" borderId="89" xfId="0" applyNumberFormat="1" applyFont="1" applyFill="1" applyBorder="1" applyAlignment="1" applyProtection="1">
      <alignment horizontal="right" shrinkToFit="1"/>
    </xf>
    <xf numFmtId="1" fontId="2" fillId="0" borderId="59" xfId="0" applyNumberFormat="1" applyFont="1" applyFill="1" applyBorder="1" applyAlignment="1" applyProtection="1">
      <alignment horizontal="right" shrinkToFit="1"/>
    </xf>
    <xf numFmtId="1" fontId="2" fillId="0" borderId="91" xfId="0" applyNumberFormat="1" applyFont="1" applyFill="1" applyBorder="1" applyAlignment="1" applyProtection="1">
      <alignment horizontal="right"/>
    </xf>
    <xf numFmtId="1" fontId="2" fillId="0" borderId="90" xfId="0" applyNumberFormat="1" applyFont="1" applyFill="1" applyBorder="1" applyAlignment="1" applyProtection="1">
      <alignment horizontal="right"/>
    </xf>
    <xf numFmtId="1" fontId="2" fillId="4" borderId="70" xfId="0" applyNumberFormat="1" applyFont="1" applyFill="1" applyBorder="1" applyAlignment="1" applyProtection="1">
      <protection locked="0"/>
    </xf>
    <xf numFmtId="1" fontId="2" fillId="0" borderId="24" xfId="0" applyNumberFormat="1" applyFont="1" applyFill="1" applyBorder="1" applyAlignment="1" applyProtection="1">
      <alignment horizontal="right" wrapText="1"/>
    </xf>
    <xf numFmtId="1" fontId="2" fillId="0" borderId="23" xfId="0" applyNumberFormat="1" applyFont="1" applyFill="1" applyBorder="1" applyAlignment="1" applyProtection="1">
      <alignment horizontal="right" wrapText="1"/>
    </xf>
    <xf numFmtId="1" fontId="2" fillId="0" borderId="95" xfId="0" applyNumberFormat="1" applyFont="1" applyFill="1" applyBorder="1" applyAlignment="1" applyProtection="1"/>
    <xf numFmtId="1" fontId="2" fillId="0" borderId="24" xfId="0" applyNumberFormat="1" applyFont="1" applyFill="1" applyBorder="1" applyAlignment="1" applyProtection="1"/>
    <xf numFmtId="1" fontId="2" fillId="0" borderId="28" xfId="0" applyNumberFormat="1" applyFont="1" applyFill="1" applyBorder="1" applyAlignment="1" applyProtection="1"/>
    <xf numFmtId="1" fontId="6" fillId="0" borderId="3" xfId="0" applyNumberFormat="1" applyFont="1" applyFill="1" applyBorder="1" applyAlignment="1" applyProtection="1"/>
    <xf numFmtId="1" fontId="6" fillId="0" borderId="13" xfId="0" applyNumberFormat="1" applyFont="1" applyFill="1" applyBorder="1" applyAlignment="1" applyProtection="1"/>
    <xf numFmtId="1" fontId="2" fillId="0" borderId="0" xfId="0" applyNumberFormat="1" applyFont="1" applyFill="1" applyBorder="1" applyAlignment="1" applyProtection="1"/>
    <xf numFmtId="1" fontId="2" fillId="0" borderId="0" xfId="0" applyNumberFormat="1" applyFont="1" applyFill="1" applyAlignment="1" applyProtection="1"/>
    <xf numFmtId="1" fontId="2" fillId="0" borderId="11" xfId="0" applyNumberFormat="1" applyFont="1" applyFill="1" applyBorder="1" applyAlignment="1" applyProtection="1">
      <alignment horizontal="center" vertical="center" wrapText="1"/>
    </xf>
    <xf numFmtId="1" fontId="2" fillId="0" borderId="11" xfId="0" applyNumberFormat="1" applyFont="1" applyFill="1" applyBorder="1" applyAlignment="1" applyProtection="1">
      <alignment horizontal="center" vertical="center"/>
    </xf>
    <xf numFmtId="1" fontId="2" fillId="0" borderId="86" xfId="0" applyNumberFormat="1" applyFont="1" applyFill="1" applyBorder="1" applyAlignment="1" applyProtection="1">
      <alignment vertical="center"/>
    </xf>
    <xf numFmtId="1" fontId="2" fillId="0" borderId="86" xfId="0" applyNumberFormat="1" applyFont="1" applyFill="1" applyBorder="1" applyAlignment="1" applyProtection="1">
      <alignment horizontal="right"/>
    </xf>
    <xf numFmtId="1" fontId="2" fillId="4" borderId="84" xfId="0" applyNumberFormat="1" applyFont="1" applyFill="1" applyBorder="1" applyAlignment="1" applyProtection="1">
      <protection locked="0"/>
    </xf>
    <xf numFmtId="1" fontId="2" fillId="0" borderId="91" xfId="0" applyNumberFormat="1" applyFont="1" applyFill="1" applyBorder="1" applyAlignment="1" applyProtection="1">
      <alignment vertical="center"/>
    </xf>
    <xf numFmtId="1" fontId="2" fillId="0" borderId="89" xfId="0" applyNumberFormat="1" applyFont="1" applyFill="1" applyBorder="1" applyAlignment="1" applyProtection="1">
      <alignment vertical="center"/>
    </xf>
    <xf numFmtId="1" fontId="2" fillId="4" borderId="65" xfId="0" applyNumberFormat="1" applyFont="1" applyFill="1" applyBorder="1" applyAlignment="1" applyProtection="1">
      <protection locked="0"/>
    </xf>
    <xf numFmtId="1" fontId="2" fillId="0" borderId="12" xfId="0" applyNumberFormat="1" applyFont="1" applyFill="1" applyBorder="1" applyAlignment="1" applyProtection="1">
      <alignment vertical="center"/>
    </xf>
    <xf numFmtId="1" fontId="2" fillId="5" borderId="104" xfId="0" applyNumberFormat="1" applyFont="1" applyFill="1" applyBorder="1" applyAlignment="1" applyProtection="1"/>
    <xf numFmtId="1" fontId="2" fillId="5" borderId="5" xfId="0" applyNumberFormat="1" applyFont="1" applyFill="1" applyBorder="1" applyAlignment="1" applyProtection="1"/>
    <xf numFmtId="1" fontId="2" fillId="10" borderId="127" xfId="3" applyNumberFormat="1" applyFont="1" applyBorder="1" applyAlignment="1" applyProtection="1">
      <protection locked="0"/>
    </xf>
    <xf numFmtId="1" fontId="2" fillId="2" borderId="0" xfId="0" applyNumberFormat="1" applyFont="1" applyFill="1" applyBorder="1" applyAlignment="1" applyProtection="1">
      <protection hidden="1"/>
    </xf>
    <xf numFmtId="1" fontId="2" fillId="2" borderId="0" xfId="0" applyNumberFormat="1" applyFont="1" applyFill="1" applyAlignment="1" applyProtection="1">
      <protection hidden="1"/>
    </xf>
    <xf numFmtId="1" fontId="18" fillId="11" borderId="0" xfId="0" applyNumberFormat="1" applyFont="1" applyFill="1"/>
    <xf numFmtId="0" fontId="2" fillId="0" borderId="12"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0" fontId="2" fillId="0" borderId="2"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xf>
    <xf numFmtId="0" fontId="2" fillId="0" borderId="41" xfId="0" applyNumberFormat="1" applyFont="1" applyFill="1" applyBorder="1" applyAlignment="1" applyProtection="1">
      <alignment horizontal="left" vertical="center"/>
    </xf>
    <xf numFmtId="0" fontId="2" fillId="0" borderId="59" xfId="0" applyNumberFormat="1" applyFont="1" applyFill="1" applyBorder="1" applyAlignment="1" applyProtection="1">
      <alignment horizontal="left" vertical="center"/>
    </xf>
    <xf numFmtId="0" fontId="2" fillId="0" borderId="70" xfId="0" applyNumberFormat="1" applyFont="1" applyFill="1" applyBorder="1" applyAlignment="1" applyProtection="1">
      <alignment horizontal="left" vertical="center"/>
    </xf>
    <xf numFmtId="0" fontId="2" fillId="0" borderId="90" xfId="0" applyNumberFormat="1" applyFont="1" applyFill="1" applyBorder="1" applyAlignment="1" applyProtection="1">
      <alignment horizontal="left" vertical="center"/>
    </xf>
    <xf numFmtId="0" fontId="2" fillId="0" borderId="12"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left" vertical="center"/>
    </xf>
    <xf numFmtId="0" fontId="2" fillId="0" borderId="5" xfId="0" applyNumberFormat="1" applyFont="1" applyFill="1" applyBorder="1" applyAlignment="1" applyProtection="1">
      <alignment horizontal="left" vertical="center"/>
    </xf>
    <xf numFmtId="0" fontId="2" fillId="0" borderId="12"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13"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41" xfId="0" applyNumberFormat="1" applyFont="1" applyFill="1" applyBorder="1" applyAlignment="1" applyProtection="1">
      <alignment horizontal="left" vertical="center" shrinkToFit="1"/>
    </xf>
    <xf numFmtId="0" fontId="2" fillId="0" borderId="59" xfId="0" applyNumberFormat="1" applyFont="1" applyFill="1" applyBorder="1" applyAlignment="1" applyProtection="1">
      <alignment horizontal="left" vertical="center" shrinkToFit="1"/>
    </xf>
    <xf numFmtId="0" fontId="2" fillId="0" borderId="41" xfId="0" applyNumberFormat="1" applyFont="1" applyFill="1" applyBorder="1" applyAlignment="1" applyProtection="1">
      <alignment horizontal="left"/>
    </xf>
    <xf numFmtId="0" fontId="2" fillId="0" borderId="59" xfId="0" applyNumberFormat="1" applyFont="1" applyFill="1" applyBorder="1" applyAlignment="1" applyProtection="1">
      <alignment horizontal="left"/>
    </xf>
    <xf numFmtId="0" fontId="20" fillId="0" borderId="12"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4" fillId="2" borderId="0" xfId="0" applyNumberFormat="1" applyFont="1" applyFill="1" applyBorder="1" applyAlignment="1" applyProtection="1">
      <alignment horizontal="center" vertical="center"/>
    </xf>
    <xf numFmtId="0" fontId="17" fillId="0" borderId="120" xfId="0" applyFont="1" applyBorder="1" applyAlignment="1">
      <alignment horizontal="center" wrapText="1"/>
    </xf>
    <xf numFmtId="0" fontId="17" fillId="0" borderId="122" xfId="0" applyFont="1" applyBorder="1" applyAlignment="1">
      <alignment horizontal="center" wrapText="1"/>
    </xf>
    <xf numFmtId="0" fontId="19" fillId="0" borderId="0" xfId="0" applyFont="1" applyBorder="1" applyAlignment="1">
      <alignment horizontal="left" vertical="center" wrapText="1"/>
    </xf>
    <xf numFmtId="0" fontId="19" fillId="0" borderId="22" xfId="0" applyFont="1" applyBorder="1" applyAlignment="1">
      <alignment horizontal="left" vertical="center" wrapText="1"/>
    </xf>
    <xf numFmtId="0" fontId="17" fillId="0" borderId="121"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23" xfId="0" applyFont="1" applyFill="1" applyBorder="1" applyAlignment="1">
      <alignment horizontal="center" vertical="center"/>
    </xf>
    <xf numFmtId="0" fontId="17" fillId="0" borderId="22" xfId="0" applyFont="1" applyFill="1" applyBorder="1" applyAlignment="1">
      <alignment horizontal="center" vertical="center"/>
    </xf>
    <xf numFmtId="0" fontId="2" fillId="0" borderId="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horizontal="center" vertical="center"/>
    </xf>
    <xf numFmtId="0" fontId="1" fillId="0" borderId="3" xfId="0" applyNumberFormat="1"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center" vertical="center" wrapText="1"/>
    </xf>
    <xf numFmtId="0" fontId="2" fillId="2" borderId="21" xfId="0" applyNumberFormat="1" applyFont="1" applyFill="1" applyBorder="1" applyAlignment="1" applyProtection="1">
      <alignment horizontal="center" vertical="center" wrapText="1"/>
    </xf>
    <xf numFmtId="0" fontId="2" fillId="2" borderId="2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wrapText="1"/>
    </xf>
    <xf numFmtId="0" fontId="2" fillId="0" borderId="91"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xf>
    <xf numFmtId="0" fontId="2" fillId="0" borderId="89" xfId="0" applyNumberFormat="1" applyFont="1" applyFill="1" applyBorder="1" applyAlignment="1" applyProtection="1">
      <alignment horizontal="center" vertical="center"/>
    </xf>
    <xf numFmtId="0" fontId="2" fillId="0" borderId="91"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center" vertical="center" wrapText="1"/>
    </xf>
    <xf numFmtId="0" fontId="2" fillId="0" borderId="33" xfId="0" applyNumberFormat="1" applyFont="1" applyFill="1" applyBorder="1" applyAlignment="1" applyProtection="1">
      <alignment horizontal="left" vertical="center"/>
    </xf>
    <xf numFmtId="0" fontId="2" fillId="0" borderId="125" xfId="0" applyNumberFormat="1" applyFont="1" applyFill="1" applyBorder="1" applyAlignment="1" applyProtection="1">
      <alignment horizontal="left" vertical="center"/>
    </xf>
    <xf numFmtId="0" fontId="2" fillId="0" borderId="11" xfId="0" applyNumberFormat="1" applyFont="1" applyFill="1" applyBorder="1" applyAlignment="1" applyProtection="1">
      <alignment horizontal="center" vertical="center"/>
    </xf>
    <xf numFmtId="0" fontId="2" fillId="0" borderId="108" xfId="0" applyNumberFormat="1" applyFont="1" applyFill="1" applyBorder="1" applyAlignment="1" applyProtection="1">
      <alignment horizontal="center" vertical="center" wrapText="1"/>
    </xf>
    <xf numFmtId="0" fontId="2" fillId="0" borderId="110" xfId="0" applyNumberFormat="1" applyFont="1" applyFill="1" applyBorder="1" applyAlignment="1" applyProtection="1">
      <alignment horizontal="center" vertical="center" wrapText="1"/>
    </xf>
    <xf numFmtId="0" fontId="2" fillId="0" borderId="111" xfId="0" applyNumberFormat="1" applyFont="1" applyFill="1" applyBorder="1" applyAlignment="1" applyProtection="1">
      <alignment horizontal="center" vertical="center" wrapText="1"/>
    </xf>
    <xf numFmtId="0" fontId="20" fillId="0" borderId="119"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28" xfId="0" applyFont="1" applyBorder="1" applyAlignment="1">
      <alignment horizontal="center" vertical="center" wrapText="1"/>
    </xf>
    <xf numFmtId="0" fontId="20" fillId="9" borderId="1"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9" borderId="11" xfId="0" applyFont="1" applyFill="1" applyBorder="1" applyAlignment="1">
      <alignment horizontal="center" vertical="center" wrapText="1"/>
    </xf>
    <xf numFmtId="0" fontId="20" fillId="9" borderId="14" xfId="0" applyFont="1" applyFill="1" applyBorder="1" applyAlignment="1">
      <alignment horizontal="center" vertical="center" wrapText="1"/>
    </xf>
    <xf numFmtId="0" fontId="13" fillId="0" borderId="5" xfId="0" applyNumberFormat="1" applyFont="1" applyFill="1" applyBorder="1" applyAlignment="1" applyProtection="1">
      <alignment horizontal="center" vertical="center" wrapText="1"/>
    </xf>
    <xf numFmtId="0" fontId="13" fillId="0" borderId="14" xfId="0" applyNumberFormat="1" applyFont="1" applyFill="1" applyBorder="1" applyAlignment="1" applyProtection="1">
      <alignment horizontal="center" vertical="center" wrapText="1"/>
    </xf>
    <xf numFmtId="0" fontId="13" fillId="0" borderId="23" xfId="0" applyNumberFormat="1" applyFont="1" applyFill="1" applyBorder="1" applyAlignment="1" applyProtection="1">
      <alignment horizontal="center" vertical="center" wrapText="1"/>
    </xf>
    <xf numFmtId="0" fontId="16" fillId="0" borderId="116" xfId="0" applyFont="1" applyBorder="1" applyAlignment="1">
      <alignment horizontal="center" vertical="center" wrapText="1"/>
    </xf>
    <xf numFmtId="0" fontId="0" fillId="0" borderId="116" xfId="0" applyBorder="1" applyAlignment="1">
      <alignment horizontal="center" vertical="center" wrapText="1"/>
    </xf>
    <xf numFmtId="0" fontId="0" fillId="0" borderId="117" xfId="0" applyBorder="1" applyAlignment="1">
      <alignment horizontal="center" vertical="center" wrapText="1"/>
    </xf>
    <xf numFmtId="0" fontId="0" fillId="0" borderId="118" xfId="0" applyBorder="1" applyAlignment="1">
      <alignment horizontal="center" vertical="center" wrapText="1"/>
    </xf>
    <xf numFmtId="0" fontId="2" fillId="0" borderId="75" xfId="0" applyNumberFormat="1" applyFont="1" applyFill="1" applyBorder="1" applyAlignment="1" applyProtection="1">
      <alignment horizontal="center" vertical="center" wrapText="1"/>
    </xf>
    <xf numFmtId="1" fontId="2" fillId="0" borderId="86" xfId="0" applyNumberFormat="1" applyFont="1" applyFill="1" applyBorder="1" applyAlignment="1" applyProtection="1">
      <alignment horizontal="center" vertical="center"/>
    </xf>
    <xf numFmtId="1" fontId="2" fillId="0" borderId="89" xfId="0" applyNumberFormat="1" applyFont="1" applyFill="1" applyBorder="1" applyAlignment="1" applyProtection="1">
      <alignment horizontal="center" vertical="center"/>
    </xf>
    <xf numFmtId="1" fontId="2" fillId="0" borderId="91" xfId="0" applyNumberFormat="1" applyFont="1" applyFill="1" applyBorder="1" applyAlignment="1" applyProtection="1">
      <alignment horizontal="center" vertical="center"/>
    </xf>
    <xf numFmtId="1" fontId="2" fillId="0" borderId="5" xfId="0" applyNumberFormat="1" applyFont="1" applyFill="1" applyBorder="1" applyAlignment="1" applyProtection="1">
      <alignment horizontal="center" vertical="center"/>
    </xf>
    <xf numFmtId="1" fontId="2" fillId="0" borderId="14" xfId="0" applyNumberFormat="1" applyFont="1" applyFill="1" applyBorder="1" applyAlignment="1" applyProtection="1">
      <alignment horizontal="center" vertical="center"/>
    </xf>
    <xf numFmtId="1" fontId="2" fillId="0" borderId="12" xfId="0" applyNumberFormat="1" applyFont="1" applyFill="1" applyBorder="1" applyAlignment="1" applyProtection="1">
      <alignment horizontal="center" vertical="center" wrapText="1"/>
    </xf>
    <xf numFmtId="1" fontId="2" fillId="0" borderId="24" xfId="0" applyNumberFormat="1" applyFont="1" applyFill="1" applyBorder="1" applyAlignment="1" applyProtection="1">
      <alignment horizontal="center" vertical="center" wrapText="1"/>
    </xf>
    <xf numFmtId="1" fontId="2" fillId="0" borderId="20" xfId="0" applyNumberFormat="1" applyFont="1" applyFill="1" applyBorder="1" applyAlignment="1" applyProtection="1">
      <alignment horizontal="center" vertical="center" wrapText="1"/>
    </xf>
    <xf numFmtId="1" fontId="2" fillId="0" borderId="2" xfId="0" applyNumberFormat="1" applyFont="1" applyFill="1" applyBorder="1" applyAlignment="1" applyProtection="1">
      <alignment horizontal="center" vertical="center" wrapText="1"/>
    </xf>
    <xf numFmtId="1" fontId="2" fillId="0" borderId="4" xfId="0" applyNumberFormat="1" applyFont="1" applyFill="1" applyBorder="1" applyAlignment="1" applyProtection="1">
      <alignment horizontal="center" vertical="center" wrapText="1"/>
    </xf>
    <xf numFmtId="1" fontId="2" fillId="0" borderId="2" xfId="0" applyNumberFormat="1" applyFont="1" applyFill="1" applyBorder="1" applyAlignment="1" applyProtection="1">
      <alignment horizontal="center" vertical="center"/>
    </xf>
    <xf numFmtId="1" fontId="2" fillId="0" borderId="4" xfId="0" applyNumberFormat="1" applyFont="1" applyFill="1" applyBorder="1" applyAlignment="1" applyProtection="1">
      <alignment horizontal="center" vertical="center"/>
    </xf>
    <xf numFmtId="1" fontId="2" fillId="0" borderId="12" xfId="0" applyNumberFormat="1" applyFont="1" applyFill="1" applyBorder="1" applyAlignment="1" applyProtection="1">
      <alignment horizontal="center" vertical="center"/>
    </xf>
    <xf numFmtId="1" fontId="2" fillId="0" borderId="20" xfId="0" applyNumberFormat="1" applyFont="1" applyFill="1" applyBorder="1" applyAlignment="1" applyProtection="1">
      <alignment horizontal="center" vertical="center"/>
    </xf>
    <xf numFmtId="1" fontId="2" fillId="0" borderId="24"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center" vertical="center"/>
    </xf>
    <xf numFmtId="1" fontId="2" fillId="0" borderId="13" xfId="0" applyNumberFormat="1" applyFont="1" applyFill="1" applyBorder="1" applyAlignment="1" applyProtection="1">
      <alignment horizontal="center" vertical="center"/>
    </xf>
    <xf numFmtId="1" fontId="2" fillId="0" borderId="21" xfId="0" applyNumberFormat="1" applyFont="1" applyFill="1" applyBorder="1" applyAlignment="1" applyProtection="1">
      <alignment horizontal="center" vertical="center"/>
    </xf>
    <xf numFmtId="1" fontId="2" fillId="0" borderId="22" xfId="0" applyNumberFormat="1" applyFont="1" applyFill="1" applyBorder="1" applyAlignment="1" applyProtection="1">
      <alignment horizontal="center" vertical="center"/>
    </xf>
    <xf numFmtId="1" fontId="2" fillId="0" borderId="23"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left" vertical="center"/>
    </xf>
    <xf numFmtId="1" fontId="2" fillId="0" borderId="5" xfId="0" applyNumberFormat="1" applyFont="1" applyFill="1" applyBorder="1" applyAlignment="1" applyProtection="1">
      <alignment horizontal="left" vertical="center"/>
    </xf>
    <xf numFmtId="1" fontId="13" fillId="0" borderId="5" xfId="0" applyNumberFormat="1" applyFont="1" applyFill="1" applyBorder="1" applyAlignment="1" applyProtection="1">
      <alignment horizontal="center" vertical="center" wrapText="1"/>
    </xf>
    <xf numFmtId="1" fontId="13" fillId="0" borderId="14" xfId="0" applyNumberFormat="1" applyFont="1" applyFill="1" applyBorder="1" applyAlignment="1" applyProtection="1">
      <alignment horizontal="center" vertical="center" wrapText="1"/>
    </xf>
    <xf numFmtId="1" fontId="13" fillId="0" borderId="23" xfId="0" applyNumberFormat="1" applyFont="1" applyFill="1" applyBorder="1" applyAlignment="1" applyProtection="1">
      <alignment horizontal="center" vertical="center" wrapText="1"/>
    </xf>
    <xf numFmtId="1" fontId="20" fillId="0" borderId="12" xfId="0" applyNumberFormat="1" applyFont="1" applyFill="1" applyBorder="1" applyAlignment="1">
      <alignment horizontal="center" vertical="center" wrapText="1"/>
    </xf>
    <xf numFmtId="1" fontId="20" fillId="0" borderId="20" xfId="0" applyNumberFormat="1" applyFont="1" applyFill="1" applyBorder="1" applyAlignment="1">
      <alignment horizontal="center" vertical="center" wrapText="1"/>
    </xf>
    <xf numFmtId="1" fontId="20" fillId="0" borderId="24" xfId="0" applyNumberFormat="1" applyFont="1" applyFill="1" applyBorder="1" applyAlignment="1">
      <alignment horizontal="center" vertical="center" wrapText="1"/>
    </xf>
    <xf numFmtId="1" fontId="4" fillId="2" borderId="0" xfId="0" applyNumberFormat="1" applyFont="1" applyFill="1" applyBorder="1" applyAlignment="1" applyProtection="1">
      <alignment horizontal="center" vertical="center"/>
    </xf>
    <xf numFmtId="1" fontId="17" fillId="0" borderId="120" xfId="0" applyNumberFormat="1" applyFont="1" applyBorder="1" applyAlignment="1">
      <alignment horizontal="center" wrapText="1"/>
    </xf>
    <xf numFmtId="1" fontId="17" fillId="0" borderId="122" xfId="0" applyNumberFormat="1" applyFont="1" applyBorder="1" applyAlignment="1">
      <alignment horizontal="center" wrapText="1"/>
    </xf>
    <xf numFmtId="1" fontId="19" fillId="0" borderId="0" xfId="0" applyNumberFormat="1" applyFont="1" applyBorder="1" applyAlignment="1">
      <alignment horizontal="left" vertical="center" wrapText="1"/>
    </xf>
    <xf numFmtId="1" fontId="19" fillId="0" borderId="22" xfId="0" applyNumberFormat="1" applyFont="1" applyBorder="1" applyAlignment="1">
      <alignment horizontal="left" vertical="center" wrapText="1"/>
    </xf>
    <xf numFmtId="1" fontId="17" fillId="0" borderId="121"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1" fontId="17" fillId="0" borderId="123" xfId="0" applyNumberFormat="1" applyFont="1" applyFill="1" applyBorder="1" applyAlignment="1">
      <alignment horizontal="center" vertical="center"/>
    </xf>
    <xf numFmtId="1" fontId="17" fillId="0" borderId="22" xfId="0" applyNumberFormat="1" applyFont="1" applyFill="1" applyBorder="1" applyAlignment="1">
      <alignment horizontal="center" vertical="center"/>
    </xf>
    <xf numFmtId="1" fontId="2" fillId="0" borderId="1" xfId="0" applyNumberFormat="1" applyFont="1" applyFill="1" applyBorder="1" applyAlignment="1" applyProtection="1">
      <alignment horizontal="center" vertical="center" wrapText="1"/>
    </xf>
    <xf numFmtId="1" fontId="2" fillId="0" borderId="11" xfId="0" applyNumberFormat="1" applyFont="1" applyFill="1" applyBorder="1" applyAlignment="1" applyProtection="1">
      <alignment horizontal="center" vertical="center" wrapText="1"/>
    </xf>
    <xf numFmtId="1" fontId="2" fillId="0" borderId="21" xfId="0" applyNumberFormat="1" applyFont="1" applyFill="1" applyBorder="1" applyAlignment="1" applyProtection="1">
      <alignment horizontal="center" vertical="center" wrapText="1"/>
    </xf>
    <xf numFmtId="1" fontId="1" fillId="0" borderId="2" xfId="0" applyNumberFormat="1" applyFont="1" applyFill="1" applyBorder="1" applyAlignment="1" applyProtection="1">
      <alignment horizontal="center" vertical="center"/>
    </xf>
    <xf numFmtId="1" fontId="1" fillId="0" borderId="3" xfId="0" applyNumberFormat="1" applyFont="1" applyFill="1" applyBorder="1" applyAlignment="1" applyProtection="1">
      <alignment horizontal="center" vertical="center"/>
    </xf>
    <xf numFmtId="1" fontId="2" fillId="2" borderId="1" xfId="0" applyNumberFormat="1" applyFont="1" applyFill="1" applyBorder="1" applyAlignment="1" applyProtection="1">
      <alignment horizontal="center" vertical="center" wrapText="1"/>
    </xf>
    <xf numFmtId="1" fontId="2" fillId="2" borderId="5" xfId="0" applyNumberFormat="1" applyFont="1" applyFill="1" applyBorder="1" applyAlignment="1" applyProtection="1">
      <alignment horizontal="center" vertical="center" wrapText="1"/>
    </xf>
    <xf numFmtId="1" fontId="2" fillId="2" borderId="21" xfId="0" applyNumberFormat="1" applyFont="1" applyFill="1" applyBorder="1" applyAlignment="1" applyProtection="1">
      <alignment horizontal="center" vertical="center" wrapText="1"/>
    </xf>
    <xf numFmtId="1" fontId="2" fillId="2" borderId="23"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alignment horizontal="center" vertical="center" wrapText="1"/>
    </xf>
    <xf numFmtId="1" fontId="2" fillId="0" borderId="23" xfId="0" applyNumberFormat="1" applyFont="1" applyFill="1" applyBorder="1" applyAlignment="1" applyProtection="1">
      <alignment horizontal="center" vertical="center" wrapText="1"/>
    </xf>
    <xf numFmtId="1" fontId="2" fillId="0" borderId="13" xfId="0" applyNumberFormat="1" applyFont="1" applyBorder="1" applyAlignment="1" applyProtection="1">
      <alignment horizontal="center" vertical="center" wrapText="1"/>
    </xf>
    <xf numFmtId="1" fontId="2" fillId="0" borderId="0" xfId="0" applyNumberFormat="1" applyFont="1" applyBorder="1" applyAlignment="1" applyProtection="1">
      <alignment horizontal="center" vertical="center" wrapText="1"/>
    </xf>
    <xf numFmtId="1" fontId="2" fillId="0" borderId="22" xfId="0" applyNumberFormat="1" applyFont="1" applyBorder="1" applyAlignment="1" applyProtection="1">
      <alignment horizontal="center" vertical="center" wrapText="1"/>
    </xf>
    <xf numFmtId="1" fontId="2" fillId="0" borderId="13" xfId="0" applyNumberFormat="1" applyFont="1" applyFill="1" applyBorder="1" applyAlignment="1" applyProtection="1">
      <alignment horizontal="center" vertical="center" wrapText="1"/>
    </xf>
    <xf numFmtId="1" fontId="2" fillId="0" borderId="75" xfId="0" applyNumberFormat="1" applyFont="1" applyFill="1" applyBorder="1" applyAlignment="1" applyProtection="1">
      <alignment horizontal="center" vertical="center" wrapText="1"/>
    </xf>
    <xf numFmtId="1" fontId="2" fillId="0" borderId="108" xfId="0" applyNumberFormat="1" applyFont="1" applyFill="1" applyBorder="1" applyAlignment="1" applyProtection="1">
      <alignment horizontal="center" vertical="center" wrapText="1"/>
    </xf>
    <xf numFmtId="1" fontId="2" fillId="0" borderId="110" xfId="0" applyNumberFormat="1" applyFont="1" applyFill="1" applyBorder="1" applyAlignment="1" applyProtection="1">
      <alignment horizontal="center" vertical="center" wrapText="1"/>
    </xf>
    <xf numFmtId="1" fontId="2" fillId="0" borderId="111" xfId="0" applyNumberFormat="1" applyFont="1" applyFill="1" applyBorder="1" applyAlignment="1" applyProtection="1">
      <alignment horizontal="center" vertical="center" wrapText="1"/>
    </xf>
    <xf numFmtId="1" fontId="20" fillId="0" borderId="119" xfId="0" applyNumberFormat="1" applyFont="1" applyBorder="1" applyAlignment="1">
      <alignment horizontal="center" vertical="center" wrapText="1"/>
    </xf>
    <xf numFmtId="1" fontId="20" fillId="0" borderId="15" xfId="0" applyNumberFormat="1" applyFont="1" applyBorder="1" applyAlignment="1">
      <alignment horizontal="center" vertical="center" wrapText="1"/>
    </xf>
    <xf numFmtId="1" fontId="20" fillId="0" borderId="28" xfId="0" applyNumberFormat="1" applyFont="1" applyBorder="1" applyAlignment="1">
      <alignment horizontal="center" vertical="center" wrapText="1"/>
    </xf>
    <xf numFmtId="1" fontId="20" fillId="9" borderId="1" xfId="0" applyNumberFormat="1" applyFont="1" applyFill="1" applyBorder="1" applyAlignment="1">
      <alignment horizontal="center" vertical="center" wrapText="1"/>
    </xf>
    <xf numFmtId="1" fontId="20" fillId="9" borderId="5" xfId="0" applyNumberFormat="1" applyFont="1" applyFill="1" applyBorder="1" applyAlignment="1">
      <alignment horizontal="center" vertical="center" wrapText="1"/>
    </xf>
    <xf numFmtId="1" fontId="20" fillId="9" borderId="11" xfId="0" applyNumberFormat="1" applyFont="1" applyFill="1" applyBorder="1" applyAlignment="1">
      <alignment horizontal="center" vertical="center" wrapText="1"/>
    </xf>
    <xf numFmtId="1" fontId="20" fillId="9" borderId="14" xfId="0" applyNumberFormat="1" applyFont="1" applyFill="1" applyBorder="1" applyAlignment="1">
      <alignment horizontal="center" vertical="center" wrapText="1"/>
    </xf>
    <xf numFmtId="1" fontId="2" fillId="0" borderId="22"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125" xfId="0" applyNumberFormat="1" applyFont="1" applyFill="1" applyBorder="1" applyAlignment="1" applyProtection="1">
      <alignment horizontal="left" vertical="center"/>
    </xf>
    <xf numFmtId="1" fontId="2" fillId="0" borderId="11" xfId="0" applyNumberFormat="1" applyFont="1" applyFill="1" applyBorder="1" applyAlignment="1" applyProtection="1">
      <alignment horizontal="center" vertical="center"/>
    </xf>
    <xf numFmtId="1" fontId="2" fillId="0" borderId="41" xfId="0" applyNumberFormat="1" applyFont="1" applyFill="1" applyBorder="1" applyAlignment="1" applyProtection="1">
      <alignment horizontal="left" vertical="center"/>
    </xf>
    <xf numFmtId="1" fontId="2" fillId="0" borderId="59" xfId="0" applyNumberFormat="1" applyFont="1" applyFill="1" applyBorder="1" applyAlignment="1" applyProtection="1">
      <alignment horizontal="left" vertical="center"/>
    </xf>
    <xf numFmtId="1" fontId="2" fillId="0" borderId="41" xfId="0" applyNumberFormat="1" applyFont="1" applyFill="1" applyBorder="1" applyAlignment="1" applyProtection="1">
      <alignment horizontal="left" vertical="center" shrinkToFit="1"/>
    </xf>
    <xf numFmtId="1" fontId="2" fillId="0" borderId="59" xfId="0" applyNumberFormat="1" applyFont="1" applyFill="1" applyBorder="1" applyAlignment="1" applyProtection="1">
      <alignment horizontal="left" vertical="center" shrinkToFit="1"/>
    </xf>
    <xf numFmtId="1" fontId="2" fillId="0" borderId="41" xfId="0" applyNumberFormat="1" applyFont="1" applyFill="1" applyBorder="1" applyAlignment="1" applyProtection="1">
      <alignment horizontal="left"/>
    </xf>
    <xf numFmtId="1" fontId="2" fillId="0" borderId="59" xfId="0" applyNumberFormat="1" applyFont="1" applyFill="1" applyBorder="1" applyAlignment="1" applyProtection="1">
      <alignment horizontal="left"/>
    </xf>
    <xf numFmtId="1" fontId="2" fillId="0" borderId="70" xfId="0" applyNumberFormat="1" applyFont="1" applyFill="1" applyBorder="1" applyAlignment="1" applyProtection="1">
      <alignment horizontal="left" vertical="center"/>
    </xf>
    <xf numFmtId="1" fontId="2" fillId="0" borderId="90" xfId="0" applyNumberFormat="1" applyFont="1" applyFill="1" applyBorder="1" applyAlignment="1" applyProtection="1">
      <alignment horizontal="left" vertical="center"/>
    </xf>
    <xf numFmtId="1" fontId="1" fillId="0" borderId="2" xfId="0" applyNumberFormat="1" applyFont="1" applyFill="1" applyBorder="1" applyAlignment="1" applyProtection="1">
      <alignment horizontal="center" vertical="center" wrapText="1"/>
    </xf>
    <xf numFmtId="1" fontId="1" fillId="0" borderId="4" xfId="0" applyNumberFormat="1" applyFont="1" applyFill="1" applyBorder="1" applyAlignment="1" applyProtection="1">
      <alignment horizontal="center" vertical="center" wrapText="1"/>
    </xf>
    <xf numFmtId="1" fontId="2" fillId="0" borderId="86" xfId="0" applyNumberFormat="1" applyFont="1" applyFill="1" applyBorder="1" applyAlignment="1" applyProtection="1">
      <alignment horizontal="center" vertical="center" wrapText="1"/>
    </xf>
    <xf numFmtId="1" fontId="2" fillId="0" borderId="91"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5" fillId="2" borderId="0"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wrapText="1"/>
    </xf>
    <xf numFmtId="0" fontId="1" fillId="0" borderId="3"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3" borderId="10" xfId="0" applyNumberFormat="1" applyFont="1" applyFill="1" applyBorder="1" applyAlignment="1" applyProtection="1">
      <alignment horizontal="center" vertical="center" wrapText="1"/>
    </xf>
    <xf numFmtId="0" fontId="2" fillId="3" borderId="19" xfId="0" applyNumberFormat="1" applyFont="1" applyFill="1" applyBorder="1" applyAlignment="1" applyProtection="1">
      <alignment horizontal="center" vertical="center" wrapText="1"/>
    </xf>
    <xf numFmtId="0" fontId="2" fillId="3" borderId="3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83"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3" borderId="18" xfId="0" applyNumberFormat="1" applyFont="1" applyFill="1" applyBorder="1" applyAlignment="1" applyProtection="1">
      <alignment horizontal="center" vertical="center" wrapText="1"/>
    </xf>
    <xf numFmtId="0" fontId="2" fillId="3" borderId="31" xfId="0" applyNumberFormat="1" applyFont="1" applyFill="1" applyBorder="1" applyAlignment="1" applyProtection="1">
      <alignment horizontal="center" vertical="center" wrapText="1"/>
    </xf>
    <xf numFmtId="0" fontId="2" fillId="0" borderId="84" xfId="0" applyNumberFormat="1" applyFont="1" applyFill="1" applyBorder="1" applyAlignment="1" applyProtection="1">
      <alignment horizontal="left" vertical="center"/>
    </xf>
    <xf numFmtId="0" fontId="2" fillId="0" borderId="85" xfId="0" applyNumberFormat="1" applyFont="1" applyFill="1" applyBorder="1" applyAlignment="1" applyProtection="1">
      <alignment horizontal="left" vertical="center"/>
    </xf>
    <xf numFmtId="0" fontId="2" fillId="0" borderId="88"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xf>
    <xf numFmtId="0" fontId="2" fillId="0" borderId="89" xfId="0" applyNumberFormat="1" applyFont="1" applyFill="1" applyBorder="1" applyAlignment="1" applyProtection="1">
      <alignment horizontal="left" vertical="center" wrapText="1"/>
      <protection hidden="1"/>
    </xf>
    <xf numFmtId="0" fontId="2" fillId="0" borderId="4" xfId="0" applyNumberFormat="1" applyFont="1" applyFill="1" applyBorder="1" applyAlignment="1" applyProtection="1">
      <alignment horizontal="center" vertical="center" wrapText="1"/>
      <protection hidden="1"/>
    </xf>
    <xf numFmtId="0" fontId="2" fillId="0" borderId="86" xfId="0" applyNumberFormat="1" applyFont="1" applyFill="1" applyBorder="1" applyAlignment="1" applyProtection="1">
      <alignment horizontal="left" vertical="center" wrapText="1"/>
      <protection hidden="1"/>
    </xf>
    <xf numFmtId="0" fontId="2" fillId="0" borderId="91" xfId="0" applyNumberFormat="1" applyFont="1" applyFill="1" applyBorder="1" applyAlignment="1" applyProtection="1">
      <alignment horizontal="left" vertical="center" wrapText="1"/>
      <protection hidden="1"/>
    </xf>
    <xf numFmtId="0" fontId="2" fillId="0" borderId="102" xfId="0" applyNumberFormat="1" applyFont="1" applyFill="1" applyBorder="1" applyAlignment="1" applyProtection="1">
      <alignment horizontal="center" vertical="center" wrapText="1"/>
    </xf>
    <xf numFmtId="0" fontId="2" fillId="0" borderId="104" xfId="0" applyNumberFormat="1" applyFont="1" applyFill="1" applyBorder="1" applyAlignment="1" applyProtection="1">
      <alignment horizontal="center" vertical="center" wrapText="1"/>
    </xf>
    <xf numFmtId="0" fontId="2" fillId="0" borderId="65" xfId="0" applyNumberFormat="1" applyFont="1" applyFill="1" applyBorder="1" applyAlignment="1" applyProtection="1">
      <alignment horizontal="center" vertical="center" wrapText="1"/>
    </xf>
    <xf numFmtId="0" fontId="2" fillId="0" borderId="95" xfId="0" applyNumberFormat="1" applyFont="1" applyFill="1" applyBorder="1" applyAlignment="1" applyProtection="1">
      <alignment horizontal="center" vertical="center" wrapText="1"/>
    </xf>
    <xf numFmtId="0" fontId="2" fillId="0" borderId="101" xfId="0" applyNumberFormat="1" applyFont="1" applyFill="1" applyBorder="1" applyAlignment="1" applyProtection="1">
      <alignment horizontal="center" vertical="center" wrapText="1"/>
    </xf>
    <xf numFmtId="0" fontId="2" fillId="0" borderId="66" xfId="0" applyNumberFormat="1" applyFont="1" applyFill="1" applyBorder="1" applyAlignment="1" applyProtection="1">
      <alignment horizontal="center" vertical="center" wrapText="1"/>
    </xf>
    <xf numFmtId="0" fontId="2" fillId="0" borderId="105" xfId="0" applyNumberFormat="1" applyFont="1" applyFill="1" applyBorder="1" applyAlignment="1" applyProtection="1">
      <alignment horizontal="center" vertical="center" wrapText="1"/>
    </xf>
    <xf numFmtId="0" fontId="2" fillId="0" borderId="10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2" fillId="0" borderId="109" xfId="0" applyNumberFormat="1" applyFont="1" applyFill="1" applyBorder="1" applyAlignment="1" applyProtection="1">
      <alignment horizontal="center" vertical="center" wrapText="1"/>
    </xf>
    <xf numFmtId="0" fontId="2" fillId="0" borderId="74" xfId="0" applyNumberFormat="1" applyFont="1" applyFill="1" applyBorder="1" applyAlignment="1" applyProtection="1">
      <alignment horizontal="center" vertical="center" wrapText="1"/>
    </xf>
    <xf numFmtId="0" fontId="2" fillId="0" borderId="11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cellXfs>
  <cellStyles count="4">
    <cellStyle name="Millares" xfId="1" builtinId="3"/>
    <cellStyle name="Normal" xfId="0" builtinId="0"/>
    <cellStyle name="Notas 2" xfId="3"/>
    <cellStyle name="Porcentaje"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L"/>
              <a:t>Pertiencia segun protocolo trimestre i - 2016</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spPr>
            <a:ln w="38100" cap="flat" cmpd="dbl" algn="ctr">
              <a:solidFill>
                <a:schemeClr val="accent2"/>
              </a:solidFill>
              <a:miter lim="800000"/>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Pertinencia!$P$4:$P$49</c15:sqref>
                  </c15:fullRef>
                </c:ext>
              </c:extLst>
              <c:f>(Pertinencia!$P$4:$P$8,Pertinencia!$P$10,Pertinencia!$P$14,Pertinencia!$P$18,Pertinencia!$P$22,Pertinencia!$P$24,Pertinencia!$P$26:$P$27,Pertinencia!$P$30,Pertinencia!$P$38:$P$41,Pertinencia!$P$43,Pertinencia!$P$45,Pertinencia!$P$47:$P$48)</c:f>
              <c:numCache>
                <c:formatCode>0%</c:formatCode>
                <c:ptCount val="21"/>
                <c:pt idx="0">
                  <c:v>0.68076923076923079</c:v>
                </c:pt>
                <c:pt idx="1">
                  <c:v>0.65810711665443877</c:v>
                </c:pt>
                <c:pt idx="2">
                  <c:v>0</c:v>
                </c:pt>
                <c:pt idx="3">
                  <c:v>0.65789473684210531</c:v>
                </c:pt>
                <c:pt idx="4">
                  <c:v>0.3925233644859813</c:v>
                </c:pt>
                <c:pt idx="5">
                  <c:v>0.85283018867924532</c:v>
                </c:pt>
                <c:pt idx="6">
                  <c:v>0.81639344262295077</c:v>
                </c:pt>
                <c:pt idx="7">
                  <c:v>0</c:v>
                </c:pt>
                <c:pt idx="8">
                  <c:v>0</c:v>
                </c:pt>
                <c:pt idx="9">
                  <c:v>0</c:v>
                </c:pt>
                <c:pt idx="10">
                  <c:v>0</c:v>
                </c:pt>
                <c:pt idx="11">
                  <c:v>0</c:v>
                </c:pt>
                <c:pt idx="12">
                  <c:v>0</c:v>
                </c:pt>
                <c:pt idx="13">
                  <c:v>0</c:v>
                </c:pt>
                <c:pt idx="14">
                  <c:v>0</c:v>
                </c:pt>
                <c:pt idx="15">
                  <c:v>0</c:v>
                </c:pt>
                <c:pt idx="16">
                  <c:v>0</c:v>
                </c:pt>
                <c:pt idx="17">
                  <c:v>0</c:v>
                </c:pt>
                <c:pt idx="18">
                  <c:v>0</c:v>
                </c:pt>
                <c:pt idx="19">
                  <c:v>0.4</c:v>
                </c:pt>
                <c:pt idx="20">
                  <c:v>0.18105849582172701</c:v>
                </c:pt>
              </c:numCache>
            </c:numRef>
          </c:val>
          <c:smooth val="0"/>
          <c:extLst>
            <c:ext xmlns:c16="http://schemas.microsoft.com/office/drawing/2014/chart" uri="{C3380CC4-5D6E-409C-BE32-E72D297353CC}">
              <c16:uniqueId val="{00000000-FBF0-491B-9DD6-693189534DA1}"/>
            </c:ext>
          </c:extLst>
        </c:ser>
        <c:dLbls>
          <c:dLblPos val="ctr"/>
          <c:showLegendKey val="0"/>
          <c:showVal val="1"/>
          <c:showCatName val="0"/>
          <c:showSerName val="0"/>
          <c:showPercent val="0"/>
          <c:showBubbleSize val="0"/>
        </c:dLbls>
        <c:smooth val="0"/>
        <c:axId val="-753126976"/>
        <c:axId val="-753124176"/>
      </c:lineChart>
      <c:catAx>
        <c:axId val="-75312697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53124176"/>
        <c:crosses val="autoZero"/>
        <c:auto val="1"/>
        <c:lblAlgn val="ctr"/>
        <c:lblOffset val="100"/>
        <c:noMultiLvlLbl val="0"/>
      </c:catAx>
      <c:valAx>
        <c:axId val="-753124176"/>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53126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L"/>
              <a:t>Pertiencia segun protocolo trimestre Ii - 2016</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spPr>
            <a:ln w="38100" cap="flat" cmpd="dbl" algn="ctr">
              <a:solidFill>
                <a:schemeClr val="accent1"/>
              </a:solidFill>
              <a:miter lim="800000"/>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Pertinencia!$X$4:$X$49</c15:sqref>
                  </c15:fullRef>
                </c:ext>
              </c:extLst>
              <c:f>(Pertinencia!$X$4:$X$8,Pertinencia!$X$10,Pertinencia!$X$14,Pertinencia!$X$18,Pertinencia!$X$22,Pertinencia!$X$24,Pertinencia!$X$26:$X$27,Pertinencia!$X$30,Pertinencia!$X$38:$X$41,Pertinencia!$X$43,Pertinencia!$X$45,Pertinencia!$X$47:$X$48)</c:f>
              <c:numCache>
                <c:formatCode>0%</c:formatCode>
                <c:ptCount val="21"/>
                <c:pt idx="0">
                  <c:v>0.70684931506849313</c:v>
                </c:pt>
                <c:pt idx="1">
                  <c:v>0.61161651504548631</c:v>
                </c:pt>
                <c:pt idx="2">
                  <c:v>0</c:v>
                </c:pt>
                <c:pt idx="3">
                  <c:v>0.52747252747252749</c:v>
                </c:pt>
                <c:pt idx="4">
                  <c:v>0</c:v>
                </c:pt>
                <c:pt idx="5">
                  <c:v>0.87795275590551181</c:v>
                </c:pt>
                <c:pt idx="6">
                  <c:v>0.82524271844660191</c:v>
                </c:pt>
                <c:pt idx="7">
                  <c:v>0</c:v>
                </c:pt>
                <c:pt idx="8">
                  <c:v>0</c:v>
                </c:pt>
                <c:pt idx="9">
                  <c:v>0.63636363636363635</c:v>
                </c:pt>
                <c:pt idx="10">
                  <c:v>0</c:v>
                </c:pt>
                <c:pt idx="11">
                  <c:v>0</c:v>
                </c:pt>
                <c:pt idx="12">
                  <c:v>0</c:v>
                </c:pt>
                <c:pt idx="13">
                  <c:v>0</c:v>
                </c:pt>
                <c:pt idx="14">
                  <c:v>0</c:v>
                </c:pt>
                <c:pt idx="15">
                  <c:v>0</c:v>
                </c:pt>
                <c:pt idx="16">
                  <c:v>0</c:v>
                </c:pt>
                <c:pt idx="17">
                  <c:v>0</c:v>
                </c:pt>
                <c:pt idx="18">
                  <c:v>0</c:v>
                </c:pt>
                <c:pt idx="19">
                  <c:v>0.79136690647482011</c:v>
                </c:pt>
                <c:pt idx="20">
                  <c:v>0.84139784946236562</c:v>
                </c:pt>
              </c:numCache>
            </c:numRef>
          </c:val>
          <c:smooth val="0"/>
          <c:extLst>
            <c:ext xmlns:c16="http://schemas.microsoft.com/office/drawing/2014/chart" uri="{C3380CC4-5D6E-409C-BE32-E72D297353CC}">
              <c16:uniqueId val="{00000000-2BB8-4DD9-8111-06D73E653576}"/>
            </c:ext>
          </c:extLst>
        </c:ser>
        <c:dLbls>
          <c:dLblPos val="ctr"/>
          <c:showLegendKey val="0"/>
          <c:showVal val="1"/>
          <c:showCatName val="0"/>
          <c:showSerName val="0"/>
          <c:showPercent val="0"/>
          <c:showBubbleSize val="0"/>
        </c:dLbls>
        <c:smooth val="0"/>
        <c:axId val="-727688512"/>
        <c:axId val="-738819008"/>
      </c:lineChart>
      <c:catAx>
        <c:axId val="-727688512"/>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38819008"/>
        <c:crosses val="autoZero"/>
        <c:auto val="1"/>
        <c:lblAlgn val="ctr"/>
        <c:lblOffset val="100"/>
        <c:noMultiLvlLbl val="0"/>
      </c:catAx>
      <c:valAx>
        <c:axId val="-73881900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7688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L"/>
              <a:t>Pertiencia segun protocolo trimestre IIi - 2016</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spPr>
            <a:ln w="38100" cap="flat" cmpd="dbl" algn="ctr">
              <a:solidFill>
                <a:schemeClr val="accent3"/>
              </a:solidFill>
              <a:miter lim="800000"/>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Pertinencia!$AF$4:$AF$49</c15:sqref>
                  </c15:fullRef>
                </c:ext>
              </c:extLst>
              <c:f>(Pertinencia!$AF$4:$AF$8,Pertinencia!$AF$10,Pertinencia!$AF$14,Pertinencia!$AF$18,Pertinencia!$AF$22,Pertinencia!$AF$24,Pertinencia!$AF$26:$AF$27,Pertinencia!$AF$30,Pertinencia!$AF$38:$AF$41,Pertinencia!$AF$43,Pertinencia!$AF$45,Pertinencia!$AF$47:$AF$48)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B08B-49B4-88FE-910ACD85D75D}"/>
            </c:ext>
          </c:extLst>
        </c:ser>
        <c:dLbls>
          <c:dLblPos val="ctr"/>
          <c:showLegendKey val="0"/>
          <c:showVal val="1"/>
          <c:showCatName val="0"/>
          <c:showSerName val="0"/>
          <c:showPercent val="0"/>
          <c:showBubbleSize val="0"/>
        </c:dLbls>
        <c:smooth val="0"/>
        <c:axId val="-90012624"/>
        <c:axId val="-90012064"/>
      </c:lineChart>
      <c:catAx>
        <c:axId val="-90012624"/>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0012064"/>
        <c:crosses val="autoZero"/>
        <c:auto val="1"/>
        <c:lblAlgn val="ctr"/>
        <c:lblOffset val="100"/>
        <c:noMultiLvlLbl val="0"/>
      </c:catAx>
      <c:valAx>
        <c:axId val="-90012064"/>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0012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L"/>
              <a:t>Pertiencia segun protocolo trimestre iV - 2016</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spPr>
            <a:ln w="38100" cap="flat" cmpd="dbl" algn="ctr">
              <a:solidFill>
                <a:schemeClr val="accent4"/>
              </a:solidFill>
              <a:miter lim="800000"/>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Pertinencia!$AN$4:$AN$49</c15:sqref>
                  </c15:fullRef>
                </c:ext>
              </c:extLst>
              <c:f>(Pertinencia!$AN$4:$AN$8,Pertinencia!$AN$10,Pertinencia!$AN$14,Pertinencia!$AN$18,Pertinencia!$AN$22,Pertinencia!$AN$24,Pertinencia!$AN$26:$AN$27,Pertinencia!$AN$30,Pertinencia!$AN$38:$AN$41,Pertinencia!$AN$43,Pertinencia!$AN$45,Pertinencia!$AN$47:$AN$48)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9E3F-49D1-A1CF-38810864B080}"/>
            </c:ext>
          </c:extLst>
        </c:ser>
        <c:dLbls>
          <c:dLblPos val="ctr"/>
          <c:showLegendKey val="0"/>
          <c:showVal val="1"/>
          <c:showCatName val="0"/>
          <c:showSerName val="0"/>
          <c:showPercent val="0"/>
          <c:showBubbleSize val="0"/>
        </c:dLbls>
        <c:smooth val="0"/>
        <c:axId val="-90009824"/>
        <c:axId val="-90009264"/>
      </c:lineChart>
      <c:catAx>
        <c:axId val="-90009824"/>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0009264"/>
        <c:crosses val="autoZero"/>
        <c:auto val="1"/>
        <c:lblAlgn val="ctr"/>
        <c:lblOffset val="100"/>
        <c:noMultiLvlLbl val="0"/>
      </c:catAx>
      <c:valAx>
        <c:axId val="-90009264"/>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0009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s-CL"/>
              <a:t>% Pertiencia segun Protocolo de Derivación, año 2016</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L"/>
        </a:p>
      </c:txPr>
    </c:title>
    <c:autoTitleDeleted val="0"/>
    <c:plotArea>
      <c:layout/>
      <c:lineChart>
        <c:grouping val="standard"/>
        <c:varyColors val="0"/>
        <c:ser>
          <c:idx val="0"/>
          <c:order val="0"/>
          <c:spPr>
            <a:ln w="38100"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(Pertinencia!$J$5,Pertinencia!$J$7:$J$8,Pertinencia!$J$10,Pertinencia!$J$18,Pertinencia!$J$22)</c:f>
              <c:strCache>
                <c:ptCount val="6"/>
                <c:pt idx="0">
                  <c:v>Medicina Interna</c:v>
                </c:pt>
                <c:pt idx="1">
                  <c:v>Broncopulmonar </c:v>
                </c:pt>
                <c:pt idx="2">
                  <c:v>Cardiología </c:v>
                </c:pt>
                <c:pt idx="3">
                  <c:v>Gastroenterología </c:v>
                </c:pt>
                <c:pt idx="4">
                  <c:v>Inf. Transmisión Sexual (excluye VIH/SIDA)</c:v>
                </c:pt>
                <c:pt idx="5">
                  <c:v>Neurología </c:v>
                </c:pt>
              </c:strCache>
            </c:strRef>
          </c:cat>
          <c:val>
            <c:numRef>
              <c:extLst>
                <c:ext xmlns:c15="http://schemas.microsoft.com/office/drawing/2012/chart" uri="{02D57815-91ED-43cb-92C2-25804820EDAC}">
                  <c15:fullRef>
                    <c15:sqref>Pertinencia!$H$4:$H$49</c15:sqref>
                  </c15:fullRef>
                </c:ext>
              </c:extLst>
              <c:f>(Pertinencia!$H$5,Pertinencia!$H$7:$H$8,Pertinencia!$H$10,Pertinencia!$H$18,Pertinencia!$H$22)</c:f>
              <c:numCache>
                <c:formatCode>0%</c:formatCode>
                <c:ptCount val="6"/>
                <c:pt idx="0">
                  <c:v>0.63431232091690548</c:v>
                </c:pt>
                <c:pt idx="1">
                  <c:v>0.56589147286821706</c:v>
                </c:pt>
                <c:pt idx="2">
                  <c:v>0.3925233644859813</c:v>
                </c:pt>
                <c:pt idx="3">
                  <c:v>0.86512524084778419</c:v>
                </c:pt>
                <c:pt idx="4">
                  <c:v>0</c:v>
                </c:pt>
                <c:pt idx="5">
                  <c:v>0</c:v>
                </c:pt>
              </c:numCache>
            </c:numRef>
          </c:val>
          <c:smooth val="0"/>
          <c:extLst>
            <c:ext xmlns:c16="http://schemas.microsoft.com/office/drawing/2014/chart" uri="{C3380CC4-5D6E-409C-BE32-E72D297353CC}">
              <c16:uniqueId val="{00000000-EC9D-4906-8F7C-B55AD631D0D9}"/>
            </c:ext>
          </c:extLst>
        </c:ser>
        <c:dLbls>
          <c:dLblPos val="ctr"/>
          <c:showLegendKey val="0"/>
          <c:showVal val="1"/>
          <c:showCatName val="0"/>
          <c:showSerName val="0"/>
          <c:showPercent val="0"/>
          <c:showBubbleSize val="0"/>
        </c:dLbls>
        <c:smooth val="0"/>
        <c:axId val="387111296"/>
        <c:axId val="387111856"/>
      </c:lineChart>
      <c:catAx>
        <c:axId val="38711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L"/>
          </a:p>
        </c:txPr>
        <c:crossAx val="387111856"/>
        <c:crosses val="autoZero"/>
        <c:auto val="1"/>
        <c:lblAlgn val="ctr"/>
        <c:lblOffset val="100"/>
        <c:noMultiLvlLbl val="0"/>
      </c:catAx>
      <c:valAx>
        <c:axId val="3871118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8711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lgn="ctr">
              <a:defRPr sz="1800" b="1" i="0" u="none" strike="noStrike" kern="1200" cap="all" spc="150" baseline="0">
                <a:solidFill>
                  <a:schemeClr val="tx1">
                    <a:lumMod val="50000"/>
                    <a:lumOff val="50000"/>
                  </a:schemeClr>
                </a:solidFill>
                <a:latin typeface="+mn-lt"/>
                <a:ea typeface="+mn-ea"/>
                <a:cs typeface="+mn-cs"/>
              </a:defRPr>
            </a:pPr>
            <a:r>
              <a:rPr lang="es-CL"/>
              <a:t>evolución trimestral</a:t>
            </a:r>
          </a:p>
          <a:p>
            <a:pPr algn="ctr">
              <a:defRPr/>
            </a:pPr>
            <a:r>
              <a:rPr lang="es-CL"/>
              <a:t> Pertiencia segun protocolo,</a:t>
            </a:r>
            <a:r>
              <a:rPr lang="es-CL" baseline="0"/>
              <a:t> año </a:t>
            </a:r>
            <a:r>
              <a:rPr lang="es-CL"/>
              <a:t>2016</a:t>
            </a:r>
          </a:p>
          <a:p>
            <a:pPr algn="ctr">
              <a:defRPr/>
            </a:pPr>
            <a:endParaRPr lang="es-CL"/>
          </a:p>
        </c:rich>
      </c:tx>
      <c:overlay val="0"/>
      <c:spPr>
        <a:noFill/>
        <a:ln>
          <a:noFill/>
        </a:ln>
        <a:effectLst/>
      </c:spPr>
      <c:txPr>
        <a:bodyPr rot="0" spcFirstLastPara="1" vertOverflow="ellipsis" vert="horz" wrap="square" anchor="ctr" anchorCtr="1"/>
        <a:lstStyle/>
        <a:p>
          <a:pPr algn="ct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tx>
            <c:v>Trimestre I</c:v>
          </c:tx>
          <c:spPr>
            <a:ln w="38100" cap="flat" cmpd="dbl" algn="ctr">
              <a:solidFill>
                <a:schemeClr val="accent4">
                  <a:lumMod val="60000"/>
                  <a:lumOff val="40000"/>
                </a:schemeClr>
              </a:solidFill>
              <a:miter lim="800000"/>
            </a:ln>
            <a:effectLst/>
          </c:spPr>
          <c:marker>
            <c:symbol val="none"/>
          </c:marker>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Pertinencia!$P$4:$P$49</c15:sqref>
                  </c15:fullRef>
                </c:ext>
              </c:extLst>
              <c:f>(Pertinencia!$P$4:$P$8,Pertinencia!$P$10,Pertinencia!$P$14,Pertinencia!$P$18,Pertinencia!$P$22,Pertinencia!$P$24,Pertinencia!$P$26:$P$27,Pertinencia!$P$30,Pertinencia!$P$38:$P$41,Pertinencia!$P$43,Pertinencia!$P$45,Pertinencia!$P$47:$P$48)</c:f>
              <c:numCache>
                <c:formatCode>0%</c:formatCode>
                <c:ptCount val="21"/>
                <c:pt idx="0">
                  <c:v>0.68076923076923079</c:v>
                </c:pt>
                <c:pt idx="1">
                  <c:v>0.65810711665443877</c:v>
                </c:pt>
                <c:pt idx="2">
                  <c:v>0</c:v>
                </c:pt>
                <c:pt idx="3">
                  <c:v>0.65789473684210531</c:v>
                </c:pt>
                <c:pt idx="4">
                  <c:v>0.3925233644859813</c:v>
                </c:pt>
                <c:pt idx="5">
                  <c:v>0.85283018867924532</c:v>
                </c:pt>
                <c:pt idx="6">
                  <c:v>0.81639344262295077</c:v>
                </c:pt>
                <c:pt idx="7">
                  <c:v>0</c:v>
                </c:pt>
                <c:pt idx="8">
                  <c:v>0</c:v>
                </c:pt>
                <c:pt idx="9">
                  <c:v>0</c:v>
                </c:pt>
                <c:pt idx="10">
                  <c:v>0</c:v>
                </c:pt>
                <c:pt idx="11">
                  <c:v>0</c:v>
                </c:pt>
                <c:pt idx="12">
                  <c:v>0</c:v>
                </c:pt>
                <c:pt idx="13">
                  <c:v>0</c:v>
                </c:pt>
                <c:pt idx="14">
                  <c:v>0</c:v>
                </c:pt>
                <c:pt idx="15">
                  <c:v>0</c:v>
                </c:pt>
                <c:pt idx="16">
                  <c:v>0</c:v>
                </c:pt>
                <c:pt idx="17">
                  <c:v>0</c:v>
                </c:pt>
                <c:pt idx="18">
                  <c:v>0</c:v>
                </c:pt>
                <c:pt idx="19">
                  <c:v>0.4</c:v>
                </c:pt>
                <c:pt idx="20">
                  <c:v>0.18105849582172701</c:v>
                </c:pt>
              </c:numCache>
            </c:numRef>
          </c:val>
          <c:smooth val="0"/>
          <c:extLst>
            <c:ext xmlns:c16="http://schemas.microsoft.com/office/drawing/2014/chart" uri="{C3380CC4-5D6E-409C-BE32-E72D297353CC}">
              <c16:uniqueId val="{00000000-6C39-4CA8-BD6F-04964CD56070}"/>
            </c:ext>
          </c:extLst>
        </c:ser>
        <c:ser>
          <c:idx val="1"/>
          <c:order val="1"/>
          <c:tx>
            <c:v>Trimestre II</c:v>
          </c:tx>
          <c:spPr>
            <a:ln w="38100" cap="flat" cmpd="dbl" algn="ctr">
              <a:solidFill>
                <a:schemeClr val="accent3">
                  <a:lumMod val="75000"/>
                </a:schemeClr>
              </a:solidFill>
              <a:miter lim="800000"/>
            </a:ln>
            <a:effectLst/>
          </c:spPr>
          <c:marker>
            <c:symbol val="none"/>
          </c:marker>
          <c:cat>
            <c:strLit>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Pertinencia!$X$4:$X$49</c15:sqref>
                  </c15:fullRef>
                </c:ext>
              </c:extLst>
              <c:f>(Pertinencia!$X$4:$X$8,Pertinencia!$X$10,Pertinencia!$X$14,Pertinencia!$X$18,Pertinencia!$X$22,Pertinencia!$X$24,Pertinencia!$X$26:$X$27,Pertinencia!$X$30,Pertinencia!$X$38:$X$41,Pertinencia!$X$43,Pertinencia!$X$45,Pertinencia!$X$47:$X$48)</c:f>
              <c:numCache>
                <c:formatCode>0%</c:formatCode>
                <c:ptCount val="21"/>
                <c:pt idx="0">
                  <c:v>0.70684931506849313</c:v>
                </c:pt>
                <c:pt idx="1">
                  <c:v>0.61161651504548631</c:v>
                </c:pt>
                <c:pt idx="2">
                  <c:v>0</c:v>
                </c:pt>
                <c:pt idx="3">
                  <c:v>0.52747252747252749</c:v>
                </c:pt>
                <c:pt idx="4">
                  <c:v>0</c:v>
                </c:pt>
                <c:pt idx="5">
                  <c:v>0.87795275590551181</c:v>
                </c:pt>
                <c:pt idx="6">
                  <c:v>0.82524271844660191</c:v>
                </c:pt>
                <c:pt idx="7">
                  <c:v>0</c:v>
                </c:pt>
                <c:pt idx="8">
                  <c:v>0</c:v>
                </c:pt>
                <c:pt idx="9">
                  <c:v>0.63636363636363635</c:v>
                </c:pt>
                <c:pt idx="10">
                  <c:v>0</c:v>
                </c:pt>
                <c:pt idx="11">
                  <c:v>0</c:v>
                </c:pt>
                <c:pt idx="12">
                  <c:v>0</c:v>
                </c:pt>
                <c:pt idx="13">
                  <c:v>0</c:v>
                </c:pt>
                <c:pt idx="14">
                  <c:v>0</c:v>
                </c:pt>
                <c:pt idx="15">
                  <c:v>0</c:v>
                </c:pt>
                <c:pt idx="16">
                  <c:v>0</c:v>
                </c:pt>
                <c:pt idx="17">
                  <c:v>0</c:v>
                </c:pt>
                <c:pt idx="18">
                  <c:v>0</c:v>
                </c:pt>
                <c:pt idx="19">
                  <c:v>0.79136690647482011</c:v>
                </c:pt>
                <c:pt idx="20">
                  <c:v>0.84139784946236562</c:v>
                </c:pt>
              </c:numCache>
            </c:numRef>
          </c:val>
          <c:smooth val="0"/>
          <c:extLst>
            <c:ext xmlns:c16="http://schemas.microsoft.com/office/drawing/2014/chart" uri="{C3380CC4-5D6E-409C-BE32-E72D297353CC}">
              <c16:uniqueId val="{00000001-6C39-4CA8-BD6F-04964CD56070}"/>
            </c:ext>
          </c:extLst>
        </c:ser>
        <c:ser>
          <c:idx val="2"/>
          <c:order val="2"/>
          <c:tx>
            <c:v>Trimestre III</c:v>
          </c:tx>
          <c:spPr>
            <a:ln w="38100" cap="flat" cmpd="dbl" algn="ctr">
              <a:solidFill>
                <a:schemeClr val="tx2"/>
              </a:solidFill>
              <a:miter lim="800000"/>
            </a:ln>
            <a:effectLst/>
          </c:spPr>
          <c:marker>
            <c:symbol val="none"/>
          </c:marker>
          <c:cat>
            <c:strLit>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Pertinencia!$AF$4:$AF$49</c15:sqref>
                  </c15:fullRef>
                </c:ext>
              </c:extLst>
              <c:f>(Pertinencia!$AF$4:$AF$8,Pertinencia!$AF$10,Pertinencia!$AF$14,Pertinencia!$AF$18,Pertinencia!$AF$22,Pertinencia!$AF$24,Pertinencia!$AF$26:$AF$27,Pertinencia!$AF$30,Pertinencia!$AF$38:$AF$41,Pertinencia!$AF$43,Pertinencia!$AF$45,Pertinencia!$AF$47:$AF$48)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6C39-4CA8-BD6F-04964CD56070}"/>
            </c:ext>
          </c:extLst>
        </c:ser>
        <c:ser>
          <c:idx val="3"/>
          <c:order val="3"/>
          <c:tx>
            <c:v>Trimestre IV</c:v>
          </c:tx>
          <c:spPr>
            <a:ln w="38100" cap="flat" cmpd="dbl" algn="ctr">
              <a:solidFill>
                <a:schemeClr val="accent2"/>
              </a:solidFill>
              <a:miter lim="800000"/>
            </a:ln>
            <a:effectLst/>
          </c:spPr>
          <c:marker>
            <c:symbol val="none"/>
          </c:marker>
          <c:cat>
            <c:strLit>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Pertinencia!$AN$4:$AN$49</c15:sqref>
                  </c15:fullRef>
                </c:ext>
              </c:extLst>
              <c:f>(Pertinencia!$AN$4:$AN$8,Pertinencia!$AN$10,Pertinencia!$AN$14,Pertinencia!$AN$18,Pertinencia!$AN$22,Pertinencia!$AN$24,Pertinencia!$AN$26:$AN$27,Pertinencia!$AN$30,Pertinencia!$AN$38:$AN$41,Pertinencia!$AN$43,Pertinencia!$AN$45,Pertinencia!$AN$47:$AN$48)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3-6C39-4CA8-BD6F-04964CD56070}"/>
            </c:ext>
          </c:extLst>
        </c:ser>
        <c:dLbls>
          <c:showLegendKey val="0"/>
          <c:showVal val="0"/>
          <c:showCatName val="0"/>
          <c:showSerName val="0"/>
          <c:showPercent val="0"/>
          <c:showBubbleSize val="0"/>
        </c:dLbls>
        <c:smooth val="0"/>
        <c:axId val="-753814896"/>
        <c:axId val="-736225312"/>
      </c:lineChart>
      <c:catAx>
        <c:axId val="-753814896"/>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36225312"/>
        <c:crosses val="autoZero"/>
        <c:auto val="1"/>
        <c:lblAlgn val="ctr"/>
        <c:lblOffset val="100"/>
        <c:noMultiLvlLbl val="0"/>
      </c:catAx>
      <c:valAx>
        <c:axId val="-736225312"/>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53814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1019175</xdr:colOff>
      <xdr:row>49</xdr:row>
      <xdr:rowOff>77561</xdr:rowOff>
    </xdr:from>
    <xdr:to>
      <xdr:col>16</xdr:col>
      <xdr:colOff>27214</xdr:colOff>
      <xdr:row>66</xdr:row>
      <xdr:rowOff>108857</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217714</xdr:colOff>
      <xdr:row>50</xdr:row>
      <xdr:rowOff>81642</xdr:rowOff>
    </xdr:from>
    <xdr:to>
      <xdr:col>23</xdr:col>
      <xdr:colOff>757918</xdr:colOff>
      <xdr:row>67</xdr:row>
      <xdr:rowOff>13607</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95251</xdr:colOff>
      <xdr:row>49</xdr:row>
      <xdr:rowOff>180975</xdr:rowOff>
    </xdr:from>
    <xdr:to>
      <xdr:col>32</xdr:col>
      <xdr:colOff>1</xdr:colOff>
      <xdr:row>67</xdr:row>
      <xdr:rowOff>0</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13607</xdr:colOff>
      <xdr:row>50</xdr:row>
      <xdr:rowOff>19050</xdr:rowOff>
    </xdr:from>
    <xdr:to>
      <xdr:col>39</xdr:col>
      <xdr:colOff>870857</xdr:colOff>
      <xdr:row>67</xdr:row>
      <xdr:rowOff>54429</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761999</xdr:colOff>
      <xdr:row>50</xdr:row>
      <xdr:rowOff>0</xdr:rowOff>
    </xdr:from>
    <xdr:to>
      <xdr:col>8</xdr:col>
      <xdr:colOff>231322</xdr:colOff>
      <xdr:row>65</xdr:row>
      <xdr:rowOff>122466</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435428</xdr:colOff>
      <xdr:row>68</xdr:row>
      <xdr:rowOff>0</xdr:rowOff>
    </xdr:from>
    <xdr:to>
      <xdr:col>9</xdr:col>
      <xdr:colOff>381001</xdr:colOff>
      <xdr:row>93</xdr:row>
      <xdr:rowOff>13608</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nunez/Desktop/Carolina/2017/ENERO/116108SA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nunez/Desktop/Carolina/2017/FEBRERO/116108SA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nunez/Desktop/Carolina/2017/MARZO/116108SA_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ioestadisticahl/Desktop/Nueva%20carpeta/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116108SA_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95"/>
  <sheetViews>
    <sheetView workbookViewId="0">
      <selection activeCell="A23" sqref="A23"/>
    </sheetView>
  </sheetViews>
  <sheetFormatPr baseColWidth="10" defaultRowHeight="14.25" x14ac:dyDescent="0.2"/>
  <cols>
    <col min="1" max="1" width="67.28515625" style="242" customWidth="1"/>
    <col min="2" max="2" width="20.85546875" style="242" customWidth="1"/>
    <col min="3" max="5" width="14.140625" style="242" customWidth="1"/>
    <col min="6" max="6" width="11.42578125" style="242"/>
    <col min="7" max="7" width="12.5703125" style="242" customWidth="1"/>
    <col min="8" max="35" width="11.42578125" style="242"/>
    <col min="36" max="36" width="14.28515625" style="242" customWidth="1"/>
    <col min="37" max="40" width="11.42578125" style="242"/>
    <col min="41" max="41" width="13.5703125" style="242" customWidth="1"/>
    <col min="42" max="42" width="14.42578125" style="242" customWidth="1"/>
    <col min="43" max="44" width="11.42578125" style="242"/>
    <col min="45" max="45" width="13.42578125" style="242" customWidth="1"/>
    <col min="46" max="46" width="17.28515625" style="242" customWidth="1"/>
    <col min="47" max="47" width="14.42578125" style="242" customWidth="1"/>
    <col min="48" max="48" width="11.42578125" style="242"/>
    <col min="49" max="49" width="14" style="242" customWidth="1"/>
    <col min="50" max="50" width="11.42578125" style="242"/>
    <col min="51" max="51" width="13.5703125" style="242" customWidth="1"/>
    <col min="52" max="75" width="11.42578125" style="242"/>
    <col min="76" max="96" width="21.5703125" style="243" hidden="1" customWidth="1"/>
    <col min="97" max="97" width="21.5703125" style="242" hidden="1" customWidth="1"/>
    <col min="98" max="16384" width="11.42578125" style="242"/>
  </cols>
  <sheetData>
    <row r="1" spans="1:89" x14ac:dyDescent="0.2">
      <c r="A1" s="241" t="s">
        <v>0</v>
      </c>
    </row>
    <row r="2" spans="1:89" x14ac:dyDescent="0.2">
      <c r="A2" s="241" t="str">
        <f>CONCATENATE("COMUNA: ",[1]NOMBRE!B2," - ","( ",[1]NOMBRE!C2,[1]NOMBRE!D2,[1]NOMBRE!E2,[1]NOMBRE!F2,[1]NOMBRE!G2," )")</f>
        <v>COMUNA: Linares - ( 07401 )</v>
      </c>
    </row>
    <row r="3" spans="1:89" x14ac:dyDescent="0.2">
      <c r="A3" s="241" t="str">
        <f>CONCATENATE("ESTABLECIMIENTO/ESTRATEGIA: ",[1]NOMBRE!B3," - ","( ",[1]NOMBRE!C3,[1]NOMBRE!D3,[1]NOMBRE!E3,[1]NOMBRE!F3,[1]NOMBRE!G3,[1]NOMBRE!H3," )")</f>
        <v>ESTABLECIMIENTO/ESTRATEGIA: Hospital Presidente Carlos Ibáñez del Campo - ( 116108 )</v>
      </c>
    </row>
    <row r="4" spans="1:89" x14ac:dyDescent="0.2">
      <c r="A4" s="241"/>
    </row>
    <row r="5" spans="1:89" ht="15" customHeight="1" x14ac:dyDescent="0.2">
      <c r="A5" s="241" t="str">
        <f>CONCATENATE("AÑO: ",[1]NOMBRE!B7)</f>
        <v>AÑO: 2017</v>
      </c>
      <c r="AP5" s="573"/>
      <c r="AQ5" s="575"/>
      <c r="AR5" s="575"/>
    </row>
    <row r="6" spans="1:89" ht="15" x14ac:dyDescent="0.2">
      <c r="A6" s="572" t="s">
        <v>1</v>
      </c>
      <c r="B6" s="572"/>
      <c r="C6" s="572"/>
      <c r="D6" s="572"/>
      <c r="E6" s="572"/>
      <c r="F6" s="572"/>
      <c r="G6" s="572"/>
      <c r="H6" s="572"/>
      <c r="I6" s="572"/>
      <c r="J6" s="572"/>
      <c r="K6" s="572"/>
      <c r="L6" s="572"/>
      <c r="M6" s="572"/>
      <c r="N6" s="572"/>
      <c r="O6" s="572"/>
      <c r="P6" s="572"/>
      <c r="Q6" s="572"/>
      <c r="R6" s="572"/>
      <c r="S6" s="572"/>
      <c r="T6" s="572"/>
      <c r="U6" s="572"/>
      <c r="V6" s="572"/>
      <c r="W6" s="572"/>
      <c r="X6" s="572"/>
      <c r="Y6" s="572"/>
      <c r="Z6" s="572"/>
      <c r="AA6" s="572"/>
      <c r="AB6" s="572"/>
      <c r="AC6" s="572"/>
      <c r="AD6" s="572"/>
      <c r="AE6" s="6"/>
      <c r="AF6" s="6"/>
      <c r="AG6" s="6"/>
      <c r="AH6" s="212"/>
      <c r="AI6" s="6"/>
      <c r="AJ6" s="6"/>
      <c r="AK6" s="212"/>
      <c r="AL6" s="6"/>
      <c r="AM6" s="6"/>
      <c r="AN6" s="209"/>
      <c r="AP6" s="573"/>
      <c r="AQ6" s="575"/>
      <c r="AR6" s="575"/>
    </row>
    <row r="7" spans="1:89" ht="15" customHeight="1" x14ac:dyDescent="0.2">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1"/>
      <c r="AA7" s="211"/>
      <c r="AB7" s="211"/>
      <c r="AC7" s="211"/>
      <c r="AD7" s="211"/>
      <c r="AE7" s="6"/>
      <c r="AF7" s="6"/>
      <c r="AG7" s="6"/>
      <c r="AH7" s="212"/>
      <c r="AI7" s="6"/>
      <c r="AJ7" s="6"/>
      <c r="AK7" s="212"/>
      <c r="AL7" s="6"/>
      <c r="AM7" s="6"/>
      <c r="AN7" s="209"/>
      <c r="AP7" s="573"/>
      <c r="AQ7" s="575"/>
      <c r="AR7" s="575"/>
      <c r="AS7" s="577"/>
      <c r="AT7" s="578"/>
      <c r="AU7" s="578"/>
    </row>
    <row r="8" spans="1:89" x14ac:dyDescent="0.2">
      <c r="A8" s="244" t="s">
        <v>125</v>
      </c>
      <c r="B8" s="7"/>
      <c r="C8" s="8"/>
      <c r="D8" s="8"/>
      <c r="E8" s="8"/>
      <c r="F8" s="8"/>
      <c r="G8" s="8"/>
      <c r="H8" s="8"/>
      <c r="I8" s="8"/>
      <c r="J8" s="8"/>
      <c r="K8" s="8"/>
      <c r="L8" s="8"/>
      <c r="M8" s="8"/>
      <c r="N8" s="8"/>
      <c r="O8" s="8"/>
      <c r="P8" s="8"/>
      <c r="Q8" s="8"/>
      <c r="R8" s="8"/>
      <c r="S8" s="8"/>
      <c r="T8" s="8"/>
      <c r="U8" s="8"/>
      <c r="V8" s="8"/>
      <c r="W8" s="8"/>
      <c r="X8" s="8"/>
      <c r="Y8" s="8"/>
      <c r="Z8" s="8"/>
      <c r="AA8" s="8"/>
      <c r="AB8" s="8"/>
      <c r="AC8" s="8"/>
      <c r="AD8" s="9"/>
      <c r="AE8" s="10"/>
      <c r="AF8" s="10"/>
      <c r="AG8" s="10"/>
      <c r="AH8" s="10"/>
      <c r="AI8" s="6"/>
      <c r="AJ8" s="6"/>
      <c r="AK8" s="212"/>
      <c r="AL8" s="6"/>
      <c r="AM8" s="6"/>
      <c r="AN8" s="209"/>
      <c r="AP8" s="574"/>
      <c r="AQ8" s="576"/>
      <c r="AR8" s="576"/>
      <c r="AS8" s="579"/>
      <c r="AT8" s="580"/>
      <c r="AU8" s="580"/>
    </row>
    <row r="9" spans="1:89" ht="39" customHeight="1" x14ac:dyDescent="0.2">
      <c r="A9" s="581" t="s">
        <v>2</v>
      </c>
      <c r="B9" s="584" t="s">
        <v>3</v>
      </c>
      <c r="C9" s="585"/>
      <c r="D9" s="585"/>
      <c r="E9" s="585"/>
      <c r="F9" s="585"/>
      <c r="G9" s="585"/>
      <c r="H9" s="585"/>
      <c r="I9" s="585"/>
      <c r="J9" s="585"/>
      <c r="K9" s="585"/>
      <c r="L9" s="585"/>
      <c r="M9" s="585"/>
      <c r="N9" s="585"/>
      <c r="O9" s="585"/>
      <c r="P9" s="585"/>
      <c r="Q9" s="585"/>
      <c r="R9" s="585"/>
      <c r="S9" s="585"/>
      <c r="T9" s="585"/>
      <c r="U9" s="585"/>
      <c r="V9" s="585"/>
      <c r="W9" s="585"/>
      <c r="X9" s="581" t="s">
        <v>15</v>
      </c>
      <c r="Y9" s="595"/>
      <c r="Z9" s="595"/>
      <c r="AA9" s="595"/>
      <c r="AB9" s="595"/>
      <c r="AC9" s="595"/>
      <c r="AD9" s="595"/>
      <c r="AE9" s="590"/>
      <c r="AF9" s="586" t="s">
        <v>4</v>
      </c>
      <c r="AG9" s="587"/>
      <c r="AH9" s="581" t="s">
        <v>5</v>
      </c>
      <c r="AI9" s="590"/>
      <c r="AJ9" s="592" t="s">
        <v>6</v>
      </c>
      <c r="AK9" s="581" t="s">
        <v>7</v>
      </c>
      <c r="AL9" s="590"/>
      <c r="AM9" s="581" t="s">
        <v>8</v>
      </c>
      <c r="AN9" s="590"/>
      <c r="AO9" s="607" t="s">
        <v>126</v>
      </c>
      <c r="AP9" s="610" t="s">
        <v>127</v>
      </c>
      <c r="AQ9" s="613" t="s">
        <v>128</v>
      </c>
      <c r="AR9" s="614"/>
      <c r="AS9" s="581" t="s">
        <v>129</v>
      </c>
      <c r="AT9" s="595"/>
      <c r="AU9" s="595"/>
      <c r="AV9" s="245"/>
    </row>
    <row r="10" spans="1:89" x14ac:dyDescent="0.2">
      <c r="A10" s="582"/>
      <c r="B10" s="534" t="s">
        <v>11</v>
      </c>
      <c r="C10" s="581" t="s">
        <v>12</v>
      </c>
      <c r="D10" s="595"/>
      <c r="E10" s="595"/>
      <c r="F10" s="595"/>
      <c r="G10" s="595"/>
      <c r="H10" s="595"/>
      <c r="I10" s="595"/>
      <c r="J10" s="595"/>
      <c r="K10" s="595"/>
      <c r="L10" s="595"/>
      <c r="M10" s="595"/>
      <c r="N10" s="595"/>
      <c r="O10" s="595"/>
      <c r="P10" s="595"/>
      <c r="Q10" s="595"/>
      <c r="R10" s="595"/>
      <c r="S10" s="590"/>
      <c r="T10" s="581" t="s">
        <v>13</v>
      </c>
      <c r="U10" s="590"/>
      <c r="V10" s="562" t="s">
        <v>14</v>
      </c>
      <c r="W10" s="564"/>
      <c r="X10" s="563" t="s">
        <v>16</v>
      </c>
      <c r="Y10" s="563"/>
      <c r="Z10" s="563"/>
      <c r="AA10" s="564"/>
      <c r="AB10" s="562" t="s">
        <v>17</v>
      </c>
      <c r="AC10" s="563"/>
      <c r="AD10" s="563"/>
      <c r="AE10" s="564"/>
      <c r="AF10" s="588"/>
      <c r="AG10" s="589"/>
      <c r="AH10" s="583"/>
      <c r="AI10" s="591"/>
      <c r="AJ10" s="593"/>
      <c r="AK10" s="583"/>
      <c r="AL10" s="591"/>
      <c r="AM10" s="583"/>
      <c r="AN10" s="591"/>
      <c r="AO10" s="608"/>
      <c r="AP10" s="611"/>
      <c r="AQ10" s="615"/>
      <c r="AR10" s="616"/>
      <c r="AS10" s="583"/>
      <c r="AT10" s="603"/>
      <c r="AU10" s="591"/>
    </row>
    <row r="11" spans="1:89" ht="31.5" customHeight="1" x14ac:dyDescent="0.2">
      <c r="A11" s="583"/>
      <c r="B11" s="536"/>
      <c r="C11" s="13" t="s">
        <v>18</v>
      </c>
      <c r="D11" s="108" t="s">
        <v>19</v>
      </c>
      <c r="E11" s="15" t="s">
        <v>20</v>
      </c>
      <c r="F11" s="15" t="s">
        <v>21</v>
      </c>
      <c r="G11" s="15" t="s">
        <v>22</v>
      </c>
      <c r="H11" s="16" t="s">
        <v>23</v>
      </c>
      <c r="I11" s="16" t="s">
        <v>24</v>
      </c>
      <c r="J11" s="16" t="s">
        <v>25</v>
      </c>
      <c r="K11" s="16" t="s">
        <v>26</v>
      </c>
      <c r="L11" s="16" t="s">
        <v>27</v>
      </c>
      <c r="M11" s="16" t="s">
        <v>28</v>
      </c>
      <c r="N11" s="16" t="s">
        <v>29</v>
      </c>
      <c r="O11" s="16" t="s">
        <v>30</v>
      </c>
      <c r="P11" s="16" t="s">
        <v>31</v>
      </c>
      <c r="Q11" s="16" t="s">
        <v>32</v>
      </c>
      <c r="R11" s="16" t="s">
        <v>33</v>
      </c>
      <c r="S11" s="17" t="s">
        <v>34</v>
      </c>
      <c r="T11" s="13" t="s">
        <v>9</v>
      </c>
      <c r="U11" s="18" t="s">
        <v>35</v>
      </c>
      <c r="V11" s="220" t="s">
        <v>36</v>
      </c>
      <c r="W11" s="18" t="s">
        <v>37</v>
      </c>
      <c r="X11" s="217" t="s">
        <v>38</v>
      </c>
      <c r="Y11" s="19" t="s">
        <v>39</v>
      </c>
      <c r="Z11" s="15" t="s">
        <v>40</v>
      </c>
      <c r="AA11" s="18" t="s">
        <v>41</v>
      </c>
      <c r="AB11" s="19" t="s">
        <v>38</v>
      </c>
      <c r="AC11" s="19" t="s">
        <v>39</v>
      </c>
      <c r="AD11" s="15" t="s">
        <v>40</v>
      </c>
      <c r="AE11" s="18" t="s">
        <v>41</v>
      </c>
      <c r="AF11" s="246" t="s">
        <v>42</v>
      </c>
      <c r="AG11" s="247" t="s">
        <v>43</v>
      </c>
      <c r="AH11" s="13" t="s">
        <v>9</v>
      </c>
      <c r="AI11" s="18" t="s">
        <v>35</v>
      </c>
      <c r="AJ11" s="594"/>
      <c r="AK11" s="13" t="s">
        <v>9</v>
      </c>
      <c r="AL11" s="18" t="s">
        <v>35</v>
      </c>
      <c r="AM11" s="13" t="s">
        <v>9</v>
      </c>
      <c r="AN11" s="18" t="s">
        <v>35</v>
      </c>
      <c r="AO11" s="609"/>
      <c r="AP11" s="612"/>
      <c r="AQ11" s="248" t="s">
        <v>16</v>
      </c>
      <c r="AR11" s="248" t="s">
        <v>10</v>
      </c>
      <c r="AS11" s="157" t="s">
        <v>130</v>
      </c>
      <c r="AT11" s="157" t="s">
        <v>131</v>
      </c>
      <c r="AU11" s="224" t="s">
        <v>132</v>
      </c>
    </row>
    <row r="12" spans="1:89" x14ac:dyDescent="0.2">
      <c r="A12" s="21" t="s">
        <v>133</v>
      </c>
      <c r="B12" s="249">
        <f>SUM(C12+D12+E12+F12+G12+H12+I12+J12+K12)</f>
        <v>672</v>
      </c>
      <c r="C12" s="23">
        <f>+Enero!C12+Febrero!C12+'Marzo '!C12</f>
        <v>277</v>
      </c>
      <c r="D12" s="23">
        <f>+Enero!D12+Febrero!D12+'Marzo '!D12</f>
        <v>221</v>
      </c>
      <c r="E12" s="23">
        <f>+Enero!E12+Febrero!E12+'Marzo '!E12</f>
        <v>174</v>
      </c>
      <c r="F12" s="23">
        <f>+Enero!F12+Febrero!F12+'Marzo '!F12</f>
        <v>0</v>
      </c>
      <c r="G12" s="23">
        <f>+Enero!G12+Febrero!G12+'Marzo '!G12</f>
        <v>0</v>
      </c>
      <c r="H12" s="23">
        <f>+Enero!H12+Febrero!H12+'Marzo '!H12</f>
        <v>0</v>
      </c>
      <c r="I12" s="23">
        <f>+Enero!I12+Febrero!I12+'Marzo '!I12</f>
        <v>0</v>
      </c>
      <c r="J12" s="23">
        <f>+Enero!J12+Febrero!J12+'Marzo '!J12</f>
        <v>0</v>
      </c>
      <c r="K12" s="23">
        <f>+Enero!K12+Febrero!K12+'Marzo '!K12</f>
        <v>0</v>
      </c>
      <c r="L12" s="23">
        <f>+Enero!L12+Febrero!L12+'Marzo '!L12</f>
        <v>0</v>
      </c>
      <c r="M12" s="23">
        <f>+Enero!M12+Febrero!M12+'Marzo '!M12</f>
        <v>0</v>
      </c>
      <c r="N12" s="23">
        <f>+Enero!N12+Febrero!N12+'Marzo '!N12</f>
        <v>0</v>
      </c>
      <c r="O12" s="23">
        <f>+Enero!O12+Febrero!O12+'Marzo '!O12</f>
        <v>0</v>
      </c>
      <c r="P12" s="23">
        <f>+Enero!P12+Febrero!P12+'Marzo '!P12</f>
        <v>0</v>
      </c>
      <c r="Q12" s="23">
        <f>+Enero!Q12+Febrero!Q12+'Marzo '!Q12</f>
        <v>0</v>
      </c>
      <c r="R12" s="23">
        <f>+Enero!R12+Febrero!R12+'Marzo '!R12</f>
        <v>0</v>
      </c>
      <c r="S12" s="23">
        <f>+Enero!S12+Febrero!S12+'Marzo '!S12</f>
        <v>0</v>
      </c>
      <c r="T12" s="23">
        <f>+Enero!T12+Febrero!T12+'Marzo '!T12</f>
        <v>672</v>
      </c>
      <c r="U12" s="23">
        <f>+Enero!U12+Febrero!U12+'Marzo '!U12</f>
        <v>0</v>
      </c>
      <c r="V12" s="23">
        <f>+Enero!V12+Febrero!V12+'Marzo '!V12</f>
        <v>296</v>
      </c>
      <c r="W12" s="23">
        <f>+Enero!W12+Febrero!W12+'Marzo '!W12</f>
        <v>376</v>
      </c>
      <c r="X12" s="23">
        <f>+Enero!X12+Febrero!X12+'Marzo '!X12</f>
        <v>260</v>
      </c>
      <c r="Y12" s="23">
        <f>+Enero!Y12+Febrero!Y12+'Marzo '!Y12</f>
        <v>260</v>
      </c>
      <c r="Z12" s="23">
        <f>+Enero!Z12+Febrero!Z12+'Marzo '!Z12</f>
        <v>0</v>
      </c>
      <c r="AA12" s="23">
        <f>+Enero!AA12+Febrero!AA12+'Marzo '!AA12</f>
        <v>0</v>
      </c>
      <c r="AB12" s="23">
        <f>+Enero!AB12+Febrero!AB12+'Marzo '!AB12</f>
        <v>0</v>
      </c>
      <c r="AC12" s="23">
        <f>+Enero!AC12+Febrero!AC12+'Marzo '!AC12</f>
        <v>0</v>
      </c>
      <c r="AD12" s="23">
        <f>+Enero!AD12+Febrero!AD12+'Marzo '!AD12</f>
        <v>0</v>
      </c>
      <c r="AE12" s="23">
        <f>+Enero!AE12+Febrero!AE12+'Marzo '!AE12</f>
        <v>0</v>
      </c>
      <c r="AF12" s="23">
        <f>+Enero!AF12+Febrero!AF12+'Marzo '!AF12</f>
        <v>177</v>
      </c>
      <c r="AG12" s="23">
        <f>+Enero!AG12+Febrero!AG12+'Marzo '!AG12</f>
        <v>0</v>
      </c>
      <c r="AH12" s="23">
        <f>+Enero!AH12+Febrero!AH12+'Marzo '!AH12</f>
        <v>92</v>
      </c>
      <c r="AI12" s="23">
        <f>+Enero!AI12+Febrero!AI12+'Marzo '!AI12</f>
        <v>0</v>
      </c>
      <c r="AJ12" s="23">
        <f>+Enero!AJ12+Febrero!AJ12+'Marzo '!AJ12</f>
        <v>4</v>
      </c>
      <c r="AK12" s="23">
        <f>+Enero!AK12+Febrero!AK12+'Marzo '!AK12</f>
        <v>1</v>
      </c>
      <c r="AL12" s="23">
        <f>+Enero!AL12+Febrero!AL12+'Marzo '!AL12</f>
        <v>0</v>
      </c>
      <c r="AM12" s="23">
        <f>+Enero!AM12+Febrero!AM12+'Marzo '!AM12</f>
        <v>35</v>
      </c>
      <c r="AN12" s="23">
        <f>+Enero!AN12+Febrero!AN12+'Marzo '!AN12</f>
        <v>0</v>
      </c>
      <c r="AO12" s="23">
        <f>+Enero!AO12+Febrero!AO12+'Marzo '!AO12</f>
        <v>0</v>
      </c>
      <c r="AP12" s="23">
        <f>+Enero!AP12+Febrero!AP12+'Marzo '!AP12</f>
        <v>0</v>
      </c>
      <c r="AQ12" s="23">
        <f>+Enero!AQ12+Febrero!AQ12+'Marzo '!AQ12</f>
        <v>0</v>
      </c>
      <c r="AR12" s="23">
        <f>+Enero!AR12+Febrero!AR12+'Marzo '!AR12</f>
        <v>0</v>
      </c>
      <c r="AS12" s="23">
        <f>+Enero!AS12+Febrero!AS12+'Marzo '!AS12</f>
        <v>0</v>
      </c>
      <c r="AT12" s="23">
        <f>+Enero!AT12+Febrero!AT12+'Marzo '!AT12</f>
        <v>0</v>
      </c>
      <c r="AU12" s="23">
        <f>+Enero!AU12+Febrero!AU12+'Marzo '!AU12</f>
        <v>0</v>
      </c>
      <c r="AV12" s="256" t="s">
        <v>134</v>
      </c>
      <c r="CG12" s="243">
        <v>0</v>
      </c>
      <c r="CI12" s="243">
        <v>0</v>
      </c>
      <c r="CJ12" s="243">
        <v>0</v>
      </c>
      <c r="CK12" s="243">
        <v>0</v>
      </c>
    </row>
    <row r="13" spans="1:89" x14ac:dyDescent="0.2">
      <c r="A13" s="48" t="s">
        <v>135</v>
      </c>
      <c r="B13" s="249">
        <f>SUM(C13+D13+E13+F13+G13+H13+I13+J13+K13+L13+M13+N13+O13+P13+Q13+R13+S13)</f>
        <v>2731</v>
      </c>
      <c r="C13" s="23">
        <f>+Enero!C13+Febrero!C13+'Marzo '!C13</f>
        <v>0</v>
      </c>
      <c r="D13" s="23">
        <f>+Enero!D13+Febrero!D13+'Marzo '!D13</f>
        <v>0</v>
      </c>
      <c r="E13" s="23">
        <f>+Enero!E13+Febrero!E13+'Marzo '!E13</f>
        <v>0</v>
      </c>
      <c r="F13" s="23">
        <f>+Enero!F13+Febrero!F13+'Marzo '!F13</f>
        <v>40</v>
      </c>
      <c r="G13" s="23">
        <f>+Enero!G13+Febrero!G13+'Marzo '!G13</f>
        <v>127</v>
      </c>
      <c r="H13" s="23">
        <f>+Enero!H13+Febrero!H13+'Marzo '!H13</f>
        <v>194</v>
      </c>
      <c r="I13" s="23">
        <f>+Enero!I13+Febrero!I13+'Marzo '!I13</f>
        <v>138</v>
      </c>
      <c r="J13" s="23">
        <f>+Enero!J13+Febrero!J13+'Marzo '!J13</f>
        <v>118</v>
      </c>
      <c r="K13" s="23">
        <f>+Enero!K13+Febrero!K13+'Marzo '!K13</f>
        <v>110</v>
      </c>
      <c r="L13" s="23">
        <f>+Enero!L13+Febrero!L13+'Marzo '!L13</f>
        <v>185</v>
      </c>
      <c r="M13" s="23">
        <f>+Enero!M13+Febrero!M13+'Marzo '!M13</f>
        <v>208</v>
      </c>
      <c r="N13" s="23">
        <f>+Enero!N13+Febrero!N13+'Marzo '!N13</f>
        <v>194</v>
      </c>
      <c r="O13" s="23">
        <f>+Enero!O13+Febrero!O13+'Marzo '!O13</f>
        <v>250</v>
      </c>
      <c r="P13" s="23">
        <f>+Enero!P13+Febrero!P13+'Marzo '!P13</f>
        <v>299</v>
      </c>
      <c r="Q13" s="23">
        <f>+Enero!Q13+Febrero!Q13+'Marzo '!Q13</f>
        <v>294</v>
      </c>
      <c r="R13" s="23">
        <f>+Enero!R13+Febrero!R13+'Marzo '!R13</f>
        <v>253</v>
      </c>
      <c r="S13" s="23">
        <f>+Enero!S13+Febrero!S13+'Marzo '!S13</f>
        <v>321</v>
      </c>
      <c r="T13" s="23">
        <f>+Enero!T13+Febrero!T13+'Marzo '!T13</f>
        <v>0</v>
      </c>
      <c r="U13" s="23">
        <f>+Enero!U13+Febrero!U13+'Marzo '!U13</f>
        <v>2731</v>
      </c>
      <c r="V13" s="23">
        <f>+Enero!V13+Febrero!V13+'Marzo '!V13</f>
        <v>1043</v>
      </c>
      <c r="W13" s="23">
        <f>+Enero!W13+Febrero!W13+'Marzo '!W13</f>
        <v>1688</v>
      </c>
      <c r="X13" s="23">
        <f>+Enero!X13+Febrero!X13+'Marzo '!X13</f>
        <v>0</v>
      </c>
      <c r="Y13" s="23">
        <f>+Enero!Y13+Febrero!Y13+'Marzo '!Y13</f>
        <v>0</v>
      </c>
      <c r="Z13" s="23">
        <f>+Enero!Z13+Febrero!Z13+'Marzo '!Z13</f>
        <v>0</v>
      </c>
      <c r="AA13" s="23">
        <f>+Enero!AA13+Febrero!AA13+'Marzo '!AA13</f>
        <v>0</v>
      </c>
      <c r="AB13" s="23">
        <f>+Enero!AB13+Febrero!AB13+'Marzo '!AB13</f>
        <v>1384</v>
      </c>
      <c r="AC13" s="23">
        <f>+Enero!AC13+Febrero!AC13+'Marzo '!AC13</f>
        <v>1363</v>
      </c>
      <c r="AD13" s="23">
        <f>+Enero!AD13+Febrero!AD13+'Marzo '!AD13</f>
        <v>0</v>
      </c>
      <c r="AE13" s="23">
        <f>+Enero!AE13+Febrero!AE13+'Marzo '!AE13</f>
        <v>21</v>
      </c>
      <c r="AF13" s="23">
        <f>+Enero!AF13+Febrero!AF13+'Marzo '!AF13</f>
        <v>897</v>
      </c>
      <c r="AG13" s="23">
        <f>+Enero!AG13+Febrero!AG13+'Marzo '!AG13</f>
        <v>0</v>
      </c>
      <c r="AH13" s="23">
        <f>+Enero!AH13+Febrero!AH13+'Marzo '!AH13</f>
        <v>0</v>
      </c>
      <c r="AI13" s="23">
        <f>+Enero!AI13+Febrero!AI13+'Marzo '!AI13</f>
        <v>471</v>
      </c>
      <c r="AJ13" s="23">
        <f>+Enero!AJ13+Febrero!AJ13+'Marzo '!AJ13</f>
        <v>1756</v>
      </c>
      <c r="AK13" s="23">
        <f>+Enero!AK13+Febrero!AK13+'Marzo '!AK13</f>
        <v>0</v>
      </c>
      <c r="AL13" s="23">
        <f>+Enero!AL13+Febrero!AL13+'Marzo '!AL13</f>
        <v>95</v>
      </c>
      <c r="AM13" s="23">
        <f>+Enero!AM13+Febrero!AM13+'Marzo '!AM13</f>
        <v>0</v>
      </c>
      <c r="AN13" s="23">
        <f>+Enero!AN13+Febrero!AN13+'Marzo '!AN13</f>
        <v>263</v>
      </c>
      <c r="AO13" s="23">
        <f>+Enero!AO13+Febrero!AO13+'Marzo '!AO13</f>
        <v>0</v>
      </c>
      <c r="AP13" s="23">
        <f>+Enero!AP13+Febrero!AP13+'Marzo '!AP13</f>
        <v>0</v>
      </c>
      <c r="AQ13" s="23">
        <f>+Enero!AQ13+Febrero!AQ13+'Marzo '!AQ13</f>
        <v>0</v>
      </c>
      <c r="AR13" s="23">
        <f>+Enero!AR13+Febrero!AR13+'Marzo '!AR13</f>
        <v>0</v>
      </c>
      <c r="AS13" s="23">
        <f>+Enero!AS13+Febrero!AS13+'Marzo '!AS13</f>
        <v>0</v>
      </c>
      <c r="AT13" s="23">
        <f>+Enero!AT13+Febrero!AT13+'Marzo '!AT13</f>
        <v>0</v>
      </c>
      <c r="AU13" s="23">
        <f>+Enero!AU13+Febrero!AU13+'Marzo '!AU13</f>
        <v>0</v>
      </c>
      <c r="AV13" s="256" t="s">
        <v>134</v>
      </c>
      <c r="CG13" s="243">
        <v>0</v>
      </c>
      <c r="CI13" s="243">
        <v>0</v>
      </c>
      <c r="CJ13" s="243">
        <v>0</v>
      </c>
      <c r="CK13" s="243">
        <v>0</v>
      </c>
    </row>
    <row r="14" spans="1:89" x14ac:dyDescent="0.2">
      <c r="A14" s="48" t="s">
        <v>136</v>
      </c>
      <c r="B14" s="249">
        <f>SUM(C14)</f>
        <v>320</v>
      </c>
      <c r="C14" s="23">
        <f>+Enero!C14+Febrero!C14+'Marzo '!C14</f>
        <v>320</v>
      </c>
      <c r="D14" s="23">
        <f>+Enero!D14+Febrero!D14+'Marzo '!D14</f>
        <v>0</v>
      </c>
      <c r="E14" s="23">
        <f>+Enero!E14+Febrero!E14+'Marzo '!E14</f>
        <v>0</v>
      </c>
      <c r="F14" s="23">
        <f>+Enero!F14+Febrero!F14+'Marzo '!F14</f>
        <v>0</v>
      </c>
      <c r="G14" s="23">
        <f>+Enero!G14+Febrero!G14+'Marzo '!G14</f>
        <v>0</v>
      </c>
      <c r="H14" s="23">
        <f>+Enero!H14+Febrero!H14+'Marzo '!H14</f>
        <v>0</v>
      </c>
      <c r="I14" s="23">
        <f>+Enero!I14+Febrero!I14+'Marzo '!I14</f>
        <v>0</v>
      </c>
      <c r="J14" s="23">
        <f>+Enero!J14+Febrero!J14+'Marzo '!J14</f>
        <v>0</v>
      </c>
      <c r="K14" s="23">
        <f>+Enero!K14+Febrero!K14+'Marzo '!K14</f>
        <v>0</v>
      </c>
      <c r="L14" s="23">
        <f>+Enero!L14+Febrero!L14+'Marzo '!L14</f>
        <v>0</v>
      </c>
      <c r="M14" s="23">
        <f>+Enero!M14+Febrero!M14+'Marzo '!M14</f>
        <v>0</v>
      </c>
      <c r="N14" s="23">
        <f>+Enero!N14+Febrero!N14+'Marzo '!N14</f>
        <v>0</v>
      </c>
      <c r="O14" s="23">
        <f>+Enero!O14+Febrero!O14+'Marzo '!O14</f>
        <v>0</v>
      </c>
      <c r="P14" s="23">
        <f>+Enero!P14+Febrero!P14+'Marzo '!P14</f>
        <v>0</v>
      </c>
      <c r="Q14" s="23">
        <f>+Enero!Q14+Febrero!Q14+'Marzo '!Q14</f>
        <v>0</v>
      </c>
      <c r="R14" s="23">
        <f>+Enero!R14+Febrero!R14+'Marzo '!R14</f>
        <v>0</v>
      </c>
      <c r="S14" s="23">
        <f>+Enero!S14+Febrero!S14+'Marzo '!S14</f>
        <v>0</v>
      </c>
      <c r="T14" s="23">
        <f>+Enero!T14+Febrero!T14+'Marzo '!T14</f>
        <v>320</v>
      </c>
      <c r="U14" s="23">
        <f>+Enero!U14+Febrero!U14+'Marzo '!U14</f>
        <v>0</v>
      </c>
      <c r="V14" s="23">
        <f>+Enero!V14+Febrero!V14+'Marzo '!V14</f>
        <v>171</v>
      </c>
      <c r="W14" s="23">
        <f>+Enero!W14+Febrero!W14+'Marzo '!W14</f>
        <v>149</v>
      </c>
      <c r="X14" s="23">
        <f>+Enero!X14+Febrero!X14+'Marzo '!X14</f>
        <v>85</v>
      </c>
      <c r="Y14" s="23">
        <f>+Enero!Y14+Febrero!Y14+'Marzo '!Y14</f>
        <v>85</v>
      </c>
      <c r="Z14" s="23">
        <f>+Enero!Z14+Febrero!Z14+'Marzo '!Z14</f>
        <v>0</v>
      </c>
      <c r="AA14" s="23">
        <f>+Enero!AA14+Febrero!AA14+'Marzo '!AA14</f>
        <v>0</v>
      </c>
      <c r="AB14" s="23">
        <f>+Enero!AB14+Febrero!AB14+'Marzo '!AB14</f>
        <v>0</v>
      </c>
      <c r="AC14" s="23">
        <f>+Enero!AC14+Febrero!AC14+'Marzo '!AC14</f>
        <v>0</v>
      </c>
      <c r="AD14" s="23">
        <f>+Enero!AD14+Febrero!AD14+'Marzo '!AD14</f>
        <v>0</v>
      </c>
      <c r="AE14" s="23">
        <f>+Enero!AE14+Febrero!AE14+'Marzo '!AE14</f>
        <v>0</v>
      </c>
      <c r="AF14" s="23">
        <f>+Enero!AF14+Febrero!AF14+'Marzo '!AF14</f>
        <v>0</v>
      </c>
      <c r="AG14" s="23">
        <f>+Enero!AG14+Febrero!AG14+'Marzo '!AG14</f>
        <v>0</v>
      </c>
      <c r="AH14" s="23">
        <f>+Enero!AH14+Febrero!AH14+'Marzo '!AH14</f>
        <v>44</v>
      </c>
      <c r="AI14" s="23">
        <f>+Enero!AI14+Febrero!AI14+'Marzo '!AI14</f>
        <v>0</v>
      </c>
      <c r="AJ14" s="23">
        <f>+Enero!AJ14+Febrero!AJ14+'Marzo '!AJ14</f>
        <v>1</v>
      </c>
      <c r="AK14" s="23">
        <f>+Enero!AK14+Febrero!AK14+'Marzo '!AK14</f>
        <v>0</v>
      </c>
      <c r="AL14" s="23">
        <f>+Enero!AL14+Febrero!AL14+'Marzo '!AL14</f>
        <v>0</v>
      </c>
      <c r="AM14" s="23">
        <f>+Enero!AM14+Febrero!AM14+'Marzo '!AM14</f>
        <v>30</v>
      </c>
      <c r="AN14" s="23">
        <f>+Enero!AN14+Febrero!AN14+'Marzo '!AN14</f>
        <v>0</v>
      </c>
      <c r="AO14" s="23">
        <f>+Enero!AO14+Febrero!AO14+'Marzo '!AO14</f>
        <v>0</v>
      </c>
      <c r="AP14" s="23">
        <f>+Enero!AP14+Febrero!AP14+'Marzo '!AP14</f>
        <v>0</v>
      </c>
      <c r="AQ14" s="23">
        <f>+Enero!AQ14+Febrero!AQ14+'Marzo '!AQ14</f>
        <v>0</v>
      </c>
      <c r="AR14" s="23">
        <f>+Enero!AR14+Febrero!AR14+'Marzo '!AR14</f>
        <v>0</v>
      </c>
      <c r="AS14" s="23">
        <f>+Enero!AS14+Febrero!AS14+'Marzo '!AS14</f>
        <v>0</v>
      </c>
      <c r="AT14" s="23">
        <f>+Enero!AT14+Febrero!AT14+'Marzo '!AT14</f>
        <v>0</v>
      </c>
      <c r="AU14" s="23">
        <f>+Enero!AU14+Febrero!AU14+'Marzo '!AU14</f>
        <v>0</v>
      </c>
      <c r="AV14" s="256" t="s">
        <v>137</v>
      </c>
      <c r="CE14" s="243" t="s">
        <v>138</v>
      </c>
      <c r="CG14" s="243">
        <v>0</v>
      </c>
      <c r="CI14" s="243">
        <v>0</v>
      </c>
      <c r="CJ14" s="243">
        <v>0</v>
      </c>
      <c r="CK14" s="243">
        <v>1</v>
      </c>
    </row>
    <row r="15" spans="1:89" x14ac:dyDescent="0.2">
      <c r="A15" s="48" t="s">
        <v>139</v>
      </c>
      <c r="B15" s="249">
        <f>SUM(C15+D15+E15+F15+G15+H15+I15+J15+K15)</f>
        <v>91</v>
      </c>
      <c r="C15" s="23">
        <f>+Enero!C15+Febrero!C15+'Marzo '!C15</f>
        <v>49</v>
      </c>
      <c r="D15" s="23">
        <f>+Enero!D15+Febrero!D15+'Marzo '!D15</f>
        <v>24</v>
      </c>
      <c r="E15" s="23">
        <f>+Enero!E15+Febrero!E15+'Marzo '!E15</f>
        <v>18</v>
      </c>
      <c r="F15" s="23">
        <f>+Enero!F15+Febrero!F15+'Marzo '!F15</f>
        <v>0</v>
      </c>
      <c r="G15" s="23">
        <f>+Enero!G15+Febrero!G15+'Marzo '!G15</f>
        <v>0</v>
      </c>
      <c r="H15" s="23">
        <f>+Enero!H15+Febrero!H15+'Marzo '!H15</f>
        <v>0</v>
      </c>
      <c r="I15" s="23">
        <f>+Enero!I15+Febrero!I15+'Marzo '!I15</f>
        <v>0</v>
      </c>
      <c r="J15" s="23">
        <f>+Enero!J15+Febrero!J15+'Marzo '!J15</f>
        <v>0</v>
      </c>
      <c r="K15" s="23">
        <f>+Enero!K15+Febrero!K15+'Marzo '!K15</f>
        <v>0</v>
      </c>
      <c r="L15" s="23">
        <f>+Enero!L15+Febrero!L15+'Marzo '!L15</f>
        <v>0</v>
      </c>
      <c r="M15" s="23">
        <f>+Enero!M15+Febrero!M15+'Marzo '!M15</f>
        <v>0</v>
      </c>
      <c r="N15" s="23">
        <f>+Enero!N15+Febrero!N15+'Marzo '!N15</f>
        <v>0</v>
      </c>
      <c r="O15" s="23">
        <f>+Enero!O15+Febrero!O15+'Marzo '!O15</f>
        <v>0</v>
      </c>
      <c r="P15" s="23">
        <f>+Enero!P15+Febrero!P15+'Marzo '!P15</f>
        <v>0</v>
      </c>
      <c r="Q15" s="23">
        <f>+Enero!Q15+Febrero!Q15+'Marzo '!Q15</f>
        <v>0</v>
      </c>
      <c r="R15" s="23">
        <f>+Enero!R15+Febrero!R15+'Marzo '!R15</f>
        <v>0</v>
      </c>
      <c r="S15" s="23">
        <f>+Enero!S15+Febrero!S15+'Marzo '!S15</f>
        <v>0</v>
      </c>
      <c r="T15" s="23">
        <f>+Enero!T15+Febrero!T15+'Marzo '!T15</f>
        <v>91</v>
      </c>
      <c r="U15" s="23">
        <f>+Enero!U15+Febrero!U15+'Marzo '!U15</f>
        <v>0</v>
      </c>
      <c r="V15" s="23">
        <f>+Enero!V15+Febrero!V15+'Marzo '!V15</f>
        <v>61</v>
      </c>
      <c r="W15" s="23">
        <f>+Enero!W15+Febrero!W15+'Marzo '!W15</f>
        <v>30</v>
      </c>
      <c r="X15" s="23">
        <f>+Enero!X15+Febrero!X15+'Marzo '!X15</f>
        <v>38</v>
      </c>
      <c r="Y15" s="23">
        <f>+Enero!Y15+Febrero!Y15+'Marzo '!Y15</f>
        <v>38</v>
      </c>
      <c r="Z15" s="23">
        <f>+Enero!Z15+Febrero!Z15+'Marzo '!Z15</f>
        <v>0</v>
      </c>
      <c r="AA15" s="23">
        <f>+Enero!AA15+Febrero!AA15+'Marzo '!AA15</f>
        <v>0</v>
      </c>
      <c r="AB15" s="23">
        <f>+Enero!AB15+Febrero!AB15+'Marzo '!AB15</f>
        <v>0</v>
      </c>
      <c r="AC15" s="23">
        <f>+Enero!AC15+Febrero!AC15+'Marzo '!AC15</f>
        <v>0</v>
      </c>
      <c r="AD15" s="23">
        <f>+Enero!AD15+Febrero!AD15+'Marzo '!AD15</f>
        <v>0</v>
      </c>
      <c r="AE15" s="23">
        <f>+Enero!AE15+Febrero!AE15+'Marzo '!AE15</f>
        <v>0</v>
      </c>
      <c r="AF15" s="23">
        <f>+Enero!AF15+Febrero!AF15+'Marzo '!AF15</f>
        <v>25</v>
      </c>
      <c r="AG15" s="23">
        <f>+Enero!AG15+Febrero!AG15+'Marzo '!AG15</f>
        <v>0</v>
      </c>
      <c r="AH15" s="23">
        <f>+Enero!AH15+Febrero!AH15+'Marzo '!AH15</f>
        <v>13</v>
      </c>
      <c r="AI15" s="23">
        <f>+Enero!AI15+Febrero!AI15+'Marzo '!AI15</f>
        <v>0</v>
      </c>
      <c r="AJ15" s="23">
        <f>+Enero!AJ15+Febrero!AJ15+'Marzo '!AJ15</f>
        <v>0</v>
      </c>
      <c r="AK15" s="23">
        <f>+Enero!AK15+Febrero!AK15+'Marzo '!AK15</f>
        <v>0</v>
      </c>
      <c r="AL15" s="23">
        <f>+Enero!AL15+Febrero!AL15+'Marzo '!AL15</f>
        <v>0</v>
      </c>
      <c r="AM15" s="23">
        <f>+Enero!AM15+Febrero!AM15+'Marzo '!AM15</f>
        <v>0</v>
      </c>
      <c r="AN15" s="23">
        <f>+Enero!AN15+Febrero!AN15+'Marzo '!AN15</f>
        <v>0</v>
      </c>
      <c r="AO15" s="23">
        <f>+Enero!AO15+Febrero!AO15+'Marzo '!AO15</f>
        <v>0</v>
      </c>
      <c r="AP15" s="23">
        <f>+Enero!AP15+Febrero!AP15+'Marzo '!AP15</f>
        <v>0</v>
      </c>
      <c r="AQ15" s="23">
        <f>+Enero!AQ15+Febrero!AQ15+'Marzo '!AQ15</f>
        <v>0</v>
      </c>
      <c r="AR15" s="23">
        <f>+Enero!AR15+Febrero!AR15+'Marzo '!AR15</f>
        <v>0</v>
      </c>
      <c r="AS15" s="23">
        <f>+Enero!AS15+Febrero!AS15+'Marzo '!AS15</f>
        <v>0</v>
      </c>
      <c r="AT15" s="23">
        <f>+Enero!AT15+Febrero!AT15+'Marzo '!AT15</f>
        <v>0</v>
      </c>
      <c r="AU15" s="23">
        <f>+Enero!AU15+Febrero!AU15+'Marzo '!AU15</f>
        <v>0</v>
      </c>
      <c r="AV15" s="256" t="s">
        <v>134</v>
      </c>
      <c r="CG15" s="243">
        <v>0</v>
      </c>
      <c r="CI15" s="243">
        <v>0</v>
      </c>
      <c r="CJ15" s="243">
        <v>0</v>
      </c>
      <c r="CK15" s="243">
        <v>0</v>
      </c>
    </row>
    <row r="16" spans="1:89" x14ac:dyDescent="0.2">
      <c r="A16" s="48" t="s">
        <v>140</v>
      </c>
      <c r="B16" s="249">
        <f>SUM(C16+D16+E16+F16+G16+H16+I16+J16+K16+L16+M16+N16+O16+P16+Q16+R16+S16)</f>
        <v>204</v>
      </c>
      <c r="C16" s="23">
        <f>+Enero!C16+Febrero!C16+'Marzo '!C16</f>
        <v>40</v>
      </c>
      <c r="D16" s="23">
        <f>+Enero!D16+Febrero!D16+'Marzo '!D16</f>
        <v>26</v>
      </c>
      <c r="E16" s="23">
        <f>+Enero!E16+Febrero!E16+'Marzo '!E16</f>
        <v>12</v>
      </c>
      <c r="F16" s="23">
        <f>+Enero!F16+Febrero!F16+'Marzo '!F16</f>
        <v>4</v>
      </c>
      <c r="G16" s="23">
        <f>+Enero!G16+Febrero!G16+'Marzo '!G16</f>
        <v>0</v>
      </c>
      <c r="H16" s="23">
        <f>+Enero!H16+Febrero!H16+'Marzo '!H16</f>
        <v>1</v>
      </c>
      <c r="I16" s="23">
        <f>+Enero!I16+Febrero!I16+'Marzo '!I16</f>
        <v>2</v>
      </c>
      <c r="J16" s="23">
        <f>+Enero!J16+Febrero!J16+'Marzo '!J16</f>
        <v>0</v>
      </c>
      <c r="K16" s="23">
        <f>+Enero!K16+Febrero!K16+'Marzo '!K16</f>
        <v>1</v>
      </c>
      <c r="L16" s="23">
        <f>+Enero!L16+Febrero!L16+'Marzo '!L16</f>
        <v>3</v>
      </c>
      <c r="M16" s="23">
        <f>+Enero!M16+Febrero!M16+'Marzo '!M16</f>
        <v>8</v>
      </c>
      <c r="N16" s="23">
        <f>+Enero!N16+Febrero!N16+'Marzo '!N16</f>
        <v>9</v>
      </c>
      <c r="O16" s="23">
        <f>+Enero!O16+Febrero!O16+'Marzo '!O16</f>
        <v>12</v>
      </c>
      <c r="P16" s="23">
        <f>+Enero!P16+Febrero!P16+'Marzo '!P16</f>
        <v>19</v>
      </c>
      <c r="Q16" s="23">
        <f>+Enero!Q16+Febrero!Q16+'Marzo '!Q16</f>
        <v>21</v>
      </c>
      <c r="R16" s="23">
        <f>+Enero!R16+Febrero!R16+'Marzo '!R16</f>
        <v>18</v>
      </c>
      <c r="S16" s="23">
        <f>+Enero!S16+Febrero!S16+'Marzo '!S16</f>
        <v>28</v>
      </c>
      <c r="T16" s="23">
        <f>+Enero!T16+Febrero!T16+'Marzo '!T16</f>
        <v>78</v>
      </c>
      <c r="U16" s="23">
        <f>+Enero!U16+Febrero!U16+'Marzo '!U16</f>
        <v>126</v>
      </c>
      <c r="V16" s="23">
        <f>+Enero!V16+Febrero!V16+'Marzo '!V16</f>
        <v>94</v>
      </c>
      <c r="W16" s="23">
        <f>+Enero!W16+Febrero!W16+'Marzo '!W16</f>
        <v>110</v>
      </c>
      <c r="X16" s="23">
        <f>+Enero!X16+Febrero!X16+'Marzo '!X16</f>
        <v>36</v>
      </c>
      <c r="Y16" s="23">
        <f>+Enero!Y16+Febrero!Y16+'Marzo '!Y16</f>
        <v>36</v>
      </c>
      <c r="Z16" s="23">
        <f>+Enero!Z16+Febrero!Z16+'Marzo '!Z16</f>
        <v>0</v>
      </c>
      <c r="AA16" s="23">
        <f>+Enero!AA16+Febrero!AA16+'Marzo '!AA16</f>
        <v>0</v>
      </c>
      <c r="AB16" s="23">
        <f>+Enero!AB16+Febrero!AB16+'Marzo '!AB16</f>
        <v>71</v>
      </c>
      <c r="AC16" s="23">
        <f>+Enero!AC16+Febrero!AC16+'Marzo '!AC16</f>
        <v>71</v>
      </c>
      <c r="AD16" s="23">
        <f>+Enero!AD16+Febrero!AD16+'Marzo '!AD16</f>
        <v>0</v>
      </c>
      <c r="AE16" s="23">
        <f>+Enero!AE16+Febrero!AE16+'Marzo '!AE16</f>
        <v>0</v>
      </c>
      <c r="AF16" s="23">
        <f>+Enero!AF16+Febrero!AF16+'Marzo '!AF16</f>
        <v>42</v>
      </c>
      <c r="AG16" s="23">
        <f>+Enero!AG16+Febrero!AG16+'Marzo '!AG16</f>
        <v>0</v>
      </c>
      <c r="AH16" s="23">
        <f>+Enero!AH16+Febrero!AH16+'Marzo '!AH16</f>
        <v>12</v>
      </c>
      <c r="AI16" s="23">
        <f>+Enero!AI16+Febrero!AI16+'Marzo '!AI16</f>
        <v>12</v>
      </c>
      <c r="AJ16" s="23">
        <f>+Enero!AJ16+Febrero!AJ16+'Marzo '!AJ16</f>
        <v>0</v>
      </c>
      <c r="AK16" s="23">
        <f>+Enero!AK16+Febrero!AK16+'Marzo '!AK16</f>
        <v>0</v>
      </c>
      <c r="AL16" s="23">
        <f>+Enero!AL16+Febrero!AL16+'Marzo '!AL16</f>
        <v>1</v>
      </c>
      <c r="AM16" s="23">
        <f>+Enero!AM16+Febrero!AM16+'Marzo '!AM16</f>
        <v>1</v>
      </c>
      <c r="AN16" s="23">
        <f>+Enero!AN16+Febrero!AN16+'Marzo '!AN16</f>
        <v>9</v>
      </c>
      <c r="AO16" s="23">
        <f>+Enero!AO16+Febrero!AO16+'Marzo '!AO16</f>
        <v>0</v>
      </c>
      <c r="AP16" s="23">
        <f>+Enero!AP16+Febrero!AP16+'Marzo '!AP16</f>
        <v>0</v>
      </c>
      <c r="AQ16" s="23">
        <f>+Enero!AQ16+Febrero!AQ16+'Marzo '!AQ16</f>
        <v>0</v>
      </c>
      <c r="AR16" s="23">
        <f>+Enero!AR16+Febrero!AR16+'Marzo '!AR16</f>
        <v>0</v>
      </c>
      <c r="AS16" s="23">
        <f>+Enero!AS16+Febrero!AS16+'Marzo '!AS16</f>
        <v>0</v>
      </c>
      <c r="AT16" s="23">
        <f>+Enero!AT16+Febrero!AT16+'Marzo '!AT16</f>
        <v>0</v>
      </c>
      <c r="AU16" s="23">
        <f>+Enero!AU16+Febrero!AU16+'Marzo '!AU16</f>
        <v>0</v>
      </c>
      <c r="AV16" s="256" t="s">
        <v>134</v>
      </c>
      <c r="CG16" s="243">
        <v>0</v>
      </c>
      <c r="CI16" s="243">
        <v>0</v>
      </c>
      <c r="CJ16" s="243">
        <v>0</v>
      </c>
      <c r="CK16" s="243">
        <v>0</v>
      </c>
    </row>
    <row r="17" spans="1:89" x14ac:dyDescent="0.2">
      <c r="A17" s="48" t="s">
        <v>141</v>
      </c>
      <c r="B17" s="249">
        <f>SUM(C17+D17+E17+F17+G17+H17+I17+J17+K17)</f>
        <v>115</v>
      </c>
      <c r="C17" s="23">
        <f>+Enero!C17+Febrero!C17+'Marzo '!C17</f>
        <v>71</v>
      </c>
      <c r="D17" s="23">
        <f>+Enero!D17+Febrero!D17+'Marzo '!D17</f>
        <v>20</v>
      </c>
      <c r="E17" s="23">
        <f>+Enero!E17+Febrero!E17+'Marzo '!E17</f>
        <v>24</v>
      </c>
      <c r="F17" s="23">
        <f>+Enero!F17+Febrero!F17+'Marzo '!F17</f>
        <v>0</v>
      </c>
      <c r="G17" s="23">
        <f>+Enero!G17+Febrero!G17+'Marzo '!G17</f>
        <v>0</v>
      </c>
      <c r="H17" s="23">
        <f>+Enero!H17+Febrero!H17+'Marzo '!H17</f>
        <v>0</v>
      </c>
      <c r="I17" s="23">
        <f>+Enero!I17+Febrero!I17+'Marzo '!I17</f>
        <v>0</v>
      </c>
      <c r="J17" s="23">
        <f>+Enero!J17+Febrero!J17+'Marzo '!J17</f>
        <v>0</v>
      </c>
      <c r="K17" s="23">
        <f>+Enero!K17+Febrero!K17+'Marzo '!K17</f>
        <v>0</v>
      </c>
      <c r="L17" s="23">
        <f>+Enero!L17+Febrero!L17+'Marzo '!L17</f>
        <v>0</v>
      </c>
      <c r="M17" s="23">
        <f>+Enero!M17+Febrero!M17+'Marzo '!M17</f>
        <v>0</v>
      </c>
      <c r="N17" s="23">
        <f>+Enero!N17+Febrero!N17+'Marzo '!N17</f>
        <v>0</v>
      </c>
      <c r="O17" s="23">
        <f>+Enero!O17+Febrero!O17+'Marzo '!O17</f>
        <v>0</v>
      </c>
      <c r="P17" s="23">
        <f>+Enero!P17+Febrero!P17+'Marzo '!P17</f>
        <v>0</v>
      </c>
      <c r="Q17" s="23">
        <f>+Enero!Q17+Febrero!Q17+'Marzo '!Q17</f>
        <v>0</v>
      </c>
      <c r="R17" s="23">
        <f>+Enero!R17+Febrero!R17+'Marzo '!R17</f>
        <v>0</v>
      </c>
      <c r="S17" s="23">
        <f>+Enero!S17+Febrero!S17+'Marzo '!S17</f>
        <v>0</v>
      </c>
      <c r="T17" s="23">
        <f>+Enero!T17+Febrero!T17+'Marzo '!T17</f>
        <v>115</v>
      </c>
      <c r="U17" s="23">
        <f>+Enero!U17+Febrero!U17+'Marzo '!U17</f>
        <v>0</v>
      </c>
      <c r="V17" s="23">
        <f>+Enero!V17+Febrero!V17+'Marzo '!V17</f>
        <v>63</v>
      </c>
      <c r="W17" s="23">
        <f>+Enero!W17+Febrero!W17+'Marzo '!W17</f>
        <v>52</v>
      </c>
      <c r="X17" s="23">
        <f>+Enero!X17+Febrero!X17+'Marzo '!X17</f>
        <v>60</v>
      </c>
      <c r="Y17" s="23">
        <f>+Enero!Y17+Febrero!Y17+'Marzo '!Y17</f>
        <v>60</v>
      </c>
      <c r="Z17" s="23">
        <f>+Enero!Z17+Febrero!Z17+'Marzo '!Z17</f>
        <v>0</v>
      </c>
      <c r="AA17" s="23">
        <f>+Enero!AA17+Febrero!AA17+'Marzo '!AA17</f>
        <v>0</v>
      </c>
      <c r="AB17" s="23">
        <f>+Enero!AB17+Febrero!AB17+'Marzo '!AB17</f>
        <v>0</v>
      </c>
      <c r="AC17" s="23">
        <f>+Enero!AC17+Febrero!AC17+'Marzo '!AC17</f>
        <v>0</v>
      </c>
      <c r="AD17" s="23">
        <f>+Enero!AD17+Febrero!AD17+'Marzo '!AD17</f>
        <v>0</v>
      </c>
      <c r="AE17" s="23">
        <f>+Enero!AE17+Febrero!AE17+'Marzo '!AE17</f>
        <v>0</v>
      </c>
      <c r="AF17" s="23">
        <f>+Enero!AF17+Febrero!AF17+'Marzo '!AF17</f>
        <v>48</v>
      </c>
      <c r="AG17" s="23">
        <f>+Enero!AG17+Febrero!AG17+'Marzo '!AG17</f>
        <v>0</v>
      </c>
      <c r="AH17" s="23">
        <f>+Enero!AH17+Febrero!AH17+'Marzo '!AH17</f>
        <v>8</v>
      </c>
      <c r="AI17" s="23">
        <f>+Enero!AI17+Febrero!AI17+'Marzo '!AI17</f>
        <v>0</v>
      </c>
      <c r="AJ17" s="23">
        <f>+Enero!AJ17+Febrero!AJ17+'Marzo '!AJ17</f>
        <v>21</v>
      </c>
      <c r="AK17" s="23">
        <f>+Enero!AK17+Febrero!AK17+'Marzo '!AK17</f>
        <v>0</v>
      </c>
      <c r="AL17" s="23">
        <f>+Enero!AL17+Febrero!AL17+'Marzo '!AL17</f>
        <v>0</v>
      </c>
      <c r="AM17" s="23">
        <f>+Enero!AM17+Febrero!AM17+'Marzo '!AM17</f>
        <v>6</v>
      </c>
      <c r="AN17" s="23">
        <f>+Enero!AN17+Febrero!AN17+'Marzo '!AN17</f>
        <v>0</v>
      </c>
      <c r="AO17" s="23">
        <f>+Enero!AO17+Febrero!AO17+'Marzo '!AO17</f>
        <v>109</v>
      </c>
      <c r="AP17" s="23">
        <f>+Enero!AP17+Febrero!AP17+'Marzo '!AP17</f>
        <v>0</v>
      </c>
      <c r="AQ17" s="23">
        <f>+Enero!AQ17+Febrero!AQ17+'Marzo '!AQ17</f>
        <v>0</v>
      </c>
      <c r="AR17" s="23">
        <f>+Enero!AR17+Febrero!AR17+'Marzo '!AR17</f>
        <v>0</v>
      </c>
      <c r="AS17" s="23">
        <f>+Enero!AS17+Febrero!AS17+'Marzo '!AS17</f>
        <v>0</v>
      </c>
      <c r="AT17" s="23">
        <f>+Enero!AT17+Febrero!AT17+'Marzo '!AT17</f>
        <v>0</v>
      </c>
      <c r="AU17" s="23">
        <f>+Enero!AU17+Febrero!AU17+'Marzo '!AU17</f>
        <v>0</v>
      </c>
      <c r="AV17" s="256" t="s">
        <v>134</v>
      </c>
      <c r="CG17" s="243">
        <v>0</v>
      </c>
      <c r="CI17" s="243">
        <v>0</v>
      </c>
      <c r="CJ17" s="243">
        <v>0</v>
      </c>
      <c r="CK17" s="243">
        <v>0</v>
      </c>
    </row>
    <row r="18" spans="1:89" x14ac:dyDescent="0.2">
      <c r="A18" s="48" t="s">
        <v>142</v>
      </c>
      <c r="B18" s="249">
        <f>SUM(C18+D18+E18+F18+G18+H18+I18+J18+K18+L18+M18+N18+O18+P18+Q18+R18+S18)</f>
        <v>1085</v>
      </c>
      <c r="C18" s="23">
        <f>+Enero!C18+Febrero!C18+'Marzo '!C18</f>
        <v>46</v>
      </c>
      <c r="D18" s="23">
        <f>+Enero!D18+Febrero!D18+'Marzo '!D18</f>
        <v>19</v>
      </c>
      <c r="E18" s="23">
        <f>+Enero!E18+Febrero!E18+'Marzo '!E18</f>
        <v>14</v>
      </c>
      <c r="F18" s="23">
        <f>+Enero!F18+Febrero!F18+'Marzo '!F18</f>
        <v>13</v>
      </c>
      <c r="G18" s="23">
        <f>+Enero!G18+Febrero!G18+'Marzo '!G18</f>
        <v>9</v>
      </c>
      <c r="H18" s="23">
        <f>+Enero!H18+Febrero!H18+'Marzo '!H18</f>
        <v>9</v>
      </c>
      <c r="I18" s="23">
        <f>+Enero!I18+Febrero!I18+'Marzo '!I18</f>
        <v>5</v>
      </c>
      <c r="J18" s="23">
        <f>+Enero!J18+Febrero!J18+'Marzo '!J18</f>
        <v>13</v>
      </c>
      <c r="K18" s="23">
        <f>+Enero!K18+Febrero!K18+'Marzo '!K18</f>
        <v>17</v>
      </c>
      <c r="L18" s="23">
        <f>+Enero!L18+Febrero!L18+'Marzo '!L18</f>
        <v>35</v>
      </c>
      <c r="M18" s="23">
        <f>+Enero!M18+Febrero!M18+'Marzo '!M18</f>
        <v>73</v>
      </c>
      <c r="N18" s="23">
        <f>+Enero!N18+Febrero!N18+'Marzo '!N18</f>
        <v>99</v>
      </c>
      <c r="O18" s="23">
        <f>+Enero!O18+Febrero!O18+'Marzo '!O18</f>
        <v>145</v>
      </c>
      <c r="P18" s="23">
        <f>+Enero!P18+Febrero!P18+'Marzo '!P18</f>
        <v>144</v>
      </c>
      <c r="Q18" s="23">
        <f>+Enero!Q18+Febrero!Q18+'Marzo '!Q18</f>
        <v>151</v>
      </c>
      <c r="R18" s="23">
        <f>+Enero!R18+Febrero!R18+'Marzo '!R18</f>
        <v>130</v>
      </c>
      <c r="S18" s="23">
        <f>+Enero!S18+Febrero!S18+'Marzo '!S18</f>
        <v>163</v>
      </c>
      <c r="T18" s="23">
        <f>+Enero!T18+Febrero!T18+'Marzo '!T18</f>
        <v>79</v>
      </c>
      <c r="U18" s="23">
        <f>+Enero!U18+Febrero!U18+'Marzo '!U18</f>
        <v>1006</v>
      </c>
      <c r="V18" s="23">
        <f>+Enero!V18+Febrero!V18+'Marzo '!V18</f>
        <v>585</v>
      </c>
      <c r="W18" s="23">
        <f>+Enero!W18+Febrero!W18+'Marzo '!W18</f>
        <v>500</v>
      </c>
      <c r="X18" s="23">
        <f>+Enero!X18+Febrero!X18+'Marzo '!X18</f>
        <v>33</v>
      </c>
      <c r="Y18" s="23">
        <f>+Enero!Y18+Febrero!Y18+'Marzo '!Y18</f>
        <v>33</v>
      </c>
      <c r="Z18" s="23">
        <f>+Enero!Z18+Febrero!Z18+'Marzo '!Z18</f>
        <v>0</v>
      </c>
      <c r="AA18" s="23">
        <f>+Enero!AA18+Febrero!AA18+'Marzo '!AA18</f>
        <v>0</v>
      </c>
      <c r="AB18" s="23">
        <f>+Enero!AB18+Febrero!AB18+'Marzo '!AB18</f>
        <v>232</v>
      </c>
      <c r="AC18" s="23">
        <f>+Enero!AC18+Febrero!AC18+'Marzo '!AC18</f>
        <v>232</v>
      </c>
      <c r="AD18" s="23">
        <f>+Enero!AD18+Febrero!AD18+'Marzo '!AD18</f>
        <v>0</v>
      </c>
      <c r="AE18" s="23">
        <f>+Enero!AE18+Febrero!AE18+'Marzo '!AE18</f>
        <v>0</v>
      </c>
      <c r="AF18" s="23">
        <f>+Enero!AF18+Febrero!AF18+'Marzo '!AF18</f>
        <v>226</v>
      </c>
      <c r="AG18" s="23">
        <f>+Enero!AG18+Febrero!AG18+'Marzo '!AG18</f>
        <v>34</v>
      </c>
      <c r="AH18" s="23">
        <f>+Enero!AH18+Febrero!AH18+'Marzo '!AH18</f>
        <v>0</v>
      </c>
      <c r="AI18" s="23">
        <f>+Enero!AI18+Febrero!AI18+'Marzo '!AI18</f>
        <v>197</v>
      </c>
      <c r="AJ18" s="23">
        <f>+Enero!AJ18+Febrero!AJ18+'Marzo '!AJ18</f>
        <v>1</v>
      </c>
      <c r="AK18" s="23">
        <f>+Enero!AK18+Febrero!AK18+'Marzo '!AK18</f>
        <v>10</v>
      </c>
      <c r="AL18" s="23">
        <f>+Enero!AL18+Febrero!AL18+'Marzo '!AL18</f>
        <v>188</v>
      </c>
      <c r="AM18" s="23">
        <f>+Enero!AM18+Febrero!AM18+'Marzo '!AM18</f>
        <v>4</v>
      </c>
      <c r="AN18" s="23">
        <f>+Enero!AN18+Febrero!AN18+'Marzo '!AN18</f>
        <v>221</v>
      </c>
      <c r="AO18" s="23">
        <f>+Enero!AO18+Febrero!AO18+'Marzo '!AO18</f>
        <v>0</v>
      </c>
      <c r="AP18" s="23">
        <f>+Enero!AP18+Febrero!AP18+'Marzo '!AP18</f>
        <v>0</v>
      </c>
      <c r="AQ18" s="23">
        <f>+Enero!AQ18+Febrero!AQ18+'Marzo '!AQ18</f>
        <v>0</v>
      </c>
      <c r="AR18" s="23">
        <f>+Enero!AR18+Febrero!AR18+'Marzo '!AR18</f>
        <v>0</v>
      </c>
      <c r="AS18" s="23">
        <f>+Enero!AS18+Febrero!AS18+'Marzo '!AS18</f>
        <v>0</v>
      </c>
      <c r="AT18" s="23">
        <f>+Enero!AT18+Febrero!AT18+'Marzo '!AT18</f>
        <v>0</v>
      </c>
      <c r="AU18" s="23">
        <f>+Enero!AU18+Febrero!AU18+'Marzo '!AU18</f>
        <v>0</v>
      </c>
      <c r="AV18" s="256" t="s">
        <v>134</v>
      </c>
      <c r="CG18" s="243">
        <v>0</v>
      </c>
      <c r="CI18" s="243">
        <v>0</v>
      </c>
      <c r="CJ18" s="243">
        <v>0</v>
      </c>
      <c r="CK18" s="243">
        <v>0</v>
      </c>
    </row>
    <row r="19" spans="1:89" x14ac:dyDescent="0.2">
      <c r="A19" s="48" t="s">
        <v>143</v>
      </c>
      <c r="B19" s="249">
        <f>SUM(C19+D19+E19+F19+G19+H19+I19+J19+K19)</f>
        <v>0</v>
      </c>
      <c r="C19" s="23">
        <f>+Enero!C19+Febrero!C19+'Marzo '!C19</f>
        <v>0</v>
      </c>
      <c r="D19" s="23">
        <f>+Enero!D19+Febrero!D19+'Marzo '!D19</f>
        <v>0</v>
      </c>
      <c r="E19" s="23">
        <f>+Enero!E19+Febrero!E19+'Marzo '!E19</f>
        <v>0</v>
      </c>
      <c r="F19" s="23">
        <f>+Enero!F19+Febrero!F19+'Marzo '!F19</f>
        <v>0</v>
      </c>
      <c r="G19" s="23">
        <f>+Enero!G19+Febrero!G19+'Marzo '!G19</f>
        <v>0</v>
      </c>
      <c r="H19" s="23">
        <f>+Enero!H19+Febrero!H19+'Marzo '!H19</f>
        <v>0</v>
      </c>
      <c r="I19" s="23">
        <f>+Enero!I19+Febrero!I19+'Marzo '!I19</f>
        <v>0</v>
      </c>
      <c r="J19" s="23">
        <f>+Enero!J19+Febrero!J19+'Marzo '!J19</f>
        <v>0</v>
      </c>
      <c r="K19" s="23">
        <f>+Enero!K19+Febrero!K19+'Marzo '!K19</f>
        <v>0</v>
      </c>
      <c r="L19" s="23">
        <f>+Enero!L19+Febrero!L19+'Marzo '!L19</f>
        <v>0</v>
      </c>
      <c r="M19" s="23">
        <f>+Enero!M19+Febrero!M19+'Marzo '!M19</f>
        <v>0</v>
      </c>
      <c r="N19" s="23">
        <f>+Enero!N19+Febrero!N19+'Marzo '!N19</f>
        <v>0</v>
      </c>
      <c r="O19" s="23">
        <f>+Enero!O19+Febrero!O19+'Marzo '!O19</f>
        <v>0</v>
      </c>
      <c r="P19" s="23">
        <f>+Enero!P19+Febrero!P19+'Marzo '!P19</f>
        <v>0</v>
      </c>
      <c r="Q19" s="23">
        <f>+Enero!Q19+Febrero!Q19+'Marzo '!Q19</f>
        <v>0</v>
      </c>
      <c r="R19" s="23">
        <f>+Enero!R19+Febrero!R19+'Marzo '!R19</f>
        <v>0</v>
      </c>
      <c r="S19" s="23">
        <f>+Enero!S19+Febrero!S19+'Marzo '!S19</f>
        <v>0</v>
      </c>
      <c r="T19" s="23">
        <f>+Enero!T19+Febrero!T19+'Marzo '!T19</f>
        <v>0</v>
      </c>
      <c r="U19" s="23">
        <f>+Enero!U19+Febrero!U19+'Marzo '!U19</f>
        <v>0</v>
      </c>
      <c r="V19" s="23">
        <f>+Enero!V19+Febrero!V19+'Marzo '!V19</f>
        <v>0</v>
      </c>
      <c r="W19" s="23">
        <f>+Enero!W19+Febrero!W19+'Marzo '!W19</f>
        <v>0</v>
      </c>
      <c r="X19" s="23">
        <f>+Enero!X19+Febrero!X19+'Marzo '!X19</f>
        <v>0</v>
      </c>
      <c r="Y19" s="23">
        <f>+Enero!Y19+Febrero!Y19+'Marzo '!Y19</f>
        <v>0</v>
      </c>
      <c r="Z19" s="23">
        <f>+Enero!Z19+Febrero!Z19+'Marzo '!Z19</f>
        <v>0</v>
      </c>
      <c r="AA19" s="23">
        <f>+Enero!AA19+Febrero!AA19+'Marzo '!AA19</f>
        <v>0</v>
      </c>
      <c r="AB19" s="23">
        <f>+Enero!AB19+Febrero!AB19+'Marzo '!AB19</f>
        <v>0</v>
      </c>
      <c r="AC19" s="23">
        <f>+Enero!AC19+Febrero!AC19+'Marzo '!AC19</f>
        <v>0</v>
      </c>
      <c r="AD19" s="23">
        <f>+Enero!AD19+Febrero!AD19+'Marzo '!AD19</f>
        <v>0</v>
      </c>
      <c r="AE19" s="23">
        <f>+Enero!AE19+Febrero!AE19+'Marzo '!AE19</f>
        <v>0</v>
      </c>
      <c r="AF19" s="23">
        <f>+Enero!AF19+Febrero!AF19+'Marzo '!AF19</f>
        <v>0</v>
      </c>
      <c r="AG19" s="23">
        <f>+Enero!AG19+Febrero!AG19+'Marzo '!AG19</f>
        <v>0</v>
      </c>
      <c r="AH19" s="23">
        <f>+Enero!AH19+Febrero!AH19+'Marzo '!AH19</f>
        <v>0</v>
      </c>
      <c r="AI19" s="23">
        <f>+Enero!AI19+Febrero!AI19+'Marzo '!AI19</f>
        <v>0</v>
      </c>
      <c r="AJ19" s="23">
        <f>+Enero!AJ19+Febrero!AJ19+'Marzo '!AJ19</f>
        <v>0</v>
      </c>
      <c r="AK19" s="23">
        <f>+Enero!AK19+Febrero!AK19+'Marzo '!AK19</f>
        <v>0</v>
      </c>
      <c r="AL19" s="23">
        <f>+Enero!AL19+Febrero!AL19+'Marzo '!AL19</f>
        <v>0</v>
      </c>
      <c r="AM19" s="23">
        <f>+Enero!AM19+Febrero!AM19+'Marzo '!AM19</f>
        <v>0</v>
      </c>
      <c r="AN19" s="23">
        <f>+Enero!AN19+Febrero!AN19+'Marzo '!AN19</f>
        <v>0</v>
      </c>
      <c r="AO19" s="23">
        <f>+Enero!AO19+Febrero!AO19+'Marzo '!AO19</f>
        <v>0</v>
      </c>
      <c r="AP19" s="23">
        <f>+Enero!AP19+Febrero!AP19+'Marzo '!AP19</f>
        <v>0</v>
      </c>
      <c r="AQ19" s="23">
        <f>+Enero!AQ19+Febrero!AQ19+'Marzo '!AQ19</f>
        <v>0</v>
      </c>
      <c r="AR19" s="23">
        <f>+Enero!AR19+Febrero!AR19+'Marzo '!AR19</f>
        <v>0</v>
      </c>
      <c r="AS19" s="23">
        <f>+Enero!AS19+Febrero!AS19+'Marzo '!AS19</f>
        <v>0</v>
      </c>
      <c r="AT19" s="23">
        <f>+Enero!AT19+Febrero!AT19+'Marzo '!AT19</f>
        <v>0</v>
      </c>
      <c r="AU19" s="23">
        <f>+Enero!AU19+Febrero!AU19+'Marzo '!AU19</f>
        <v>0</v>
      </c>
      <c r="AV19" s="256" t="s">
        <v>134</v>
      </c>
      <c r="CG19" s="243">
        <v>0</v>
      </c>
      <c r="CI19" s="243">
        <v>0</v>
      </c>
      <c r="CJ19" s="243">
        <v>0</v>
      </c>
      <c r="CK19" s="243">
        <v>0</v>
      </c>
    </row>
    <row r="20" spans="1:89" x14ac:dyDescent="0.2">
      <c r="A20" s="48" t="s">
        <v>144</v>
      </c>
      <c r="B20" s="249">
        <f>SUM(C20+D20+E20+F20+G20+H20+I20+J20+K20+L20+M20+N20+O20+P20+Q20+R20+S20)</f>
        <v>263</v>
      </c>
      <c r="C20" s="23">
        <f>+Enero!C20+Febrero!C20+'Marzo '!C20</f>
        <v>0</v>
      </c>
      <c r="D20" s="23">
        <f>+Enero!D20+Febrero!D20+'Marzo '!D20</f>
        <v>0</v>
      </c>
      <c r="E20" s="23">
        <f>+Enero!E20+Febrero!E20+'Marzo '!E20</f>
        <v>0</v>
      </c>
      <c r="F20" s="23">
        <f>+Enero!F20+Febrero!F20+'Marzo '!F20</f>
        <v>16</v>
      </c>
      <c r="G20" s="23">
        <f>+Enero!G20+Febrero!G20+'Marzo '!G20</f>
        <v>9</v>
      </c>
      <c r="H20" s="23">
        <f>+Enero!H20+Febrero!H20+'Marzo '!H20</f>
        <v>11</v>
      </c>
      <c r="I20" s="23">
        <f>+Enero!I20+Febrero!I20+'Marzo '!I20</f>
        <v>19</v>
      </c>
      <c r="J20" s="23">
        <f>+Enero!J20+Febrero!J20+'Marzo '!J20</f>
        <v>24</v>
      </c>
      <c r="K20" s="23">
        <f>+Enero!K20+Febrero!K20+'Marzo '!K20</f>
        <v>16</v>
      </c>
      <c r="L20" s="23">
        <f>+Enero!L20+Febrero!L20+'Marzo '!L20</f>
        <v>24</v>
      </c>
      <c r="M20" s="23">
        <f>+Enero!M20+Febrero!M20+'Marzo '!M20</f>
        <v>31</v>
      </c>
      <c r="N20" s="23">
        <f>+Enero!N20+Febrero!N20+'Marzo '!N20</f>
        <v>30</v>
      </c>
      <c r="O20" s="23">
        <f>+Enero!O20+Febrero!O20+'Marzo '!O20</f>
        <v>18</v>
      </c>
      <c r="P20" s="23">
        <f>+Enero!P20+Febrero!P20+'Marzo '!P20</f>
        <v>20</v>
      </c>
      <c r="Q20" s="23">
        <f>+Enero!Q20+Febrero!Q20+'Marzo '!Q20</f>
        <v>22</v>
      </c>
      <c r="R20" s="23">
        <f>+Enero!R20+Febrero!R20+'Marzo '!R20</f>
        <v>13</v>
      </c>
      <c r="S20" s="23">
        <f>+Enero!S20+Febrero!S20+'Marzo '!S20</f>
        <v>10</v>
      </c>
      <c r="T20" s="23">
        <f>+Enero!T20+Febrero!T20+'Marzo '!T20</f>
        <v>0</v>
      </c>
      <c r="U20" s="23">
        <f>+Enero!U20+Febrero!U20+'Marzo '!U20</f>
        <v>263</v>
      </c>
      <c r="V20" s="23">
        <f>+Enero!V20+Febrero!V20+'Marzo '!V20</f>
        <v>35</v>
      </c>
      <c r="W20" s="23">
        <f>+Enero!W20+Febrero!W20+'Marzo '!W20</f>
        <v>228</v>
      </c>
      <c r="X20" s="23">
        <f>+Enero!X20+Febrero!X20+'Marzo '!X20</f>
        <v>0</v>
      </c>
      <c r="Y20" s="23">
        <f>+Enero!Y20+Febrero!Y20+'Marzo '!Y20</f>
        <v>0</v>
      </c>
      <c r="Z20" s="23">
        <f>+Enero!Z20+Febrero!Z20+'Marzo '!Z20</f>
        <v>0</v>
      </c>
      <c r="AA20" s="23">
        <f>+Enero!AA20+Febrero!AA20+'Marzo '!AA20</f>
        <v>0</v>
      </c>
      <c r="AB20" s="23">
        <f>+Enero!AB20+Febrero!AB20+'Marzo '!AB20</f>
        <v>160</v>
      </c>
      <c r="AC20" s="23">
        <f>+Enero!AC20+Febrero!AC20+'Marzo '!AC20</f>
        <v>160</v>
      </c>
      <c r="AD20" s="23">
        <f>+Enero!AD20+Febrero!AD20+'Marzo '!AD20</f>
        <v>0</v>
      </c>
      <c r="AE20" s="23">
        <f>+Enero!AE20+Febrero!AE20+'Marzo '!AE20</f>
        <v>0</v>
      </c>
      <c r="AF20" s="23">
        <f>+Enero!AF20+Febrero!AF20+'Marzo '!AF20</f>
        <v>154</v>
      </c>
      <c r="AG20" s="23">
        <f>+Enero!AG20+Febrero!AG20+'Marzo '!AG20</f>
        <v>0</v>
      </c>
      <c r="AH20" s="23">
        <f>+Enero!AH20+Febrero!AH20+'Marzo '!AH20</f>
        <v>0</v>
      </c>
      <c r="AI20" s="23">
        <f>+Enero!AI20+Febrero!AI20+'Marzo '!AI20</f>
        <v>35</v>
      </c>
      <c r="AJ20" s="23">
        <f>+Enero!AJ20+Febrero!AJ20+'Marzo '!AJ20</f>
        <v>0</v>
      </c>
      <c r="AK20" s="23">
        <f>+Enero!AK20+Febrero!AK20+'Marzo '!AK20</f>
        <v>0</v>
      </c>
      <c r="AL20" s="23">
        <f>+Enero!AL20+Febrero!AL20+'Marzo '!AL20</f>
        <v>2</v>
      </c>
      <c r="AM20" s="23">
        <f>+Enero!AM20+Febrero!AM20+'Marzo '!AM20</f>
        <v>0</v>
      </c>
      <c r="AN20" s="23">
        <f>+Enero!AN20+Febrero!AN20+'Marzo '!AN20</f>
        <v>10</v>
      </c>
      <c r="AO20" s="23">
        <f>+Enero!AO20+Febrero!AO20+'Marzo '!AO20</f>
        <v>0</v>
      </c>
      <c r="AP20" s="23">
        <f>+Enero!AP20+Febrero!AP20+'Marzo '!AP20</f>
        <v>0</v>
      </c>
      <c r="AQ20" s="23">
        <f>+Enero!AQ20+Febrero!AQ20+'Marzo '!AQ20</f>
        <v>0</v>
      </c>
      <c r="AR20" s="23">
        <f>+Enero!AR20+Febrero!AR20+'Marzo '!AR20</f>
        <v>0</v>
      </c>
      <c r="AS20" s="23">
        <f>+Enero!AS20+Febrero!AS20+'Marzo '!AS20</f>
        <v>0</v>
      </c>
      <c r="AT20" s="23">
        <f>+Enero!AT20+Febrero!AT20+'Marzo '!AT20</f>
        <v>0</v>
      </c>
      <c r="AU20" s="23">
        <f>+Enero!AU20+Febrero!AU20+'Marzo '!AU20</f>
        <v>0</v>
      </c>
      <c r="AV20" s="256" t="s">
        <v>134</v>
      </c>
      <c r="CG20" s="243">
        <v>0</v>
      </c>
      <c r="CI20" s="243">
        <v>0</v>
      </c>
      <c r="CJ20" s="243">
        <v>0</v>
      </c>
      <c r="CK20" s="243">
        <v>0</v>
      </c>
    </row>
    <row r="21" spans="1:89" x14ac:dyDescent="0.2">
      <c r="A21" s="48" t="s">
        <v>145</v>
      </c>
      <c r="B21" s="249">
        <f>SUM(C21+D21+E21+F21+G21+H21+I21+J21+K21)</f>
        <v>0</v>
      </c>
      <c r="C21" s="23">
        <f>+Enero!C21+Febrero!C21+'Marzo '!C21</f>
        <v>0</v>
      </c>
      <c r="D21" s="23">
        <f>+Enero!D21+Febrero!D21+'Marzo '!D21</f>
        <v>0</v>
      </c>
      <c r="E21" s="23">
        <f>+Enero!E21+Febrero!E21+'Marzo '!E21</f>
        <v>0</v>
      </c>
      <c r="F21" s="23">
        <f>+Enero!F21+Febrero!F21+'Marzo '!F21</f>
        <v>0</v>
      </c>
      <c r="G21" s="23">
        <f>+Enero!G21+Febrero!G21+'Marzo '!G21</f>
        <v>0</v>
      </c>
      <c r="H21" s="23">
        <f>+Enero!H21+Febrero!H21+'Marzo '!H21</f>
        <v>0</v>
      </c>
      <c r="I21" s="23">
        <f>+Enero!I21+Febrero!I21+'Marzo '!I21</f>
        <v>0</v>
      </c>
      <c r="J21" s="23">
        <f>+Enero!J21+Febrero!J21+'Marzo '!J21</f>
        <v>0</v>
      </c>
      <c r="K21" s="23">
        <f>+Enero!K21+Febrero!K21+'Marzo '!K21</f>
        <v>0</v>
      </c>
      <c r="L21" s="23">
        <f>+Enero!L21+Febrero!L21+'Marzo '!L21</f>
        <v>0</v>
      </c>
      <c r="M21" s="23">
        <f>+Enero!M21+Febrero!M21+'Marzo '!M21</f>
        <v>0</v>
      </c>
      <c r="N21" s="23">
        <f>+Enero!N21+Febrero!N21+'Marzo '!N21</f>
        <v>0</v>
      </c>
      <c r="O21" s="23">
        <f>+Enero!O21+Febrero!O21+'Marzo '!O21</f>
        <v>0</v>
      </c>
      <c r="P21" s="23">
        <f>+Enero!P21+Febrero!P21+'Marzo '!P21</f>
        <v>0</v>
      </c>
      <c r="Q21" s="23">
        <f>+Enero!Q21+Febrero!Q21+'Marzo '!Q21</f>
        <v>0</v>
      </c>
      <c r="R21" s="23">
        <f>+Enero!R21+Febrero!R21+'Marzo '!R21</f>
        <v>0</v>
      </c>
      <c r="S21" s="23">
        <f>+Enero!S21+Febrero!S21+'Marzo '!S21</f>
        <v>0</v>
      </c>
      <c r="T21" s="23">
        <f>+Enero!T21+Febrero!T21+'Marzo '!T21</f>
        <v>0</v>
      </c>
      <c r="U21" s="23">
        <f>+Enero!U21+Febrero!U21+'Marzo '!U21</f>
        <v>0</v>
      </c>
      <c r="V21" s="23">
        <f>+Enero!V21+Febrero!V21+'Marzo '!V21</f>
        <v>0</v>
      </c>
      <c r="W21" s="23">
        <f>+Enero!W21+Febrero!W21+'Marzo '!W21</f>
        <v>0</v>
      </c>
      <c r="X21" s="23">
        <f>+Enero!X21+Febrero!X21+'Marzo '!X21</f>
        <v>0</v>
      </c>
      <c r="Y21" s="23">
        <f>+Enero!Y21+Febrero!Y21+'Marzo '!Y21</f>
        <v>0</v>
      </c>
      <c r="Z21" s="23">
        <f>+Enero!Z21+Febrero!Z21+'Marzo '!Z21</f>
        <v>0</v>
      </c>
      <c r="AA21" s="23">
        <f>+Enero!AA21+Febrero!AA21+'Marzo '!AA21</f>
        <v>0</v>
      </c>
      <c r="AB21" s="23">
        <f>+Enero!AB21+Febrero!AB21+'Marzo '!AB21</f>
        <v>0</v>
      </c>
      <c r="AC21" s="23">
        <f>+Enero!AC21+Febrero!AC21+'Marzo '!AC21</f>
        <v>0</v>
      </c>
      <c r="AD21" s="23">
        <f>+Enero!AD21+Febrero!AD21+'Marzo '!AD21</f>
        <v>0</v>
      </c>
      <c r="AE21" s="23">
        <f>+Enero!AE21+Febrero!AE21+'Marzo '!AE21</f>
        <v>0</v>
      </c>
      <c r="AF21" s="23">
        <f>+Enero!AF21+Febrero!AF21+'Marzo '!AF21</f>
        <v>0</v>
      </c>
      <c r="AG21" s="23">
        <f>+Enero!AG21+Febrero!AG21+'Marzo '!AG21</f>
        <v>0</v>
      </c>
      <c r="AH21" s="23">
        <f>+Enero!AH21+Febrero!AH21+'Marzo '!AH21</f>
        <v>0</v>
      </c>
      <c r="AI21" s="23">
        <f>+Enero!AI21+Febrero!AI21+'Marzo '!AI21</f>
        <v>0</v>
      </c>
      <c r="AJ21" s="23">
        <f>+Enero!AJ21+Febrero!AJ21+'Marzo '!AJ21</f>
        <v>0</v>
      </c>
      <c r="AK21" s="23">
        <f>+Enero!AK21+Febrero!AK21+'Marzo '!AK21</f>
        <v>0</v>
      </c>
      <c r="AL21" s="23">
        <f>+Enero!AL21+Febrero!AL21+'Marzo '!AL21</f>
        <v>0</v>
      </c>
      <c r="AM21" s="23">
        <f>+Enero!AM21+Febrero!AM21+'Marzo '!AM21</f>
        <v>0</v>
      </c>
      <c r="AN21" s="23">
        <f>+Enero!AN21+Febrero!AN21+'Marzo '!AN21</f>
        <v>0</v>
      </c>
      <c r="AO21" s="23">
        <f>+Enero!AO21+Febrero!AO21+'Marzo '!AO21</f>
        <v>0</v>
      </c>
      <c r="AP21" s="23">
        <f>+Enero!AP21+Febrero!AP21+'Marzo '!AP21</f>
        <v>0</v>
      </c>
      <c r="AQ21" s="23">
        <f>+Enero!AQ21+Febrero!AQ21+'Marzo '!AQ21</f>
        <v>0</v>
      </c>
      <c r="AR21" s="23">
        <f>+Enero!AR21+Febrero!AR21+'Marzo '!AR21</f>
        <v>0</v>
      </c>
      <c r="AS21" s="23">
        <f>+Enero!AS21+Febrero!AS21+'Marzo '!AS21</f>
        <v>0</v>
      </c>
      <c r="AT21" s="23">
        <f>+Enero!AT21+Febrero!AT21+'Marzo '!AT21</f>
        <v>0</v>
      </c>
      <c r="AU21" s="23">
        <f>+Enero!AU21+Febrero!AU21+'Marzo '!AU21</f>
        <v>0</v>
      </c>
      <c r="AV21" s="256" t="s">
        <v>134</v>
      </c>
      <c r="CG21" s="243">
        <v>0</v>
      </c>
      <c r="CI21" s="243">
        <v>0</v>
      </c>
      <c r="CJ21" s="243">
        <v>0</v>
      </c>
      <c r="CK21" s="243">
        <v>0</v>
      </c>
    </row>
    <row r="22" spans="1:89" x14ac:dyDescent="0.2">
      <c r="A22" s="48" t="s">
        <v>146</v>
      </c>
      <c r="B22" s="249">
        <f>SUM(C22+D22+E22+F22+G22+H22+I22+J22+K22+L22+M22+N22+O22+P22+Q22+R22+S22)</f>
        <v>540</v>
      </c>
      <c r="C22" s="23">
        <f>+Enero!C22+Febrero!C22+'Marzo '!C22</f>
        <v>0</v>
      </c>
      <c r="D22" s="23">
        <f>+Enero!D22+Febrero!D22+'Marzo '!D22</f>
        <v>0</v>
      </c>
      <c r="E22" s="23">
        <f>+Enero!E22+Febrero!E22+'Marzo '!E22</f>
        <v>0</v>
      </c>
      <c r="F22" s="23">
        <f>+Enero!F22+Febrero!F22+'Marzo '!F22</f>
        <v>12</v>
      </c>
      <c r="G22" s="23">
        <f>+Enero!G22+Febrero!G22+'Marzo '!G22</f>
        <v>11</v>
      </c>
      <c r="H22" s="23">
        <f>+Enero!H22+Febrero!H22+'Marzo '!H22</f>
        <v>12</v>
      </c>
      <c r="I22" s="23">
        <f>+Enero!I22+Febrero!I22+'Marzo '!I22</f>
        <v>19</v>
      </c>
      <c r="J22" s="23">
        <f>+Enero!J22+Febrero!J22+'Marzo '!J22</f>
        <v>45</v>
      </c>
      <c r="K22" s="23">
        <f>+Enero!K22+Febrero!K22+'Marzo '!K22</f>
        <v>42</v>
      </c>
      <c r="L22" s="23">
        <f>+Enero!L22+Febrero!L22+'Marzo '!L22</f>
        <v>38</v>
      </c>
      <c r="M22" s="23">
        <f>+Enero!M22+Febrero!M22+'Marzo '!M22</f>
        <v>54</v>
      </c>
      <c r="N22" s="23">
        <f>+Enero!N22+Febrero!N22+'Marzo '!N22</f>
        <v>68</v>
      </c>
      <c r="O22" s="23">
        <f>+Enero!O22+Febrero!O22+'Marzo '!O22</f>
        <v>60</v>
      </c>
      <c r="P22" s="23">
        <f>+Enero!P22+Febrero!P22+'Marzo '!P22</f>
        <v>54</v>
      </c>
      <c r="Q22" s="23">
        <f>+Enero!Q22+Febrero!Q22+'Marzo '!Q22</f>
        <v>54</v>
      </c>
      <c r="R22" s="23">
        <f>+Enero!R22+Febrero!R22+'Marzo '!R22</f>
        <v>39</v>
      </c>
      <c r="S22" s="23">
        <f>+Enero!S22+Febrero!S22+'Marzo '!S22</f>
        <v>32</v>
      </c>
      <c r="T22" s="23">
        <f>+Enero!T22+Febrero!T22+'Marzo '!T22</f>
        <v>0</v>
      </c>
      <c r="U22" s="23">
        <f>+Enero!U22+Febrero!U22+'Marzo '!U22</f>
        <v>540</v>
      </c>
      <c r="V22" s="23">
        <f>+Enero!V22+Febrero!V22+'Marzo '!V22</f>
        <v>200</v>
      </c>
      <c r="W22" s="23">
        <f>+Enero!W22+Febrero!W22+'Marzo '!W22</f>
        <v>340</v>
      </c>
      <c r="X22" s="23">
        <f>+Enero!X22+Febrero!X22+'Marzo '!X22</f>
        <v>0</v>
      </c>
      <c r="Y22" s="23">
        <f>+Enero!Y22+Febrero!Y22+'Marzo '!Y22</f>
        <v>0</v>
      </c>
      <c r="Z22" s="23">
        <f>+Enero!Z22+Febrero!Z22+'Marzo '!Z22</f>
        <v>0</v>
      </c>
      <c r="AA22" s="23">
        <f>+Enero!AA22+Febrero!AA22+'Marzo '!AA22</f>
        <v>0</v>
      </c>
      <c r="AB22" s="23">
        <f>+Enero!AB22+Febrero!AB22+'Marzo '!AB22</f>
        <v>305</v>
      </c>
      <c r="AC22" s="23">
        <f>+Enero!AC22+Febrero!AC22+'Marzo '!AC22</f>
        <v>305</v>
      </c>
      <c r="AD22" s="23">
        <f>+Enero!AD22+Febrero!AD22+'Marzo '!AD22</f>
        <v>0</v>
      </c>
      <c r="AE22" s="23">
        <f>+Enero!AE22+Febrero!AE22+'Marzo '!AE22</f>
        <v>0</v>
      </c>
      <c r="AF22" s="23">
        <f>+Enero!AF22+Febrero!AF22+'Marzo '!AF22</f>
        <v>249</v>
      </c>
      <c r="AG22" s="23">
        <f>+Enero!AG22+Febrero!AG22+'Marzo '!AG22</f>
        <v>0</v>
      </c>
      <c r="AH22" s="23">
        <f>+Enero!AH22+Febrero!AH22+'Marzo '!AH22</f>
        <v>0</v>
      </c>
      <c r="AI22" s="23">
        <f>+Enero!AI22+Febrero!AI22+'Marzo '!AI22</f>
        <v>125</v>
      </c>
      <c r="AJ22" s="23">
        <f>+Enero!AJ22+Febrero!AJ22+'Marzo '!AJ22</f>
        <v>0</v>
      </c>
      <c r="AK22" s="23">
        <f>+Enero!AK22+Febrero!AK22+'Marzo '!AK22</f>
        <v>0</v>
      </c>
      <c r="AL22" s="23">
        <f>+Enero!AL22+Febrero!AL22+'Marzo '!AL22</f>
        <v>136</v>
      </c>
      <c r="AM22" s="23">
        <f>+Enero!AM22+Febrero!AM22+'Marzo '!AM22</f>
        <v>0</v>
      </c>
      <c r="AN22" s="23">
        <f>+Enero!AN22+Febrero!AN22+'Marzo '!AN22</f>
        <v>121</v>
      </c>
      <c r="AO22" s="23">
        <f>+Enero!AO22+Febrero!AO22+'Marzo '!AO22</f>
        <v>0</v>
      </c>
      <c r="AP22" s="23">
        <f>+Enero!AP22+Febrero!AP22+'Marzo '!AP22</f>
        <v>0</v>
      </c>
      <c r="AQ22" s="23">
        <f>+Enero!AQ22+Febrero!AQ22+'Marzo '!AQ22</f>
        <v>0</v>
      </c>
      <c r="AR22" s="23">
        <f>+Enero!AR22+Febrero!AR22+'Marzo '!AR22</f>
        <v>0</v>
      </c>
      <c r="AS22" s="23">
        <f>+Enero!AS22+Febrero!AS22+'Marzo '!AS22</f>
        <v>0</v>
      </c>
      <c r="AT22" s="23">
        <f>+Enero!AT22+Febrero!AT22+'Marzo '!AT22</f>
        <v>0</v>
      </c>
      <c r="AU22" s="23">
        <f>+Enero!AU22+Febrero!AU22+'Marzo '!AU22</f>
        <v>0</v>
      </c>
      <c r="AV22" s="256" t="s">
        <v>134</v>
      </c>
      <c r="CG22" s="243">
        <v>0</v>
      </c>
      <c r="CI22" s="243">
        <v>0</v>
      </c>
      <c r="CJ22" s="243">
        <v>0</v>
      </c>
      <c r="CK22" s="243">
        <v>0</v>
      </c>
    </row>
    <row r="23" spans="1:89" x14ac:dyDescent="0.2">
      <c r="A23" s="48" t="s">
        <v>147</v>
      </c>
      <c r="B23" s="249">
        <f>SUM(C23+D23+E23+F23+G23+H23+I23+J23+K23+L23+M23+N23+O23+P23+Q23+R23+S23)</f>
        <v>0</v>
      </c>
      <c r="C23" s="23">
        <f>+Enero!C23+Febrero!C23+'Marzo '!C23</f>
        <v>0</v>
      </c>
      <c r="D23" s="23">
        <f>+Enero!D23+Febrero!D23+'Marzo '!D23</f>
        <v>0</v>
      </c>
      <c r="E23" s="23">
        <f>+Enero!E23+Febrero!E23+'Marzo '!E23</f>
        <v>0</v>
      </c>
      <c r="F23" s="23">
        <f>+Enero!F23+Febrero!F23+'Marzo '!F23</f>
        <v>0</v>
      </c>
      <c r="G23" s="23">
        <f>+Enero!G23+Febrero!G23+'Marzo '!G23</f>
        <v>0</v>
      </c>
      <c r="H23" s="23">
        <f>+Enero!H23+Febrero!H23+'Marzo '!H23</f>
        <v>0</v>
      </c>
      <c r="I23" s="23">
        <f>+Enero!I23+Febrero!I23+'Marzo '!I23</f>
        <v>0</v>
      </c>
      <c r="J23" s="23">
        <f>+Enero!J23+Febrero!J23+'Marzo '!J23</f>
        <v>0</v>
      </c>
      <c r="K23" s="23">
        <f>+Enero!K23+Febrero!K23+'Marzo '!K23</f>
        <v>0</v>
      </c>
      <c r="L23" s="23">
        <f>+Enero!L23+Febrero!L23+'Marzo '!L23</f>
        <v>0</v>
      </c>
      <c r="M23" s="23">
        <f>+Enero!M23+Febrero!M23+'Marzo '!M23</f>
        <v>0</v>
      </c>
      <c r="N23" s="23">
        <f>+Enero!N23+Febrero!N23+'Marzo '!N23</f>
        <v>0</v>
      </c>
      <c r="O23" s="23">
        <f>+Enero!O23+Febrero!O23+'Marzo '!O23</f>
        <v>0</v>
      </c>
      <c r="P23" s="23">
        <f>+Enero!P23+Febrero!P23+'Marzo '!P23</f>
        <v>0</v>
      </c>
      <c r="Q23" s="23">
        <f>+Enero!Q23+Febrero!Q23+'Marzo '!Q23</f>
        <v>0</v>
      </c>
      <c r="R23" s="23">
        <f>+Enero!R23+Febrero!R23+'Marzo '!R23</f>
        <v>0</v>
      </c>
      <c r="S23" s="23">
        <f>+Enero!S23+Febrero!S23+'Marzo '!S23</f>
        <v>0</v>
      </c>
      <c r="T23" s="23">
        <f>+Enero!T23+Febrero!T23+'Marzo '!T23</f>
        <v>0</v>
      </c>
      <c r="U23" s="23">
        <f>+Enero!U23+Febrero!U23+'Marzo '!U23</f>
        <v>0</v>
      </c>
      <c r="V23" s="23">
        <f>+Enero!V23+Febrero!V23+'Marzo '!V23</f>
        <v>0</v>
      </c>
      <c r="W23" s="23">
        <f>+Enero!W23+Febrero!W23+'Marzo '!W23</f>
        <v>0</v>
      </c>
      <c r="X23" s="23">
        <f>+Enero!X23+Febrero!X23+'Marzo '!X23</f>
        <v>0</v>
      </c>
      <c r="Y23" s="23">
        <f>+Enero!Y23+Febrero!Y23+'Marzo '!Y23</f>
        <v>0</v>
      </c>
      <c r="Z23" s="23">
        <f>+Enero!Z23+Febrero!Z23+'Marzo '!Z23</f>
        <v>0</v>
      </c>
      <c r="AA23" s="23">
        <f>+Enero!AA23+Febrero!AA23+'Marzo '!AA23</f>
        <v>0</v>
      </c>
      <c r="AB23" s="23">
        <f>+Enero!AB23+Febrero!AB23+'Marzo '!AB23</f>
        <v>0</v>
      </c>
      <c r="AC23" s="23">
        <f>+Enero!AC23+Febrero!AC23+'Marzo '!AC23</f>
        <v>0</v>
      </c>
      <c r="AD23" s="23">
        <f>+Enero!AD23+Febrero!AD23+'Marzo '!AD23</f>
        <v>0</v>
      </c>
      <c r="AE23" s="23">
        <f>+Enero!AE23+Febrero!AE23+'Marzo '!AE23</f>
        <v>0</v>
      </c>
      <c r="AF23" s="23">
        <f>+Enero!AF23+Febrero!AF23+'Marzo '!AF23</f>
        <v>0</v>
      </c>
      <c r="AG23" s="23">
        <f>+Enero!AG23+Febrero!AG23+'Marzo '!AG23</f>
        <v>0</v>
      </c>
      <c r="AH23" s="23">
        <f>+Enero!AH23+Febrero!AH23+'Marzo '!AH23</f>
        <v>0</v>
      </c>
      <c r="AI23" s="23">
        <f>+Enero!AI23+Febrero!AI23+'Marzo '!AI23</f>
        <v>0</v>
      </c>
      <c r="AJ23" s="23">
        <f>+Enero!AJ23+Febrero!AJ23+'Marzo '!AJ23</f>
        <v>0</v>
      </c>
      <c r="AK23" s="23">
        <f>+Enero!AK23+Febrero!AK23+'Marzo '!AK23</f>
        <v>0</v>
      </c>
      <c r="AL23" s="23">
        <f>+Enero!AL23+Febrero!AL23+'Marzo '!AL23</f>
        <v>0</v>
      </c>
      <c r="AM23" s="23">
        <f>+Enero!AM23+Febrero!AM23+'Marzo '!AM23</f>
        <v>0</v>
      </c>
      <c r="AN23" s="23">
        <f>+Enero!AN23+Febrero!AN23+'Marzo '!AN23</f>
        <v>0</v>
      </c>
      <c r="AO23" s="23">
        <f>+Enero!AO23+Febrero!AO23+'Marzo '!AO23</f>
        <v>0</v>
      </c>
      <c r="AP23" s="23">
        <f>+Enero!AP23+Febrero!AP23+'Marzo '!AP23</f>
        <v>0</v>
      </c>
      <c r="AQ23" s="23">
        <f>+Enero!AQ23+Febrero!AQ23+'Marzo '!AQ23</f>
        <v>0</v>
      </c>
      <c r="AR23" s="23">
        <f>+Enero!AR23+Febrero!AR23+'Marzo '!AR23</f>
        <v>0</v>
      </c>
      <c r="AS23" s="23">
        <f>+Enero!AS23+Febrero!AS23+'Marzo '!AS23</f>
        <v>0</v>
      </c>
      <c r="AT23" s="23">
        <f>+Enero!AT23+Febrero!AT23+'Marzo '!AT23</f>
        <v>0</v>
      </c>
      <c r="AU23" s="23">
        <f>+Enero!AU23+Febrero!AU23+'Marzo '!AU23</f>
        <v>0</v>
      </c>
      <c r="AV23" s="256" t="s">
        <v>134</v>
      </c>
      <c r="CG23" s="243">
        <v>0</v>
      </c>
      <c r="CH23" s="243">
        <v>0</v>
      </c>
      <c r="CI23" s="243">
        <v>0</v>
      </c>
      <c r="CJ23" s="243">
        <v>0</v>
      </c>
      <c r="CK23" s="243">
        <v>0</v>
      </c>
    </row>
    <row r="24" spans="1:89" x14ac:dyDescent="0.2">
      <c r="A24" s="48" t="s">
        <v>148</v>
      </c>
      <c r="B24" s="249">
        <f>SUM(C24+D24+E24+F24+G24+H24+I24+J24+K24)</f>
        <v>0</v>
      </c>
      <c r="C24" s="23">
        <f>+Enero!C24+Febrero!C24+'Marzo '!C24</f>
        <v>0</v>
      </c>
      <c r="D24" s="23">
        <f>+Enero!D24+Febrero!D24+'Marzo '!D24</f>
        <v>0</v>
      </c>
      <c r="E24" s="23">
        <f>+Enero!E24+Febrero!E24+'Marzo '!E24</f>
        <v>0</v>
      </c>
      <c r="F24" s="23">
        <f>+Enero!F24+Febrero!F24+'Marzo '!F24</f>
        <v>0</v>
      </c>
      <c r="G24" s="23">
        <f>+Enero!G24+Febrero!G24+'Marzo '!G24</f>
        <v>0</v>
      </c>
      <c r="H24" s="23">
        <f>+Enero!H24+Febrero!H24+'Marzo '!H24</f>
        <v>0</v>
      </c>
      <c r="I24" s="23">
        <f>+Enero!I24+Febrero!I24+'Marzo '!I24</f>
        <v>0</v>
      </c>
      <c r="J24" s="23">
        <f>+Enero!J24+Febrero!J24+'Marzo '!J24</f>
        <v>0</v>
      </c>
      <c r="K24" s="23">
        <f>+Enero!K24+Febrero!K24+'Marzo '!K24</f>
        <v>0</v>
      </c>
      <c r="L24" s="23">
        <f>+Enero!L24+Febrero!L24+'Marzo '!L24</f>
        <v>0</v>
      </c>
      <c r="M24" s="23">
        <f>+Enero!M24+Febrero!M24+'Marzo '!M24</f>
        <v>0</v>
      </c>
      <c r="N24" s="23">
        <f>+Enero!N24+Febrero!N24+'Marzo '!N24</f>
        <v>0</v>
      </c>
      <c r="O24" s="23">
        <f>+Enero!O24+Febrero!O24+'Marzo '!O24</f>
        <v>0</v>
      </c>
      <c r="P24" s="23">
        <f>+Enero!P24+Febrero!P24+'Marzo '!P24</f>
        <v>0</v>
      </c>
      <c r="Q24" s="23">
        <f>+Enero!Q24+Febrero!Q24+'Marzo '!Q24</f>
        <v>0</v>
      </c>
      <c r="R24" s="23">
        <f>+Enero!R24+Febrero!R24+'Marzo '!R24</f>
        <v>0</v>
      </c>
      <c r="S24" s="23">
        <f>+Enero!S24+Febrero!S24+'Marzo '!S24</f>
        <v>0</v>
      </c>
      <c r="T24" s="23">
        <f>+Enero!T24+Febrero!T24+'Marzo '!T24</f>
        <v>0</v>
      </c>
      <c r="U24" s="23">
        <f>+Enero!U24+Febrero!U24+'Marzo '!U24</f>
        <v>0</v>
      </c>
      <c r="V24" s="23">
        <f>+Enero!V24+Febrero!V24+'Marzo '!V24</f>
        <v>0</v>
      </c>
      <c r="W24" s="23">
        <f>+Enero!W24+Febrero!W24+'Marzo '!W24</f>
        <v>0</v>
      </c>
      <c r="X24" s="23">
        <f>+Enero!X24+Febrero!X24+'Marzo '!X24</f>
        <v>0</v>
      </c>
      <c r="Y24" s="23">
        <f>+Enero!Y24+Febrero!Y24+'Marzo '!Y24</f>
        <v>0</v>
      </c>
      <c r="Z24" s="23">
        <f>+Enero!Z24+Febrero!Z24+'Marzo '!Z24</f>
        <v>0</v>
      </c>
      <c r="AA24" s="23">
        <f>+Enero!AA24+Febrero!AA24+'Marzo '!AA24</f>
        <v>0</v>
      </c>
      <c r="AB24" s="23">
        <f>+Enero!AB24+Febrero!AB24+'Marzo '!AB24</f>
        <v>0</v>
      </c>
      <c r="AC24" s="23">
        <f>+Enero!AC24+Febrero!AC24+'Marzo '!AC24</f>
        <v>0</v>
      </c>
      <c r="AD24" s="23">
        <f>+Enero!AD24+Febrero!AD24+'Marzo '!AD24</f>
        <v>0</v>
      </c>
      <c r="AE24" s="23">
        <f>+Enero!AE24+Febrero!AE24+'Marzo '!AE24</f>
        <v>0</v>
      </c>
      <c r="AF24" s="23">
        <f>+Enero!AF24+Febrero!AF24+'Marzo '!AF24</f>
        <v>0</v>
      </c>
      <c r="AG24" s="23">
        <f>+Enero!AG24+Febrero!AG24+'Marzo '!AG24</f>
        <v>0</v>
      </c>
      <c r="AH24" s="23">
        <f>+Enero!AH24+Febrero!AH24+'Marzo '!AH24</f>
        <v>0</v>
      </c>
      <c r="AI24" s="23">
        <f>+Enero!AI24+Febrero!AI24+'Marzo '!AI24</f>
        <v>0</v>
      </c>
      <c r="AJ24" s="23">
        <f>+Enero!AJ24+Febrero!AJ24+'Marzo '!AJ24</f>
        <v>0</v>
      </c>
      <c r="AK24" s="23">
        <f>+Enero!AK24+Febrero!AK24+'Marzo '!AK24</f>
        <v>0</v>
      </c>
      <c r="AL24" s="23">
        <f>+Enero!AL24+Febrero!AL24+'Marzo '!AL24</f>
        <v>0</v>
      </c>
      <c r="AM24" s="23">
        <f>+Enero!AM24+Febrero!AM24+'Marzo '!AM24</f>
        <v>0</v>
      </c>
      <c r="AN24" s="23">
        <f>+Enero!AN24+Febrero!AN24+'Marzo '!AN24</f>
        <v>0</v>
      </c>
      <c r="AO24" s="23">
        <f>+Enero!AO24+Febrero!AO24+'Marzo '!AO24</f>
        <v>0</v>
      </c>
      <c r="AP24" s="23">
        <f>+Enero!AP24+Febrero!AP24+'Marzo '!AP24</f>
        <v>0</v>
      </c>
      <c r="AQ24" s="23">
        <f>+Enero!AQ24+Febrero!AQ24+'Marzo '!AQ24</f>
        <v>0</v>
      </c>
      <c r="AR24" s="23">
        <f>+Enero!AR24+Febrero!AR24+'Marzo '!AR24</f>
        <v>0</v>
      </c>
      <c r="AS24" s="23">
        <f>+Enero!AS24+Febrero!AS24+'Marzo '!AS24</f>
        <v>0</v>
      </c>
      <c r="AT24" s="23">
        <f>+Enero!AT24+Febrero!AT24+'Marzo '!AT24</f>
        <v>0</v>
      </c>
      <c r="AU24" s="23">
        <f>+Enero!AU24+Febrero!AU24+'Marzo '!AU24</f>
        <v>0</v>
      </c>
      <c r="AV24" s="256" t="s">
        <v>134</v>
      </c>
      <c r="CG24" s="243">
        <v>0</v>
      </c>
      <c r="CI24" s="243">
        <v>0</v>
      </c>
      <c r="CJ24" s="243">
        <v>0</v>
      </c>
      <c r="CK24" s="243">
        <v>0</v>
      </c>
    </row>
    <row r="25" spans="1:89" x14ac:dyDescent="0.2">
      <c r="A25" s="48" t="s">
        <v>149</v>
      </c>
      <c r="B25" s="249">
        <f>SUM(C25+D25+E25+F25+G25+H25+I25+J25+K25+L25+M25+N25+O25+P25+Q25+R25+S25)</f>
        <v>0</v>
      </c>
      <c r="C25" s="23">
        <f>+Enero!C25+Febrero!C25+'Marzo '!C25</f>
        <v>0</v>
      </c>
      <c r="D25" s="23">
        <f>+Enero!D25+Febrero!D25+'Marzo '!D25</f>
        <v>0</v>
      </c>
      <c r="E25" s="23">
        <f>+Enero!E25+Febrero!E25+'Marzo '!E25</f>
        <v>0</v>
      </c>
      <c r="F25" s="23">
        <f>+Enero!F25+Febrero!F25+'Marzo '!F25</f>
        <v>0</v>
      </c>
      <c r="G25" s="23">
        <f>+Enero!G25+Febrero!G25+'Marzo '!G25</f>
        <v>0</v>
      </c>
      <c r="H25" s="23">
        <f>+Enero!H25+Febrero!H25+'Marzo '!H25</f>
        <v>0</v>
      </c>
      <c r="I25" s="23">
        <f>+Enero!I25+Febrero!I25+'Marzo '!I25</f>
        <v>0</v>
      </c>
      <c r="J25" s="23">
        <f>+Enero!J25+Febrero!J25+'Marzo '!J25</f>
        <v>0</v>
      </c>
      <c r="K25" s="23">
        <f>+Enero!K25+Febrero!K25+'Marzo '!K25</f>
        <v>0</v>
      </c>
      <c r="L25" s="23">
        <f>+Enero!L25+Febrero!L25+'Marzo '!L25</f>
        <v>0</v>
      </c>
      <c r="M25" s="23">
        <f>+Enero!M25+Febrero!M25+'Marzo '!M25</f>
        <v>0</v>
      </c>
      <c r="N25" s="23">
        <f>+Enero!N25+Febrero!N25+'Marzo '!N25</f>
        <v>0</v>
      </c>
      <c r="O25" s="23">
        <f>+Enero!O25+Febrero!O25+'Marzo '!O25</f>
        <v>0</v>
      </c>
      <c r="P25" s="23">
        <f>+Enero!P25+Febrero!P25+'Marzo '!P25</f>
        <v>0</v>
      </c>
      <c r="Q25" s="23">
        <f>+Enero!Q25+Febrero!Q25+'Marzo '!Q25</f>
        <v>0</v>
      </c>
      <c r="R25" s="23">
        <f>+Enero!R25+Febrero!R25+'Marzo '!R25</f>
        <v>0</v>
      </c>
      <c r="S25" s="23">
        <f>+Enero!S25+Febrero!S25+'Marzo '!S25</f>
        <v>0</v>
      </c>
      <c r="T25" s="23">
        <f>+Enero!T25+Febrero!T25+'Marzo '!T25</f>
        <v>0</v>
      </c>
      <c r="U25" s="23">
        <f>+Enero!U25+Febrero!U25+'Marzo '!U25</f>
        <v>0</v>
      </c>
      <c r="V25" s="23">
        <f>+Enero!V25+Febrero!V25+'Marzo '!V25</f>
        <v>0</v>
      </c>
      <c r="W25" s="23">
        <f>+Enero!W25+Febrero!W25+'Marzo '!W25</f>
        <v>0</v>
      </c>
      <c r="X25" s="23">
        <f>+Enero!X25+Febrero!X25+'Marzo '!X25</f>
        <v>0</v>
      </c>
      <c r="Y25" s="23">
        <f>+Enero!Y25+Febrero!Y25+'Marzo '!Y25</f>
        <v>0</v>
      </c>
      <c r="Z25" s="23">
        <f>+Enero!Z25+Febrero!Z25+'Marzo '!Z25</f>
        <v>0</v>
      </c>
      <c r="AA25" s="23">
        <f>+Enero!AA25+Febrero!AA25+'Marzo '!AA25</f>
        <v>0</v>
      </c>
      <c r="AB25" s="23">
        <f>+Enero!AB25+Febrero!AB25+'Marzo '!AB25</f>
        <v>0</v>
      </c>
      <c r="AC25" s="23">
        <f>+Enero!AC25+Febrero!AC25+'Marzo '!AC25</f>
        <v>0</v>
      </c>
      <c r="AD25" s="23">
        <f>+Enero!AD25+Febrero!AD25+'Marzo '!AD25</f>
        <v>0</v>
      </c>
      <c r="AE25" s="23">
        <f>+Enero!AE25+Febrero!AE25+'Marzo '!AE25</f>
        <v>0</v>
      </c>
      <c r="AF25" s="23">
        <f>+Enero!AF25+Febrero!AF25+'Marzo '!AF25</f>
        <v>0</v>
      </c>
      <c r="AG25" s="23">
        <f>+Enero!AG25+Febrero!AG25+'Marzo '!AG25</f>
        <v>0</v>
      </c>
      <c r="AH25" s="23">
        <f>+Enero!AH25+Febrero!AH25+'Marzo '!AH25</f>
        <v>0</v>
      </c>
      <c r="AI25" s="23">
        <f>+Enero!AI25+Febrero!AI25+'Marzo '!AI25</f>
        <v>0</v>
      </c>
      <c r="AJ25" s="23">
        <f>+Enero!AJ25+Febrero!AJ25+'Marzo '!AJ25</f>
        <v>0</v>
      </c>
      <c r="AK25" s="23">
        <f>+Enero!AK25+Febrero!AK25+'Marzo '!AK25</f>
        <v>0</v>
      </c>
      <c r="AL25" s="23">
        <f>+Enero!AL25+Febrero!AL25+'Marzo '!AL25</f>
        <v>0</v>
      </c>
      <c r="AM25" s="23">
        <f>+Enero!AM25+Febrero!AM25+'Marzo '!AM25</f>
        <v>0</v>
      </c>
      <c r="AN25" s="23">
        <f>+Enero!AN25+Febrero!AN25+'Marzo '!AN25</f>
        <v>0</v>
      </c>
      <c r="AO25" s="23">
        <f>+Enero!AO25+Febrero!AO25+'Marzo '!AO25</f>
        <v>0</v>
      </c>
      <c r="AP25" s="23">
        <f>+Enero!AP25+Febrero!AP25+'Marzo '!AP25</f>
        <v>0</v>
      </c>
      <c r="AQ25" s="23">
        <f>+Enero!AQ25+Febrero!AQ25+'Marzo '!AQ25</f>
        <v>0</v>
      </c>
      <c r="AR25" s="23">
        <f>+Enero!AR25+Febrero!AR25+'Marzo '!AR25</f>
        <v>0</v>
      </c>
      <c r="AS25" s="23">
        <f>+Enero!AS25+Febrero!AS25+'Marzo '!AS25</f>
        <v>0</v>
      </c>
      <c r="AT25" s="23">
        <f>+Enero!AT25+Febrero!AT25+'Marzo '!AT25</f>
        <v>0</v>
      </c>
      <c r="AU25" s="23">
        <f>+Enero!AU25+Febrero!AU25+'Marzo '!AU25</f>
        <v>0</v>
      </c>
      <c r="AV25" s="256" t="s">
        <v>134</v>
      </c>
      <c r="CG25" s="243">
        <v>0</v>
      </c>
      <c r="CI25" s="243">
        <v>0</v>
      </c>
      <c r="CJ25" s="243">
        <v>0</v>
      </c>
      <c r="CK25" s="243">
        <v>0</v>
      </c>
    </row>
    <row r="26" spans="1:89" x14ac:dyDescent="0.2">
      <c r="A26" s="48" t="s">
        <v>150</v>
      </c>
      <c r="B26" s="249">
        <f>SUM(C26+D26+E26+F26+G26+H26+I26+J26+K26)</f>
        <v>0</v>
      </c>
      <c r="C26" s="23">
        <f>+Enero!C26+Febrero!C26+'Marzo '!C26</f>
        <v>0</v>
      </c>
      <c r="D26" s="23">
        <f>+Enero!D26+Febrero!D26+'Marzo '!D26</f>
        <v>0</v>
      </c>
      <c r="E26" s="23">
        <f>+Enero!E26+Febrero!E26+'Marzo '!E26</f>
        <v>0</v>
      </c>
      <c r="F26" s="23">
        <f>+Enero!F26+Febrero!F26+'Marzo '!F26</f>
        <v>0</v>
      </c>
      <c r="G26" s="23">
        <f>+Enero!G26+Febrero!G26+'Marzo '!G26</f>
        <v>0</v>
      </c>
      <c r="H26" s="23">
        <f>+Enero!H26+Febrero!H26+'Marzo '!H26</f>
        <v>0</v>
      </c>
      <c r="I26" s="23">
        <f>+Enero!I26+Febrero!I26+'Marzo '!I26</f>
        <v>0</v>
      </c>
      <c r="J26" s="23">
        <f>+Enero!J26+Febrero!J26+'Marzo '!J26</f>
        <v>0</v>
      </c>
      <c r="K26" s="23">
        <f>+Enero!K26+Febrero!K26+'Marzo '!K26</f>
        <v>0</v>
      </c>
      <c r="L26" s="23">
        <f>+Enero!L26+Febrero!L26+'Marzo '!L26</f>
        <v>0</v>
      </c>
      <c r="M26" s="23">
        <f>+Enero!M26+Febrero!M26+'Marzo '!M26</f>
        <v>0</v>
      </c>
      <c r="N26" s="23">
        <f>+Enero!N26+Febrero!N26+'Marzo '!N26</f>
        <v>0</v>
      </c>
      <c r="O26" s="23">
        <f>+Enero!O26+Febrero!O26+'Marzo '!O26</f>
        <v>0</v>
      </c>
      <c r="P26" s="23">
        <f>+Enero!P26+Febrero!P26+'Marzo '!P26</f>
        <v>0</v>
      </c>
      <c r="Q26" s="23">
        <f>+Enero!Q26+Febrero!Q26+'Marzo '!Q26</f>
        <v>0</v>
      </c>
      <c r="R26" s="23">
        <f>+Enero!R26+Febrero!R26+'Marzo '!R26</f>
        <v>0</v>
      </c>
      <c r="S26" s="23">
        <f>+Enero!S26+Febrero!S26+'Marzo '!S26</f>
        <v>0</v>
      </c>
      <c r="T26" s="23">
        <f>+Enero!T26+Febrero!T26+'Marzo '!T26</f>
        <v>0</v>
      </c>
      <c r="U26" s="23">
        <f>+Enero!U26+Febrero!U26+'Marzo '!U26</f>
        <v>0</v>
      </c>
      <c r="V26" s="23">
        <f>+Enero!V26+Febrero!V26+'Marzo '!V26</f>
        <v>0</v>
      </c>
      <c r="W26" s="23">
        <f>+Enero!W26+Febrero!W26+'Marzo '!W26</f>
        <v>0</v>
      </c>
      <c r="X26" s="23">
        <f>+Enero!X26+Febrero!X26+'Marzo '!X26</f>
        <v>0</v>
      </c>
      <c r="Y26" s="23">
        <f>+Enero!Y26+Febrero!Y26+'Marzo '!Y26</f>
        <v>0</v>
      </c>
      <c r="Z26" s="23">
        <f>+Enero!Z26+Febrero!Z26+'Marzo '!Z26</f>
        <v>0</v>
      </c>
      <c r="AA26" s="23">
        <f>+Enero!AA26+Febrero!AA26+'Marzo '!AA26</f>
        <v>0</v>
      </c>
      <c r="AB26" s="23">
        <f>+Enero!AB26+Febrero!AB26+'Marzo '!AB26</f>
        <v>0</v>
      </c>
      <c r="AC26" s="23">
        <f>+Enero!AC26+Febrero!AC26+'Marzo '!AC26</f>
        <v>0</v>
      </c>
      <c r="AD26" s="23">
        <f>+Enero!AD26+Febrero!AD26+'Marzo '!AD26</f>
        <v>0</v>
      </c>
      <c r="AE26" s="23">
        <f>+Enero!AE26+Febrero!AE26+'Marzo '!AE26</f>
        <v>0</v>
      </c>
      <c r="AF26" s="23">
        <f>+Enero!AF26+Febrero!AF26+'Marzo '!AF26</f>
        <v>0</v>
      </c>
      <c r="AG26" s="23">
        <f>+Enero!AG26+Febrero!AG26+'Marzo '!AG26</f>
        <v>0</v>
      </c>
      <c r="AH26" s="23">
        <f>+Enero!AH26+Febrero!AH26+'Marzo '!AH26</f>
        <v>0</v>
      </c>
      <c r="AI26" s="23">
        <f>+Enero!AI26+Febrero!AI26+'Marzo '!AI26</f>
        <v>0</v>
      </c>
      <c r="AJ26" s="23">
        <f>+Enero!AJ26+Febrero!AJ26+'Marzo '!AJ26</f>
        <v>0</v>
      </c>
      <c r="AK26" s="23">
        <f>+Enero!AK26+Febrero!AK26+'Marzo '!AK26</f>
        <v>0</v>
      </c>
      <c r="AL26" s="23">
        <f>+Enero!AL26+Febrero!AL26+'Marzo '!AL26</f>
        <v>0</v>
      </c>
      <c r="AM26" s="23">
        <f>+Enero!AM26+Febrero!AM26+'Marzo '!AM26</f>
        <v>0</v>
      </c>
      <c r="AN26" s="23">
        <f>+Enero!AN26+Febrero!AN26+'Marzo '!AN26</f>
        <v>0</v>
      </c>
      <c r="AO26" s="23">
        <f>+Enero!AO26+Febrero!AO26+'Marzo '!AO26</f>
        <v>0</v>
      </c>
      <c r="AP26" s="23">
        <f>+Enero!AP26+Febrero!AP26+'Marzo '!AP26</f>
        <v>0</v>
      </c>
      <c r="AQ26" s="23">
        <f>+Enero!AQ26+Febrero!AQ26+'Marzo '!AQ26</f>
        <v>0</v>
      </c>
      <c r="AR26" s="23">
        <f>+Enero!AR26+Febrero!AR26+'Marzo '!AR26</f>
        <v>0</v>
      </c>
      <c r="AS26" s="23">
        <f>+Enero!AS26+Febrero!AS26+'Marzo '!AS26</f>
        <v>0</v>
      </c>
      <c r="AT26" s="23">
        <f>+Enero!AT26+Febrero!AT26+'Marzo '!AT26</f>
        <v>0</v>
      </c>
      <c r="AU26" s="23">
        <f>+Enero!AU26+Febrero!AU26+'Marzo '!AU26</f>
        <v>0</v>
      </c>
      <c r="AV26" s="256" t="s">
        <v>134</v>
      </c>
      <c r="CG26" s="243">
        <v>0</v>
      </c>
      <c r="CI26" s="243">
        <v>0</v>
      </c>
      <c r="CJ26" s="243">
        <v>0</v>
      </c>
      <c r="CK26" s="243">
        <v>0</v>
      </c>
    </row>
    <row r="27" spans="1:89" x14ac:dyDescent="0.2">
      <c r="A27" s="48" t="s">
        <v>151</v>
      </c>
      <c r="B27" s="249">
        <f>SUM(C27+D27+E27+F27+G27+H27+I27+J27+K27+L27+M27+N27+O27+P27+Q27+R27+S27)</f>
        <v>107</v>
      </c>
      <c r="C27" s="23">
        <f>+Enero!C27+Febrero!C27+'Marzo '!C27</f>
        <v>0</v>
      </c>
      <c r="D27" s="23">
        <f>+Enero!D27+Febrero!D27+'Marzo '!D27</f>
        <v>0</v>
      </c>
      <c r="E27" s="23">
        <f>+Enero!E27+Febrero!E27+'Marzo '!E27</f>
        <v>0</v>
      </c>
      <c r="F27" s="23">
        <f>+Enero!F27+Febrero!F27+'Marzo '!F27</f>
        <v>0</v>
      </c>
      <c r="G27" s="23">
        <f>+Enero!G27+Febrero!G27+'Marzo '!G27</f>
        <v>1</v>
      </c>
      <c r="H27" s="23">
        <f>+Enero!H27+Febrero!H27+'Marzo '!H27</f>
        <v>1</v>
      </c>
      <c r="I27" s="23">
        <f>+Enero!I27+Febrero!I27+'Marzo '!I27</f>
        <v>2</v>
      </c>
      <c r="J27" s="23">
        <f>+Enero!J27+Febrero!J27+'Marzo '!J27</f>
        <v>0</v>
      </c>
      <c r="K27" s="23">
        <f>+Enero!K27+Febrero!K27+'Marzo '!K27</f>
        <v>0</v>
      </c>
      <c r="L27" s="23">
        <f>+Enero!L27+Febrero!L27+'Marzo '!L27</f>
        <v>5</v>
      </c>
      <c r="M27" s="23">
        <f>+Enero!M27+Febrero!M27+'Marzo '!M27</f>
        <v>5</v>
      </c>
      <c r="N27" s="23">
        <f>+Enero!N27+Febrero!N27+'Marzo '!N27</f>
        <v>10</v>
      </c>
      <c r="O27" s="23">
        <f>+Enero!O27+Febrero!O27+'Marzo '!O27</f>
        <v>9</v>
      </c>
      <c r="P27" s="23">
        <f>+Enero!P27+Febrero!P27+'Marzo '!P27</f>
        <v>16</v>
      </c>
      <c r="Q27" s="23">
        <f>+Enero!Q27+Febrero!Q27+'Marzo '!Q27</f>
        <v>14</v>
      </c>
      <c r="R27" s="23">
        <f>+Enero!R27+Febrero!R27+'Marzo '!R27</f>
        <v>21</v>
      </c>
      <c r="S27" s="23">
        <f>+Enero!S27+Febrero!S27+'Marzo '!S27</f>
        <v>23</v>
      </c>
      <c r="T27" s="23">
        <f>+Enero!T27+Febrero!T27+'Marzo '!T27</f>
        <v>0</v>
      </c>
      <c r="U27" s="23">
        <f>+Enero!U27+Febrero!U27+'Marzo '!U27</f>
        <v>107</v>
      </c>
      <c r="V27" s="23">
        <f>+Enero!V27+Febrero!V27+'Marzo '!V27</f>
        <v>49</v>
      </c>
      <c r="W27" s="23">
        <f>+Enero!W27+Febrero!W27+'Marzo '!W27</f>
        <v>58</v>
      </c>
      <c r="X27" s="23">
        <f>+Enero!X27+Febrero!X27+'Marzo '!X27</f>
        <v>0</v>
      </c>
      <c r="Y27" s="23">
        <f>+Enero!Y27+Febrero!Y27+'Marzo '!Y27</f>
        <v>0</v>
      </c>
      <c r="Z27" s="23">
        <f>+Enero!Z27+Febrero!Z27+'Marzo '!Z27</f>
        <v>0</v>
      </c>
      <c r="AA27" s="23">
        <f>+Enero!AA27+Febrero!AA27+'Marzo '!AA27</f>
        <v>0</v>
      </c>
      <c r="AB27" s="23">
        <f>+Enero!AB27+Febrero!AB27+'Marzo '!AB27</f>
        <v>74</v>
      </c>
      <c r="AC27" s="23">
        <f>+Enero!AC27+Febrero!AC27+'Marzo '!AC27</f>
        <v>74</v>
      </c>
      <c r="AD27" s="23">
        <f>+Enero!AD27+Febrero!AD27+'Marzo '!AD27</f>
        <v>0</v>
      </c>
      <c r="AE27" s="23">
        <f>+Enero!AE27+Febrero!AE27+'Marzo '!AE27</f>
        <v>0</v>
      </c>
      <c r="AF27" s="23">
        <f>+Enero!AF27+Febrero!AF27+'Marzo '!AF27</f>
        <v>40</v>
      </c>
      <c r="AG27" s="23">
        <f>+Enero!AG27+Febrero!AG27+'Marzo '!AG27</f>
        <v>0</v>
      </c>
      <c r="AH27" s="23">
        <f>+Enero!AH27+Febrero!AH27+'Marzo '!AH27</f>
        <v>0</v>
      </c>
      <c r="AI27" s="23">
        <f>+Enero!AI27+Febrero!AI27+'Marzo '!AI27</f>
        <v>23</v>
      </c>
      <c r="AJ27" s="23">
        <f>+Enero!AJ27+Febrero!AJ27+'Marzo '!AJ27</f>
        <v>162</v>
      </c>
      <c r="AK27" s="23">
        <f>+Enero!AK27+Febrero!AK27+'Marzo '!AK27</f>
        <v>0</v>
      </c>
      <c r="AL27" s="23">
        <f>+Enero!AL27+Febrero!AL27+'Marzo '!AL27</f>
        <v>0</v>
      </c>
      <c r="AM27" s="23">
        <f>+Enero!AM27+Febrero!AM27+'Marzo '!AM27</f>
        <v>0</v>
      </c>
      <c r="AN27" s="23">
        <f>+Enero!AN27+Febrero!AN27+'Marzo '!AN27</f>
        <v>43</v>
      </c>
      <c r="AO27" s="23">
        <f>+Enero!AO27+Febrero!AO27+'Marzo '!AO27</f>
        <v>0</v>
      </c>
      <c r="AP27" s="23">
        <f>+Enero!AP27+Febrero!AP27+'Marzo '!AP27</f>
        <v>0</v>
      </c>
      <c r="AQ27" s="23">
        <f>+Enero!AQ27+Febrero!AQ27+'Marzo '!AQ27</f>
        <v>0</v>
      </c>
      <c r="AR27" s="23">
        <f>+Enero!AR27+Febrero!AR27+'Marzo '!AR27</f>
        <v>0</v>
      </c>
      <c r="AS27" s="23">
        <f>+Enero!AS27+Febrero!AS27+'Marzo '!AS27</f>
        <v>0</v>
      </c>
      <c r="AT27" s="23">
        <f>+Enero!AT27+Febrero!AT27+'Marzo '!AT27</f>
        <v>0</v>
      </c>
      <c r="AU27" s="23">
        <f>+Enero!AU27+Febrero!AU27+'Marzo '!AU27</f>
        <v>0</v>
      </c>
      <c r="AV27" s="256" t="s">
        <v>134</v>
      </c>
      <c r="CG27" s="243">
        <v>0</v>
      </c>
      <c r="CI27" s="243">
        <v>0</v>
      </c>
      <c r="CJ27" s="243">
        <v>0</v>
      </c>
      <c r="CK27" s="243">
        <v>0</v>
      </c>
    </row>
    <row r="28" spans="1:89" x14ac:dyDescent="0.2">
      <c r="A28" s="48" t="s">
        <v>152</v>
      </c>
      <c r="B28" s="249">
        <f>SUM(C28+D28+E28+F28+G28+H28+I28+J28+K28)</f>
        <v>0</v>
      </c>
      <c r="C28" s="23">
        <f>+Enero!C28+Febrero!C28+'Marzo '!C28</f>
        <v>0</v>
      </c>
      <c r="D28" s="23">
        <f>+Enero!D28+Febrero!D28+'Marzo '!D28</f>
        <v>0</v>
      </c>
      <c r="E28" s="23">
        <f>+Enero!E28+Febrero!E28+'Marzo '!E28</f>
        <v>0</v>
      </c>
      <c r="F28" s="23">
        <f>+Enero!F28+Febrero!F28+'Marzo '!F28</f>
        <v>0</v>
      </c>
      <c r="G28" s="23">
        <f>+Enero!G28+Febrero!G28+'Marzo '!G28</f>
        <v>0</v>
      </c>
      <c r="H28" s="23">
        <f>+Enero!H28+Febrero!H28+'Marzo '!H28</f>
        <v>0</v>
      </c>
      <c r="I28" s="23">
        <f>+Enero!I28+Febrero!I28+'Marzo '!I28</f>
        <v>0</v>
      </c>
      <c r="J28" s="23">
        <f>+Enero!J28+Febrero!J28+'Marzo '!J28</f>
        <v>0</v>
      </c>
      <c r="K28" s="23">
        <f>+Enero!K28+Febrero!K28+'Marzo '!K28</f>
        <v>0</v>
      </c>
      <c r="L28" s="23">
        <f>+Enero!L28+Febrero!L28+'Marzo '!L28</f>
        <v>0</v>
      </c>
      <c r="M28" s="23">
        <f>+Enero!M28+Febrero!M28+'Marzo '!M28</f>
        <v>0</v>
      </c>
      <c r="N28" s="23">
        <f>+Enero!N28+Febrero!N28+'Marzo '!N28</f>
        <v>0</v>
      </c>
      <c r="O28" s="23">
        <f>+Enero!O28+Febrero!O28+'Marzo '!O28</f>
        <v>0</v>
      </c>
      <c r="P28" s="23">
        <f>+Enero!P28+Febrero!P28+'Marzo '!P28</f>
        <v>0</v>
      </c>
      <c r="Q28" s="23">
        <f>+Enero!Q28+Febrero!Q28+'Marzo '!Q28</f>
        <v>0</v>
      </c>
      <c r="R28" s="23">
        <f>+Enero!R28+Febrero!R28+'Marzo '!R28</f>
        <v>0</v>
      </c>
      <c r="S28" s="23">
        <f>+Enero!S28+Febrero!S28+'Marzo '!S28</f>
        <v>0</v>
      </c>
      <c r="T28" s="23">
        <f>+Enero!T28+Febrero!T28+'Marzo '!T28</f>
        <v>0</v>
      </c>
      <c r="U28" s="23">
        <f>+Enero!U28+Febrero!U28+'Marzo '!U28</f>
        <v>0</v>
      </c>
      <c r="V28" s="23">
        <f>+Enero!V28+Febrero!V28+'Marzo '!V28</f>
        <v>0</v>
      </c>
      <c r="W28" s="23">
        <f>+Enero!W28+Febrero!W28+'Marzo '!W28</f>
        <v>0</v>
      </c>
      <c r="X28" s="23">
        <f>+Enero!X28+Febrero!X28+'Marzo '!X28</f>
        <v>0</v>
      </c>
      <c r="Y28" s="23">
        <f>+Enero!Y28+Febrero!Y28+'Marzo '!Y28</f>
        <v>0</v>
      </c>
      <c r="Z28" s="23">
        <f>+Enero!Z28+Febrero!Z28+'Marzo '!Z28</f>
        <v>0</v>
      </c>
      <c r="AA28" s="23">
        <f>+Enero!AA28+Febrero!AA28+'Marzo '!AA28</f>
        <v>0</v>
      </c>
      <c r="AB28" s="23">
        <f>+Enero!AB28+Febrero!AB28+'Marzo '!AB28</f>
        <v>0</v>
      </c>
      <c r="AC28" s="23">
        <f>+Enero!AC28+Febrero!AC28+'Marzo '!AC28</f>
        <v>0</v>
      </c>
      <c r="AD28" s="23">
        <f>+Enero!AD28+Febrero!AD28+'Marzo '!AD28</f>
        <v>0</v>
      </c>
      <c r="AE28" s="23">
        <f>+Enero!AE28+Febrero!AE28+'Marzo '!AE28</f>
        <v>0</v>
      </c>
      <c r="AF28" s="23">
        <f>+Enero!AF28+Febrero!AF28+'Marzo '!AF28</f>
        <v>0</v>
      </c>
      <c r="AG28" s="23">
        <f>+Enero!AG28+Febrero!AG28+'Marzo '!AG28</f>
        <v>0</v>
      </c>
      <c r="AH28" s="23">
        <f>+Enero!AH28+Febrero!AH28+'Marzo '!AH28</f>
        <v>0</v>
      </c>
      <c r="AI28" s="23">
        <f>+Enero!AI28+Febrero!AI28+'Marzo '!AI28</f>
        <v>0</v>
      </c>
      <c r="AJ28" s="23">
        <f>+Enero!AJ28+Febrero!AJ28+'Marzo '!AJ28</f>
        <v>0</v>
      </c>
      <c r="AK28" s="23">
        <f>+Enero!AK28+Febrero!AK28+'Marzo '!AK28</f>
        <v>0</v>
      </c>
      <c r="AL28" s="23">
        <f>+Enero!AL28+Febrero!AL28+'Marzo '!AL28</f>
        <v>0</v>
      </c>
      <c r="AM28" s="23">
        <f>+Enero!AM28+Febrero!AM28+'Marzo '!AM28</f>
        <v>0</v>
      </c>
      <c r="AN28" s="23">
        <f>+Enero!AN28+Febrero!AN28+'Marzo '!AN28</f>
        <v>0</v>
      </c>
      <c r="AO28" s="23">
        <f>+Enero!AO28+Febrero!AO28+'Marzo '!AO28</f>
        <v>0</v>
      </c>
      <c r="AP28" s="23">
        <f>+Enero!AP28+Febrero!AP28+'Marzo '!AP28</f>
        <v>0</v>
      </c>
      <c r="AQ28" s="23">
        <f>+Enero!AQ28+Febrero!AQ28+'Marzo '!AQ28</f>
        <v>0</v>
      </c>
      <c r="AR28" s="23">
        <f>+Enero!AR28+Febrero!AR28+'Marzo '!AR28</f>
        <v>0</v>
      </c>
      <c r="AS28" s="23">
        <f>+Enero!AS28+Febrero!AS28+'Marzo '!AS28</f>
        <v>0</v>
      </c>
      <c r="AT28" s="23">
        <f>+Enero!AT28+Febrero!AT28+'Marzo '!AT28</f>
        <v>0</v>
      </c>
      <c r="AU28" s="23">
        <f>+Enero!AU28+Febrero!AU28+'Marzo '!AU28</f>
        <v>0</v>
      </c>
      <c r="AV28" s="256" t="s">
        <v>134</v>
      </c>
      <c r="CG28" s="243">
        <v>0</v>
      </c>
      <c r="CI28" s="243">
        <v>0</v>
      </c>
      <c r="CJ28" s="243">
        <v>0</v>
      </c>
      <c r="CK28" s="243">
        <v>0</v>
      </c>
    </row>
    <row r="29" spans="1:89" x14ac:dyDescent="0.2">
      <c r="A29" s="48" t="s">
        <v>153</v>
      </c>
      <c r="B29" s="249">
        <f>SUM(C29+D29+E29+F29+G29+H29+I29+J29+K29+L29+M29+N29+O29+P29+Q29+R29+S29)</f>
        <v>0</v>
      </c>
      <c r="C29" s="23">
        <f>+Enero!C29+Febrero!C29+'Marzo '!C29</f>
        <v>0</v>
      </c>
      <c r="D29" s="23">
        <f>+Enero!D29+Febrero!D29+'Marzo '!D29</f>
        <v>0</v>
      </c>
      <c r="E29" s="23">
        <f>+Enero!E29+Febrero!E29+'Marzo '!E29</f>
        <v>0</v>
      </c>
      <c r="F29" s="23">
        <f>+Enero!F29+Febrero!F29+'Marzo '!F29</f>
        <v>0</v>
      </c>
      <c r="G29" s="23">
        <f>+Enero!G29+Febrero!G29+'Marzo '!G29</f>
        <v>0</v>
      </c>
      <c r="H29" s="23">
        <f>+Enero!H29+Febrero!H29+'Marzo '!H29</f>
        <v>0</v>
      </c>
      <c r="I29" s="23">
        <f>+Enero!I29+Febrero!I29+'Marzo '!I29</f>
        <v>0</v>
      </c>
      <c r="J29" s="23">
        <f>+Enero!J29+Febrero!J29+'Marzo '!J29</f>
        <v>0</v>
      </c>
      <c r="K29" s="23">
        <f>+Enero!K29+Febrero!K29+'Marzo '!K29</f>
        <v>0</v>
      </c>
      <c r="L29" s="23">
        <f>+Enero!L29+Febrero!L29+'Marzo '!L29</f>
        <v>0</v>
      </c>
      <c r="M29" s="23">
        <f>+Enero!M29+Febrero!M29+'Marzo '!M29</f>
        <v>0</v>
      </c>
      <c r="N29" s="23">
        <f>+Enero!N29+Febrero!N29+'Marzo '!N29</f>
        <v>0</v>
      </c>
      <c r="O29" s="23">
        <f>+Enero!O29+Febrero!O29+'Marzo '!O29</f>
        <v>0</v>
      </c>
      <c r="P29" s="23">
        <f>+Enero!P29+Febrero!P29+'Marzo '!P29</f>
        <v>0</v>
      </c>
      <c r="Q29" s="23">
        <f>+Enero!Q29+Febrero!Q29+'Marzo '!Q29</f>
        <v>0</v>
      </c>
      <c r="R29" s="23">
        <f>+Enero!R29+Febrero!R29+'Marzo '!R29</f>
        <v>0</v>
      </c>
      <c r="S29" s="23">
        <f>+Enero!S29+Febrero!S29+'Marzo '!S29</f>
        <v>0</v>
      </c>
      <c r="T29" s="23">
        <f>+Enero!T29+Febrero!T29+'Marzo '!T29</f>
        <v>0</v>
      </c>
      <c r="U29" s="23">
        <f>+Enero!U29+Febrero!U29+'Marzo '!U29</f>
        <v>0</v>
      </c>
      <c r="V29" s="23">
        <f>+Enero!V29+Febrero!V29+'Marzo '!V29</f>
        <v>0</v>
      </c>
      <c r="W29" s="23">
        <f>+Enero!W29+Febrero!W29+'Marzo '!W29</f>
        <v>0</v>
      </c>
      <c r="X29" s="23">
        <f>+Enero!X29+Febrero!X29+'Marzo '!X29</f>
        <v>0</v>
      </c>
      <c r="Y29" s="23">
        <f>+Enero!Y29+Febrero!Y29+'Marzo '!Y29</f>
        <v>0</v>
      </c>
      <c r="Z29" s="23">
        <f>+Enero!Z29+Febrero!Z29+'Marzo '!Z29</f>
        <v>0</v>
      </c>
      <c r="AA29" s="23">
        <f>+Enero!AA29+Febrero!AA29+'Marzo '!AA29</f>
        <v>0</v>
      </c>
      <c r="AB29" s="23">
        <f>+Enero!AB29+Febrero!AB29+'Marzo '!AB29</f>
        <v>0</v>
      </c>
      <c r="AC29" s="23">
        <f>+Enero!AC29+Febrero!AC29+'Marzo '!AC29</f>
        <v>0</v>
      </c>
      <c r="AD29" s="23">
        <f>+Enero!AD29+Febrero!AD29+'Marzo '!AD29</f>
        <v>0</v>
      </c>
      <c r="AE29" s="23">
        <f>+Enero!AE29+Febrero!AE29+'Marzo '!AE29</f>
        <v>0</v>
      </c>
      <c r="AF29" s="23">
        <f>+Enero!AF29+Febrero!AF29+'Marzo '!AF29</f>
        <v>0</v>
      </c>
      <c r="AG29" s="23">
        <f>+Enero!AG29+Febrero!AG29+'Marzo '!AG29</f>
        <v>0</v>
      </c>
      <c r="AH29" s="23">
        <f>+Enero!AH29+Febrero!AH29+'Marzo '!AH29</f>
        <v>0</v>
      </c>
      <c r="AI29" s="23">
        <f>+Enero!AI29+Febrero!AI29+'Marzo '!AI29</f>
        <v>0</v>
      </c>
      <c r="AJ29" s="23">
        <f>+Enero!AJ29+Febrero!AJ29+'Marzo '!AJ29</f>
        <v>0</v>
      </c>
      <c r="AK29" s="23">
        <f>+Enero!AK29+Febrero!AK29+'Marzo '!AK29</f>
        <v>0</v>
      </c>
      <c r="AL29" s="23">
        <f>+Enero!AL29+Febrero!AL29+'Marzo '!AL29</f>
        <v>0</v>
      </c>
      <c r="AM29" s="23">
        <f>+Enero!AM29+Febrero!AM29+'Marzo '!AM29</f>
        <v>0</v>
      </c>
      <c r="AN29" s="23">
        <f>+Enero!AN29+Febrero!AN29+'Marzo '!AN29</f>
        <v>0</v>
      </c>
      <c r="AO29" s="23">
        <f>+Enero!AO29+Febrero!AO29+'Marzo '!AO29</f>
        <v>0</v>
      </c>
      <c r="AP29" s="23">
        <f>+Enero!AP29+Febrero!AP29+'Marzo '!AP29</f>
        <v>0</v>
      </c>
      <c r="AQ29" s="23">
        <f>+Enero!AQ29+Febrero!AQ29+'Marzo '!AQ29</f>
        <v>0</v>
      </c>
      <c r="AR29" s="23">
        <f>+Enero!AR29+Febrero!AR29+'Marzo '!AR29</f>
        <v>0</v>
      </c>
      <c r="AS29" s="23">
        <f>+Enero!AS29+Febrero!AS29+'Marzo '!AS29</f>
        <v>0</v>
      </c>
      <c r="AT29" s="23">
        <f>+Enero!AT29+Febrero!AT29+'Marzo '!AT29</f>
        <v>0</v>
      </c>
      <c r="AU29" s="23">
        <f>+Enero!AU29+Febrero!AU29+'Marzo '!AU29</f>
        <v>0</v>
      </c>
      <c r="AV29" s="256" t="s">
        <v>134</v>
      </c>
      <c r="CG29" s="243">
        <v>0</v>
      </c>
      <c r="CI29" s="243">
        <v>0</v>
      </c>
      <c r="CJ29" s="243">
        <v>0</v>
      </c>
      <c r="CK29" s="243">
        <v>0</v>
      </c>
    </row>
    <row r="30" spans="1:89" x14ac:dyDescent="0.2">
      <c r="A30" s="48" t="s">
        <v>154</v>
      </c>
      <c r="B30" s="249">
        <f>SUM(C30+D30+E30+F30+G30+H30+I30+J30+K30)</f>
        <v>0</v>
      </c>
      <c r="C30" s="23">
        <f>+Enero!C30+Febrero!C30+'Marzo '!C30</f>
        <v>0</v>
      </c>
      <c r="D30" s="23">
        <f>+Enero!D30+Febrero!D30+'Marzo '!D30</f>
        <v>0</v>
      </c>
      <c r="E30" s="23">
        <f>+Enero!E30+Febrero!E30+'Marzo '!E30</f>
        <v>0</v>
      </c>
      <c r="F30" s="23">
        <f>+Enero!F30+Febrero!F30+'Marzo '!F30</f>
        <v>0</v>
      </c>
      <c r="G30" s="23">
        <f>+Enero!G30+Febrero!G30+'Marzo '!G30</f>
        <v>0</v>
      </c>
      <c r="H30" s="23">
        <f>+Enero!H30+Febrero!H30+'Marzo '!H30</f>
        <v>0</v>
      </c>
      <c r="I30" s="23">
        <f>+Enero!I30+Febrero!I30+'Marzo '!I30</f>
        <v>0</v>
      </c>
      <c r="J30" s="23">
        <f>+Enero!J30+Febrero!J30+'Marzo '!J30</f>
        <v>0</v>
      </c>
      <c r="K30" s="23">
        <f>+Enero!K30+Febrero!K30+'Marzo '!K30</f>
        <v>0</v>
      </c>
      <c r="L30" s="23">
        <f>+Enero!L30+Febrero!L30+'Marzo '!L30</f>
        <v>0</v>
      </c>
      <c r="M30" s="23">
        <f>+Enero!M30+Febrero!M30+'Marzo '!M30</f>
        <v>0</v>
      </c>
      <c r="N30" s="23">
        <f>+Enero!N30+Febrero!N30+'Marzo '!N30</f>
        <v>0</v>
      </c>
      <c r="O30" s="23">
        <f>+Enero!O30+Febrero!O30+'Marzo '!O30</f>
        <v>0</v>
      </c>
      <c r="P30" s="23">
        <f>+Enero!P30+Febrero!P30+'Marzo '!P30</f>
        <v>0</v>
      </c>
      <c r="Q30" s="23">
        <f>+Enero!Q30+Febrero!Q30+'Marzo '!Q30</f>
        <v>0</v>
      </c>
      <c r="R30" s="23">
        <f>+Enero!R30+Febrero!R30+'Marzo '!R30</f>
        <v>0</v>
      </c>
      <c r="S30" s="23">
        <f>+Enero!S30+Febrero!S30+'Marzo '!S30</f>
        <v>0</v>
      </c>
      <c r="T30" s="23">
        <f>+Enero!T30+Febrero!T30+'Marzo '!T30</f>
        <v>0</v>
      </c>
      <c r="U30" s="23">
        <f>+Enero!U30+Febrero!U30+'Marzo '!U30</f>
        <v>0</v>
      </c>
      <c r="V30" s="23">
        <f>+Enero!V30+Febrero!V30+'Marzo '!V30</f>
        <v>0</v>
      </c>
      <c r="W30" s="23">
        <f>+Enero!W30+Febrero!W30+'Marzo '!W30</f>
        <v>0</v>
      </c>
      <c r="X30" s="23">
        <f>+Enero!X30+Febrero!X30+'Marzo '!X30</f>
        <v>0</v>
      </c>
      <c r="Y30" s="23">
        <f>+Enero!Y30+Febrero!Y30+'Marzo '!Y30</f>
        <v>0</v>
      </c>
      <c r="Z30" s="23">
        <f>+Enero!Z30+Febrero!Z30+'Marzo '!Z30</f>
        <v>0</v>
      </c>
      <c r="AA30" s="23">
        <f>+Enero!AA30+Febrero!AA30+'Marzo '!AA30</f>
        <v>0</v>
      </c>
      <c r="AB30" s="23">
        <f>+Enero!AB30+Febrero!AB30+'Marzo '!AB30</f>
        <v>0</v>
      </c>
      <c r="AC30" s="23">
        <f>+Enero!AC30+Febrero!AC30+'Marzo '!AC30</f>
        <v>0</v>
      </c>
      <c r="AD30" s="23">
        <f>+Enero!AD30+Febrero!AD30+'Marzo '!AD30</f>
        <v>0</v>
      </c>
      <c r="AE30" s="23">
        <f>+Enero!AE30+Febrero!AE30+'Marzo '!AE30</f>
        <v>0</v>
      </c>
      <c r="AF30" s="23">
        <f>+Enero!AF30+Febrero!AF30+'Marzo '!AF30</f>
        <v>0</v>
      </c>
      <c r="AG30" s="23">
        <f>+Enero!AG30+Febrero!AG30+'Marzo '!AG30</f>
        <v>0</v>
      </c>
      <c r="AH30" s="23">
        <f>+Enero!AH30+Febrero!AH30+'Marzo '!AH30</f>
        <v>0</v>
      </c>
      <c r="AI30" s="23">
        <f>+Enero!AI30+Febrero!AI30+'Marzo '!AI30</f>
        <v>0</v>
      </c>
      <c r="AJ30" s="23">
        <f>+Enero!AJ30+Febrero!AJ30+'Marzo '!AJ30</f>
        <v>0</v>
      </c>
      <c r="AK30" s="23">
        <f>+Enero!AK30+Febrero!AK30+'Marzo '!AK30</f>
        <v>0</v>
      </c>
      <c r="AL30" s="23">
        <f>+Enero!AL30+Febrero!AL30+'Marzo '!AL30</f>
        <v>0</v>
      </c>
      <c r="AM30" s="23">
        <f>+Enero!AM30+Febrero!AM30+'Marzo '!AM30</f>
        <v>0</v>
      </c>
      <c r="AN30" s="23">
        <f>+Enero!AN30+Febrero!AN30+'Marzo '!AN30</f>
        <v>0</v>
      </c>
      <c r="AO30" s="23">
        <f>+Enero!AO30+Febrero!AO30+'Marzo '!AO30</f>
        <v>0</v>
      </c>
      <c r="AP30" s="23">
        <f>+Enero!AP30+Febrero!AP30+'Marzo '!AP30</f>
        <v>0</v>
      </c>
      <c r="AQ30" s="23">
        <f>+Enero!AQ30+Febrero!AQ30+'Marzo '!AQ30</f>
        <v>0</v>
      </c>
      <c r="AR30" s="23">
        <f>+Enero!AR30+Febrero!AR30+'Marzo '!AR30</f>
        <v>0</v>
      </c>
      <c r="AS30" s="23">
        <f>+Enero!AS30+Febrero!AS30+'Marzo '!AS30</f>
        <v>0</v>
      </c>
      <c r="AT30" s="23">
        <f>+Enero!AT30+Febrero!AT30+'Marzo '!AT30</f>
        <v>0</v>
      </c>
      <c r="AU30" s="23">
        <f>+Enero!AU30+Febrero!AU30+'Marzo '!AU30</f>
        <v>0</v>
      </c>
      <c r="AV30" s="256" t="s">
        <v>134</v>
      </c>
      <c r="CG30" s="243">
        <v>0</v>
      </c>
      <c r="CI30" s="243">
        <v>0</v>
      </c>
      <c r="CJ30" s="243">
        <v>0</v>
      </c>
      <c r="CK30" s="243">
        <v>0</v>
      </c>
    </row>
    <row r="31" spans="1:89" x14ac:dyDescent="0.2">
      <c r="A31" s="48" t="s">
        <v>155</v>
      </c>
      <c r="B31" s="249">
        <f>SUM(C31+D31+E31+F31+G31+H31+I31+J31+K31+L31+M31+N31+O31+P31+Q31+R31+S31)</f>
        <v>0</v>
      </c>
      <c r="C31" s="23">
        <f>+Enero!C31+Febrero!C31+'Marzo '!C31</f>
        <v>0</v>
      </c>
      <c r="D31" s="23">
        <f>+Enero!D31+Febrero!D31+'Marzo '!D31</f>
        <v>0</v>
      </c>
      <c r="E31" s="23">
        <f>+Enero!E31+Febrero!E31+'Marzo '!E31</f>
        <v>0</v>
      </c>
      <c r="F31" s="23">
        <f>+Enero!F31+Febrero!F31+'Marzo '!F31</f>
        <v>0</v>
      </c>
      <c r="G31" s="23">
        <f>+Enero!G31+Febrero!G31+'Marzo '!G31</f>
        <v>0</v>
      </c>
      <c r="H31" s="23">
        <f>+Enero!H31+Febrero!H31+'Marzo '!H31</f>
        <v>0</v>
      </c>
      <c r="I31" s="23">
        <f>+Enero!I31+Febrero!I31+'Marzo '!I31</f>
        <v>0</v>
      </c>
      <c r="J31" s="23">
        <f>+Enero!J31+Febrero!J31+'Marzo '!J31</f>
        <v>0</v>
      </c>
      <c r="K31" s="23">
        <f>+Enero!K31+Febrero!K31+'Marzo '!K31</f>
        <v>0</v>
      </c>
      <c r="L31" s="23">
        <f>+Enero!L31+Febrero!L31+'Marzo '!L31</f>
        <v>0</v>
      </c>
      <c r="M31" s="23">
        <f>+Enero!M31+Febrero!M31+'Marzo '!M31</f>
        <v>0</v>
      </c>
      <c r="N31" s="23">
        <f>+Enero!N31+Febrero!N31+'Marzo '!N31</f>
        <v>0</v>
      </c>
      <c r="O31" s="23">
        <f>+Enero!O31+Febrero!O31+'Marzo '!O31</f>
        <v>0</v>
      </c>
      <c r="P31" s="23">
        <f>+Enero!P31+Febrero!P31+'Marzo '!P31</f>
        <v>0</v>
      </c>
      <c r="Q31" s="23">
        <f>+Enero!Q31+Febrero!Q31+'Marzo '!Q31</f>
        <v>0</v>
      </c>
      <c r="R31" s="23">
        <f>+Enero!R31+Febrero!R31+'Marzo '!R31</f>
        <v>0</v>
      </c>
      <c r="S31" s="23">
        <f>+Enero!S31+Febrero!S31+'Marzo '!S31</f>
        <v>0</v>
      </c>
      <c r="T31" s="23">
        <f>+Enero!T31+Febrero!T31+'Marzo '!T31</f>
        <v>0</v>
      </c>
      <c r="U31" s="23">
        <f>+Enero!U31+Febrero!U31+'Marzo '!U31</f>
        <v>0</v>
      </c>
      <c r="V31" s="23">
        <f>+Enero!V31+Febrero!V31+'Marzo '!V31</f>
        <v>0</v>
      </c>
      <c r="W31" s="23">
        <f>+Enero!W31+Febrero!W31+'Marzo '!W31</f>
        <v>0</v>
      </c>
      <c r="X31" s="23">
        <f>+Enero!X31+Febrero!X31+'Marzo '!X31</f>
        <v>0</v>
      </c>
      <c r="Y31" s="23">
        <f>+Enero!Y31+Febrero!Y31+'Marzo '!Y31</f>
        <v>0</v>
      </c>
      <c r="Z31" s="23">
        <f>+Enero!Z31+Febrero!Z31+'Marzo '!Z31</f>
        <v>0</v>
      </c>
      <c r="AA31" s="23">
        <f>+Enero!AA31+Febrero!AA31+'Marzo '!AA31</f>
        <v>0</v>
      </c>
      <c r="AB31" s="23">
        <f>+Enero!AB31+Febrero!AB31+'Marzo '!AB31</f>
        <v>0</v>
      </c>
      <c r="AC31" s="23">
        <f>+Enero!AC31+Febrero!AC31+'Marzo '!AC31</f>
        <v>0</v>
      </c>
      <c r="AD31" s="23">
        <f>+Enero!AD31+Febrero!AD31+'Marzo '!AD31</f>
        <v>0</v>
      </c>
      <c r="AE31" s="23">
        <f>+Enero!AE31+Febrero!AE31+'Marzo '!AE31</f>
        <v>0</v>
      </c>
      <c r="AF31" s="23">
        <f>+Enero!AF31+Febrero!AF31+'Marzo '!AF31</f>
        <v>0</v>
      </c>
      <c r="AG31" s="23">
        <f>+Enero!AG31+Febrero!AG31+'Marzo '!AG31</f>
        <v>0</v>
      </c>
      <c r="AH31" s="23">
        <f>+Enero!AH31+Febrero!AH31+'Marzo '!AH31</f>
        <v>0</v>
      </c>
      <c r="AI31" s="23">
        <f>+Enero!AI31+Febrero!AI31+'Marzo '!AI31</f>
        <v>0</v>
      </c>
      <c r="AJ31" s="23">
        <f>+Enero!AJ31+Febrero!AJ31+'Marzo '!AJ31</f>
        <v>0</v>
      </c>
      <c r="AK31" s="23">
        <f>+Enero!AK31+Febrero!AK31+'Marzo '!AK31</f>
        <v>0</v>
      </c>
      <c r="AL31" s="23">
        <f>+Enero!AL31+Febrero!AL31+'Marzo '!AL31</f>
        <v>0</v>
      </c>
      <c r="AM31" s="23">
        <f>+Enero!AM31+Febrero!AM31+'Marzo '!AM31</f>
        <v>0</v>
      </c>
      <c r="AN31" s="23">
        <f>+Enero!AN31+Febrero!AN31+'Marzo '!AN31</f>
        <v>0</v>
      </c>
      <c r="AO31" s="23">
        <f>+Enero!AO31+Febrero!AO31+'Marzo '!AO31</f>
        <v>0</v>
      </c>
      <c r="AP31" s="23">
        <f>+Enero!AP31+Febrero!AP31+'Marzo '!AP31</f>
        <v>0</v>
      </c>
      <c r="AQ31" s="23">
        <f>+Enero!AQ31+Febrero!AQ31+'Marzo '!AQ31</f>
        <v>0</v>
      </c>
      <c r="AR31" s="23">
        <f>+Enero!AR31+Febrero!AR31+'Marzo '!AR31</f>
        <v>0</v>
      </c>
      <c r="AS31" s="23">
        <f>+Enero!AS31+Febrero!AS31+'Marzo '!AS31</f>
        <v>0</v>
      </c>
      <c r="AT31" s="23">
        <f>+Enero!AT31+Febrero!AT31+'Marzo '!AT31</f>
        <v>0</v>
      </c>
      <c r="AU31" s="23">
        <f>+Enero!AU31+Febrero!AU31+'Marzo '!AU31</f>
        <v>0</v>
      </c>
      <c r="AV31" s="256" t="s">
        <v>134</v>
      </c>
      <c r="CG31" s="243">
        <v>0</v>
      </c>
      <c r="CI31" s="243">
        <v>0</v>
      </c>
      <c r="CJ31" s="243">
        <v>0</v>
      </c>
      <c r="CK31" s="243">
        <v>0</v>
      </c>
    </row>
    <row r="32" spans="1:89" x14ac:dyDescent="0.2">
      <c r="A32" s="48" t="s">
        <v>156</v>
      </c>
      <c r="B32" s="249">
        <f>SUM(C32+D32+E32+F32+G32+H32+I32+J32+K32+L32+M32+N32+O32+P32+Q32+R32+S32)</f>
        <v>0</v>
      </c>
      <c r="C32" s="23">
        <f>+Enero!C32+Febrero!C32+'Marzo '!C32</f>
        <v>0</v>
      </c>
      <c r="D32" s="23">
        <f>+Enero!D32+Febrero!D32+'Marzo '!D32</f>
        <v>0</v>
      </c>
      <c r="E32" s="23">
        <f>+Enero!E32+Febrero!E32+'Marzo '!E32</f>
        <v>0</v>
      </c>
      <c r="F32" s="23">
        <f>+Enero!F32+Febrero!F32+'Marzo '!F32</f>
        <v>0</v>
      </c>
      <c r="G32" s="23">
        <f>+Enero!G32+Febrero!G32+'Marzo '!G32</f>
        <v>0</v>
      </c>
      <c r="H32" s="23">
        <f>+Enero!H32+Febrero!H32+'Marzo '!H32</f>
        <v>0</v>
      </c>
      <c r="I32" s="23">
        <f>+Enero!I32+Febrero!I32+'Marzo '!I32</f>
        <v>0</v>
      </c>
      <c r="J32" s="23">
        <f>+Enero!J32+Febrero!J32+'Marzo '!J32</f>
        <v>0</v>
      </c>
      <c r="K32" s="23">
        <f>+Enero!K32+Febrero!K32+'Marzo '!K32</f>
        <v>0</v>
      </c>
      <c r="L32" s="23">
        <f>+Enero!L32+Febrero!L32+'Marzo '!L32</f>
        <v>0</v>
      </c>
      <c r="M32" s="23">
        <f>+Enero!M32+Febrero!M32+'Marzo '!M32</f>
        <v>0</v>
      </c>
      <c r="N32" s="23">
        <f>+Enero!N32+Febrero!N32+'Marzo '!N32</f>
        <v>0</v>
      </c>
      <c r="O32" s="23">
        <f>+Enero!O32+Febrero!O32+'Marzo '!O32</f>
        <v>0</v>
      </c>
      <c r="P32" s="23">
        <f>+Enero!P32+Febrero!P32+'Marzo '!P32</f>
        <v>0</v>
      </c>
      <c r="Q32" s="23">
        <f>+Enero!Q32+Febrero!Q32+'Marzo '!Q32</f>
        <v>0</v>
      </c>
      <c r="R32" s="23">
        <f>+Enero!R32+Febrero!R32+'Marzo '!R32</f>
        <v>0</v>
      </c>
      <c r="S32" s="23">
        <f>+Enero!S32+Febrero!S32+'Marzo '!S32</f>
        <v>0</v>
      </c>
      <c r="T32" s="23">
        <f>+Enero!T32+Febrero!T32+'Marzo '!T32</f>
        <v>0</v>
      </c>
      <c r="U32" s="23">
        <f>+Enero!U32+Febrero!U32+'Marzo '!U32</f>
        <v>0</v>
      </c>
      <c r="V32" s="23">
        <f>+Enero!V32+Febrero!V32+'Marzo '!V32</f>
        <v>0</v>
      </c>
      <c r="W32" s="23">
        <f>+Enero!W32+Febrero!W32+'Marzo '!W32</f>
        <v>0</v>
      </c>
      <c r="X32" s="23">
        <f>+Enero!X32+Febrero!X32+'Marzo '!X32</f>
        <v>0</v>
      </c>
      <c r="Y32" s="23">
        <f>+Enero!Y32+Febrero!Y32+'Marzo '!Y32</f>
        <v>0</v>
      </c>
      <c r="Z32" s="23">
        <f>+Enero!Z32+Febrero!Z32+'Marzo '!Z32</f>
        <v>0</v>
      </c>
      <c r="AA32" s="23">
        <f>+Enero!AA32+Febrero!AA32+'Marzo '!AA32</f>
        <v>0</v>
      </c>
      <c r="AB32" s="23">
        <f>+Enero!AB32+Febrero!AB32+'Marzo '!AB32</f>
        <v>0</v>
      </c>
      <c r="AC32" s="23">
        <f>+Enero!AC32+Febrero!AC32+'Marzo '!AC32</f>
        <v>0</v>
      </c>
      <c r="AD32" s="23">
        <f>+Enero!AD32+Febrero!AD32+'Marzo '!AD32</f>
        <v>0</v>
      </c>
      <c r="AE32" s="23">
        <f>+Enero!AE32+Febrero!AE32+'Marzo '!AE32</f>
        <v>0</v>
      </c>
      <c r="AF32" s="23">
        <f>+Enero!AF32+Febrero!AF32+'Marzo '!AF32</f>
        <v>0</v>
      </c>
      <c r="AG32" s="23">
        <f>+Enero!AG32+Febrero!AG32+'Marzo '!AG32</f>
        <v>0</v>
      </c>
      <c r="AH32" s="23">
        <f>+Enero!AH32+Febrero!AH32+'Marzo '!AH32</f>
        <v>0</v>
      </c>
      <c r="AI32" s="23">
        <f>+Enero!AI32+Febrero!AI32+'Marzo '!AI32</f>
        <v>0</v>
      </c>
      <c r="AJ32" s="23">
        <f>+Enero!AJ32+Febrero!AJ32+'Marzo '!AJ32</f>
        <v>0</v>
      </c>
      <c r="AK32" s="23">
        <f>+Enero!AK32+Febrero!AK32+'Marzo '!AK32</f>
        <v>0</v>
      </c>
      <c r="AL32" s="23">
        <f>+Enero!AL32+Febrero!AL32+'Marzo '!AL32</f>
        <v>0</v>
      </c>
      <c r="AM32" s="23">
        <f>+Enero!AM32+Febrero!AM32+'Marzo '!AM32</f>
        <v>0</v>
      </c>
      <c r="AN32" s="23">
        <f>+Enero!AN32+Febrero!AN32+'Marzo '!AN32</f>
        <v>0</v>
      </c>
      <c r="AO32" s="23">
        <f>+Enero!AO32+Febrero!AO32+'Marzo '!AO32</f>
        <v>0</v>
      </c>
      <c r="AP32" s="23">
        <f>+Enero!AP32+Febrero!AP32+'Marzo '!AP32</f>
        <v>0</v>
      </c>
      <c r="AQ32" s="23">
        <f>+Enero!AQ32+Febrero!AQ32+'Marzo '!AQ32</f>
        <v>0</v>
      </c>
      <c r="AR32" s="23">
        <f>+Enero!AR32+Febrero!AR32+'Marzo '!AR32</f>
        <v>0</v>
      </c>
      <c r="AS32" s="23">
        <f>+Enero!AS32+Febrero!AS32+'Marzo '!AS32</f>
        <v>0</v>
      </c>
      <c r="AT32" s="23">
        <f>+Enero!AT32+Febrero!AT32+'Marzo '!AT32</f>
        <v>0</v>
      </c>
      <c r="AU32" s="23">
        <f>+Enero!AU32+Febrero!AU32+'Marzo '!AU32</f>
        <v>0</v>
      </c>
      <c r="AV32" s="256" t="s">
        <v>134</v>
      </c>
      <c r="CG32" s="243">
        <v>0</v>
      </c>
      <c r="CI32" s="243">
        <v>0</v>
      </c>
      <c r="CJ32" s="243">
        <v>0</v>
      </c>
      <c r="CK32" s="243">
        <v>0</v>
      </c>
    </row>
    <row r="33" spans="1:89" x14ac:dyDescent="0.2">
      <c r="A33" s="48" t="s">
        <v>157</v>
      </c>
      <c r="B33" s="249">
        <f>SUM(C33+D33+E33+F33+G33+H33+I33+J33+K33)</f>
        <v>0</v>
      </c>
      <c r="C33" s="23">
        <f>+Enero!C33+Febrero!C33+'Marzo '!C33</f>
        <v>0</v>
      </c>
      <c r="D33" s="23">
        <f>+Enero!D33+Febrero!D33+'Marzo '!D33</f>
        <v>0</v>
      </c>
      <c r="E33" s="23">
        <f>+Enero!E33+Febrero!E33+'Marzo '!E33</f>
        <v>0</v>
      </c>
      <c r="F33" s="23">
        <f>+Enero!F33+Febrero!F33+'Marzo '!F33</f>
        <v>0</v>
      </c>
      <c r="G33" s="23">
        <f>+Enero!G33+Febrero!G33+'Marzo '!G33</f>
        <v>0</v>
      </c>
      <c r="H33" s="23">
        <f>+Enero!H33+Febrero!H33+'Marzo '!H33</f>
        <v>0</v>
      </c>
      <c r="I33" s="23">
        <f>+Enero!I33+Febrero!I33+'Marzo '!I33</f>
        <v>0</v>
      </c>
      <c r="J33" s="23">
        <f>+Enero!J33+Febrero!J33+'Marzo '!J33</f>
        <v>0</v>
      </c>
      <c r="K33" s="23">
        <f>+Enero!K33+Febrero!K33+'Marzo '!K33</f>
        <v>0</v>
      </c>
      <c r="L33" s="23">
        <f>+Enero!L33+Febrero!L33+'Marzo '!L33</f>
        <v>0</v>
      </c>
      <c r="M33" s="23">
        <f>+Enero!M33+Febrero!M33+'Marzo '!M33</f>
        <v>0</v>
      </c>
      <c r="N33" s="23">
        <f>+Enero!N33+Febrero!N33+'Marzo '!N33</f>
        <v>0</v>
      </c>
      <c r="O33" s="23">
        <f>+Enero!O33+Febrero!O33+'Marzo '!O33</f>
        <v>0</v>
      </c>
      <c r="P33" s="23">
        <f>+Enero!P33+Febrero!P33+'Marzo '!P33</f>
        <v>0</v>
      </c>
      <c r="Q33" s="23">
        <f>+Enero!Q33+Febrero!Q33+'Marzo '!Q33</f>
        <v>0</v>
      </c>
      <c r="R33" s="23">
        <f>+Enero!R33+Febrero!R33+'Marzo '!R33</f>
        <v>0</v>
      </c>
      <c r="S33" s="23">
        <f>+Enero!S33+Febrero!S33+'Marzo '!S33</f>
        <v>0</v>
      </c>
      <c r="T33" s="23">
        <f>+Enero!T33+Febrero!T33+'Marzo '!T33</f>
        <v>0</v>
      </c>
      <c r="U33" s="23">
        <f>+Enero!U33+Febrero!U33+'Marzo '!U33</f>
        <v>0</v>
      </c>
      <c r="V33" s="23">
        <f>+Enero!V33+Febrero!V33+'Marzo '!V33</f>
        <v>0</v>
      </c>
      <c r="W33" s="23">
        <f>+Enero!W33+Febrero!W33+'Marzo '!W33</f>
        <v>0</v>
      </c>
      <c r="X33" s="23">
        <f>+Enero!X33+Febrero!X33+'Marzo '!X33</f>
        <v>0</v>
      </c>
      <c r="Y33" s="23">
        <f>+Enero!Y33+Febrero!Y33+'Marzo '!Y33</f>
        <v>0</v>
      </c>
      <c r="Z33" s="23">
        <f>+Enero!Z33+Febrero!Z33+'Marzo '!Z33</f>
        <v>0</v>
      </c>
      <c r="AA33" s="23">
        <f>+Enero!AA33+Febrero!AA33+'Marzo '!AA33</f>
        <v>0</v>
      </c>
      <c r="AB33" s="23">
        <f>+Enero!AB33+Febrero!AB33+'Marzo '!AB33</f>
        <v>0</v>
      </c>
      <c r="AC33" s="23">
        <f>+Enero!AC33+Febrero!AC33+'Marzo '!AC33</f>
        <v>0</v>
      </c>
      <c r="AD33" s="23">
        <f>+Enero!AD33+Febrero!AD33+'Marzo '!AD33</f>
        <v>0</v>
      </c>
      <c r="AE33" s="23">
        <f>+Enero!AE33+Febrero!AE33+'Marzo '!AE33</f>
        <v>0</v>
      </c>
      <c r="AF33" s="23">
        <f>+Enero!AF33+Febrero!AF33+'Marzo '!AF33</f>
        <v>0</v>
      </c>
      <c r="AG33" s="23">
        <f>+Enero!AG33+Febrero!AG33+'Marzo '!AG33</f>
        <v>0</v>
      </c>
      <c r="AH33" s="23">
        <f>+Enero!AH33+Febrero!AH33+'Marzo '!AH33</f>
        <v>0</v>
      </c>
      <c r="AI33" s="23">
        <f>+Enero!AI33+Febrero!AI33+'Marzo '!AI33</f>
        <v>0</v>
      </c>
      <c r="AJ33" s="23">
        <f>+Enero!AJ33+Febrero!AJ33+'Marzo '!AJ33</f>
        <v>0</v>
      </c>
      <c r="AK33" s="23">
        <f>+Enero!AK33+Febrero!AK33+'Marzo '!AK33</f>
        <v>0</v>
      </c>
      <c r="AL33" s="23">
        <f>+Enero!AL33+Febrero!AL33+'Marzo '!AL33</f>
        <v>0</v>
      </c>
      <c r="AM33" s="23">
        <f>+Enero!AM33+Febrero!AM33+'Marzo '!AM33</f>
        <v>0</v>
      </c>
      <c r="AN33" s="23">
        <f>+Enero!AN33+Febrero!AN33+'Marzo '!AN33</f>
        <v>0</v>
      </c>
      <c r="AO33" s="23">
        <f>+Enero!AO33+Febrero!AO33+'Marzo '!AO33</f>
        <v>0</v>
      </c>
      <c r="AP33" s="23">
        <f>+Enero!AP33+Febrero!AP33+'Marzo '!AP33</f>
        <v>0</v>
      </c>
      <c r="AQ33" s="23">
        <f>+Enero!AQ33+Febrero!AQ33+'Marzo '!AQ33</f>
        <v>0</v>
      </c>
      <c r="AR33" s="23">
        <f>+Enero!AR33+Febrero!AR33+'Marzo '!AR33</f>
        <v>0</v>
      </c>
      <c r="AS33" s="23">
        <f>+Enero!AS33+Febrero!AS33+'Marzo '!AS33</f>
        <v>0</v>
      </c>
      <c r="AT33" s="23">
        <f>+Enero!AT33+Febrero!AT33+'Marzo '!AT33</f>
        <v>0</v>
      </c>
      <c r="AU33" s="23">
        <f>+Enero!AU33+Febrero!AU33+'Marzo '!AU33</f>
        <v>0</v>
      </c>
      <c r="AV33" s="256" t="s">
        <v>134</v>
      </c>
      <c r="CG33" s="243">
        <v>0</v>
      </c>
      <c r="CI33" s="243">
        <v>0</v>
      </c>
      <c r="CJ33" s="243">
        <v>0</v>
      </c>
      <c r="CK33" s="243">
        <v>0</v>
      </c>
    </row>
    <row r="34" spans="1:89" x14ac:dyDescent="0.2">
      <c r="A34" s="48" t="s">
        <v>158</v>
      </c>
      <c r="B34" s="249">
        <f>SUM(C34+D34+E34+F34+G34+H34+I34+J34+K34+L34+M34+N34+O34+P34+Q34+R34+S34)</f>
        <v>0</v>
      </c>
      <c r="C34" s="23">
        <f>+Enero!C34+Febrero!C34+'Marzo '!C34</f>
        <v>0</v>
      </c>
      <c r="D34" s="23">
        <f>+Enero!D34+Febrero!D34+'Marzo '!D34</f>
        <v>0</v>
      </c>
      <c r="E34" s="23">
        <f>+Enero!E34+Febrero!E34+'Marzo '!E34</f>
        <v>0</v>
      </c>
      <c r="F34" s="23">
        <f>+Enero!F34+Febrero!F34+'Marzo '!F34</f>
        <v>0</v>
      </c>
      <c r="G34" s="23">
        <f>+Enero!G34+Febrero!G34+'Marzo '!G34</f>
        <v>0</v>
      </c>
      <c r="H34" s="23">
        <f>+Enero!H34+Febrero!H34+'Marzo '!H34</f>
        <v>0</v>
      </c>
      <c r="I34" s="23">
        <f>+Enero!I34+Febrero!I34+'Marzo '!I34</f>
        <v>0</v>
      </c>
      <c r="J34" s="23">
        <f>+Enero!J34+Febrero!J34+'Marzo '!J34</f>
        <v>0</v>
      </c>
      <c r="K34" s="23">
        <f>+Enero!K34+Febrero!K34+'Marzo '!K34</f>
        <v>0</v>
      </c>
      <c r="L34" s="23">
        <f>+Enero!L34+Febrero!L34+'Marzo '!L34</f>
        <v>0</v>
      </c>
      <c r="M34" s="23">
        <f>+Enero!M34+Febrero!M34+'Marzo '!M34</f>
        <v>0</v>
      </c>
      <c r="N34" s="23">
        <f>+Enero!N34+Febrero!N34+'Marzo '!N34</f>
        <v>0</v>
      </c>
      <c r="O34" s="23">
        <f>+Enero!O34+Febrero!O34+'Marzo '!O34</f>
        <v>0</v>
      </c>
      <c r="P34" s="23">
        <f>+Enero!P34+Febrero!P34+'Marzo '!P34</f>
        <v>0</v>
      </c>
      <c r="Q34" s="23">
        <f>+Enero!Q34+Febrero!Q34+'Marzo '!Q34</f>
        <v>0</v>
      </c>
      <c r="R34" s="23">
        <f>+Enero!R34+Febrero!R34+'Marzo '!R34</f>
        <v>0</v>
      </c>
      <c r="S34" s="23">
        <f>+Enero!S34+Febrero!S34+'Marzo '!S34</f>
        <v>0</v>
      </c>
      <c r="T34" s="23">
        <f>+Enero!T34+Febrero!T34+'Marzo '!T34</f>
        <v>0</v>
      </c>
      <c r="U34" s="23">
        <f>+Enero!U34+Febrero!U34+'Marzo '!U34</f>
        <v>0</v>
      </c>
      <c r="V34" s="23">
        <f>+Enero!V34+Febrero!V34+'Marzo '!V34</f>
        <v>0</v>
      </c>
      <c r="W34" s="23">
        <f>+Enero!W34+Febrero!W34+'Marzo '!W34</f>
        <v>0</v>
      </c>
      <c r="X34" s="23">
        <f>+Enero!X34+Febrero!X34+'Marzo '!X34</f>
        <v>0</v>
      </c>
      <c r="Y34" s="23">
        <f>+Enero!Y34+Febrero!Y34+'Marzo '!Y34</f>
        <v>0</v>
      </c>
      <c r="Z34" s="23">
        <f>+Enero!Z34+Febrero!Z34+'Marzo '!Z34</f>
        <v>0</v>
      </c>
      <c r="AA34" s="23">
        <f>+Enero!AA34+Febrero!AA34+'Marzo '!AA34</f>
        <v>0</v>
      </c>
      <c r="AB34" s="23">
        <f>+Enero!AB34+Febrero!AB34+'Marzo '!AB34</f>
        <v>0</v>
      </c>
      <c r="AC34" s="23">
        <f>+Enero!AC34+Febrero!AC34+'Marzo '!AC34</f>
        <v>0</v>
      </c>
      <c r="AD34" s="23">
        <f>+Enero!AD34+Febrero!AD34+'Marzo '!AD34</f>
        <v>0</v>
      </c>
      <c r="AE34" s="23">
        <f>+Enero!AE34+Febrero!AE34+'Marzo '!AE34</f>
        <v>0</v>
      </c>
      <c r="AF34" s="23">
        <f>+Enero!AF34+Febrero!AF34+'Marzo '!AF34</f>
        <v>0</v>
      </c>
      <c r="AG34" s="23">
        <f>+Enero!AG34+Febrero!AG34+'Marzo '!AG34</f>
        <v>0</v>
      </c>
      <c r="AH34" s="23">
        <f>+Enero!AH34+Febrero!AH34+'Marzo '!AH34</f>
        <v>0</v>
      </c>
      <c r="AI34" s="23">
        <f>+Enero!AI34+Febrero!AI34+'Marzo '!AI34</f>
        <v>0</v>
      </c>
      <c r="AJ34" s="23">
        <f>+Enero!AJ34+Febrero!AJ34+'Marzo '!AJ34</f>
        <v>0</v>
      </c>
      <c r="AK34" s="23">
        <f>+Enero!AK34+Febrero!AK34+'Marzo '!AK34</f>
        <v>0</v>
      </c>
      <c r="AL34" s="23">
        <f>+Enero!AL34+Febrero!AL34+'Marzo '!AL34</f>
        <v>0</v>
      </c>
      <c r="AM34" s="23">
        <f>+Enero!AM34+Febrero!AM34+'Marzo '!AM34</f>
        <v>0</v>
      </c>
      <c r="AN34" s="23">
        <f>+Enero!AN34+Febrero!AN34+'Marzo '!AN34</f>
        <v>0</v>
      </c>
      <c r="AO34" s="23">
        <f>+Enero!AO34+Febrero!AO34+'Marzo '!AO34</f>
        <v>0</v>
      </c>
      <c r="AP34" s="23">
        <f>+Enero!AP34+Febrero!AP34+'Marzo '!AP34</f>
        <v>0</v>
      </c>
      <c r="AQ34" s="23">
        <f>+Enero!AQ34+Febrero!AQ34+'Marzo '!AQ34</f>
        <v>0</v>
      </c>
      <c r="AR34" s="23">
        <f>+Enero!AR34+Febrero!AR34+'Marzo '!AR34</f>
        <v>0</v>
      </c>
      <c r="AS34" s="23">
        <f>+Enero!AS34+Febrero!AS34+'Marzo '!AS34</f>
        <v>0</v>
      </c>
      <c r="AT34" s="23">
        <f>+Enero!AT34+Febrero!AT34+'Marzo '!AT34</f>
        <v>0</v>
      </c>
      <c r="AU34" s="23">
        <f>+Enero!AU34+Febrero!AU34+'Marzo '!AU34</f>
        <v>0</v>
      </c>
      <c r="AV34" s="256" t="s">
        <v>134</v>
      </c>
      <c r="CG34" s="243">
        <v>0</v>
      </c>
      <c r="CI34" s="243">
        <v>0</v>
      </c>
      <c r="CJ34" s="243">
        <v>0</v>
      </c>
      <c r="CK34" s="243">
        <v>0</v>
      </c>
    </row>
    <row r="35" spans="1:89" x14ac:dyDescent="0.2">
      <c r="A35" s="48" t="s">
        <v>159</v>
      </c>
      <c r="B35" s="249">
        <f>SUM(C35+D35+E35+F35+G35+H35+I35+J35+K35+L35+M35+N35+O35+P35+Q35+R35+S35)</f>
        <v>0</v>
      </c>
      <c r="C35" s="23">
        <f>+Enero!C35+Febrero!C35+'Marzo '!C35</f>
        <v>0</v>
      </c>
      <c r="D35" s="23">
        <f>+Enero!D35+Febrero!D35+'Marzo '!D35</f>
        <v>0</v>
      </c>
      <c r="E35" s="23">
        <f>+Enero!E35+Febrero!E35+'Marzo '!E35</f>
        <v>0</v>
      </c>
      <c r="F35" s="23">
        <f>+Enero!F35+Febrero!F35+'Marzo '!F35</f>
        <v>0</v>
      </c>
      <c r="G35" s="23">
        <f>+Enero!G35+Febrero!G35+'Marzo '!G35</f>
        <v>0</v>
      </c>
      <c r="H35" s="23">
        <f>+Enero!H35+Febrero!H35+'Marzo '!H35</f>
        <v>0</v>
      </c>
      <c r="I35" s="23">
        <f>+Enero!I35+Febrero!I35+'Marzo '!I35</f>
        <v>0</v>
      </c>
      <c r="J35" s="23">
        <f>+Enero!J35+Febrero!J35+'Marzo '!J35</f>
        <v>0</v>
      </c>
      <c r="K35" s="23">
        <f>+Enero!K35+Febrero!K35+'Marzo '!K35</f>
        <v>0</v>
      </c>
      <c r="L35" s="23">
        <f>+Enero!L35+Febrero!L35+'Marzo '!L35</f>
        <v>0</v>
      </c>
      <c r="M35" s="23">
        <f>+Enero!M35+Febrero!M35+'Marzo '!M35</f>
        <v>0</v>
      </c>
      <c r="N35" s="23">
        <f>+Enero!N35+Febrero!N35+'Marzo '!N35</f>
        <v>0</v>
      </c>
      <c r="O35" s="23">
        <f>+Enero!O35+Febrero!O35+'Marzo '!O35</f>
        <v>0</v>
      </c>
      <c r="P35" s="23">
        <f>+Enero!P35+Febrero!P35+'Marzo '!P35</f>
        <v>0</v>
      </c>
      <c r="Q35" s="23">
        <f>+Enero!Q35+Febrero!Q35+'Marzo '!Q35</f>
        <v>0</v>
      </c>
      <c r="R35" s="23">
        <f>+Enero!R35+Febrero!R35+'Marzo '!R35</f>
        <v>0</v>
      </c>
      <c r="S35" s="23">
        <f>+Enero!S35+Febrero!S35+'Marzo '!S35</f>
        <v>0</v>
      </c>
      <c r="T35" s="23">
        <f>+Enero!T35+Febrero!T35+'Marzo '!T35</f>
        <v>0</v>
      </c>
      <c r="U35" s="23">
        <f>+Enero!U35+Febrero!U35+'Marzo '!U35</f>
        <v>0</v>
      </c>
      <c r="V35" s="23">
        <f>+Enero!V35+Febrero!V35+'Marzo '!V35</f>
        <v>0</v>
      </c>
      <c r="W35" s="23">
        <f>+Enero!W35+Febrero!W35+'Marzo '!W35</f>
        <v>0</v>
      </c>
      <c r="X35" s="23">
        <f>+Enero!X35+Febrero!X35+'Marzo '!X35</f>
        <v>0</v>
      </c>
      <c r="Y35" s="23">
        <f>+Enero!Y35+Febrero!Y35+'Marzo '!Y35</f>
        <v>0</v>
      </c>
      <c r="Z35" s="23">
        <f>+Enero!Z35+Febrero!Z35+'Marzo '!Z35</f>
        <v>0</v>
      </c>
      <c r="AA35" s="23">
        <f>+Enero!AA35+Febrero!AA35+'Marzo '!AA35</f>
        <v>0</v>
      </c>
      <c r="AB35" s="23">
        <f>+Enero!AB35+Febrero!AB35+'Marzo '!AB35</f>
        <v>0</v>
      </c>
      <c r="AC35" s="23">
        <f>+Enero!AC35+Febrero!AC35+'Marzo '!AC35</f>
        <v>0</v>
      </c>
      <c r="AD35" s="23">
        <f>+Enero!AD35+Febrero!AD35+'Marzo '!AD35</f>
        <v>0</v>
      </c>
      <c r="AE35" s="23">
        <f>+Enero!AE35+Febrero!AE35+'Marzo '!AE35</f>
        <v>0</v>
      </c>
      <c r="AF35" s="23">
        <f>+Enero!AF35+Febrero!AF35+'Marzo '!AF35</f>
        <v>0</v>
      </c>
      <c r="AG35" s="23">
        <f>+Enero!AG35+Febrero!AG35+'Marzo '!AG35</f>
        <v>0</v>
      </c>
      <c r="AH35" s="23">
        <f>+Enero!AH35+Febrero!AH35+'Marzo '!AH35</f>
        <v>0</v>
      </c>
      <c r="AI35" s="23">
        <f>+Enero!AI35+Febrero!AI35+'Marzo '!AI35</f>
        <v>0</v>
      </c>
      <c r="AJ35" s="23">
        <f>+Enero!AJ35+Febrero!AJ35+'Marzo '!AJ35</f>
        <v>0</v>
      </c>
      <c r="AK35" s="23">
        <f>+Enero!AK35+Febrero!AK35+'Marzo '!AK35</f>
        <v>0</v>
      </c>
      <c r="AL35" s="23">
        <f>+Enero!AL35+Febrero!AL35+'Marzo '!AL35</f>
        <v>0</v>
      </c>
      <c r="AM35" s="23">
        <f>+Enero!AM35+Febrero!AM35+'Marzo '!AM35</f>
        <v>0</v>
      </c>
      <c r="AN35" s="23">
        <f>+Enero!AN35+Febrero!AN35+'Marzo '!AN35</f>
        <v>0</v>
      </c>
      <c r="AO35" s="23">
        <f>+Enero!AO35+Febrero!AO35+'Marzo '!AO35</f>
        <v>0</v>
      </c>
      <c r="AP35" s="23">
        <f>+Enero!AP35+Febrero!AP35+'Marzo '!AP35</f>
        <v>0</v>
      </c>
      <c r="AQ35" s="23">
        <f>+Enero!AQ35+Febrero!AQ35+'Marzo '!AQ35</f>
        <v>0</v>
      </c>
      <c r="AR35" s="23">
        <f>+Enero!AR35+Febrero!AR35+'Marzo '!AR35</f>
        <v>0</v>
      </c>
      <c r="AS35" s="23">
        <f>+Enero!AS35+Febrero!AS35+'Marzo '!AS35</f>
        <v>0</v>
      </c>
      <c r="AT35" s="23">
        <f>+Enero!AT35+Febrero!AT35+'Marzo '!AT35</f>
        <v>0</v>
      </c>
      <c r="AU35" s="23">
        <f>+Enero!AU35+Febrero!AU35+'Marzo '!AU35</f>
        <v>0</v>
      </c>
      <c r="AV35" s="256" t="s">
        <v>134</v>
      </c>
      <c r="CG35" s="243">
        <v>0</v>
      </c>
      <c r="CI35" s="243">
        <v>0</v>
      </c>
      <c r="CJ35" s="243">
        <v>0</v>
      </c>
      <c r="CK35" s="243">
        <v>0</v>
      </c>
    </row>
    <row r="36" spans="1:89" x14ac:dyDescent="0.2">
      <c r="A36" s="48" t="s">
        <v>160</v>
      </c>
      <c r="B36" s="249">
        <f>SUM(O36+P36+Q36+R36+S36)</f>
        <v>0</v>
      </c>
      <c r="C36" s="23">
        <f>+Enero!C36+Febrero!C36+'Marzo '!C36</f>
        <v>0</v>
      </c>
      <c r="D36" s="23">
        <f>+Enero!D36+Febrero!D36+'Marzo '!D36</f>
        <v>0</v>
      </c>
      <c r="E36" s="23">
        <f>+Enero!E36+Febrero!E36+'Marzo '!E36</f>
        <v>0</v>
      </c>
      <c r="F36" s="23">
        <f>+Enero!F36+Febrero!F36+'Marzo '!F36</f>
        <v>0</v>
      </c>
      <c r="G36" s="23">
        <f>+Enero!G36+Febrero!G36+'Marzo '!G36</f>
        <v>0</v>
      </c>
      <c r="H36" s="23">
        <f>+Enero!H36+Febrero!H36+'Marzo '!H36</f>
        <v>0</v>
      </c>
      <c r="I36" s="23">
        <f>+Enero!I36+Febrero!I36+'Marzo '!I36</f>
        <v>0</v>
      </c>
      <c r="J36" s="23">
        <f>+Enero!J36+Febrero!J36+'Marzo '!J36</f>
        <v>0</v>
      </c>
      <c r="K36" s="23">
        <f>+Enero!K36+Febrero!K36+'Marzo '!K36</f>
        <v>0</v>
      </c>
      <c r="L36" s="23">
        <f>+Enero!L36+Febrero!L36+'Marzo '!L36</f>
        <v>0</v>
      </c>
      <c r="M36" s="23">
        <f>+Enero!M36+Febrero!M36+'Marzo '!M36</f>
        <v>0</v>
      </c>
      <c r="N36" s="23">
        <f>+Enero!N36+Febrero!N36+'Marzo '!N36</f>
        <v>0</v>
      </c>
      <c r="O36" s="23">
        <f>+Enero!O36+Febrero!O36+'Marzo '!O36</f>
        <v>0</v>
      </c>
      <c r="P36" s="23">
        <f>+Enero!P36+Febrero!P36+'Marzo '!P36</f>
        <v>0</v>
      </c>
      <c r="Q36" s="23">
        <f>+Enero!Q36+Febrero!Q36+'Marzo '!Q36</f>
        <v>0</v>
      </c>
      <c r="R36" s="23">
        <f>+Enero!R36+Febrero!R36+'Marzo '!R36</f>
        <v>0</v>
      </c>
      <c r="S36" s="23">
        <f>+Enero!S36+Febrero!S36+'Marzo '!S36</f>
        <v>0</v>
      </c>
      <c r="T36" s="23">
        <f>+Enero!T36+Febrero!T36+'Marzo '!T36</f>
        <v>0</v>
      </c>
      <c r="U36" s="23">
        <f>+Enero!U36+Febrero!U36+'Marzo '!U36</f>
        <v>0</v>
      </c>
      <c r="V36" s="23">
        <f>+Enero!V36+Febrero!V36+'Marzo '!V36</f>
        <v>0</v>
      </c>
      <c r="W36" s="23">
        <f>+Enero!W36+Febrero!W36+'Marzo '!W36</f>
        <v>0</v>
      </c>
      <c r="X36" s="23">
        <f>+Enero!X36+Febrero!X36+'Marzo '!X36</f>
        <v>0</v>
      </c>
      <c r="Y36" s="23">
        <f>+Enero!Y36+Febrero!Y36+'Marzo '!Y36</f>
        <v>0</v>
      </c>
      <c r="Z36" s="23">
        <f>+Enero!Z36+Febrero!Z36+'Marzo '!Z36</f>
        <v>0</v>
      </c>
      <c r="AA36" s="23">
        <f>+Enero!AA36+Febrero!AA36+'Marzo '!AA36</f>
        <v>0</v>
      </c>
      <c r="AB36" s="23">
        <f>+Enero!AB36+Febrero!AB36+'Marzo '!AB36</f>
        <v>0</v>
      </c>
      <c r="AC36" s="23">
        <f>+Enero!AC36+Febrero!AC36+'Marzo '!AC36</f>
        <v>0</v>
      </c>
      <c r="AD36" s="23">
        <f>+Enero!AD36+Febrero!AD36+'Marzo '!AD36</f>
        <v>0</v>
      </c>
      <c r="AE36" s="23">
        <f>+Enero!AE36+Febrero!AE36+'Marzo '!AE36</f>
        <v>0</v>
      </c>
      <c r="AF36" s="23">
        <f>+Enero!AF36+Febrero!AF36+'Marzo '!AF36</f>
        <v>0</v>
      </c>
      <c r="AG36" s="23">
        <f>+Enero!AG36+Febrero!AG36+'Marzo '!AG36</f>
        <v>0</v>
      </c>
      <c r="AH36" s="23">
        <f>+Enero!AH36+Febrero!AH36+'Marzo '!AH36</f>
        <v>0</v>
      </c>
      <c r="AI36" s="23">
        <f>+Enero!AI36+Febrero!AI36+'Marzo '!AI36</f>
        <v>0</v>
      </c>
      <c r="AJ36" s="23">
        <f>+Enero!AJ36+Febrero!AJ36+'Marzo '!AJ36</f>
        <v>0</v>
      </c>
      <c r="AK36" s="23">
        <f>+Enero!AK36+Febrero!AK36+'Marzo '!AK36</f>
        <v>0</v>
      </c>
      <c r="AL36" s="23">
        <f>+Enero!AL36+Febrero!AL36+'Marzo '!AL36</f>
        <v>0</v>
      </c>
      <c r="AM36" s="23">
        <f>+Enero!AM36+Febrero!AM36+'Marzo '!AM36</f>
        <v>0</v>
      </c>
      <c r="AN36" s="23">
        <f>+Enero!AN36+Febrero!AN36+'Marzo '!AN36</f>
        <v>0</v>
      </c>
      <c r="AO36" s="23">
        <f>+Enero!AO36+Febrero!AO36+'Marzo '!AO36</f>
        <v>0</v>
      </c>
      <c r="AP36" s="23">
        <f>+Enero!AP36+Febrero!AP36+'Marzo '!AP36</f>
        <v>0</v>
      </c>
      <c r="AQ36" s="23">
        <f>+Enero!AQ36+Febrero!AQ36+'Marzo '!AQ36</f>
        <v>0</v>
      </c>
      <c r="AR36" s="23">
        <f>+Enero!AR36+Febrero!AR36+'Marzo '!AR36</f>
        <v>0</v>
      </c>
      <c r="AS36" s="23">
        <f>+Enero!AS36+Febrero!AS36+'Marzo '!AS36</f>
        <v>0</v>
      </c>
      <c r="AT36" s="23">
        <f>+Enero!AT36+Febrero!AT36+'Marzo '!AT36</f>
        <v>0</v>
      </c>
      <c r="AU36" s="23">
        <f>+Enero!AU36+Febrero!AU36+'Marzo '!AU36</f>
        <v>0</v>
      </c>
      <c r="AV36" s="256" t="s">
        <v>134</v>
      </c>
      <c r="CG36" s="243">
        <v>0</v>
      </c>
      <c r="CI36" s="243">
        <v>0</v>
      </c>
      <c r="CJ36" s="243">
        <v>0</v>
      </c>
      <c r="CK36" s="243">
        <v>0</v>
      </c>
    </row>
    <row r="37" spans="1:89" x14ac:dyDescent="0.2">
      <c r="A37" s="48" t="s">
        <v>161</v>
      </c>
      <c r="B37" s="249">
        <f>SUM(C37+D37+E37+F37+G37+H37+I37+J37+K37)</f>
        <v>0</v>
      </c>
      <c r="C37" s="23">
        <f>+Enero!C37+Febrero!C37+'Marzo '!C37</f>
        <v>0</v>
      </c>
      <c r="D37" s="23">
        <f>+Enero!D37+Febrero!D37+'Marzo '!D37</f>
        <v>0</v>
      </c>
      <c r="E37" s="23">
        <f>+Enero!E37+Febrero!E37+'Marzo '!E37</f>
        <v>0</v>
      </c>
      <c r="F37" s="23">
        <f>+Enero!F37+Febrero!F37+'Marzo '!F37</f>
        <v>0</v>
      </c>
      <c r="G37" s="23">
        <f>+Enero!G37+Febrero!G37+'Marzo '!G37</f>
        <v>0</v>
      </c>
      <c r="H37" s="23">
        <f>+Enero!H37+Febrero!H37+'Marzo '!H37</f>
        <v>0</v>
      </c>
      <c r="I37" s="23">
        <f>+Enero!I37+Febrero!I37+'Marzo '!I37</f>
        <v>0</v>
      </c>
      <c r="J37" s="23">
        <f>+Enero!J37+Febrero!J37+'Marzo '!J37</f>
        <v>0</v>
      </c>
      <c r="K37" s="23">
        <f>+Enero!K37+Febrero!K37+'Marzo '!K37</f>
        <v>0</v>
      </c>
      <c r="L37" s="23">
        <f>+Enero!L37+Febrero!L37+'Marzo '!L37</f>
        <v>0</v>
      </c>
      <c r="M37" s="23">
        <f>+Enero!M37+Febrero!M37+'Marzo '!M37</f>
        <v>0</v>
      </c>
      <c r="N37" s="23">
        <f>+Enero!N37+Febrero!N37+'Marzo '!N37</f>
        <v>0</v>
      </c>
      <c r="O37" s="23">
        <f>+Enero!O37+Febrero!O37+'Marzo '!O37</f>
        <v>0</v>
      </c>
      <c r="P37" s="23">
        <f>+Enero!P37+Febrero!P37+'Marzo '!P37</f>
        <v>0</v>
      </c>
      <c r="Q37" s="23">
        <f>+Enero!Q37+Febrero!Q37+'Marzo '!Q37</f>
        <v>0</v>
      </c>
      <c r="R37" s="23">
        <f>+Enero!R37+Febrero!R37+'Marzo '!R37</f>
        <v>0</v>
      </c>
      <c r="S37" s="23">
        <f>+Enero!S37+Febrero!S37+'Marzo '!S37</f>
        <v>0</v>
      </c>
      <c r="T37" s="23">
        <f>+Enero!T37+Febrero!T37+'Marzo '!T37</f>
        <v>0</v>
      </c>
      <c r="U37" s="23">
        <f>+Enero!U37+Febrero!U37+'Marzo '!U37</f>
        <v>0</v>
      </c>
      <c r="V37" s="23">
        <f>+Enero!V37+Febrero!V37+'Marzo '!V37</f>
        <v>0</v>
      </c>
      <c r="W37" s="23">
        <f>+Enero!W37+Febrero!W37+'Marzo '!W37</f>
        <v>0</v>
      </c>
      <c r="X37" s="23">
        <f>+Enero!X37+Febrero!X37+'Marzo '!X37</f>
        <v>0</v>
      </c>
      <c r="Y37" s="23">
        <f>+Enero!Y37+Febrero!Y37+'Marzo '!Y37</f>
        <v>0</v>
      </c>
      <c r="Z37" s="23">
        <f>+Enero!Z37+Febrero!Z37+'Marzo '!Z37</f>
        <v>0</v>
      </c>
      <c r="AA37" s="23">
        <f>+Enero!AA37+Febrero!AA37+'Marzo '!AA37</f>
        <v>0</v>
      </c>
      <c r="AB37" s="23">
        <f>+Enero!AB37+Febrero!AB37+'Marzo '!AB37</f>
        <v>0</v>
      </c>
      <c r="AC37" s="23">
        <f>+Enero!AC37+Febrero!AC37+'Marzo '!AC37</f>
        <v>0</v>
      </c>
      <c r="AD37" s="23">
        <f>+Enero!AD37+Febrero!AD37+'Marzo '!AD37</f>
        <v>0</v>
      </c>
      <c r="AE37" s="23">
        <f>+Enero!AE37+Febrero!AE37+'Marzo '!AE37</f>
        <v>0</v>
      </c>
      <c r="AF37" s="23">
        <f>+Enero!AF37+Febrero!AF37+'Marzo '!AF37</f>
        <v>0</v>
      </c>
      <c r="AG37" s="23">
        <f>+Enero!AG37+Febrero!AG37+'Marzo '!AG37</f>
        <v>0</v>
      </c>
      <c r="AH37" s="23">
        <f>+Enero!AH37+Febrero!AH37+'Marzo '!AH37</f>
        <v>0</v>
      </c>
      <c r="AI37" s="23">
        <f>+Enero!AI37+Febrero!AI37+'Marzo '!AI37</f>
        <v>0</v>
      </c>
      <c r="AJ37" s="23">
        <f>+Enero!AJ37+Febrero!AJ37+'Marzo '!AJ37</f>
        <v>0</v>
      </c>
      <c r="AK37" s="23">
        <f>+Enero!AK37+Febrero!AK37+'Marzo '!AK37</f>
        <v>0</v>
      </c>
      <c r="AL37" s="23">
        <f>+Enero!AL37+Febrero!AL37+'Marzo '!AL37</f>
        <v>0</v>
      </c>
      <c r="AM37" s="23">
        <f>+Enero!AM37+Febrero!AM37+'Marzo '!AM37</f>
        <v>0</v>
      </c>
      <c r="AN37" s="23">
        <f>+Enero!AN37+Febrero!AN37+'Marzo '!AN37</f>
        <v>0</v>
      </c>
      <c r="AO37" s="23">
        <f>+Enero!AO37+Febrero!AO37+'Marzo '!AO37</f>
        <v>0</v>
      </c>
      <c r="AP37" s="23">
        <f>+Enero!AP37+Febrero!AP37+'Marzo '!AP37</f>
        <v>0</v>
      </c>
      <c r="AQ37" s="23">
        <f>+Enero!AQ37+Febrero!AQ37+'Marzo '!AQ37</f>
        <v>0</v>
      </c>
      <c r="AR37" s="23">
        <f>+Enero!AR37+Febrero!AR37+'Marzo '!AR37</f>
        <v>0</v>
      </c>
      <c r="AS37" s="23">
        <f>+Enero!AS37+Febrero!AS37+'Marzo '!AS37</f>
        <v>0</v>
      </c>
      <c r="AT37" s="23">
        <f>+Enero!AT37+Febrero!AT37+'Marzo '!AT37</f>
        <v>0</v>
      </c>
      <c r="AU37" s="23">
        <f>+Enero!AU37+Febrero!AU37+'Marzo '!AU37</f>
        <v>0</v>
      </c>
      <c r="AV37" s="256" t="s">
        <v>134</v>
      </c>
      <c r="CG37" s="243">
        <v>0</v>
      </c>
      <c r="CI37" s="243">
        <v>0</v>
      </c>
      <c r="CJ37" s="243">
        <v>0</v>
      </c>
      <c r="CK37" s="243">
        <v>0</v>
      </c>
    </row>
    <row r="38" spans="1:89" x14ac:dyDescent="0.2">
      <c r="A38" s="48" t="s">
        <v>162</v>
      </c>
      <c r="B38" s="249">
        <f>SUM(C38+D38+E38+F38+G38+H38+I38+J38+K38+L38+M38+N38+O38+P38+Q38+R38+S38)</f>
        <v>0</v>
      </c>
      <c r="C38" s="23">
        <f>+Enero!C38+Febrero!C38+'Marzo '!C38</f>
        <v>0</v>
      </c>
      <c r="D38" s="23">
        <f>+Enero!D38+Febrero!D38+'Marzo '!D38</f>
        <v>0</v>
      </c>
      <c r="E38" s="23">
        <f>+Enero!E38+Febrero!E38+'Marzo '!E38</f>
        <v>0</v>
      </c>
      <c r="F38" s="23">
        <f>+Enero!F38+Febrero!F38+'Marzo '!F38</f>
        <v>0</v>
      </c>
      <c r="G38" s="23">
        <f>+Enero!G38+Febrero!G38+'Marzo '!G38</f>
        <v>0</v>
      </c>
      <c r="H38" s="23">
        <f>+Enero!H38+Febrero!H38+'Marzo '!H38</f>
        <v>0</v>
      </c>
      <c r="I38" s="23">
        <f>+Enero!I38+Febrero!I38+'Marzo '!I38</f>
        <v>0</v>
      </c>
      <c r="J38" s="23">
        <f>+Enero!J38+Febrero!J38+'Marzo '!J38</f>
        <v>0</v>
      </c>
      <c r="K38" s="23">
        <f>+Enero!K38+Febrero!K38+'Marzo '!K38</f>
        <v>0</v>
      </c>
      <c r="L38" s="23">
        <f>+Enero!L38+Febrero!L38+'Marzo '!L38</f>
        <v>0</v>
      </c>
      <c r="M38" s="23">
        <f>+Enero!M38+Febrero!M38+'Marzo '!M38</f>
        <v>0</v>
      </c>
      <c r="N38" s="23">
        <f>+Enero!N38+Febrero!N38+'Marzo '!N38</f>
        <v>0</v>
      </c>
      <c r="O38" s="23">
        <f>+Enero!O38+Febrero!O38+'Marzo '!O38</f>
        <v>0</v>
      </c>
      <c r="P38" s="23">
        <f>+Enero!P38+Febrero!P38+'Marzo '!P38</f>
        <v>0</v>
      </c>
      <c r="Q38" s="23">
        <f>+Enero!Q38+Febrero!Q38+'Marzo '!Q38</f>
        <v>0</v>
      </c>
      <c r="R38" s="23">
        <f>+Enero!R38+Febrero!R38+'Marzo '!R38</f>
        <v>0</v>
      </c>
      <c r="S38" s="23">
        <f>+Enero!S38+Febrero!S38+'Marzo '!S38</f>
        <v>0</v>
      </c>
      <c r="T38" s="23">
        <f>+Enero!T38+Febrero!T38+'Marzo '!T38</f>
        <v>0</v>
      </c>
      <c r="U38" s="23">
        <f>+Enero!U38+Febrero!U38+'Marzo '!U38</f>
        <v>0</v>
      </c>
      <c r="V38" s="23">
        <f>+Enero!V38+Febrero!V38+'Marzo '!V38</f>
        <v>0</v>
      </c>
      <c r="W38" s="23">
        <f>+Enero!W38+Febrero!W38+'Marzo '!W38</f>
        <v>0</v>
      </c>
      <c r="X38" s="23">
        <f>+Enero!X38+Febrero!X38+'Marzo '!X38</f>
        <v>0</v>
      </c>
      <c r="Y38" s="23">
        <f>+Enero!Y38+Febrero!Y38+'Marzo '!Y38</f>
        <v>0</v>
      </c>
      <c r="Z38" s="23">
        <f>+Enero!Z38+Febrero!Z38+'Marzo '!Z38</f>
        <v>0</v>
      </c>
      <c r="AA38" s="23">
        <f>+Enero!AA38+Febrero!AA38+'Marzo '!AA38</f>
        <v>0</v>
      </c>
      <c r="AB38" s="23">
        <f>+Enero!AB38+Febrero!AB38+'Marzo '!AB38</f>
        <v>0</v>
      </c>
      <c r="AC38" s="23">
        <f>+Enero!AC38+Febrero!AC38+'Marzo '!AC38</f>
        <v>0</v>
      </c>
      <c r="AD38" s="23">
        <f>+Enero!AD38+Febrero!AD38+'Marzo '!AD38</f>
        <v>0</v>
      </c>
      <c r="AE38" s="23">
        <f>+Enero!AE38+Febrero!AE38+'Marzo '!AE38</f>
        <v>0</v>
      </c>
      <c r="AF38" s="23">
        <f>+Enero!AF38+Febrero!AF38+'Marzo '!AF38</f>
        <v>0</v>
      </c>
      <c r="AG38" s="23">
        <f>+Enero!AG38+Febrero!AG38+'Marzo '!AG38</f>
        <v>0</v>
      </c>
      <c r="AH38" s="23">
        <f>+Enero!AH38+Febrero!AH38+'Marzo '!AH38</f>
        <v>0</v>
      </c>
      <c r="AI38" s="23">
        <f>+Enero!AI38+Febrero!AI38+'Marzo '!AI38</f>
        <v>0</v>
      </c>
      <c r="AJ38" s="23">
        <f>+Enero!AJ38+Febrero!AJ38+'Marzo '!AJ38</f>
        <v>0</v>
      </c>
      <c r="AK38" s="23">
        <f>+Enero!AK38+Febrero!AK38+'Marzo '!AK38</f>
        <v>0</v>
      </c>
      <c r="AL38" s="23">
        <f>+Enero!AL38+Febrero!AL38+'Marzo '!AL38</f>
        <v>0</v>
      </c>
      <c r="AM38" s="23">
        <f>+Enero!AM38+Febrero!AM38+'Marzo '!AM38</f>
        <v>0</v>
      </c>
      <c r="AN38" s="23">
        <f>+Enero!AN38+Febrero!AN38+'Marzo '!AN38</f>
        <v>0</v>
      </c>
      <c r="AO38" s="23">
        <f>+Enero!AO38+Febrero!AO38+'Marzo '!AO38</f>
        <v>0</v>
      </c>
      <c r="AP38" s="23">
        <f>+Enero!AP38+Febrero!AP38+'Marzo '!AP38</f>
        <v>0</v>
      </c>
      <c r="AQ38" s="23">
        <f>+Enero!AQ38+Febrero!AQ38+'Marzo '!AQ38</f>
        <v>0</v>
      </c>
      <c r="AR38" s="23">
        <f>+Enero!AR38+Febrero!AR38+'Marzo '!AR38</f>
        <v>0</v>
      </c>
      <c r="AS38" s="23">
        <f>+Enero!AS38+Febrero!AS38+'Marzo '!AS38</f>
        <v>0</v>
      </c>
      <c r="AT38" s="23">
        <f>+Enero!AT38+Febrero!AT38+'Marzo '!AT38</f>
        <v>0</v>
      </c>
      <c r="AU38" s="23">
        <f>+Enero!AU38+Febrero!AU38+'Marzo '!AU38</f>
        <v>0</v>
      </c>
      <c r="AV38" s="256" t="s">
        <v>134</v>
      </c>
      <c r="CG38" s="243">
        <v>0</v>
      </c>
      <c r="CI38" s="243">
        <v>0</v>
      </c>
      <c r="CJ38" s="243">
        <v>0</v>
      </c>
      <c r="CK38" s="243">
        <v>0</v>
      </c>
    </row>
    <row r="39" spans="1:89" x14ac:dyDescent="0.2">
      <c r="A39" s="48" t="s">
        <v>163</v>
      </c>
      <c r="B39" s="249">
        <f>SUM(C39+D39+E39+F39+G39+H39+I39+J39+K39)</f>
        <v>335</v>
      </c>
      <c r="C39" s="23">
        <f>+Enero!C39+Febrero!C39+'Marzo '!C39</f>
        <v>100</v>
      </c>
      <c r="D39" s="23">
        <f>+Enero!D39+Febrero!D39+'Marzo '!D39</f>
        <v>128</v>
      </c>
      <c r="E39" s="23">
        <f>+Enero!E39+Febrero!E39+'Marzo '!E39</f>
        <v>107</v>
      </c>
      <c r="F39" s="23">
        <f>+Enero!F39+Febrero!F39+'Marzo '!F39</f>
        <v>0</v>
      </c>
      <c r="G39" s="23">
        <f>+Enero!G39+Febrero!G39+'Marzo '!G39</f>
        <v>0</v>
      </c>
      <c r="H39" s="23">
        <f>+Enero!H39+Febrero!H39+'Marzo '!H39</f>
        <v>0</v>
      </c>
      <c r="I39" s="23">
        <f>+Enero!I39+Febrero!I39+'Marzo '!I39</f>
        <v>0</v>
      </c>
      <c r="J39" s="23">
        <f>+Enero!J39+Febrero!J39+'Marzo '!J39</f>
        <v>0</v>
      </c>
      <c r="K39" s="23">
        <f>+Enero!K39+Febrero!K39+'Marzo '!K39</f>
        <v>0</v>
      </c>
      <c r="L39" s="23">
        <f>+Enero!L39+Febrero!L39+'Marzo '!L39</f>
        <v>0</v>
      </c>
      <c r="M39" s="23">
        <f>+Enero!M39+Febrero!M39+'Marzo '!M39</f>
        <v>0</v>
      </c>
      <c r="N39" s="23">
        <f>+Enero!N39+Febrero!N39+'Marzo '!N39</f>
        <v>0</v>
      </c>
      <c r="O39" s="23">
        <f>+Enero!O39+Febrero!O39+'Marzo '!O39</f>
        <v>0</v>
      </c>
      <c r="P39" s="23">
        <f>+Enero!P39+Febrero!P39+'Marzo '!P39</f>
        <v>0</v>
      </c>
      <c r="Q39" s="23">
        <f>+Enero!Q39+Febrero!Q39+'Marzo '!Q39</f>
        <v>0</v>
      </c>
      <c r="R39" s="23">
        <f>+Enero!R39+Febrero!R39+'Marzo '!R39</f>
        <v>0</v>
      </c>
      <c r="S39" s="23">
        <f>+Enero!S39+Febrero!S39+'Marzo '!S39</f>
        <v>0</v>
      </c>
      <c r="T39" s="23">
        <f>+Enero!T39+Febrero!T39+'Marzo '!T39</f>
        <v>335</v>
      </c>
      <c r="U39" s="23">
        <f>+Enero!U39+Febrero!U39+'Marzo '!U39</f>
        <v>0</v>
      </c>
      <c r="V39" s="23">
        <f>+Enero!V39+Febrero!V39+'Marzo '!V39</f>
        <v>239</v>
      </c>
      <c r="W39" s="23">
        <f>+Enero!W39+Febrero!W39+'Marzo '!W39</f>
        <v>96</v>
      </c>
      <c r="X39" s="23">
        <f>+Enero!X39+Febrero!X39+'Marzo '!X39</f>
        <v>146</v>
      </c>
      <c r="Y39" s="23">
        <f>+Enero!Y39+Febrero!Y39+'Marzo '!Y39</f>
        <v>146</v>
      </c>
      <c r="Z39" s="23">
        <f>+Enero!Z39+Febrero!Z39+'Marzo '!Z39</f>
        <v>0</v>
      </c>
      <c r="AA39" s="23">
        <f>+Enero!AA39+Febrero!AA39+'Marzo '!AA39</f>
        <v>0</v>
      </c>
      <c r="AB39" s="23">
        <f>+Enero!AB39+Febrero!AB39+'Marzo '!AB39</f>
        <v>0</v>
      </c>
      <c r="AC39" s="23">
        <f>+Enero!AC39+Febrero!AC39+'Marzo '!AC39</f>
        <v>0</v>
      </c>
      <c r="AD39" s="23">
        <f>+Enero!AD39+Febrero!AD39+'Marzo '!AD39</f>
        <v>0</v>
      </c>
      <c r="AE39" s="23">
        <f>+Enero!AE39+Febrero!AE39+'Marzo '!AE39</f>
        <v>0</v>
      </c>
      <c r="AF39" s="23">
        <f>+Enero!AF39+Febrero!AF39+'Marzo '!AF39</f>
        <v>144</v>
      </c>
      <c r="AG39" s="23">
        <f>+Enero!AG39+Febrero!AG39+'Marzo '!AG39</f>
        <v>0</v>
      </c>
      <c r="AH39" s="23">
        <f>+Enero!AH39+Febrero!AH39+'Marzo '!AH39</f>
        <v>61</v>
      </c>
      <c r="AI39" s="23">
        <f>+Enero!AI39+Febrero!AI39+'Marzo '!AI39</f>
        <v>0</v>
      </c>
      <c r="AJ39" s="23">
        <f>+Enero!AJ39+Febrero!AJ39+'Marzo '!AJ39</f>
        <v>246</v>
      </c>
      <c r="AK39" s="23">
        <f>+Enero!AK39+Febrero!AK39+'Marzo '!AK39</f>
        <v>25</v>
      </c>
      <c r="AL39" s="23">
        <f>+Enero!AL39+Febrero!AL39+'Marzo '!AL39</f>
        <v>0</v>
      </c>
      <c r="AM39" s="23">
        <f>+Enero!AM39+Febrero!AM39+'Marzo '!AM39</f>
        <v>0</v>
      </c>
      <c r="AN39" s="23">
        <f>+Enero!AN39+Febrero!AN39+'Marzo '!AN39</f>
        <v>0</v>
      </c>
      <c r="AO39" s="23">
        <f>+Enero!AO39+Febrero!AO39+'Marzo '!AO39</f>
        <v>0</v>
      </c>
      <c r="AP39" s="23">
        <f>+Enero!AP39+Febrero!AP39+'Marzo '!AP39</f>
        <v>0</v>
      </c>
      <c r="AQ39" s="23">
        <f>+Enero!AQ39+Febrero!AQ39+'Marzo '!AQ39</f>
        <v>0</v>
      </c>
      <c r="AR39" s="23">
        <f>+Enero!AR39+Febrero!AR39+'Marzo '!AR39</f>
        <v>0</v>
      </c>
      <c r="AS39" s="23">
        <f>+Enero!AS39+Febrero!AS39+'Marzo '!AS39</f>
        <v>0</v>
      </c>
      <c r="AT39" s="23">
        <f>+Enero!AT39+Febrero!AT39+'Marzo '!AT39</f>
        <v>0</v>
      </c>
      <c r="AU39" s="23">
        <f>+Enero!AU39+Febrero!AU39+'Marzo '!AU39</f>
        <v>0</v>
      </c>
      <c r="AV39" s="256" t="s">
        <v>134</v>
      </c>
      <c r="CG39" s="243">
        <v>0</v>
      </c>
      <c r="CI39" s="243">
        <v>0</v>
      </c>
      <c r="CJ39" s="243">
        <v>0</v>
      </c>
      <c r="CK39" s="243">
        <v>0</v>
      </c>
    </row>
    <row r="40" spans="1:89" x14ac:dyDescent="0.2">
      <c r="A40" s="48" t="s">
        <v>164</v>
      </c>
      <c r="B40" s="249">
        <f>SUM(C40+D40+E40+F40+G40+H40+I40+J40+K40+L40+M40+N40+O40+P40+Q40+R40+S40)</f>
        <v>765</v>
      </c>
      <c r="C40" s="23">
        <f>+Enero!C40+Febrero!C40+'Marzo '!C40</f>
        <v>85</v>
      </c>
      <c r="D40" s="23">
        <f>+Enero!D40+Febrero!D40+'Marzo '!D40</f>
        <v>53</v>
      </c>
      <c r="E40" s="23">
        <f>+Enero!E40+Febrero!E40+'Marzo '!E40</f>
        <v>70</v>
      </c>
      <c r="F40" s="23">
        <f>+Enero!F40+Febrero!F40+'Marzo '!F40</f>
        <v>40</v>
      </c>
      <c r="G40" s="23">
        <f>+Enero!G40+Febrero!G40+'Marzo '!G40</f>
        <v>23</v>
      </c>
      <c r="H40" s="23">
        <f>+Enero!H40+Febrero!H40+'Marzo '!H40</f>
        <v>22</v>
      </c>
      <c r="I40" s="23">
        <f>+Enero!I40+Febrero!I40+'Marzo '!I40</f>
        <v>26</v>
      </c>
      <c r="J40" s="23">
        <f>+Enero!J40+Febrero!J40+'Marzo '!J40</f>
        <v>23</v>
      </c>
      <c r="K40" s="23">
        <f>+Enero!K40+Febrero!K40+'Marzo '!K40</f>
        <v>26</v>
      </c>
      <c r="L40" s="23">
        <f>+Enero!L40+Febrero!L40+'Marzo '!L40</f>
        <v>35</v>
      </c>
      <c r="M40" s="23">
        <f>+Enero!M40+Febrero!M40+'Marzo '!M40</f>
        <v>40</v>
      </c>
      <c r="N40" s="23">
        <f>+Enero!N40+Febrero!N40+'Marzo '!N40</f>
        <v>48</v>
      </c>
      <c r="O40" s="23">
        <f>+Enero!O40+Febrero!O40+'Marzo '!O40</f>
        <v>54</v>
      </c>
      <c r="P40" s="23">
        <f>+Enero!P40+Febrero!P40+'Marzo '!P40</f>
        <v>41</v>
      </c>
      <c r="Q40" s="23">
        <f>+Enero!Q40+Febrero!Q40+'Marzo '!Q40</f>
        <v>60</v>
      </c>
      <c r="R40" s="23">
        <f>+Enero!R40+Febrero!R40+'Marzo '!R40</f>
        <v>48</v>
      </c>
      <c r="S40" s="23">
        <f>+Enero!S40+Febrero!S40+'Marzo '!S40</f>
        <v>71</v>
      </c>
      <c r="T40" s="23">
        <f>+Enero!T40+Febrero!T40+'Marzo '!T40</f>
        <v>208</v>
      </c>
      <c r="U40" s="23">
        <f>+Enero!U40+Febrero!U40+'Marzo '!U40</f>
        <v>557</v>
      </c>
      <c r="V40" s="23">
        <f>+Enero!V40+Febrero!V40+'Marzo '!V40</f>
        <v>402</v>
      </c>
      <c r="W40" s="23">
        <f>+Enero!W40+Febrero!W40+'Marzo '!W40</f>
        <v>363</v>
      </c>
      <c r="X40" s="23">
        <f>+Enero!X40+Febrero!X40+'Marzo '!X40</f>
        <v>95</v>
      </c>
      <c r="Y40" s="23">
        <f>+Enero!Y40+Febrero!Y40+'Marzo '!Y40</f>
        <v>95</v>
      </c>
      <c r="Z40" s="23">
        <f>+Enero!Z40+Febrero!Z40+'Marzo '!Z40</f>
        <v>0</v>
      </c>
      <c r="AA40" s="23">
        <f>+Enero!AA40+Febrero!AA40+'Marzo '!AA40</f>
        <v>0</v>
      </c>
      <c r="AB40" s="23">
        <f>+Enero!AB40+Febrero!AB40+'Marzo '!AB40</f>
        <v>286</v>
      </c>
      <c r="AC40" s="23">
        <f>+Enero!AC40+Febrero!AC40+'Marzo '!AC40</f>
        <v>284</v>
      </c>
      <c r="AD40" s="23">
        <f>+Enero!AD40+Febrero!AD40+'Marzo '!AD40</f>
        <v>2</v>
      </c>
      <c r="AE40" s="23">
        <f>+Enero!AE40+Febrero!AE40+'Marzo '!AE40</f>
        <v>0</v>
      </c>
      <c r="AF40" s="23">
        <f>+Enero!AF40+Febrero!AF40+'Marzo '!AF40</f>
        <v>208</v>
      </c>
      <c r="AG40" s="23">
        <f>+Enero!AG40+Febrero!AG40+'Marzo '!AG40</f>
        <v>0</v>
      </c>
      <c r="AH40" s="23">
        <f>+Enero!AH40+Febrero!AH40+'Marzo '!AH40</f>
        <v>45</v>
      </c>
      <c r="AI40" s="23">
        <f>+Enero!AI40+Febrero!AI40+'Marzo '!AI40</f>
        <v>100</v>
      </c>
      <c r="AJ40" s="23">
        <f>+Enero!AJ40+Febrero!AJ40+'Marzo '!AJ40</f>
        <v>95</v>
      </c>
      <c r="AK40" s="23">
        <f>+Enero!AK40+Febrero!AK40+'Marzo '!AK40</f>
        <v>2</v>
      </c>
      <c r="AL40" s="23">
        <f>+Enero!AL40+Febrero!AL40+'Marzo '!AL40</f>
        <v>73</v>
      </c>
      <c r="AM40" s="23">
        <f>+Enero!AM40+Febrero!AM40+'Marzo '!AM40</f>
        <v>1</v>
      </c>
      <c r="AN40" s="23">
        <f>+Enero!AN40+Febrero!AN40+'Marzo '!AN40</f>
        <v>82</v>
      </c>
      <c r="AO40" s="23">
        <f>+Enero!AO40+Febrero!AO40+'Marzo '!AO40</f>
        <v>37</v>
      </c>
      <c r="AP40" s="23">
        <f>+Enero!AP40+Febrero!AP40+'Marzo '!AP40</f>
        <v>0</v>
      </c>
      <c r="AQ40" s="23">
        <f>+Enero!AQ40+Febrero!AQ40+'Marzo '!AQ40</f>
        <v>0</v>
      </c>
      <c r="AR40" s="23">
        <f>+Enero!AR40+Febrero!AR40+'Marzo '!AR40</f>
        <v>0</v>
      </c>
      <c r="AS40" s="23">
        <f>+Enero!AS40+Febrero!AS40+'Marzo '!AS40</f>
        <v>0</v>
      </c>
      <c r="AT40" s="23">
        <f>+Enero!AT40+Febrero!AT40+'Marzo '!AT40</f>
        <v>0</v>
      </c>
      <c r="AU40" s="23">
        <f>+Enero!AU40+Febrero!AU40+'Marzo '!AU40</f>
        <v>0</v>
      </c>
      <c r="AV40" s="256" t="s">
        <v>134</v>
      </c>
      <c r="CG40" s="243">
        <v>0</v>
      </c>
      <c r="CI40" s="243">
        <v>0</v>
      </c>
      <c r="CJ40" s="243">
        <v>0</v>
      </c>
      <c r="CK40" s="243">
        <v>0</v>
      </c>
    </row>
    <row r="41" spans="1:89" x14ac:dyDescent="0.2">
      <c r="A41" s="48" t="s">
        <v>165</v>
      </c>
      <c r="B41" s="249">
        <f>SUM(C41+D41+E41+F41+G41+H41+I41+J41+K41+L41+M41+N41+O41+P41+Q41+R41+S41)</f>
        <v>0</v>
      </c>
      <c r="C41" s="23">
        <f>+Enero!C41+Febrero!C41+'Marzo '!C41</f>
        <v>0</v>
      </c>
      <c r="D41" s="23">
        <f>+Enero!D41+Febrero!D41+'Marzo '!D41</f>
        <v>0</v>
      </c>
      <c r="E41" s="23">
        <f>+Enero!E41+Febrero!E41+'Marzo '!E41</f>
        <v>0</v>
      </c>
      <c r="F41" s="23">
        <f>+Enero!F41+Febrero!F41+'Marzo '!F41</f>
        <v>0</v>
      </c>
      <c r="G41" s="23">
        <f>+Enero!G41+Febrero!G41+'Marzo '!G41</f>
        <v>0</v>
      </c>
      <c r="H41" s="23">
        <f>+Enero!H41+Febrero!H41+'Marzo '!H41</f>
        <v>0</v>
      </c>
      <c r="I41" s="23">
        <f>+Enero!I41+Febrero!I41+'Marzo '!I41</f>
        <v>0</v>
      </c>
      <c r="J41" s="23">
        <f>+Enero!J41+Febrero!J41+'Marzo '!J41</f>
        <v>0</v>
      </c>
      <c r="K41" s="23">
        <f>+Enero!K41+Febrero!K41+'Marzo '!K41</f>
        <v>0</v>
      </c>
      <c r="L41" s="23">
        <f>+Enero!L41+Febrero!L41+'Marzo '!L41</f>
        <v>0</v>
      </c>
      <c r="M41" s="23">
        <f>+Enero!M41+Febrero!M41+'Marzo '!M41</f>
        <v>0</v>
      </c>
      <c r="N41" s="23">
        <f>+Enero!N41+Febrero!N41+'Marzo '!N41</f>
        <v>0</v>
      </c>
      <c r="O41" s="23">
        <f>+Enero!O41+Febrero!O41+'Marzo '!O41</f>
        <v>0</v>
      </c>
      <c r="P41" s="23">
        <f>+Enero!P41+Febrero!P41+'Marzo '!P41</f>
        <v>0</v>
      </c>
      <c r="Q41" s="23">
        <f>+Enero!Q41+Febrero!Q41+'Marzo '!Q41</f>
        <v>0</v>
      </c>
      <c r="R41" s="23">
        <f>+Enero!R41+Febrero!R41+'Marzo '!R41</f>
        <v>0</v>
      </c>
      <c r="S41" s="23">
        <f>+Enero!S41+Febrero!S41+'Marzo '!S41</f>
        <v>0</v>
      </c>
      <c r="T41" s="23">
        <f>+Enero!T41+Febrero!T41+'Marzo '!T41</f>
        <v>0</v>
      </c>
      <c r="U41" s="23">
        <f>+Enero!U41+Febrero!U41+'Marzo '!U41</f>
        <v>0</v>
      </c>
      <c r="V41" s="23">
        <f>+Enero!V41+Febrero!V41+'Marzo '!V41</f>
        <v>0</v>
      </c>
      <c r="W41" s="23">
        <f>+Enero!W41+Febrero!W41+'Marzo '!W41</f>
        <v>0</v>
      </c>
      <c r="X41" s="23">
        <f>+Enero!X41+Febrero!X41+'Marzo '!X41</f>
        <v>0</v>
      </c>
      <c r="Y41" s="23">
        <f>+Enero!Y41+Febrero!Y41+'Marzo '!Y41</f>
        <v>0</v>
      </c>
      <c r="Z41" s="23">
        <f>+Enero!Z41+Febrero!Z41+'Marzo '!Z41</f>
        <v>0</v>
      </c>
      <c r="AA41" s="23">
        <f>+Enero!AA41+Febrero!AA41+'Marzo '!AA41</f>
        <v>0</v>
      </c>
      <c r="AB41" s="23">
        <f>+Enero!AB41+Febrero!AB41+'Marzo '!AB41</f>
        <v>0</v>
      </c>
      <c r="AC41" s="23">
        <f>+Enero!AC41+Febrero!AC41+'Marzo '!AC41</f>
        <v>0</v>
      </c>
      <c r="AD41" s="23">
        <f>+Enero!AD41+Febrero!AD41+'Marzo '!AD41</f>
        <v>0</v>
      </c>
      <c r="AE41" s="23">
        <f>+Enero!AE41+Febrero!AE41+'Marzo '!AE41</f>
        <v>0</v>
      </c>
      <c r="AF41" s="23">
        <f>+Enero!AF41+Febrero!AF41+'Marzo '!AF41</f>
        <v>0</v>
      </c>
      <c r="AG41" s="23">
        <f>+Enero!AG41+Febrero!AG41+'Marzo '!AG41</f>
        <v>0</v>
      </c>
      <c r="AH41" s="23">
        <f>+Enero!AH41+Febrero!AH41+'Marzo '!AH41</f>
        <v>0</v>
      </c>
      <c r="AI41" s="23">
        <f>+Enero!AI41+Febrero!AI41+'Marzo '!AI41</f>
        <v>0</v>
      </c>
      <c r="AJ41" s="23">
        <f>+Enero!AJ41+Febrero!AJ41+'Marzo '!AJ41</f>
        <v>0</v>
      </c>
      <c r="AK41" s="23">
        <f>+Enero!AK41+Febrero!AK41+'Marzo '!AK41</f>
        <v>0</v>
      </c>
      <c r="AL41" s="23">
        <f>+Enero!AL41+Febrero!AL41+'Marzo '!AL41</f>
        <v>0</v>
      </c>
      <c r="AM41" s="23">
        <f>+Enero!AM41+Febrero!AM41+'Marzo '!AM41</f>
        <v>0</v>
      </c>
      <c r="AN41" s="23">
        <f>+Enero!AN41+Febrero!AN41+'Marzo '!AN41</f>
        <v>0</v>
      </c>
      <c r="AO41" s="23">
        <f>+Enero!AO41+Febrero!AO41+'Marzo '!AO41</f>
        <v>0</v>
      </c>
      <c r="AP41" s="23">
        <f>+Enero!AP41+Febrero!AP41+'Marzo '!AP41</f>
        <v>0</v>
      </c>
      <c r="AQ41" s="23">
        <f>+Enero!AQ41+Febrero!AQ41+'Marzo '!AQ41</f>
        <v>0</v>
      </c>
      <c r="AR41" s="23">
        <f>+Enero!AR41+Febrero!AR41+'Marzo '!AR41</f>
        <v>0</v>
      </c>
      <c r="AS41" s="23">
        <f>+Enero!AS41+Febrero!AS41+'Marzo '!AS41</f>
        <v>0</v>
      </c>
      <c r="AT41" s="23">
        <f>+Enero!AT41+Febrero!AT41+'Marzo '!AT41</f>
        <v>0</v>
      </c>
      <c r="AU41" s="23">
        <f>+Enero!AU41+Febrero!AU41+'Marzo '!AU41</f>
        <v>0</v>
      </c>
      <c r="AV41" s="256" t="s">
        <v>134</v>
      </c>
      <c r="CG41" s="243">
        <v>0</v>
      </c>
      <c r="CI41" s="243">
        <v>0</v>
      </c>
      <c r="CJ41" s="243">
        <v>0</v>
      </c>
      <c r="CK41" s="243">
        <v>0</v>
      </c>
    </row>
    <row r="42" spans="1:89" x14ac:dyDescent="0.2">
      <c r="A42" s="48" t="s">
        <v>166</v>
      </c>
      <c r="B42" s="249">
        <f>SUM(C42+D42+E42+F42+G42+H42+I42+J42+K42)</f>
        <v>0</v>
      </c>
      <c r="C42" s="23">
        <f>+Enero!C42+Febrero!C42+'Marzo '!C42</f>
        <v>0</v>
      </c>
      <c r="D42" s="23">
        <f>+Enero!D42+Febrero!D42+'Marzo '!D42</f>
        <v>0</v>
      </c>
      <c r="E42" s="23">
        <f>+Enero!E42+Febrero!E42+'Marzo '!E42</f>
        <v>0</v>
      </c>
      <c r="F42" s="23">
        <f>+Enero!F42+Febrero!F42+'Marzo '!F42</f>
        <v>0</v>
      </c>
      <c r="G42" s="23">
        <f>+Enero!G42+Febrero!G42+'Marzo '!G42</f>
        <v>0</v>
      </c>
      <c r="H42" s="23">
        <f>+Enero!H42+Febrero!H42+'Marzo '!H42</f>
        <v>0</v>
      </c>
      <c r="I42" s="23">
        <f>+Enero!I42+Febrero!I42+'Marzo '!I42</f>
        <v>0</v>
      </c>
      <c r="J42" s="23">
        <f>+Enero!J42+Febrero!J42+'Marzo '!J42</f>
        <v>0</v>
      </c>
      <c r="K42" s="23">
        <f>+Enero!K42+Febrero!K42+'Marzo '!K42</f>
        <v>0</v>
      </c>
      <c r="L42" s="23">
        <f>+Enero!L42+Febrero!L42+'Marzo '!L42</f>
        <v>0</v>
      </c>
      <c r="M42" s="23">
        <f>+Enero!M42+Febrero!M42+'Marzo '!M42</f>
        <v>0</v>
      </c>
      <c r="N42" s="23">
        <f>+Enero!N42+Febrero!N42+'Marzo '!N42</f>
        <v>0</v>
      </c>
      <c r="O42" s="23">
        <f>+Enero!O42+Febrero!O42+'Marzo '!O42</f>
        <v>0</v>
      </c>
      <c r="P42" s="23">
        <f>+Enero!P42+Febrero!P42+'Marzo '!P42</f>
        <v>0</v>
      </c>
      <c r="Q42" s="23">
        <f>+Enero!Q42+Febrero!Q42+'Marzo '!Q42</f>
        <v>0</v>
      </c>
      <c r="R42" s="23">
        <f>+Enero!R42+Febrero!R42+'Marzo '!R42</f>
        <v>0</v>
      </c>
      <c r="S42" s="23">
        <f>+Enero!S42+Febrero!S42+'Marzo '!S42</f>
        <v>0</v>
      </c>
      <c r="T42" s="23">
        <f>+Enero!T42+Febrero!T42+'Marzo '!T42</f>
        <v>0</v>
      </c>
      <c r="U42" s="23">
        <f>+Enero!U42+Febrero!U42+'Marzo '!U42</f>
        <v>0</v>
      </c>
      <c r="V42" s="23">
        <f>+Enero!V42+Febrero!V42+'Marzo '!V42</f>
        <v>0</v>
      </c>
      <c r="W42" s="23">
        <f>+Enero!W42+Febrero!W42+'Marzo '!W42</f>
        <v>0</v>
      </c>
      <c r="X42" s="23">
        <f>+Enero!X42+Febrero!X42+'Marzo '!X42</f>
        <v>0</v>
      </c>
      <c r="Y42" s="23">
        <f>+Enero!Y42+Febrero!Y42+'Marzo '!Y42</f>
        <v>0</v>
      </c>
      <c r="Z42" s="23">
        <f>+Enero!Z42+Febrero!Z42+'Marzo '!Z42</f>
        <v>0</v>
      </c>
      <c r="AA42" s="23">
        <f>+Enero!AA42+Febrero!AA42+'Marzo '!AA42</f>
        <v>0</v>
      </c>
      <c r="AB42" s="23">
        <f>+Enero!AB42+Febrero!AB42+'Marzo '!AB42</f>
        <v>0</v>
      </c>
      <c r="AC42" s="23">
        <f>+Enero!AC42+Febrero!AC42+'Marzo '!AC42</f>
        <v>0</v>
      </c>
      <c r="AD42" s="23">
        <f>+Enero!AD42+Febrero!AD42+'Marzo '!AD42</f>
        <v>0</v>
      </c>
      <c r="AE42" s="23">
        <f>+Enero!AE42+Febrero!AE42+'Marzo '!AE42</f>
        <v>0</v>
      </c>
      <c r="AF42" s="23">
        <f>+Enero!AF42+Febrero!AF42+'Marzo '!AF42</f>
        <v>0</v>
      </c>
      <c r="AG42" s="23">
        <f>+Enero!AG42+Febrero!AG42+'Marzo '!AG42</f>
        <v>0</v>
      </c>
      <c r="AH42" s="23">
        <f>+Enero!AH42+Febrero!AH42+'Marzo '!AH42</f>
        <v>0</v>
      </c>
      <c r="AI42" s="23">
        <f>+Enero!AI42+Febrero!AI42+'Marzo '!AI42</f>
        <v>0</v>
      </c>
      <c r="AJ42" s="23">
        <f>+Enero!AJ42+Febrero!AJ42+'Marzo '!AJ42</f>
        <v>0</v>
      </c>
      <c r="AK42" s="23">
        <f>+Enero!AK42+Febrero!AK42+'Marzo '!AK42</f>
        <v>0</v>
      </c>
      <c r="AL42" s="23">
        <f>+Enero!AL42+Febrero!AL42+'Marzo '!AL42</f>
        <v>0</v>
      </c>
      <c r="AM42" s="23">
        <f>+Enero!AM42+Febrero!AM42+'Marzo '!AM42</f>
        <v>0</v>
      </c>
      <c r="AN42" s="23">
        <f>+Enero!AN42+Febrero!AN42+'Marzo '!AN42</f>
        <v>0</v>
      </c>
      <c r="AO42" s="23">
        <f>+Enero!AO42+Febrero!AO42+'Marzo '!AO42</f>
        <v>0</v>
      </c>
      <c r="AP42" s="23">
        <f>+Enero!AP42+Febrero!AP42+'Marzo '!AP42</f>
        <v>0</v>
      </c>
      <c r="AQ42" s="23">
        <f>+Enero!AQ42+Febrero!AQ42+'Marzo '!AQ42</f>
        <v>0</v>
      </c>
      <c r="AR42" s="23">
        <f>+Enero!AR42+Febrero!AR42+'Marzo '!AR42</f>
        <v>0</v>
      </c>
      <c r="AS42" s="23">
        <f>+Enero!AS42+Febrero!AS42+'Marzo '!AS42</f>
        <v>0</v>
      </c>
      <c r="AT42" s="23">
        <f>+Enero!AT42+Febrero!AT42+'Marzo '!AT42</f>
        <v>0</v>
      </c>
      <c r="AU42" s="23">
        <f>+Enero!AU42+Febrero!AU42+'Marzo '!AU42</f>
        <v>0</v>
      </c>
      <c r="AV42" s="256" t="s">
        <v>134</v>
      </c>
      <c r="CG42" s="243">
        <v>0</v>
      </c>
      <c r="CI42" s="243">
        <v>0</v>
      </c>
      <c r="CJ42" s="243">
        <v>0</v>
      </c>
      <c r="CK42" s="243">
        <v>0</v>
      </c>
    </row>
    <row r="43" spans="1:89" x14ac:dyDescent="0.2">
      <c r="A43" s="48" t="s">
        <v>167</v>
      </c>
      <c r="B43" s="249">
        <f>SUM(C43+D43+E43+F43+G43+H43+I43+J43+K43+L43+M43+N43+O43+P43+Q43+R43+S43)</f>
        <v>974</v>
      </c>
      <c r="C43" s="23">
        <f>+Enero!C43+Febrero!C43+'Marzo '!C43</f>
        <v>1</v>
      </c>
      <c r="D43" s="23">
        <f>+Enero!D43+Febrero!D43+'Marzo '!D43</f>
        <v>12</v>
      </c>
      <c r="E43" s="23">
        <f>+Enero!E43+Febrero!E43+'Marzo '!E43</f>
        <v>23</v>
      </c>
      <c r="F43" s="23">
        <f>+Enero!F43+Febrero!F43+'Marzo '!F43</f>
        <v>50</v>
      </c>
      <c r="G43" s="23">
        <f>+Enero!G43+Febrero!G43+'Marzo '!G43</f>
        <v>53</v>
      </c>
      <c r="H43" s="23">
        <f>+Enero!H43+Febrero!H43+'Marzo '!H43</f>
        <v>66</v>
      </c>
      <c r="I43" s="23">
        <f>+Enero!I43+Febrero!I43+'Marzo '!I43</f>
        <v>88</v>
      </c>
      <c r="J43" s="23">
        <f>+Enero!J43+Febrero!J43+'Marzo '!J43</f>
        <v>59</v>
      </c>
      <c r="K43" s="23">
        <f>+Enero!K43+Febrero!K43+'Marzo '!K43</f>
        <v>117</v>
      </c>
      <c r="L43" s="23">
        <f>+Enero!L43+Febrero!L43+'Marzo '!L43</f>
        <v>108</v>
      </c>
      <c r="M43" s="23">
        <f>+Enero!M43+Febrero!M43+'Marzo '!M43</f>
        <v>114</v>
      </c>
      <c r="N43" s="23">
        <f>+Enero!N43+Febrero!N43+'Marzo '!N43</f>
        <v>87</v>
      </c>
      <c r="O43" s="23">
        <f>+Enero!O43+Febrero!O43+'Marzo '!O43</f>
        <v>96</v>
      </c>
      <c r="P43" s="23">
        <f>+Enero!P43+Febrero!P43+'Marzo '!P43</f>
        <v>39</v>
      </c>
      <c r="Q43" s="23">
        <f>+Enero!Q43+Febrero!Q43+'Marzo '!Q43</f>
        <v>26</v>
      </c>
      <c r="R43" s="23">
        <f>+Enero!R43+Febrero!R43+'Marzo '!R43</f>
        <v>14</v>
      </c>
      <c r="S43" s="23">
        <f>+Enero!S43+Febrero!S43+'Marzo '!S43</f>
        <v>21</v>
      </c>
      <c r="T43" s="23">
        <f>+Enero!T43+Febrero!T43+'Marzo '!T43</f>
        <v>36</v>
      </c>
      <c r="U43" s="23">
        <f>+Enero!U43+Febrero!U43+'Marzo '!U43</f>
        <v>938</v>
      </c>
      <c r="V43" s="23">
        <f>+Enero!V43+Febrero!V43+'Marzo '!V43</f>
        <v>399</v>
      </c>
      <c r="W43" s="23">
        <f>+Enero!W43+Febrero!W43+'Marzo '!W43</f>
        <v>575</v>
      </c>
      <c r="X43" s="23">
        <f>+Enero!X43+Febrero!X43+'Marzo '!X43</f>
        <v>38</v>
      </c>
      <c r="Y43" s="23">
        <f>+Enero!Y43+Febrero!Y43+'Marzo '!Y43</f>
        <v>38</v>
      </c>
      <c r="Z43" s="23">
        <f>+Enero!Z43+Febrero!Z43+'Marzo '!Z43</f>
        <v>0</v>
      </c>
      <c r="AA43" s="23">
        <f>+Enero!AA43+Febrero!AA43+'Marzo '!AA43</f>
        <v>0</v>
      </c>
      <c r="AB43" s="23">
        <f>+Enero!AB43+Febrero!AB43+'Marzo '!AB43</f>
        <v>74</v>
      </c>
      <c r="AC43" s="23">
        <f>+Enero!AC43+Febrero!AC43+'Marzo '!AC43</f>
        <v>70</v>
      </c>
      <c r="AD43" s="23">
        <f>+Enero!AD43+Febrero!AD43+'Marzo '!AD43</f>
        <v>0</v>
      </c>
      <c r="AE43" s="23">
        <f>+Enero!AE43+Febrero!AE43+'Marzo '!AE43</f>
        <v>4</v>
      </c>
      <c r="AF43" s="23">
        <f>+Enero!AF43+Febrero!AF43+'Marzo '!AF43</f>
        <v>60</v>
      </c>
      <c r="AG43" s="23">
        <f>+Enero!AG43+Febrero!AG43+'Marzo '!AG43</f>
        <v>8</v>
      </c>
      <c r="AH43" s="23">
        <f>+Enero!AH43+Febrero!AH43+'Marzo '!AH43</f>
        <v>11</v>
      </c>
      <c r="AI43" s="23">
        <f>+Enero!AI43+Febrero!AI43+'Marzo '!AI43</f>
        <v>278</v>
      </c>
      <c r="AJ43" s="23">
        <f>+Enero!AJ43+Febrero!AJ43+'Marzo '!AJ43</f>
        <v>1133</v>
      </c>
      <c r="AK43" s="23">
        <f>+Enero!AK43+Febrero!AK43+'Marzo '!AK43</f>
        <v>0</v>
      </c>
      <c r="AL43" s="23">
        <f>+Enero!AL43+Febrero!AL43+'Marzo '!AL43</f>
        <v>0</v>
      </c>
      <c r="AM43" s="23">
        <f>+Enero!AM43+Febrero!AM43+'Marzo '!AM43</f>
        <v>0</v>
      </c>
      <c r="AN43" s="23">
        <f>+Enero!AN43+Febrero!AN43+'Marzo '!AN43</f>
        <v>18</v>
      </c>
      <c r="AO43" s="23">
        <f>+Enero!AO43+Febrero!AO43+'Marzo '!AO43</f>
        <v>41</v>
      </c>
      <c r="AP43" s="23">
        <f>+Enero!AP43+Febrero!AP43+'Marzo '!AP43</f>
        <v>0</v>
      </c>
      <c r="AQ43" s="23">
        <f>+Enero!AQ43+Febrero!AQ43+'Marzo '!AQ43</f>
        <v>0</v>
      </c>
      <c r="AR43" s="23">
        <f>+Enero!AR43+Febrero!AR43+'Marzo '!AR43</f>
        <v>0</v>
      </c>
      <c r="AS43" s="23">
        <f>+Enero!AS43+Febrero!AS43+'Marzo '!AS43</f>
        <v>0</v>
      </c>
      <c r="AT43" s="23">
        <f>+Enero!AT43+Febrero!AT43+'Marzo '!AT43</f>
        <v>0</v>
      </c>
      <c r="AU43" s="23">
        <f>+Enero!AU43+Febrero!AU43+'Marzo '!AU43</f>
        <v>0</v>
      </c>
      <c r="AV43" s="256" t="s">
        <v>134</v>
      </c>
      <c r="CG43" s="243">
        <v>0</v>
      </c>
      <c r="CI43" s="243">
        <v>0</v>
      </c>
      <c r="CJ43" s="243">
        <v>0</v>
      </c>
      <c r="CK43" s="243">
        <v>0</v>
      </c>
    </row>
    <row r="44" spans="1:89" x14ac:dyDescent="0.2">
      <c r="A44" s="48" t="s">
        <v>168</v>
      </c>
      <c r="B44" s="249">
        <f>SUM(C44+D44+E44+F44+G44+H44+I44+J44+K44)</f>
        <v>434</v>
      </c>
      <c r="C44" s="23">
        <f>+Enero!C44+Febrero!C44+'Marzo '!C44</f>
        <v>229</v>
      </c>
      <c r="D44" s="23">
        <f>+Enero!D44+Febrero!D44+'Marzo '!D44</f>
        <v>119</v>
      </c>
      <c r="E44" s="23">
        <f>+Enero!E44+Febrero!E44+'Marzo '!E44</f>
        <v>86</v>
      </c>
      <c r="F44" s="23">
        <f>+Enero!F44+Febrero!F44+'Marzo '!F44</f>
        <v>0</v>
      </c>
      <c r="G44" s="23">
        <f>+Enero!G44+Febrero!G44+'Marzo '!G44</f>
        <v>0</v>
      </c>
      <c r="H44" s="23">
        <f>+Enero!H44+Febrero!H44+'Marzo '!H44</f>
        <v>0</v>
      </c>
      <c r="I44" s="23">
        <f>+Enero!I44+Febrero!I44+'Marzo '!I44</f>
        <v>0</v>
      </c>
      <c r="J44" s="23">
        <f>+Enero!J44+Febrero!J44+'Marzo '!J44</f>
        <v>0</v>
      </c>
      <c r="K44" s="23">
        <f>+Enero!K44+Febrero!K44+'Marzo '!K44</f>
        <v>0</v>
      </c>
      <c r="L44" s="23">
        <f>+Enero!L44+Febrero!L44+'Marzo '!L44</f>
        <v>0</v>
      </c>
      <c r="M44" s="23">
        <f>+Enero!M44+Febrero!M44+'Marzo '!M44</f>
        <v>0</v>
      </c>
      <c r="N44" s="23">
        <f>+Enero!N44+Febrero!N44+'Marzo '!N44</f>
        <v>0</v>
      </c>
      <c r="O44" s="23">
        <f>+Enero!O44+Febrero!O44+'Marzo '!O44</f>
        <v>0</v>
      </c>
      <c r="P44" s="23">
        <f>+Enero!P44+Febrero!P44+'Marzo '!P44</f>
        <v>0</v>
      </c>
      <c r="Q44" s="23">
        <f>+Enero!Q44+Febrero!Q44+'Marzo '!Q44</f>
        <v>0</v>
      </c>
      <c r="R44" s="23">
        <f>+Enero!R44+Febrero!R44+'Marzo '!R44</f>
        <v>0</v>
      </c>
      <c r="S44" s="23">
        <f>+Enero!S44+Febrero!S44+'Marzo '!S44</f>
        <v>0</v>
      </c>
      <c r="T44" s="23">
        <f>+Enero!T44+Febrero!T44+'Marzo '!T44</f>
        <v>434</v>
      </c>
      <c r="U44" s="23">
        <f>+Enero!U44+Febrero!U44+'Marzo '!U44</f>
        <v>0</v>
      </c>
      <c r="V44" s="23">
        <f>+Enero!V44+Febrero!V44+'Marzo '!V44</f>
        <v>335</v>
      </c>
      <c r="W44" s="23">
        <f>+Enero!W44+Febrero!W44+'Marzo '!W44</f>
        <v>99</v>
      </c>
      <c r="X44" s="23">
        <f>+Enero!X44+Febrero!X44+'Marzo '!X44</f>
        <v>317</v>
      </c>
      <c r="Y44" s="23">
        <f>+Enero!Y44+Febrero!Y44+'Marzo '!Y44</f>
        <v>317</v>
      </c>
      <c r="Z44" s="23">
        <f>+Enero!Z44+Febrero!Z44+'Marzo '!Z44</f>
        <v>0</v>
      </c>
      <c r="AA44" s="23">
        <f>+Enero!AA44+Febrero!AA44+'Marzo '!AA44</f>
        <v>0</v>
      </c>
      <c r="AB44" s="23">
        <f>+Enero!AB44+Febrero!AB44+'Marzo '!AB44</f>
        <v>0</v>
      </c>
      <c r="AC44" s="23">
        <f>+Enero!AC44+Febrero!AC44+'Marzo '!AC44</f>
        <v>0</v>
      </c>
      <c r="AD44" s="23">
        <f>+Enero!AD44+Febrero!AD44+'Marzo '!AD44</f>
        <v>0</v>
      </c>
      <c r="AE44" s="23">
        <f>+Enero!AE44+Febrero!AE44+'Marzo '!AE44</f>
        <v>0</v>
      </c>
      <c r="AF44" s="23">
        <f>+Enero!AF44+Febrero!AF44+'Marzo '!AF44</f>
        <v>208</v>
      </c>
      <c r="AG44" s="23">
        <f>+Enero!AG44+Febrero!AG44+'Marzo '!AG44</f>
        <v>0</v>
      </c>
      <c r="AH44" s="23">
        <f>+Enero!AH44+Febrero!AH44+'Marzo '!AH44</f>
        <v>84</v>
      </c>
      <c r="AI44" s="23">
        <f>+Enero!AI44+Febrero!AI44+'Marzo '!AI44</f>
        <v>0</v>
      </c>
      <c r="AJ44" s="23">
        <f>+Enero!AJ44+Febrero!AJ44+'Marzo '!AJ44</f>
        <v>0</v>
      </c>
      <c r="AK44" s="23">
        <f>+Enero!AK44+Febrero!AK44+'Marzo '!AK44</f>
        <v>15</v>
      </c>
      <c r="AL44" s="23">
        <f>+Enero!AL44+Febrero!AL44+'Marzo '!AL44</f>
        <v>0</v>
      </c>
      <c r="AM44" s="23">
        <f>+Enero!AM44+Febrero!AM44+'Marzo '!AM44</f>
        <v>148</v>
      </c>
      <c r="AN44" s="23">
        <f>+Enero!AN44+Febrero!AN44+'Marzo '!AN44</f>
        <v>0</v>
      </c>
      <c r="AO44" s="23">
        <f>+Enero!AO44+Febrero!AO44+'Marzo '!AO44</f>
        <v>0</v>
      </c>
      <c r="AP44" s="23">
        <f>+Enero!AP44+Febrero!AP44+'Marzo '!AP44</f>
        <v>0</v>
      </c>
      <c r="AQ44" s="23">
        <f>+Enero!AQ44+Febrero!AQ44+'Marzo '!AQ44</f>
        <v>0</v>
      </c>
      <c r="AR44" s="23">
        <f>+Enero!AR44+Febrero!AR44+'Marzo '!AR44</f>
        <v>0</v>
      </c>
      <c r="AS44" s="23">
        <f>+Enero!AS44+Febrero!AS44+'Marzo '!AS44</f>
        <v>0</v>
      </c>
      <c r="AT44" s="23">
        <f>+Enero!AT44+Febrero!AT44+'Marzo '!AT44</f>
        <v>0</v>
      </c>
      <c r="AU44" s="23">
        <f>+Enero!AU44+Febrero!AU44+'Marzo '!AU44</f>
        <v>0</v>
      </c>
      <c r="AV44" s="256" t="s">
        <v>134</v>
      </c>
      <c r="CG44" s="243">
        <v>0</v>
      </c>
      <c r="CI44" s="243">
        <v>0</v>
      </c>
      <c r="CJ44" s="243">
        <v>0</v>
      </c>
      <c r="CK44" s="243">
        <v>0</v>
      </c>
    </row>
    <row r="45" spans="1:89" x14ac:dyDescent="0.2">
      <c r="A45" s="48" t="s">
        <v>169</v>
      </c>
      <c r="B45" s="249">
        <f>SUM(C45+D45+E45+F45+G45+H45+I45+J45+K45+L45+M45+N45+O45+P45+Q45+R45+S45)</f>
        <v>1766</v>
      </c>
      <c r="C45" s="23">
        <f>+Enero!C45+Febrero!C45+'Marzo '!C45</f>
        <v>11</v>
      </c>
      <c r="D45" s="23">
        <f>+Enero!D45+Febrero!D45+'Marzo '!D45</f>
        <v>18</v>
      </c>
      <c r="E45" s="23">
        <f>+Enero!E45+Febrero!E45+'Marzo '!E45</f>
        <v>14</v>
      </c>
      <c r="F45" s="23">
        <f>+Enero!F45+Febrero!F45+'Marzo '!F45</f>
        <v>55</v>
      </c>
      <c r="G45" s="23">
        <f>+Enero!G45+Febrero!G45+'Marzo '!G45</f>
        <v>58</v>
      </c>
      <c r="H45" s="23">
        <f>+Enero!H45+Febrero!H45+'Marzo '!H45</f>
        <v>79</v>
      </c>
      <c r="I45" s="23">
        <f>+Enero!I45+Febrero!I45+'Marzo '!I45</f>
        <v>116</v>
      </c>
      <c r="J45" s="23">
        <f>+Enero!J45+Febrero!J45+'Marzo '!J45</f>
        <v>139</v>
      </c>
      <c r="K45" s="23">
        <f>+Enero!K45+Febrero!K45+'Marzo '!K45</f>
        <v>169</v>
      </c>
      <c r="L45" s="23">
        <f>+Enero!L45+Febrero!L45+'Marzo '!L45</f>
        <v>181</v>
      </c>
      <c r="M45" s="23">
        <f>+Enero!M45+Febrero!M45+'Marzo '!M45</f>
        <v>192</v>
      </c>
      <c r="N45" s="23">
        <f>+Enero!N45+Febrero!N45+'Marzo '!N45</f>
        <v>177</v>
      </c>
      <c r="O45" s="23">
        <f>+Enero!O45+Febrero!O45+'Marzo '!O45</f>
        <v>159</v>
      </c>
      <c r="P45" s="23">
        <f>+Enero!P45+Febrero!P45+'Marzo '!P45</f>
        <v>150</v>
      </c>
      <c r="Q45" s="23">
        <f>+Enero!Q45+Febrero!Q45+'Marzo '!Q45</f>
        <v>108</v>
      </c>
      <c r="R45" s="23">
        <f>+Enero!R45+Febrero!R45+'Marzo '!R45</f>
        <v>73</v>
      </c>
      <c r="S45" s="23">
        <f>+Enero!S45+Febrero!S45+'Marzo '!S45</f>
        <v>67</v>
      </c>
      <c r="T45" s="23">
        <f>+Enero!T45+Febrero!T45+'Marzo '!T45</f>
        <v>0</v>
      </c>
      <c r="U45" s="23">
        <f>+Enero!U45+Febrero!U45+'Marzo '!U45</f>
        <v>1766</v>
      </c>
      <c r="V45" s="23">
        <f>+Enero!V45+Febrero!V45+'Marzo '!V45</f>
        <v>480</v>
      </c>
      <c r="W45" s="23">
        <f>+Enero!W45+Febrero!W45+'Marzo '!W45</f>
        <v>1286</v>
      </c>
      <c r="X45" s="23">
        <f>+Enero!X45+Febrero!X45+'Marzo '!X45</f>
        <v>0</v>
      </c>
      <c r="Y45" s="23">
        <f>+Enero!Y45+Febrero!Y45+'Marzo '!Y45</f>
        <v>0</v>
      </c>
      <c r="Z45" s="23">
        <f>+Enero!Z45+Febrero!Z45+'Marzo '!Z45</f>
        <v>0</v>
      </c>
      <c r="AA45" s="23">
        <f>+Enero!AA45+Febrero!AA45+'Marzo '!AA45</f>
        <v>0</v>
      </c>
      <c r="AB45" s="23">
        <f>+Enero!AB45+Febrero!AB45+'Marzo '!AB45</f>
        <v>995</v>
      </c>
      <c r="AC45" s="23">
        <f>+Enero!AC45+Febrero!AC45+'Marzo '!AC45</f>
        <v>995</v>
      </c>
      <c r="AD45" s="23">
        <f>+Enero!AD45+Febrero!AD45+'Marzo '!AD45</f>
        <v>0</v>
      </c>
      <c r="AE45" s="23">
        <f>+Enero!AE45+Febrero!AE45+'Marzo '!AE45</f>
        <v>0</v>
      </c>
      <c r="AF45" s="23">
        <f>+Enero!AF45+Febrero!AF45+'Marzo '!AF45</f>
        <v>566</v>
      </c>
      <c r="AG45" s="23">
        <f>+Enero!AG45+Febrero!AG45+'Marzo '!AG45</f>
        <v>113</v>
      </c>
      <c r="AH45" s="23">
        <f>+Enero!AH45+Febrero!AH45+'Marzo '!AH45</f>
        <v>0</v>
      </c>
      <c r="AI45" s="23">
        <f>+Enero!AI45+Febrero!AI45+'Marzo '!AI45</f>
        <v>302</v>
      </c>
      <c r="AJ45" s="23">
        <f>+Enero!AJ45+Febrero!AJ45+'Marzo '!AJ45</f>
        <v>248</v>
      </c>
      <c r="AK45" s="23">
        <f>+Enero!AK45+Febrero!AK45+'Marzo '!AK45</f>
        <v>0</v>
      </c>
      <c r="AL45" s="23">
        <f>+Enero!AL45+Febrero!AL45+'Marzo '!AL45</f>
        <v>152</v>
      </c>
      <c r="AM45" s="23">
        <f>+Enero!AM45+Febrero!AM45+'Marzo '!AM45</f>
        <v>0</v>
      </c>
      <c r="AN45" s="23">
        <f>+Enero!AN45+Febrero!AN45+'Marzo '!AN45</f>
        <v>149</v>
      </c>
      <c r="AO45" s="23">
        <f>+Enero!AO45+Febrero!AO45+'Marzo '!AO45</f>
        <v>0</v>
      </c>
      <c r="AP45" s="23">
        <f>+Enero!AP45+Febrero!AP45+'Marzo '!AP45</f>
        <v>0</v>
      </c>
      <c r="AQ45" s="23">
        <f>+Enero!AQ45+Febrero!AQ45+'Marzo '!AQ45</f>
        <v>0</v>
      </c>
      <c r="AR45" s="23">
        <f>+Enero!AR45+Febrero!AR45+'Marzo '!AR45</f>
        <v>0</v>
      </c>
      <c r="AS45" s="23">
        <f>+Enero!AS45+Febrero!AS45+'Marzo '!AS45</f>
        <v>0</v>
      </c>
      <c r="AT45" s="23">
        <f>+Enero!AT45+Febrero!AT45+'Marzo '!AT45</f>
        <v>0</v>
      </c>
      <c r="AU45" s="23">
        <f>+Enero!AU45+Febrero!AU45+'Marzo '!AU45</f>
        <v>0</v>
      </c>
      <c r="AV45" s="256" t="s">
        <v>134</v>
      </c>
      <c r="CG45" s="243">
        <v>0</v>
      </c>
      <c r="CI45" s="243">
        <v>0</v>
      </c>
      <c r="CJ45" s="243">
        <v>0</v>
      </c>
      <c r="CK45" s="243">
        <v>0</v>
      </c>
    </row>
    <row r="46" spans="1:89" x14ac:dyDescent="0.2">
      <c r="A46" s="258" t="s">
        <v>170</v>
      </c>
      <c r="B46" s="249">
        <f>SUM(C46+D46+E46+F46+G46+H46+I46+J46+K46+L46+M46+N46+O46+P46+Q46+R46+S46)</f>
        <v>0</v>
      </c>
      <c r="C46" s="23">
        <f>+Enero!C46+Febrero!C46+'Marzo '!C46</f>
        <v>0</v>
      </c>
      <c r="D46" s="23">
        <f>+Enero!D46+Febrero!D46+'Marzo '!D46</f>
        <v>0</v>
      </c>
      <c r="E46" s="23">
        <f>+Enero!E46+Febrero!E46+'Marzo '!E46</f>
        <v>0</v>
      </c>
      <c r="F46" s="23">
        <f>+Enero!F46+Febrero!F46+'Marzo '!F46</f>
        <v>0</v>
      </c>
      <c r="G46" s="23">
        <f>+Enero!G46+Febrero!G46+'Marzo '!G46</f>
        <v>0</v>
      </c>
      <c r="H46" s="23">
        <f>+Enero!H46+Febrero!H46+'Marzo '!H46</f>
        <v>0</v>
      </c>
      <c r="I46" s="23">
        <f>+Enero!I46+Febrero!I46+'Marzo '!I46</f>
        <v>0</v>
      </c>
      <c r="J46" s="23">
        <f>+Enero!J46+Febrero!J46+'Marzo '!J46</f>
        <v>0</v>
      </c>
      <c r="K46" s="23">
        <f>+Enero!K46+Febrero!K46+'Marzo '!K46</f>
        <v>0</v>
      </c>
      <c r="L46" s="23">
        <f>+Enero!L46+Febrero!L46+'Marzo '!L46</f>
        <v>0</v>
      </c>
      <c r="M46" s="23">
        <f>+Enero!M46+Febrero!M46+'Marzo '!M46</f>
        <v>0</v>
      </c>
      <c r="N46" s="23">
        <f>+Enero!N46+Febrero!N46+'Marzo '!N46</f>
        <v>0</v>
      </c>
      <c r="O46" s="23">
        <f>+Enero!O46+Febrero!O46+'Marzo '!O46</f>
        <v>0</v>
      </c>
      <c r="P46" s="23">
        <f>+Enero!P46+Febrero!P46+'Marzo '!P46</f>
        <v>0</v>
      </c>
      <c r="Q46" s="23">
        <f>+Enero!Q46+Febrero!Q46+'Marzo '!Q46</f>
        <v>0</v>
      </c>
      <c r="R46" s="23">
        <f>+Enero!R46+Febrero!R46+'Marzo '!R46</f>
        <v>0</v>
      </c>
      <c r="S46" s="23">
        <f>+Enero!S46+Febrero!S46+'Marzo '!S46</f>
        <v>0</v>
      </c>
      <c r="T46" s="23">
        <f>+Enero!T46+Febrero!T46+'Marzo '!T46</f>
        <v>0</v>
      </c>
      <c r="U46" s="23">
        <f>+Enero!U46+Febrero!U46+'Marzo '!U46</f>
        <v>0</v>
      </c>
      <c r="V46" s="23">
        <f>+Enero!V46+Febrero!V46+'Marzo '!V46</f>
        <v>0</v>
      </c>
      <c r="W46" s="23">
        <f>+Enero!W46+Febrero!W46+'Marzo '!W46</f>
        <v>0</v>
      </c>
      <c r="X46" s="23">
        <f>+Enero!X46+Febrero!X46+'Marzo '!X46</f>
        <v>0</v>
      </c>
      <c r="Y46" s="23">
        <f>+Enero!Y46+Febrero!Y46+'Marzo '!Y46</f>
        <v>0</v>
      </c>
      <c r="Z46" s="23">
        <f>+Enero!Z46+Febrero!Z46+'Marzo '!Z46</f>
        <v>0</v>
      </c>
      <c r="AA46" s="23">
        <f>+Enero!AA46+Febrero!AA46+'Marzo '!AA46</f>
        <v>0</v>
      </c>
      <c r="AB46" s="23">
        <f>+Enero!AB46+Febrero!AB46+'Marzo '!AB46</f>
        <v>0</v>
      </c>
      <c r="AC46" s="23">
        <f>+Enero!AC46+Febrero!AC46+'Marzo '!AC46</f>
        <v>0</v>
      </c>
      <c r="AD46" s="23">
        <f>+Enero!AD46+Febrero!AD46+'Marzo '!AD46</f>
        <v>0</v>
      </c>
      <c r="AE46" s="23">
        <f>+Enero!AE46+Febrero!AE46+'Marzo '!AE46</f>
        <v>0</v>
      </c>
      <c r="AF46" s="23">
        <f>+Enero!AF46+Febrero!AF46+'Marzo '!AF46</f>
        <v>0</v>
      </c>
      <c r="AG46" s="23">
        <f>+Enero!AG46+Febrero!AG46+'Marzo '!AG46</f>
        <v>0</v>
      </c>
      <c r="AH46" s="23">
        <f>+Enero!AH46+Febrero!AH46+'Marzo '!AH46</f>
        <v>0</v>
      </c>
      <c r="AI46" s="23">
        <f>+Enero!AI46+Febrero!AI46+'Marzo '!AI46</f>
        <v>0</v>
      </c>
      <c r="AJ46" s="23">
        <f>+Enero!AJ46+Febrero!AJ46+'Marzo '!AJ46</f>
        <v>0</v>
      </c>
      <c r="AK46" s="23">
        <f>+Enero!AK46+Febrero!AK46+'Marzo '!AK46</f>
        <v>0</v>
      </c>
      <c r="AL46" s="23">
        <f>+Enero!AL46+Febrero!AL46+'Marzo '!AL46</f>
        <v>0</v>
      </c>
      <c r="AM46" s="23">
        <f>+Enero!AM46+Febrero!AM46+'Marzo '!AM46</f>
        <v>0</v>
      </c>
      <c r="AN46" s="23">
        <f>+Enero!AN46+Febrero!AN46+'Marzo '!AN46</f>
        <v>0</v>
      </c>
      <c r="AO46" s="23">
        <f>+Enero!AO46+Febrero!AO46+'Marzo '!AO46</f>
        <v>0</v>
      </c>
      <c r="AP46" s="23">
        <f>+Enero!AP46+Febrero!AP46+'Marzo '!AP46</f>
        <v>0</v>
      </c>
      <c r="AQ46" s="23">
        <f>+Enero!AQ46+Febrero!AQ46+'Marzo '!AQ46</f>
        <v>0</v>
      </c>
      <c r="AR46" s="23">
        <f>+Enero!AR46+Febrero!AR46+'Marzo '!AR46</f>
        <v>0</v>
      </c>
      <c r="AS46" s="23">
        <f>+Enero!AS46+Febrero!AS46+'Marzo '!AS46</f>
        <v>0</v>
      </c>
      <c r="AT46" s="23">
        <f>+Enero!AT46+Febrero!AT46+'Marzo '!AT46</f>
        <v>0</v>
      </c>
      <c r="AU46" s="23">
        <f>+Enero!AU46+Febrero!AU46+'Marzo '!AU46</f>
        <v>0</v>
      </c>
      <c r="AV46" s="256" t="s">
        <v>134</v>
      </c>
      <c r="CG46" s="243">
        <v>0</v>
      </c>
      <c r="CI46" s="243">
        <v>0</v>
      </c>
      <c r="CJ46" s="243">
        <v>0</v>
      </c>
      <c r="CK46" s="243">
        <v>0</v>
      </c>
    </row>
    <row r="47" spans="1:89" x14ac:dyDescent="0.2">
      <c r="A47" s="67" t="s">
        <v>171</v>
      </c>
      <c r="B47" s="249">
        <f>SUM(C47+D47+E47+F47+G47+H47+I47+J47+K47+L47+M47+N47+O47+P47+Q47+R47+S47)</f>
        <v>0</v>
      </c>
      <c r="C47" s="23">
        <f>+Enero!C47+Febrero!C47+'Marzo '!C47</f>
        <v>0</v>
      </c>
      <c r="D47" s="23">
        <f>+Enero!D47+Febrero!D47+'Marzo '!D47</f>
        <v>0</v>
      </c>
      <c r="E47" s="23">
        <f>+Enero!E47+Febrero!E47+'Marzo '!E47</f>
        <v>0</v>
      </c>
      <c r="F47" s="23">
        <f>+Enero!F47+Febrero!F47+'Marzo '!F47</f>
        <v>0</v>
      </c>
      <c r="G47" s="23">
        <f>+Enero!G47+Febrero!G47+'Marzo '!G47</f>
        <v>0</v>
      </c>
      <c r="H47" s="23">
        <f>+Enero!H47+Febrero!H47+'Marzo '!H47</f>
        <v>0</v>
      </c>
      <c r="I47" s="23">
        <f>+Enero!I47+Febrero!I47+'Marzo '!I47</f>
        <v>0</v>
      </c>
      <c r="J47" s="23">
        <f>+Enero!J47+Febrero!J47+'Marzo '!J47</f>
        <v>0</v>
      </c>
      <c r="K47" s="23">
        <f>+Enero!K47+Febrero!K47+'Marzo '!K47</f>
        <v>0</v>
      </c>
      <c r="L47" s="23">
        <f>+Enero!L47+Febrero!L47+'Marzo '!L47</f>
        <v>0</v>
      </c>
      <c r="M47" s="23">
        <f>+Enero!M47+Febrero!M47+'Marzo '!M47</f>
        <v>0</v>
      </c>
      <c r="N47" s="23">
        <f>+Enero!N47+Febrero!N47+'Marzo '!N47</f>
        <v>0</v>
      </c>
      <c r="O47" s="23">
        <f>+Enero!O47+Febrero!O47+'Marzo '!O47</f>
        <v>0</v>
      </c>
      <c r="P47" s="23">
        <f>+Enero!P47+Febrero!P47+'Marzo '!P47</f>
        <v>0</v>
      </c>
      <c r="Q47" s="23">
        <f>+Enero!Q47+Febrero!Q47+'Marzo '!Q47</f>
        <v>0</v>
      </c>
      <c r="R47" s="23">
        <f>+Enero!R47+Febrero!R47+'Marzo '!R47</f>
        <v>0</v>
      </c>
      <c r="S47" s="23">
        <f>+Enero!S47+Febrero!S47+'Marzo '!S47</f>
        <v>0</v>
      </c>
      <c r="T47" s="23">
        <f>+Enero!T47+Febrero!T47+'Marzo '!T47</f>
        <v>0</v>
      </c>
      <c r="U47" s="23">
        <f>+Enero!U47+Febrero!U47+'Marzo '!U47</f>
        <v>0</v>
      </c>
      <c r="V47" s="23">
        <f>+Enero!V47+Febrero!V47+'Marzo '!V47</f>
        <v>0</v>
      </c>
      <c r="W47" s="23">
        <f>+Enero!W47+Febrero!W47+'Marzo '!W47</f>
        <v>0</v>
      </c>
      <c r="X47" s="23">
        <f>+Enero!X47+Febrero!X47+'Marzo '!X47</f>
        <v>0</v>
      </c>
      <c r="Y47" s="23">
        <f>+Enero!Y47+Febrero!Y47+'Marzo '!Y47</f>
        <v>0</v>
      </c>
      <c r="Z47" s="23">
        <f>+Enero!Z47+Febrero!Z47+'Marzo '!Z47</f>
        <v>0</v>
      </c>
      <c r="AA47" s="23">
        <f>+Enero!AA47+Febrero!AA47+'Marzo '!AA47</f>
        <v>0</v>
      </c>
      <c r="AB47" s="23">
        <f>+Enero!AB47+Febrero!AB47+'Marzo '!AB47</f>
        <v>0</v>
      </c>
      <c r="AC47" s="23">
        <f>+Enero!AC47+Febrero!AC47+'Marzo '!AC47</f>
        <v>0</v>
      </c>
      <c r="AD47" s="23">
        <f>+Enero!AD47+Febrero!AD47+'Marzo '!AD47</f>
        <v>0</v>
      </c>
      <c r="AE47" s="23">
        <f>+Enero!AE47+Febrero!AE47+'Marzo '!AE47</f>
        <v>0</v>
      </c>
      <c r="AF47" s="23">
        <f>+Enero!AF47+Febrero!AF47+'Marzo '!AF47</f>
        <v>0</v>
      </c>
      <c r="AG47" s="23">
        <f>+Enero!AG47+Febrero!AG47+'Marzo '!AG47</f>
        <v>0</v>
      </c>
      <c r="AH47" s="23">
        <f>+Enero!AH47+Febrero!AH47+'Marzo '!AH47</f>
        <v>0</v>
      </c>
      <c r="AI47" s="23">
        <f>+Enero!AI47+Febrero!AI47+'Marzo '!AI47</f>
        <v>0</v>
      </c>
      <c r="AJ47" s="23">
        <f>+Enero!AJ47+Febrero!AJ47+'Marzo '!AJ47</f>
        <v>0</v>
      </c>
      <c r="AK47" s="23">
        <f>+Enero!AK47+Febrero!AK47+'Marzo '!AK47</f>
        <v>0</v>
      </c>
      <c r="AL47" s="23">
        <f>+Enero!AL47+Febrero!AL47+'Marzo '!AL47</f>
        <v>0</v>
      </c>
      <c r="AM47" s="23">
        <f>+Enero!AM47+Febrero!AM47+'Marzo '!AM47</f>
        <v>0</v>
      </c>
      <c r="AN47" s="23">
        <f>+Enero!AN47+Febrero!AN47+'Marzo '!AN47</f>
        <v>0</v>
      </c>
      <c r="AO47" s="23">
        <f>+Enero!AO47+Febrero!AO47+'Marzo '!AO47</f>
        <v>0</v>
      </c>
      <c r="AP47" s="23">
        <f>+Enero!AP47+Febrero!AP47+'Marzo '!AP47</f>
        <v>0</v>
      </c>
      <c r="AQ47" s="23">
        <f>+Enero!AQ47+Febrero!AQ47+'Marzo '!AQ47</f>
        <v>0</v>
      </c>
      <c r="AR47" s="23">
        <f>+Enero!AR47+Febrero!AR47+'Marzo '!AR47</f>
        <v>0</v>
      </c>
      <c r="AS47" s="23">
        <f>+Enero!AS47+Febrero!AS47+'Marzo '!AS47</f>
        <v>0</v>
      </c>
      <c r="AT47" s="23">
        <f>+Enero!AT47+Febrero!AT47+'Marzo '!AT47</f>
        <v>0</v>
      </c>
      <c r="AU47" s="23">
        <f>+Enero!AU47+Febrero!AU47+'Marzo '!AU47</f>
        <v>0</v>
      </c>
      <c r="AV47" s="256" t="s">
        <v>134</v>
      </c>
      <c r="CG47" s="243">
        <v>0</v>
      </c>
      <c r="CI47" s="243">
        <v>0</v>
      </c>
      <c r="CJ47" s="243">
        <v>0</v>
      </c>
      <c r="CK47" s="243">
        <v>0</v>
      </c>
    </row>
    <row r="48" spans="1:89" x14ac:dyDescent="0.2">
      <c r="A48" s="48" t="s">
        <v>172</v>
      </c>
      <c r="B48" s="249">
        <f>SUM(C48+D48+E48+F48+G48+H48+I48+J48+K48)</f>
        <v>0</v>
      </c>
      <c r="C48" s="23">
        <f>+Enero!C48+Febrero!C48+'Marzo '!C48</f>
        <v>0</v>
      </c>
      <c r="D48" s="23">
        <f>+Enero!D48+Febrero!D48+'Marzo '!D48</f>
        <v>0</v>
      </c>
      <c r="E48" s="23">
        <f>+Enero!E48+Febrero!E48+'Marzo '!E48</f>
        <v>0</v>
      </c>
      <c r="F48" s="23">
        <f>+Enero!F48+Febrero!F48+'Marzo '!F48</f>
        <v>0</v>
      </c>
      <c r="G48" s="23">
        <f>+Enero!G48+Febrero!G48+'Marzo '!G48</f>
        <v>0</v>
      </c>
      <c r="H48" s="23">
        <f>+Enero!H48+Febrero!H48+'Marzo '!H48</f>
        <v>0</v>
      </c>
      <c r="I48" s="23">
        <f>+Enero!I48+Febrero!I48+'Marzo '!I48</f>
        <v>0</v>
      </c>
      <c r="J48" s="23">
        <f>+Enero!J48+Febrero!J48+'Marzo '!J48</f>
        <v>0</v>
      </c>
      <c r="K48" s="23">
        <f>+Enero!K48+Febrero!K48+'Marzo '!K48</f>
        <v>0</v>
      </c>
      <c r="L48" s="23">
        <f>+Enero!L48+Febrero!L48+'Marzo '!L48</f>
        <v>0</v>
      </c>
      <c r="M48" s="23">
        <f>+Enero!M48+Febrero!M48+'Marzo '!M48</f>
        <v>0</v>
      </c>
      <c r="N48" s="23">
        <f>+Enero!N48+Febrero!N48+'Marzo '!N48</f>
        <v>0</v>
      </c>
      <c r="O48" s="23">
        <f>+Enero!O48+Febrero!O48+'Marzo '!O48</f>
        <v>0</v>
      </c>
      <c r="P48" s="23">
        <f>+Enero!P48+Febrero!P48+'Marzo '!P48</f>
        <v>0</v>
      </c>
      <c r="Q48" s="23">
        <f>+Enero!Q48+Febrero!Q48+'Marzo '!Q48</f>
        <v>0</v>
      </c>
      <c r="R48" s="23">
        <f>+Enero!R48+Febrero!R48+'Marzo '!R48</f>
        <v>0</v>
      </c>
      <c r="S48" s="23">
        <f>+Enero!S48+Febrero!S48+'Marzo '!S48</f>
        <v>0</v>
      </c>
      <c r="T48" s="23">
        <f>+Enero!T48+Febrero!T48+'Marzo '!T48</f>
        <v>0</v>
      </c>
      <c r="U48" s="23">
        <f>+Enero!U48+Febrero!U48+'Marzo '!U48</f>
        <v>0</v>
      </c>
      <c r="V48" s="23">
        <f>+Enero!V48+Febrero!V48+'Marzo '!V48</f>
        <v>0</v>
      </c>
      <c r="W48" s="23">
        <f>+Enero!W48+Febrero!W48+'Marzo '!W48</f>
        <v>0</v>
      </c>
      <c r="X48" s="23">
        <f>+Enero!X48+Febrero!X48+'Marzo '!X48</f>
        <v>0</v>
      </c>
      <c r="Y48" s="23">
        <f>+Enero!Y48+Febrero!Y48+'Marzo '!Y48</f>
        <v>0</v>
      </c>
      <c r="Z48" s="23">
        <f>+Enero!Z48+Febrero!Z48+'Marzo '!Z48</f>
        <v>0</v>
      </c>
      <c r="AA48" s="23">
        <f>+Enero!AA48+Febrero!AA48+'Marzo '!AA48</f>
        <v>0</v>
      </c>
      <c r="AB48" s="23">
        <f>+Enero!AB48+Febrero!AB48+'Marzo '!AB48</f>
        <v>0</v>
      </c>
      <c r="AC48" s="23">
        <f>+Enero!AC48+Febrero!AC48+'Marzo '!AC48</f>
        <v>0</v>
      </c>
      <c r="AD48" s="23">
        <f>+Enero!AD48+Febrero!AD48+'Marzo '!AD48</f>
        <v>0</v>
      </c>
      <c r="AE48" s="23">
        <f>+Enero!AE48+Febrero!AE48+'Marzo '!AE48</f>
        <v>0</v>
      </c>
      <c r="AF48" s="23">
        <f>+Enero!AF48+Febrero!AF48+'Marzo '!AF48</f>
        <v>0</v>
      </c>
      <c r="AG48" s="23">
        <f>+Enero!AG48+Febrero!AG48+'Marzo '!AG48</f>
        <v>0</v>
      </c>
      <c r="AH48" s="23">
        <f>+Enero!AH48+Febrero!AH48+'Marzo '!AH48</f>
        <v>0</v>
      </c>
      <c r="AI48" s="23">
        <f>+Enero!AI48+Febrero!AI48+'Marzo '!AI48</f>
        <v>0</v>
      </c>
      <c r="AJ48" s="23">
        <f>+Enero!AJ48+Febrero!AJ48+'Marzo '!AJ48</f>
        <v>0</v>
      </c>
      <c r="AK48" s="23">
        <f>+Enero!AK48+Febrero!AK48+'Marzo '!AK48</f>
        <v>0</v>
      </c>
      <c r="AL48" s="23">
        <f>+Enero!AL48+Febrero!AL48+'Marzo '!AL48</f>
        <v>0</v>
      </c>
      <c r="AM48" s="23">
        <f>+Enero!AM48+Febrero!AM48+'Marzo '!AM48</f>
        <v>0</v>
      </c>
      <c r="AN48" s="23">
        <f>+Enero!AN48+Febrero!AN48+'Marzo '!AN48</f>
        <v>0</v>
      </c>
      <c r="AO48" s="23">
        <f>+Enero!AO48+Febrero!AO48+'Marzo '!AO48</f>
        <v>0</v>
      </c>
      <c r="AP48" s="23">
        <f>+Enero!AP48+Febrero!AP48+'Marzo '!AP48</f>
        <v>0</v>
      </c>
      <c r="AQ48" s="23">
        <f>+Enero!AQ48+Febrero!AQ48+'Marzo '!AQ48</f>
        <v>0</v>
      </c>
      <c r="AR48" s="23">
        <f>+Enero!AR48+Febrero!AR48+'Marzo '!AR48</f>
        <v>0</v>
      </c>
      <c r="AS48" s="23">
        <f>+Enero!AS48+Febrero!AS48+'Marzo '!AS48</f>
        <v>0</v>
      </c>
      <c r="AT48" s="23">
        <f>+Enero!AT48+Febrero!AT48+'Marzo '!AT48</f>
        <v>0</v>
      </c>
      <c r="AU48" s="23">
        <f>+Enero!AU48+Febrero!AU48+'Marzo '!AU48</f>
        <v>0</v>
      </c>
      <c r="AV48" s="256" t="s">
        <v>134</v>
      </c>
      <c r="CG48" s="243">
        <v>0</v>
      </c>
      <c r="CI48" s="243">
        <v>0</v>
      </c>
      <c r="CJ48" s="243">
        <v>0</v>
      </c>
      <c r="CK48" s="243">
        <v>0</v>
      </c>
    </row>
    <row r="49" spans="1:89" x14ac:dyDescent="0.2">
      <c r="A49" s="48" t="s">
        <v>173</v>
      </c>
      <c r="B49" s="249">
        <f t="shared" ref="B49:B56" si="0">SUM(C49+D49+E49+F49+G49+H49+I49+J49+K49+L49+M49+N49+O49+P49+Q49+R49+S49)</f>
        <v>0</v>
      </c>
      <c r="C49" s="23">
        <f>+Enero!C49+Febrero!C49+'Marzo '!C49</f>
        <v>0</v>
      </c>
      <c r="D49" s="23">
        <f>+Enero!D49+Febrero!D49+'Marzo '!D49</f>
        <v>0</v>
      </c>
      <c r="E49" s="23">
        <f>+Enero!E49+Febrero!E49+'Marzo '!E49</f>
        <v>0</v>
      </c>
      <c r="F49" s="23">
        <f>+Enero!F49+Febrero!F49+'Marzo '!F49</f>
        <v>0</v>
      </c>
      <c r="G49" s="23">
        <f>+Enero!G49+Febrero!G49+'Marzo '!G49</f>
        <v>0</v>
      </c>
      <c r="H49" s="23">
        <f>+Enero!H49+Febrero!H49+'Marzo '!H49</f>
        <v>0</v>
      </c>
      <c r="I49" s="23">
        <f>+Enero!I49+Febrero!I49+'Marzo '!I49</f>
        <v>0</v>
      </c>
      <c r="J49" s="23">
        <f>+Enero!J49+Febrero!J49+'Marzo '!J49</f>
        <v>0</v>
      </c>
      <c r="K49" s="23">
        <f>+Enero!K49+Febrero!K49+'Marzo '!K49</f>
        <v>0</v>
      </c>
      <c r="L49" s="23">
        <f>+Enero!L49+Febrero!L49+'Marzo '!L49</f>
        <v>0</v>
      </c>
      <c r="M49" s="23">
        <f>+Enero!M49+Febrero!M49+'Marzo '!M49</f>
        <v>0</v>
      </c>
      <c r="N49" s="23">
        <f>+Enero!N49+Febrero!N49+'Marzo '!N49</f>
        <v>0</v>
      </c>
      <c r="O49" s="23">
        <f>+Enero!O49+Febrero!O49+'Marzo '!O49</f>
        <v>0</v>
      </c>
      <c r="P49" s="23">
        <f>+Enero!P49+Febrero!P49+'Marzo '!P49</f>
        <v>0</v>
      </c>
      <c r="Q49" s="23">
        <f>+Enero!Q49+Febrero!Q49+'Marzo '!Q49</f>
        <v>0</v>
      </c>
      <c r="R49" s="23">
        <f>+Enero!R49+Febrero!R49+'Marzo '!R49</f>
        <v>0</v>
      </c>
      <c r="S49" s="23">
        <f>+Enero!S49+Febrero!S49+'Marzo '!S49</f>
        <v>0</v>
      </c>
      <c r="T49" s="23">
        <f>+Enero!T49+Febrero!T49+'Marzo '!T49</f>
        <v>0</v>
      </c>
      <c r="U49" s="23">
        <f>+Enero!U49+Febrero!U49+'Marzo '!U49</f>
        <v>0</v>
      </c>
      <c r="V49" s="23">
        <f>+Enero!V49+Febrero!V49+'Marzo '!V49</f>
        <v>0</v>
      </c>
      <c r="W49" s="23">
        <f>+Enero!W49+Febrero!W49+'Marzo '!W49</f>
        <v>0</v>
      </c>
      <c r="X49" s="23">
        <f>+Enero!X49+Febrero!X49+'Marzo '!X49</f>
        <v>0</v>
      </c>
      <c r="Y49" s="23">
        <f>+Enero!Y49+Febrero!Y49+'Marzo '!Y49</f>
        <v>0</v>
      </c>
      <c r="Z49" s="23">
        <f>+Enero!Z49+Febrero!Z49+'Marzo '!Z49</f>
        <v>0</v>
      </c>
      <c r="AA49" s="23">
        <f>+Enero!AA49+Febrero!AA49+'Marzo '!AA49</f>
        <v>0</v>
      </c>
      <c r="AB49" s="23">
        <f>+Enero!AB49+Febrero!AB49+'Marzo '!AB49</f>
        <v>0</v>
      </c>
      <c r="AC49" s="23">
        <f>+Enero!AC49+Febrero!AC49+'Marzo '!AC49</f>
        <v>0</v>
      </c>
      <c r="AD49" s="23">
        <f>+Enero!AD49+Febrero!AD49+'Marzo '!AD49</f>
        <v>0</v>
      </c>
      <c r="AE49" s="23">
        <f>+Enero!AE49+Febrero!AE49+'Marzo '!AE49</f>
        <v>0</v>
      </c>
      <c r="AF49" s="23">
        <f>+Enero!AF49+Febrero!AF49+'Marzo '!AF49</f>
        <v>0</v>
      </c>
      <c r="AG49" s="23">
        <f>+Enero!AG49+Febrero!AG49+'Marzo '!AG49</f>
        <v>0</v>
      </c>
      <c r="AH49" s="23">
        <f>+Enero!AH49+Febrero!AH49+'Marzo '!AH49</f>
        <v>0</v>
      </c>
      <c r="AI49" s="23">
        <f>+Enero!AI49+Febrero!AI49+'Marzo '!AI49</f>
        <v>0</v>
      </c>
      <c r="AJ49" s="23">
        <f>+Enero!AJ49+Febrero!AJ49+'Marzo '!AJ49</f>
        <v>0</v>
      </c>
      <c r="AK49" s="23">
        <f>+Enero!AK49+Febrero!AK49+'Marzo '!AK49</f>
        <v>0</v>
      </c>
      <c r="AL49" s="23">
        <f>+Enero!AL49+Febrero!AL49+'Marzo '!AL49</f>
        <v>0</v>
      </c>
      <c r="AM49" s="23">
        <f>+Enero!AM49+Febrero!AM49+'Marzo '!AM49</f>
        <v>0</v>
      </c>
      <c r="AN49" s="23">
        <f>+Enero!AN49+Febrero!AN49+'Marzo '!AN49</f>
        <v>0</v>
      </c>
      <c r="AO49" s="23">
        <f>+Enero!AO49+Febrero!AO49+'Marzo '!AO49</f>
        <v>0</v>
      </c>
      <c r="AP49" s="23">
        <f>+Enero!AP49+Febrero!AP49+'Marzo '!AP49</f>
        <v>0</v>
      </c>
      <c r="AQ49" s="23">
        <f>+Enero!AQ49+Febrero!AQ49+'Marzo '!AQ49</f>
        <v>0</v>
      </c>
      <c r="AR49" s="23">
        <f>+Enero!AR49+Febrero!AR49+'Marzo '!AR49</f>
        <v>0</v>
      </c>
      <c r="AS49" s="23">
        <f>+Enero!AS49+Febrero!AS49+'Marzo '!AS49</f>
        <v>0</v>
      </c>
      <c r="AT49" s="23">
        <f>+Enero!AT49+Febrero!AT49+'Marzo '!AT49</f>
        <v>0</v>
      </c>
      <c r="AU49" s="23">
        <f>+Enero!AU49+Febrero!AU49+'Marzo '!AU49</f>
        <v>0</v>
      </c>
      <c r="AV49" s="256" t="s">
        <v>134</v>
      </c>
      <c r="CG49" s="243">
        <v>0</v>
      </c>
      <c r="CI49" s="243">
        <v>0</v>
      </c>
      <c r="CJ49" s="243">
        <v>0</v>
      </c>
      <c r="CK49" s="243">
        <v>0</v>
      </c>
    </row>
    <row r="50" spans="1:89" x14ac:dyDescent="0.2">
      <c r="A50" s="48" t="s">
        <v>174</v>
      </c>
      <c r="B50" s="249">
        <f t="shared" si="0"/>
        <v>0</v>
      </c>
      <c r="C50" s="23">
        <f>+Enero!C50+Febrero!C50+'Marzo '!C50</f>
        <v>0</v>
      </c>
      <c r="D50" s="23">
        <f>+Enero!D50+Febrero!D50+'Marzo '!D50</f>
        <v>0</v>
      </c>
      <c r="E50" s="23">
        <f>+Enero!E50+Febrero!E50+'Marzo '!E50</f>
        <v>0</v>
      </c>
      <c r="F50" s="23">
        <f>+Enero!F50+Febrero!F50+'Marzo '!F50</f>
        <v>0</v>
      </c>
      <c r="G50" s="23">
        <f>+Enero!G50+Febrero!G50+'Marzo '!G50</f>
        <v>0</v>
      </c>
      <c r="H50" s="23">
        <f>+Enero!H50+Febrero!H50+'Marzo '!H50</f>
        <v>0</v>
      </c>
      <c r="I50" s="23">
        <f>+Enero!I50+Febrero!I50+'Marzo '!I50</f>
        <v>0</v>
      </c>
      <c r="J50" s="23">
        <f>+Enero!J50+Febrero!J50+'Marzo '!J50</f>
        <v>0</v>
      </c>
      <c r="K50" s="23">
        <f>+Enero!K50+Febrero!K50+'Marzo '!K50</f>
        <v>0</v>
      </c>
      <c r="L50" s="23">
        <f>+Enero!L50+Febrero!L50+'Marzo '!L50</f>
        <v>0</v>
      </c>
      <c r="M50" s="23">
        <f>+Enero!M50+Febrero!M50+'Marzo '!M50</f>
        <v>0</v>
      </c>
      <c r="N50" s="23">
        <f>+Enero!N50+Febrero!N50+'Marzo '!N50</f>
        <v>0</v>
      </c>
      <c r="O50" s="23">
        <f>+Enero!O50+Febrero!O50+'Marzo '!O50</f>
        <v>0</v>
      </c>
      <c r="P50" s="23">
        <f>+Enero!P50+Febrero!P50+'Marzo '!P50</f>
        <v>0</v>
      </c>
      <c r="Q50" s="23">
        <f>+Enero!Q50+Febrero!Q50+'Marzo '!Q50</f>
        <v>0</v>
      </c>
      <c r="R50" s="23">
        <f>+Enero!R50+Febrero!R50+'Marzo '!R50</f>
        <v>0</v>
      </c>
      <c r="S50" s="23">
        <f>+Enero!S50+Febrero!S50+'Marzo '!S50</f>
        <v>0</v>
      </c>
      <c r="T50" s="23">
        <f>+Enero!T50+Febrero!T50+'Marzo '!T50</f>
        <v>0</v>
      </c>
      <c r="U50" s="23">
        <f>+Enero!U50+Febrero!U50+'Marzo '!U50</f>
        <v>0</v>
      </c>
      <c r="V50" s="23">
        <f>+Enero!V50+Febrero!V50+'Marzo '!V50</f>
        <v>0</v>
      </c>
      <c r="W50" s="23">
        <f>+Enero!W50+Febrero!W50+'Marzo '!W50</f>
        <v>0</v>
      </c>
      <c r="X50" s="23">
        <f>+Enero!X50+Febrero!X50+'Marzo '!X50</f>
        <v>0</v>
      </c>
      <c r="Y50" s="23">
        <f>+Enero!Y50+Febrero!Y50+'Marzo '!Y50</f>
        <v>0</v>
      </c>
      <c r="Z50" s="23">
        <f>+Enero!Z50+Febrero!Z50+'Marzo '!Z50</f>
        <v>0</v>
      </c>
      <c r="AA50" s="23">
        <f>+Enero!AA50+Febrero!AA50+'Marzo '!AA50</f>
        <v>0</v>
      </c>
      <c r="AB50" s="23">
        <f>+Enero!AB50+Febrero!AB50+'Marzo '!AB50</f>
        <v>0</v>
      </c>
      <c r="AC50" s="23">
        <f>+Enero!AC50+Febrero!AC50+'Marzo '!AC50</f>
        <v>0</v>
      </c>
      <c r="AD50" s="23">
        <f>+Enero!AD50+Febrero!AD50+'Marzo '!AD50</f>
        <v>0</v>
      </c>
      <c r="AE50" s="23">
        <f>+Enero!AE50+Febrero!AE50+'Marzo '!AE50</f>
        <v>0</v>
      </c>
      <c r="AF50" s="23">
        <f>+Enero!AF50+Febrero!AF50+'Marzo '!AF50</f>
        <v>0</v>
      </c>
      <c r="AG50" s="23">
        <f>+Enero!AG50+Febrero!AG50+'Marzo '!AG50</f>
        <v>0</v>
      </c>
      <c r="AH50" s="23">
        <f>+Enero!AH50+Febrero!AH50+'Marzo '!AH50</f>
        <v>0</v>
      </c>
      <c r="AI50" s="23">
        <f>+Enero!AI50+Febrero!AI50+'Marzo '!AI50</f>
        <v>0</v>
      </c>
      <c r="AJ50" s="23">
        <f>+Enero!AJ50+Febrero!AJ50+'Marzo '!AJ50</f>
        <v>0</v>
      </c>
      <c r="AK50" s="23">
        <f>+Enero!AK50+Febrero!AK50+'Marzo '!AK50</f>
        <v>0</v>
      </c>
      <c r="AL50" s="23">
        <f>+Enero!AL50+Febrero!AL50+'Marzo '!AL50</f>
        <v>0</v>
      </c>
      <c r="AM50" s="23">
        <f>+Enero!AM50+Febrero!AM50+'Marzo '!AM50</f>
        <v>0</v>
      </c>
      <c r="AN50" s="23">
        <f>+Enero!AN50+Febrero!AN50+'Marzo '!AN50</f>
        <v>0</v>
      </c>
      <c r="AO50" s="23">
        <f>+Enero!AO50+Febrero!AO50+'Marzo '!AO50</f>
        <v>0</v>
      </c>
      <c r="AP50" s="23">
        <f>+Enero!AP50+Febrero!AP50+'Marzo '!AP50</f>
        <v>0</v>
      </c>
      <c r="AQ50" s="23">
        <f>+Enero!AQ50+Febrero!AQ50+'Marzo '!AQ50</f>
        <v>0</v>
      </c>
      <c r="AR50" s="23">
        <f>+Enero!AR50+Febrero!AR50+'Marzo '!AR50</f>
        <v>0</v>
      </c>
      <c r="AS50" s="23">
        <f>+Enero!AS50+Febrero!AS50+'Marzo '!AS50</f>
        <v>0</v>
      </c>
      <c r="AT50" s="23">
        <f>+Enero!AT50+Febrero!AT50+'Marzo '!AT50</f>
        <v>0</v>
      </c>
      <c r="AU50" s="23">
        <f>+Enero!AU50+Febrero!AU50+'Marzo '!AU50</f>
        <v>0</v>
      </c>
      <c r="AV50" s="256" t="s">
        <v>134</v>
      </c>
      <c r="CG50" s="243">
        <v>0</v>
      </c>
      <c r="CI50" s="243">
        <v>0</v>
      </c>
      <c r="CJ50" s="243">
        <v>0</v>
      </c>
      <c r="CK50" s="243">
        <v>0</v>
      </c>
    </row>
    <row r="51" spans="1:89" x14ac:dyDescent="0.2">
      <c r="A51" s="48" t="s">
        <v>175</v>
      </c>
      <c r="B51" s="249">
        <f t="shared" si="0"/>
        <v>0</v>
      </c>
      <c r="C51" s="23">
        <f>+Enero!C51+Febrero!C51+'Marzo '!C51</f>
        <v>0</v>
      </c>
      <c r="D51" s="23">
        <f>+Enero!D51+Febrero!D51+'Marzo '!D51</f>
        <v>0</v>
      </c>
      <c r="E51" s="23">
        <f>+Enero!E51+Febrero!E51+'Marzo '!E51</f>
        <v>0</v>
      </c>
      <c r="F51" s="23">
        <f>+Enero!F51+Febrero!F51+'Marzo '!F51</f>
        <v>0</v>
      </c>
      <c r="G51" s="23">
        <f>+Enero!G51+Febrero!G51+'Marzo '!G51</f>
        <v>0</v>
      </c>
      <c r="H51" s="23">
        <f>+Enero!H51+Febrero!H51+'Marzo '!H51</f>
        <v>0</v>
      </c>
      <c r="I51" s="23">
        <f>+Enero!I51+Febrero!I51+'Marzo '!I51</f>
        <v>0</v>
      </c>
      <c r="J51" s="23">
        <f>+Enero!J51+Febrero!J51+'Marzo '!J51</f>
        <v>0</v>
      </c>
      <c r="K51" s="23">
        <f>+Enero!K51+Febrero!K51+'Marzo '!K51</f>
        <v>0</v>
      </c>
      <c r="L51" s="23">
        <f>+Enero!L51+Febrero!L51+'Marzo '!L51</f>
        <v>0</v>
      </c>
      <c r="M51" s="23">
        <f>+Enero!M51+Febrero!M51+'Marzo '!M51</f>
        <v>0</v>
      </c>
      <c r="N51" s="23">
        <f>+Enero!N51+Febrero!N51+'Marzo '!N51</f>
        <v>0</v>
      </c>
      <c r="O51" s="23">
        <f>+Enero!O51+Febrero!O51+'Marzo '!O51</f>
        <v>0</v>
      </c>
      <c r="P51" s="23">
        <f>+Enero!P51+Febrero!P51+'Marzo '!P51</f>
        <v>0</v>
      </c>
      <c r="Q51" s="23">
        <f>+Enero!Q51+Febrero!Q51+'Marzo '!Q51</f>
        <v>0</v>
      </c>
      <c r="R51" s="23">
        <f>+Enero!R51+Febrero!R51+'Marzo '!R51</f>
        <v>0</v>
      </c>
      <c r="S51" s="23">
        <f>+Enero!S51+Febrero!S51+'Marzo '!S51</f>
        <v>0</v>
      </c>
      <c r="T51" s="23">
        <f>+Enero!T51+Febrero!T51+'Marzo '!T51</f>
        <v>0</v>
      </c>
      <c r="U51" s="23">
        <f>+Enero!U51+Febrero!U51+'Marzo '!U51</f>
        <v>0</v>
      </c>
      <c r="V51" s="23">
        <f>+Enero!V51+Febrero!V51+'Marzo '!V51</f>
        <v>0</v>
      </c>
      <c r="W51" s="23">
        <f>+Enero!W51+Febrero!W51+'Marzo '!W51</f>
        <v>0</v>
      </c>
      <c r="X51" s="23">
        <f>+Enero!X51+Febrero!X51+'Marzo '!X51</f>
        <v>0</v>
      </c>
      <c r="Y51" s="23">
        <f>+Enero!Y51+Febrero!Y51+'Marzo '!Y51</f>
        <v>0</v>
      </c>
      <c r="Z51" s="23">
        <f>+Enero!Z51+Febrero!Z51+'Marzo '!Z51</f>
        <v>0</v>
      </c>
      <c r="AA51" s="23">
        <f>+Enero!AA51+Febrero!AA51+'Marzo '!AA51</f>
        <v>0</v>
      </c>
      <c r="AB51" s="23">
        <f>+Enero!AB51+Febrero!AB51+'Marzo '!AB51</f>
        <v>0</v>
      </c>
      <c r="AC51" s="23">
        <f>+Enero!AC51+Febrero!AC51+'Marzo '!AC51</f>
        <v>0</v>
      </c>
      <c r="AD51" s="23">
        <f>+Enero!AD51+Febrero!AD51+'Marzo '!AD51</f>
        <v>0</v>
      </c>
      <c r="AE51" s="23">
        <f>+Enero!AE51+Febrero!AE51+'Marzo '!AE51</f>
        <v>0</v>
      </c>
      <c r="AF51" s="23">
        <f>+Enero!AF51+Febrero!AF51+'Marzo '!AF51</f>
        <v>0</v>
      </c>
      <c r="AG51" s="23">
        <f>+Enero!AG51+Febrero!AG51+'Marzo '!AG51</f>
        <v>0</v>
      </c>
      <c r="AH51" s="23">
        <f>+Enero!AH51+Febrero!AH51+'Marzo '!AH51</f>
        <v>0</v>
      </c>
      <c r="AI51" s="23">
        <f>+Enero!AI51+Febrero!AI51+'Marzo '!AI51</f>
        <v>0</v>
      </c>
      <c r="AJ51" s="23">
        <f>+Enero!AJ51+Febrero!AJ51+'Marzo '!AJ51</f>
        <v>0</v>
      </c>
      <c r="AK51" s="23">
        <f>+Enero!AK51+Febrero!AK51+'Marzo '!AK51</f>
        <v>0</v>
      </c>
      <c r="AL51" s="23">
        <f>+Enero!AL51+Febrero!AL51+'Marzo '!AL51</f>
        <v>0</v>
      </c>
      <c r="AM51" s="23">
        <f>+Enero!AM51+Febrero!AM51+'Marzo '!AM51</f>
        <v>0</v>
      </c>
      <c r="AN51" s="23">
        <f>+Enero!AN51+Febrero!AN51+'Marzo '!AN51</f>
        <v>0</v>
      </c>
      <c r="AO51" s="23">
        <f>+Enero!AO51+Febrero!AO51+'Marzo '!AO51</f>
        <v>0</v>
      </c>
      <c r="AP51" s="23">
        <f>+Enero!AP51+Febrero!AP51+'Marzo '!AP51</f>
        <v>0</v>
      </c>
      <c r="AQ51" s="23">
        <f>+Enero!AQ51+Febrero!AQ51+'Marzo '!AQ51</f>
        <v>0</v>
      </c>
      <c r="AR51" s="23">
        <f>+Enero!AR51+Febrero!AR51+'Marzo '!AR51</f>
        <v>0</v>
      </c>
      <c r="AS51" s="23">
        <f>+Enero!AS51+Febrero!AS51+'Marzo '!AS51</f>
        <v>0</v>
      </c>
      <c r="AT51" s="23">
        <f>+Enero!AT51+Febrero!AT51+'Marzo '!AT51</f>
        <v>0</v>
      </c>
      <c r="AU51" s="23">
        <f>+Enero!AU51+Febrero!AU51+'Marzo '!AU51</f>
        <v>0</v>
      </c>
      <c r="AV51" s="256" t="s">
        <v>134</v>
      </c>
      <c r="CG51" s="243">
        <v>0</v>
      </c>
      <c r="CI51" s="243">
        <v>0</v>
      </c>
      <c r="CJ51" s="243">
        <v>0</v>
      </c>
      <c r="CK51" s="243">
        <v>0</v>
      </c>
    </row>
    <row r="52" spans="1:89" x14ac:dyDescent="0.2">
      <c r="A52" s="48" t="s">
        <v>176</v>
      </c>
      <c r="B52" s="249">
        <f t="shared" si="0"/>
        <v>0</v>
      </c>
      <c r="C52" s="23">
        <f>+Enero!C52+Febrero!C52+'Marzo '!C52</f>
        <v>0</v>
      </c>
      <c r="D52" s="23">
        <f>+Enero!D52+Febrero!D52+'Marzo '!D52</f>
        <v>0</v>
      </c>
      <c r="E52" s="23">
        <f>+Enero!E52+Febrero!E52+'Marzo '!E52</f>
        <v>0</v>
      </c>
      <c r="F52" s="23">
        <f>+Enero!F52+Febrero!F52+'Marzo '!F52</f>
        <v>0</v>
      </c>
      <c r="G52" s="23">
        <f>+Enero!G52+Febrero!G52+'Marzo '!G52</f>
        <v>0</v>
      </c>
      <c r="H52" s="23">
        <f>+Enero!H52+Febrero!H52+'Marzo '!H52</f>
        <v>0</v>
      </c>
      <c r="I52" s="23">
        <f>+Enero!I52+Febrero!I52+'Marzo '!I52</f>
        <v>0</v>
      </c>
      <c r="J52" s="23">
        <f>+Enero!J52+Febrero!J52+'Marzo '!J52</f>
        <v>0</v>
      </c>
      <c r="K52" s="23">
        <f>+Enero!K52+Febrero!K52+'Marzo '!K52</f>
        <v>0</v>
      </c>
      <c r="L52" s="23">
        <f>+Enero!L52+Febrero!L52+'Marzo '!L52</f>
        <v>0</v>
      </c>
      <c r="M52" s="23">
        <f>+Enero!M52+Febrero!M52+'Marzo '!M52</f>
        <v>0</v>
      </c>
      <c r="N52" s="23">
        <f>+Enero!N52+Febrero!N52+'Marzo '!N52</f>
        <v>0</v>
      </c>
      <c r="O52" s="23">
        <f>+Enero!O52+Febrero!O52+'Marzo '!O52</f>
        <v>0</v>
      </c>
      <c r="P52" s="23">
        <f>+Enero!P52+Febrero!P52+'Marzo '!P52</f>
        <v>0</v>
      </c>
      <c r="Q52" s="23">
        <f>+Enero!Q52+Febrero!Q52+'Marzo '!Q52</f>
        <v>0</v>
      </c>
      <c r="R52" s="23">
        <f>+Enero!R52+Febrero!R52+'Marzo '!R52</f>
        <v>0</v>
      </c>
      <c r="S52" s="23">
        <f>+Enero!S52+Febrero!S52+'Marzo '!S52</f>
        <v>0</v>
      </c>
      <c r="T52" s="23">
        <f>+Enero!T52+Febrero!T52+'Marzo '!T52</f>
        <v>0</v>
      </c>
      <c r="U52" s="23">
        <f>+Enero!U52+Febrero!U52+'Marzo '!U52</f>
        <v>0</v>
      </c>
      <c r="V52" s="23">
        <f>+Enero!V52+Febrero!V52+'Marzo '!V52</f>
        <v>0</v>
      </c>
      <c r="W52" s="23">
        <f>+Enero!W52+Febrero!W52+'Marzo '!W52</f>
        <v>0</v>
      </c>
      <c r="X52" s="23">
        <f>+Enero!X52+Febrero!X52+'Marzo '!X52</f>
        <v>0</v>
      </c>
      <c r="Y52" s="23">
        <f>+Enero!Y52+Febrero!Y52+'Marzo '!Y52</f>
        <v>0</v>
      </c>
      <c r="Z52" s="23">
        <f>+Enero!Z52+Febrero!Z52+'Marzo '!Z52</f>
        <v>0</v>
      </c>
      <c r="AA52" s="23">
        <f>+Enero!AA52+Febrero!AA52+'Marzo '!AA52</f>
        <v>0</v>
      </c>
      <c r="AB52" s="23">
        <f>+Enero!AB52+Febrero!AB52+'Marzo '!AB52</f>
        <v>0</v>
      </c>
      <c r="AC52" s="23">
        <f>+Enero!AC52+Febrero!AC52+'Marzo '!AC52</f>
        <v>0</v>
      </c>
      <c r="AD52" s="23">
        <f>+Enero!AD52+Febrero!AD52+'Marzo '!AD52</f>
        <v>0</v>
      </c>
      <c r="AE52" s="23">
        <f>+Enero!AE52+Febrero!AE52+'Marzo '!AE52</f>
        <v>0</v>
      </c>
      <c r="AF52" s="23">
        <f>+Enero!AF52+Febrero!AF52+'Marzo '!AF52</f>
        <v>0</v>
      </c>
      <c r="AG52" s="23">
        <f>+Enero!AG52+Febrero!AG52+'Marzo '!AG52</f>
        <v>0</v>
      </c>
      <c r="AH52" s="23">
        <f>+Enero!AH52+Febrero!AH52+'Marzo '!AH52</f>
        <v>0</v>
      </c>
      <c r="AI52" s="23">
        <f>+Enero!AI52+Febrero!AI52+'Marzo '!AI52</f>
        <v>0</v>
      </c>
      <c r="AJ52" s="23">
        <f>+Enero!AJ52+Febrero!AJ52+'Marzo '!AJ52</f>
        <v>0</v>
      </c>
      <c r="AK52" s="23">
        <f>+Enero!AK52+Febrero!AK52+'Marzo '!AK52</f>
        <v>0</v>
      </c>
      <c r="AL52" s="23">
        <f>+Enero!AL52+Febrero!AL52+'Marzo '!AL52</f>
        <v>0</v>
      </c>
      <c r="AM52" s="23">
        <f>+Enero!AM52+Febrero!AM52+'Marzo '!AM52</f>
        <v>0</v>
      </c>
      <c r="AN52" s="23">
        <f>+Enero!AN52+Febrero!AN52+'Marzo '!AN52</f>
        <v>0</v>
      </c>
      <c r="AO52" s="23">
        <f>+Enero!AO52+Febrero!AO52+'Marzo '!AO52</f>
        <v>0</v>
      </c>
      <c r="AP52" s="23">
        <f>+Enero!AP52+Febrero!AP52+'Marzo '!AP52</f>
        <v>0</v>
      </c>
      <c r="AQ52" s="23">
        <f>+Enero!AQ52+Febrero!AQ52+'Marzo '!AQ52</f>
        <v>0</v>
      </c>
      <c r="AR52" s="23">
        <f>+Enero!AR52+Febrero!AR52+'Marzo '!AR52</f>
        <v>0</v>
      </c>
      <c r="AS52" s="23">
        <f>+Enero!AS52+Febrero!AS52+'Marzo '!AS52</f>
        <v>0</v>
      </c>
      <c r="AT52" s="23">
        <f>+Enero!AT52+Febrero!AT52+'Marzo '!AT52</f>
        <v>0</v>
      </c>
      <c r="AU52" s="23">
        <f>+Enero!AU52+Febrero!AU52+'Marzo '!AU52</f>
        <v>0</v>
      </c>
      <c r="AV52" s="256" t="s">
        <v>134</v>
      </c>
      <c r="CG52" s="243">
        <v>0</v>
      </c>
      <c r="CI52" s="243">
        <v>0</v>
      </c>
      <c r="CJ52" s="243">
        <v>0</v>
      </c>
      <c r="CK52" s="243">
        <v>0</v>
      </c>
    </row>
    <row r="53" spans="1:89" x14ac:dyDescent="0.2">
      <c r="A53" s="48" t="s">
        <v>177</v>
      </c>
      <c r="B53" s="249">
        <f t="shared" si="0"/>
        <v>0</v>
      </c>
      <c r="C53" s="23">
        <f>+Enero!C53+Febrero!C53+'Marzo '!C53</f>
        <v>0</v>
      </c>
      <c r="D53" s="23">
        <f>+Enero!D53+Febrero!D53+'Marzo '!D53</f>
        <v>0</v>
      </c>
      <c r="E53" s="23">
        <f>+Enero!E53+Febrero!E53+'Marzo '!E53</f>
        <v>0</v>
      </c>
      <c r="F53" s="23">
        <f>+Enero!F53+Febrero!F53+'Marzo '!F53</f>
        <v>0</v>
      </c>
      <c r="G53" s="23">
        <f>+Enero!G53+Febrero!G53+'Marzo '!G53</f>
        <v>0</v>
      </c>
      <c r="H53" s="23">
        <f>+Enero!H53+Febrero!H53+'Marzo '!H53</f>
        <v>0</v>
      </c>
      <c r="I53" s="23">
        <f>+Enero!I53+Febrero!I53+'Marzo '!I53</f>
        <v>0</v>
      </c>
      <c r="J53" s="23">
        <f>+Enero!J53+Febrero!J53+'Marzo '!J53</f>
        <v>0</v>
      </c>
      <c r="K53" s="23">
        <f>+Enero!K53+Febrero!K53+'Marzo '!K53</f>
        <v>0</v>
      </c>
      <c r="L53" s="23">
        <f>+Enero!L53+Febrero!L53+'Marzo '!L53</f>
        <v>0</v>
      </c>
      <c r="M53" s="23">
        <f>+Enero!M53+Febrero!M53+'Marzo '!M53</f>
        <v>0</v>
      </c>
      <c r="N53" s="23">
        <f>+Enero!N53+Febrero!N53+'Marzo '!N53</f>
        <v>0</v>
      </c>
      <c r="O53" s="23">
        <f>+Enero!O53+Febrero!O53+'Marzo '!O53</f>
        <v>0</v>
      </c>
      <c r="P53" s="23">
        <f>+Enero!P53+Febrero!P53+'Marzo '!P53</f>
        <v>0</v>
      </c>
      <c r="Q53" s="23">
        <f>+Enero!Q53+Febrero!Q53+'Marzo '!Q53</f>
        <v>0</v>
      </c>
      <c r="R53" s="23">
        <f>+Enero!R53+Febrero!R53+'Marzo '!R53</f>
        <v>0</v>
      </c>
      <c r="S53" s="23">
        <f>+Enero!S53+Febrero!S53+'Marzo '!S53</f>
        <v>0</v>
      </c>
      <c r="T53" s="23">
        <f>+Enero!T53+Febrero!T53+'Marzo '!T53</f>
        <v>0</v>
      </c>
      <c r="U53" s="23">
        <f>+Enero!U53+Febrero!U53+'Marzo '!U53</f>
        <v>0</v>
      </c>
      <c r="V53" s="23">
        <f>+Enero!V53+Febrero!V53+'Marzo '!V53</f>
        <v>0</v>
      </c>
      <c r="W53" s="23">
        <f>+Enero!W53+Febrero!W53+'Marzo '!W53</f>
        <v>0</v>
      </c>
      <c r="X53" s="23">
        <f>+Enero!X53+Febrero!X53+'Marzo '!X53</f>
        <v>0</v>
      </c>
      <c r="Y53" s="23">
        <f>+Enero!Y53+Febrero!Y53+'Marzo '!Y53</f>
        <v>0</v>
      </c>
      <c r="Z53" s="23">
        <f>+Enero!Z53+Febrero!Z53+'Marzo '!Z53</f>
        <v>0</v>
      </c>
      <c r="AA53" s="23">
        <f>+Enero!AA53+Febrero!AA53+'Marzo '!AA53</f>
        <v>0</v>
      </c>
      <c r="AB53" s="23">
        <f>+Enero!AB53+Febrero!AB53+'Marzo '!AB53</f>
        <v>0</v>
      </c>
      <c r="AC53" s="23">
        <f>+Enero!AC53+Febrero!AC53+'Marzo '!AC53</f>
        <v>0</v>
      </c>
      <c r="AD53" s="23">
        <f>+Enero!AD53+Febrero!AD53+'Marzo '!AD53</f>
        <v>0</v>
      </c>
      <c r="AE53" s="23">
        <f>+Enero!AE53+Febrero!AE53+'Marzo '!AE53</f>
        <v>0</v>
      </c>
      <c r="AF53" s="23">
        <f>+Enero!AF53+Febrero!AF53+'Marzo '!AF53</f>
        <v>0</v>
      </c>
      <c r="AG53" s="23">
        <f>+Enero!AG53+Febrero!AG53+'Marzo '!AG53</f>
        <v>0</v>
      </c>
      <c r="AH53" s="23">
        <f>+Enero!AH53+Febrero!AH53+'Marzo '!AH53</f>
        <v>0</v>
      </c>
      <c r="AI53" s="23">
        <f>+Enero!AI53+Febrero!AI53+'Marzo '!AI53</f>
        <v>0</v>
      </c>
      <c r="AJ53" s="23">
        <f>+Enero!AJ53+Febrero!AJ53+'Marzo '!AJ53</f>
        <v>0</v>
      </c>
      <c r="AK53" s="23">
        <f>+Enero!AK53+Febrero!AK53+'Marzo '!AK53</f>
        <v>0</v>
      </c>
      <c r="AL53" s="23">
        <f>+Enero!AL53+Febrero!AL53+'Marzo '!AL53</f>
        <v>0</v>
      </c>
      <c r="AM53" s="23">
        <f>+Enero!AM53+Febrero!AM53+'Marzo '!AM53</f>
        <v>0</v>
      </c>
      <c r="AN53" s="23">
        <f>+Enero!AN53+Febrero!AN53+'Marzo '!AN53</f>
        <v>0</v>
      </c>
      <c r="AO53" s="23">
        <f>+Enero!AO53+Febrero!AO53+'Marzo '!AO53</f>
        <v>0</v>
      </c>
      <c r="AP53" s="23">
        <f>+Enero!AP53+Febrero!AP53+'Marzo '!AP53</f>
        <v>0</v>
      </c>
      <c r="AQ53" s="23">
        <f>+Enero!AQ53+Febrero!AQ53+'Marzo '!AQ53</f>
        <v>0</v>
      </c>
      <c r="AR53" s="23">
        <f>+Enero!AR53+Febrero!AR53+'Marzo '!AR53</f>
        <v>0</v>
      </c>
      <c r="AS53" s="23">
        <f>+Enero!AS53+Febrero!AS53+'Marzo '!AS53</f>
        <v>0</v>
      </c>
      <c r="AT53" s="23">
        <f>+Enero!AT53+Febrero!AT53+'Marzo '!AT53</f>
        <v>0</v>
      </c>
      <c r="AU53" s="23">
        <f>+Enero!AU53+Febrero!AU53+'Marzo '!AU53</f>
        <v>0</v>
      </c>
      <c r="AV53" s="256" t="s">
        <v>134</v>
      </c>
      <c r="CG53" s="243">
        <v>0</v>
      </c>
      <c r="CI53" s="243">
        <v>0</v>
      </c>
      <c r="CJ53" s="243">
        <v>0</v>
      </c>
      <c r="CK53" s="243">
        <v>0</v>
      </c>
    </row>
    <row r="54" spans="1:89" x14ac:dyDescent="0.2">
      <c r="A54" s="48" t="s">
        <v>178</v>
      </c>
      <c r="B54" s="249">
        <f t="shared" si="0"/>
        <v>0</v>
      </c>
      <c r="C54" s="23">
        <f>+Enero!C54+Febrero!C54+'Marzo '!C54</f>
        <v>0</v>
      </c>
      <c r="D54" s="23">
        <f>+Enero!D54+Febrero!D54+'Marzo '!D54</f>
        <v>0</v>
      </c>
      <c r="E54" s="23">
        <f>+Enero!E54+Febrero!E54+'Marzo '!E54</f>
        <v>0</v>
      </c>
      <c r="F54" s="23">
        <f>+Enero!F54+Febrero!F54+'Marzo '!F54</f>
        <v>0</v>
      </c>
      <c r="G54" s="23">
        <f>+Enero!G54+Febrero!G54+'Marzo '!G54</f>
        <v>0</v>
      </c>
      <c r="H54" s="23">
        <f>+Enero!H54+Febrero!H54+'Marzo '!H54</f>
        <v>0</v>
      </c>
      <c r="I54" s="23">
        <f>+Enero!I54+Febrero!I54+'Marzo '!I54</f>
        <v>0</v>
      </c>
      <c r="J54" s="23">
        <f>+Enero!J54+Febrero!J54+'Marzo '!J54</f>
        <v>0</v>
      </c>
      <c r="K54" s="23">
        <f>+Enero!K54+Febrero!K54+'Marzo '!K54</f>
        <v>0</v>
      </c>
      <c r="L54" s="23">
        <f>+Enero!L54+Febrero!L54+'Marzo '!L54</f>
        <v>0</v>
      </c>
      <c r="M54" s="23">
        <f>+Enero!M54+Febrero!M54+'Marzo '!M54</f>
        <v>0</v>
      </c>
      <c r="N54" s="23">
        <f>+Enero!N54+Febrero!N54+'Marzo '!N54</f>
        <v>0</v>
      </c>
      <c r="O54" s="23">
        <f>+Enero!O54+Febrero!O54+'Marzo '!O54</f>
        <v>0</v>
      </c>
      <c r="P54" s="23">
        <f>+Enero!P54+Febrero!P54+'Marzo '!P54</f>
        <v>0</v>
      </c>
      <c r="Q54" s="23">
        <f>+Enero!Q54+Febrero!Q54+'Marzo '!Q54</f>
        <v>0</v>
      </c>
      <c r="R54" s="23">
        <f>+Enero!R54+Febrero!R54+'Marzo '!R54</f>
        <v>0</v>
      </c>
      <c r="S54" s="23">
        <f>+Enero!S54+Febrero!S54+'Marzo '!S54</f>
        <v>0</v>
      </c>
      <c r="T54" s="23">
        <f>+Enero!T54+Febrero!T54+'Marzo '!T54</f>
        <v>0</v>
      </c>
      <c r="U54" s="23">
        <f>+Enero!U54+Febrero!U54+'Marzo '!U54</f>
        <v>0</v>
      </c>
      <c r="V54" s="23">
        <f>+Enero!V54+Febrero!V54+'Marzo '!V54</f>
        <v>0</v>
      </c>
      <c r="W54" s="23">
        <f>+Enero!W54+Febrero!W54+'Marzo '!W54</f>
        <v>0</v>
      </c>
      <c r="X54" s="23">
        <f>+Enero!X54+Febrero!X54+'Marzo '!X54</f>
        <v>0</v>
      </c>
      <c r="Y54" s="23">
        <f>+Enero!Y54+Febrero!Y54+'Marzo '!Y54</f>
        <v>0</v>
      </c>
      <c r="Z54" s="23">
        <f>+Enero!Z54+Febrero!Z54+'Marzo '!Z54</f>
        <v>0</v>
      </c>
      <c r="AA54" s="23">
        <f>+Enero!AA54+Febrero!AA54+'Marzo '!AA54</f>
        <v>0</v>
      </c>
      <c r="AB54" s="23">
        <f>+Enero!AB54+Febrero!AB54+'Marzo '!AB54</f>
        <v>0</v>
      </c>
      <c r="AC54" s="23">
        <f>+Enero!AC54+Febrero!AC54+'Marzo '!AC54</f>
        <v>0</v>
      </c>
      <c r="AD54" s="23">
        <f>+Enero!AD54+Febrero!AD54+'Marzo '!AD54</f>
        <v>0</v>
      </c>
      <c r="AE54" s="23">
        <f>+Enero!AE54+Febrero!AE54+'Marzo '!AE54</f>
        <v>0</v>
      </c>
      <c r="AF54" s="23">
        <f>+Enero!AF54+Febrero!AF54+'Marzo '!AF54</f>
        <v>0</v>
      </c>
      <c r="AG54" s="23">
        <f>+Enero!AG54+Febrero!AG54+'Marzo '!AG54</f>
        <v>0</v>
      </c>
      <c r="AH54" s="23">
        <f>+Enero!AH54+Febrero!AH54+'Marzo '!AH54</f>
        <v>0</v>
      </c>
      <c r="AI54" s="23">
        <f>+Enero!AI54+Febrero!AI54+'Marzo '!AI54</f>
        <v>0</v>
      </c>
      <c r="AJ54" s="23">
        <f>+Enero!AJ54+Febrero!AJ54+'Marzo '!AJ54</f>
        <v>0</v>
      </c>
      <c r="AK54" s="23">
        <f>+Enero!AK54+Febrero!AK54+'Marzo '!AK54</f>
        <v>0</v>
      </c>
      <c r="AL54" s="23">
        <f>+Enero!AL54+Febrero!AL54+'Marzo '!AL54</f>
        <v>0</v>
      </c>
      <c r="AM54" s="23">
        <f>+Enero!AM54+Febrero!AM54+'Marzo '!AM54</f>
        <v>0</v>
      </c>
      <c r="AN54" s="23">
        <f>+Enero!AN54+Febrero!AN54+'Marzo '!AN54</f>
        <v>0</v>
      </c>
      <c r="AO54" s="23">
        <f>+Enero!AO54+Febrero!AO54+'Marzo '!AO54</f>
        <v>0</v>
      </c>
      <c r="AP54" s="23">
        <f>+Enero!AP54+Febrero!AP54+'Marzo '!AP54</f>
        <v>0</v>
      </c>
      <c r="AQ54" s="23">
        <f>+Enero!AQ54+Febrero!AQ54+'Marzo '!AQ54</f>
        <v>0</v>
      </c>
      <c r="AR54" s="23">
        <f>+Enero!AR54+Febrero!AR54+'Marzo '!AR54</f>
        <v>0</v>
      </c>
      <c r="AS54" s="23">
        <f>+Enero!AS54+Febrero!AS54+'Marzo '!AS54</f>
        <v>0</v>
      </c>
      <c r="AT54" s="23">
        <f>+Enero!AT54+Febrero!AT54+'Marzo '!AT54</f>
        <v>0</v>
      </c>
      <c r="AU54" s="23">
        <f>+Enero!AU54+Febrero!AU54+'Marzo '!AU54</f>
        <v>0</v>
      </c>
      <c r="AV54" s="256" t="s">
        <v>134</v>
      </c>
      <c r="CG54" s="243">
        <v>0</v>
      </c>
      <c r="CI54" s="243">
        <v>0</v>
      </c>
      <c r="CJ54" s="243">
        <v>0</v>
      </c>
      <c r="CK54" s="243">
        <v>0</v>
      </c>
    </row>
    <row r="55" spans="1:89" x14ac:dyDescent="0.2">
      <c r="A55" s="21" t="s">
        <v>179</v>
      </c>
      <c r="B55" s="249">
        <f t="shared" si="0"/>
        <v>334</v>
      </c>
      <c r="C55" s="23">
        <f>+Enero!C55+Febrero!C55+'Marzo '!C55</f>
        <v>0</v>
      </c>
      <c r="D55" s="23">
        <f>+Enero!D55+Febrero!D55+'Marzo '!D55</f>
        <v>0</v>
      </c>
      <c r="E55" s="23">
        <f>+Enero!E55+Febrero!E55+'Marzo '!E55</f>
        <v>0</v>
      </c>
      <c r="F55" s="23">
        <f>+Enero!F55+Febrero!F55+'Marzo '!F55</f>
        <v>2</v>
      </c>
      <c r="G55" s="23">
        <f>+Enero!G55+Febrero!G55+'Marzo '!G55</f>
        <v>1</v>
      </c>
      <c r="H55" s="23">
        <f>+Enero!H55+Febrero!H55+'Marzo '!H55</f>
        <v>2</v>
      </c>
      <c r="I55" s="23">
        <f>+Enero!I55+Febrero!I55+'Marzo '!I55</f>
        <v>6</v>
      </c>
      <c r="J55" s="23">
        <f>+Enero!J55+Febrero!J55+'Marzo '!J55</f>
        <v>5</v>
      </c>
      <c r="K55" s="23">
        <f>+Enero!K55+Febrero!K55+'Marzo '!K55</f>
        <v>4</v>
      </c>
      <c r="L55" s="23">
        <f>+Enero!L55+Febrero!L55+'Marzo '!L55</f>
        <v>3</v>
      </c>
      <c r="M55" s="23">
        <f>+Enero!M55+Febrero!M55+'Marzo '!M55</f>
        <v>32</v>
      </c>
      <c r="N55" s="23">
        <f>+Enero!N55+Febrero!N55+'Marzo '!N55</f>
        <v>31</v>
      </c>
      <c r="O55" s="23">
        <f>+Enero!O55+Febrero!O55+'Marzo '!O55</f>
        <v>45</v>
      </c>
      <c r="P55" s="23">
        <f>+Enero!P55+Febrero!P55+'Marzo '!P55</f>
        <v>37</v>
      </c>
      <c r="Q55" s="23">
        <f>+Enero!Q55+Febrero!Q55+'Marzo '!Q55</f>
        <v>50</v>
      </c>
      <c r="R55" s="23">
        <f>+Enero!R55+Febrero!R55+'Marzo '!R55</f>
        <v>42</v>
      </c>
      <c r="S55" s="23">
        <f>+Enero!S55+Febrero!S55+'Marzo '!S55</f>
        <v>74</v>
      </c>
      <c r="T55" s="23">
        <f>+Enero!T55+Febrero!T55+'Marzo '!T55</f>
        <v>0</v>
      </c>
      <c r="U55" s="23">
        <f>+Enero!U55+Febrero!U55+'Marzo '!U55</f>
        <v>334</v>
      </c>
      <c r="V55" s="23">
        <f>+Enero!V55+Febrero!V55+'Marzo '!V55</f>
        <v>147</v>
      </c>
      <c r="W55" s="23">
        <f>+Enero!W55+Febrero!W55+'Marzo '!W55</f>
        <v>187</v>
      </c>
      <c r="X55" s="23">
        <f>+Enero!X55+Febrero!X55+'Marzo '!X55</f>
        <v>0</v>
      </c>
      <c r="Y55" s="23">
        <f>+Enero!Y55+Febrero!Y55+'Marzo '!Y55</f>
        <v>0</v>
      </c>
      <c r="Z55" s="23">
        <f>+Enero!Z55+Febrero!Z55+'Marzo '!Z55</f>
        <v>0</v>
      </c>
      <c r="AA55" s="23">
        <f>+Enero!AA55+Febrero!AA55+'Marzo '!AA55</f>
        <v>0</v>
      </c>
      <c r="AB55" s="23">
        <f>+Enero!AB55+Febrero!AB55+'Marzo '!AB55</f>
        <v>75</v>
      </c>
      <c r="AC55" s="23">
        <f>+Enero!AC55+Febrero!AC55+'Marzo '!AC55</f>
        <v>75</v>
      </c>
      <c r="AD55" s="23">
        <f>+Enero!AD55+Febrero!AD55+'Marzo '!AD55</f>
        <v>0</v>
      </c>
      <c r="AE55" s="23">
        <f>+Enero!AE55+Febrero!AE55+'Marzo '!AE55</f>
        <v>0</v>
      </c>
      <c r="AF55" s="23">
        <f>+Enero!AF55+Febrero!AF55+'Marzo '!AF55</f>
        <v>30</v>
      </c>
      <c r="AG55" s="23">
        <f>+Enero!AG55+Febrero!AG55+'Marzo '!AG55</f>
        <v>0</v>
      </c>
      <c r="AH55" s="23">
        <f>+Enero!AH55+Febrero!AH55+'Marzo '!AH55</f>
        <v>0</v>
      </c>
      <c r="AI55" s="23">
        <f>+Enero!AI55+Febrero!AI55+'Marzo '!AI55</f>
        <v>44</v>
      </c>
      <c r="AJ55" s="23">
        <f>+Enero!AJ55+Febrero!AJ55+'Marzo '!AJ55</f>
        <v>0</v>
      </c>
      <c r="AK55" s="23">
        <f>+Enero!AK55+Febrero!AK55+'Marzo '!AK55</f>
        <v>0</v>
      </c>
      <c r="AL55" s="23">
        <f>+Enero!AL55+Febrero!AL55+'Marzo '!AL55</f>
        <v>0</v>
      </c>
      <c r="AM55" s="23">
        <f>+Enero!AM55+Febrero!AM55+'Marzo '!AM55</f>
        <v>0</v>
      </c>
      <c r="AN55" s="23">
        <f>+Enero!AN55+Febrero!AN55+'Marzo '!AN55</f>
        <v>3</v>
      </c>
      <c r="AO55" s="23">
        <f>+Enero!AO55+Febrero!AO55+'Marzo '!AO55</f>
        <v>0</v>
      </c>
      <c r="AP55" s="23">
        <f>+Enero!AP55+Febrero!AP55+'Marzo '!AP55</f>
        <v>0</v>
      </c>
      <c r="AQ55" s="23">
        <f>+Enero!AQ55+Febrero!AQ55+'Marzo '!AQ55</f>
        <v>0</v>
      </c>
      <c r="AR55" s="23">
        <f>+Enero!AR55+Febrero!AR55+'Marzo '!AR55</f>
        <v>0</v>
      </c>
      <c r="AS55" s="23">
        <f>+Enero!AS55+Febrero!AS55+'Marzo '!AS55</f>
        <v>0</v>
      </c>
      <c r="AT55" s="23">
        <f>+Enero!AT55+Febrero!AT55+'Marzo '!AT55</f>
        <v>0</v>
      </c>
      <c r="AU55" s="23">
        <f>+Enero!AU55+Febrero!AU55+'Marzo '!AU55</f>
        <v>0</v>
      </c>
      <c r="AV55" s="256" t="s">
        <v>137</v>
      </c>
      <c r="CE55" s="243" t="s">
        <v>138</v>
      </c>
      <c r="CG55" s="243">
        <v>0</v>
      </c>
      <c r="CI55" s="243">
        <v>0</v>
      </c>
      <c r="CJ55" s="243">
        <v>0</v>
      </c>
      <c r="CK55" s="243">
        <v>1</v>
      </c>
    </row>
    <row r="56" spans="1:89" x14ac:dyDescent="0.2">
      <c r="A56" s="67" t="s">
        <v>180</v>
      </c>
      <c r="B56" s="249">
        <f t="shared" si="0"/>
        <v>836</v>
      </c>
      <c r="C56" s="23">
        <f>+Enero!C56+Febrero!C56+'Marzo '!C56</f>
        <v>0</v>
      </c>
      <c r="D56" s="23">
        <f>+Enero!D56+Febrero!D56+'Marzo '!D56</f>
        <v>0</v>
      </c>
      <c r="E56" s="23">
        <f>+Enero!E56+Febrero!E56+'Marzo '!E56</f>
        <v>3</v>
      </c>
      <c r="F56" s="23">
        <f>+Enero!F56+Febrero!F56+'Marzo '!F56</f>
        <v>64</v>
      </c>
      <c r="G56" s="23">
        <f>+Enero!G56+Febrero!G56+'Marzo '!G56</f>
        <v>127</v>
      </c>
      <c r="H56" s="23">
        <f>+Enero!H56+Febrero!H56+'Marzo '!H56</f>
        <v>234</v>
      </c>
      <c r="I56" s="23">
        <f>+Enero!I56+Febrero!I56+'Marzo '!I56</f>
        <v>207</v>
      </c>
      <c r="J56" s="23">
        <f>+Enero!J56+Febrero!J56+'Marzo '!J56</f>
        <v>137</v>
      </c>
      <c r="K56" s="23">
        <f>+Enero!K56+Febrero!K56+'Marzo '!K56</f>
        <v>63</v>
      </c>
      <c r="L56" s="23">
        <f>+Enero!L56+Febrero!L56+'Marzo '!L56</f>
        <v>1</v>
      </c>
      <c r="M56" s="23">
        <f>+Enero!M56+Febrero!M56+'Marzo '!M56</f>
        <v>0</v>
      </c>
      <c r="N56" s="23">
        <f>+Enero!N56+Febrero!N56+'Marzo '!N56</f>
        <v>0</v>
      </c>
      <c r="O56" s="23">
        <f>+Enero!O56+Febrero!O56+'Marzo '!O56</f>
        <v>0</v>
      </c>
      <c r="P56" s="23">
        <f>+Enero!P56+Febrero!P56+'Marzo '!P56</f>
        <v>0</v>
      </c>
      <c r="Q56" s="23">
        <f>+Enero!Q56+Febrero!Q56+'Marzo '!Q56</f>
        <v>0</v>
      </c>
      <c r="R56" s="23">
        <f>+Enero!R56+Febrero!R56+'Marzo '!R56</f>
        <v>0</v>
      </c>
      <c r="S56" s="23">
        <f>+Enero!S56+Febrero!S56+'Marzo '!S56</f>
        <v>0</v>
      </c>
      <c r="T56" s="23">
        <f>+Enero!T56+Febrero!T56+'Marzo '!T56</f>
        <v>3</v>
      </c>
      <c r="U56" s="23">
        <f>+Enero!U56+Febrero!U56+'Marzo '!U56</f>
        <v>833</v>
      </c>
      <c r="V56" s="23">
        <f>+Enero!V56+Febrero!V56+'Marzo '!V56</f>
        <v>0</v>
      </c>
      <c r="W56" s="23">
        <f>+Enero!W56+Febrero!W56+'Marzo '!W56</f>
        <v>836</v>
      </c>
      <c r="X56" s="23">
        <f>+Enero!X56+Febrero!X56+'Marzo '!X56</f>
        <v>0</v>
      </c>
      <c r="Y56" s="23">
        <f>+Enero!Y56+Febrero!Y56+'Marzo '!Y56</f>
        <v>0</v>
      </c>
      <c r="Z56" s="23">
        <f>+Enero!Z56+Febrero!Z56+'Marzo '!Z56</f>
        <v>0</v>
      </c>
      <c r="AA56" s="23">
        <f>+Enero!AA56+Febrero!AA56+'Marzo '!AA56</f>
        <v>0</v>
      </c>
      <c r="AB56" s="23">
        <f>+Enero!AB56+Febrero!AB56+'Marzo '!AB56</f>
        <v>359</v>
      </c>
      <c r="AC56" s="23">
        <f>+Enero!AC56+Febrero!AC56+'Marzo '!AC56</f>
        <v>359</v>
      </c>
      <c r="AD56" s="23">
        <f>+Enero!AD56+Febrero!AD56+'Marzo '!AD56</f>
        <v>0</v>
      </c>
      <c r="AE56" s="23">
        <f>+Enero!AE56+Febrero!AE56+'Marzo '!AE56</f>
        <v>0</v>
      </c>
      <c r="AF56" s="23">
        <f>+Enero!AF56+Febrero!AF56+'Marzo '!AF56</f>
        <v>65</v>
      </c>
      <c r="AG56" s="23">
        <f>+Enero!AG56+Febrero!AG56+'Marzo '!AG56</f>
        <v>0</v>
      </c>
      <c r="AH56" s="23">
        <f>+Enero!AH56+Febrero!AH56+'Marzo '!AH56</f>
        <v>0</v>
      </c>
      <c r="AI56" s="23">
        <f>+Enero!AI56+Febrero!AI56+'Marzo '!AI56</f>
        <v>138</v>
      </c>
      <c r="AJ56" s="23">
        <f>+Enero!AJ56+Febrero!AJ56+'Marzo '!AJ56</f>
        <v>0</v>
      </c>
      <c r="AK56" s="23">
        <f>+Enero!AK56+Febrero!AK56+'Marzo '!AK56</f>
        <v>0</v>
      </c>
      <c r="AL56" s="23">
        <f>+Enero!AL56+Febrero!AL56+'Marzo '!AL56</f>
        <v>0</v>
      </c>
      <c r="AM56" s="23">
        <f>+Enero!AM56+Febrero!AM56+'Marzo '!AM56</f>
        <v>0</v>
      </c>
      <c r="AN56" s="23">
        <f>+Enero!AN56+Febrero!AN56+'Marzo '!AN56</f>
        <v>35</v>
      </c>
      <c r="AO56" s="23">
        <f>+Enero!AO56+Febrero!AO56+'Marzo '!AO56</f>
        <v>0</v>
      </c>
      <c r="AP56" s="23">
        <f>+Enero!AP56+Febrero!AP56+'Marzo '!AP56</f>
        <v>0</v>
      </c>
      <c r="AQ56" s="23">
        <f>+Enero!AQ56+Febrero!AQ56+'Marzo '!AQ56</f>
        <v>0</v>
      </c>
      <c r="AR56" s="23">
        <f>+Enero!AR56+Febrero!AR56+'Marzo '!AR56</f>
        <v>0</v>
      </c>
      <c r="AS56" s="23">
        <f>+Enero!AS56+Febrero!AS56+'Marzo '!AS56</f>
        <v>0</v>
      </c>
      <c r="AT56" s="23">
        <f>+Enero!AT56+Febrero!AT56+'Marzo '!AT56</f>
        <v>0</v>
      </c>
      <c r="AU56" s="23">
        <f>+Enero!AU56+Febrero!AU56+'Marzo '!AU56</f>
        <v>0</v>
      </c>
      <c r="AV56" s="256" t="s">
        <v>134</v>
      </c>
      <c r="CG56" s="243">
        <v>0</v>
      </c>
      <c r="CI56" s="243">
        <v>0</v>
      </c>
      <c r="CJ56" s="243">
        <v>0</v>
      </c>
      <c r="CK56" s="243">
        <v>0</v>
      </c>
    </row>
    <row r="57" spans="1:89" x14ac:dyDescent="0.2">
      <c r="A57" s="67" t="s">
        <v>181</v>
      </c>
      <c r="B57" s="249">
        <f>SUM(C57+D57+E57+F57+G57+H57+I57+J57+K57)</f>
        <v>0</v>
      </c>
      <c r="C57" s="23">
        <f>+Enero!C57+Febrero!C57+'Marzo '!C57</f>
        <v>0</v>
      </c>
      <c r="D57" s="23">
        <f>+Enero!D57+Febrero!D57+'Marzo '!D57</f>
        <v>0</v>
      </c>
      <c r="E57" s="23">
        <f>+Enero!E57+Febrero!E57+'Marzo '!E57</f>
        <v>0</v>
      </c>
      <c r="F57" s="23">
        <f>+Enero!F57+Febrero!F57+'Marzo '!F57</f>
        <v>0</v>
      </c>
      <c r="G57" s="23">
        <f>+Enero!G57+Febrero!G57+'Marzo '!G57</f>
        <v>0</v>
      </c>
      <c r="H57" s="23">
        <f>+Enero!H57+Febrero!H57+'Marzo '!H57</f>
        <v>0</v>
      </c>
      <c r="I57" s="23">
        <f>+Enero!I57+Febrero!I57+'Marzo '!I57</f>
        <v>0</v>
      </c>
      <c r="J57" s="23">
        <f>+Enero!J57+Febrero!J57+'Marzo '!J57</f>
        <v>0</v>
      </c>
      <c r="K57" s="23">
        <f>+Enero!K57+Febrero!K57+'Marzo '!K57</f>
        <v>0</v>
      </c>
      <c r="L57" s="23">
        <f>+Enero!L57+Febrero!L57+'Marzo '!L57</f>
        <v>0</v>
      </c>
      <c r="M57" s="23">
        <f>+Enero!M57+Febrero!M57+'Marzo '!M57</f>
        <v>0</v>
      </c>
      <c r="N57" s="23">
        <f>+Enero!N57+Febrero!N57+'Marzo '!N57</f>
        <v>0</v>
      </c>
      <c r="O57" s="23">
        <f>+Enero!O57+Febrero!O57+'Marzo '!O57</f>
        <v>0</v>
      </c>
      <c r="P57" s="23">
        <f>+Enero!P57+Febrero!P57+'Marzo '!P57</f>
        <v>0</v>
      </c>
      <c r="Q57" s="23">
        <f>+Enero!Q57+Febrero!Q57+'Marzo '!Q57</f>
        <v>0</v>
      </c>
      <c r="R57" s="23">
        <f>+Enero!R57+Febrero!R57+'Marzo '!R57</f>
        <v>0</v>
      </c>
      <c r="S57" s="23">
        <f>+Enero!S57+Febrero!S57+'Marzo '!S57</f>
        <v>0</v>
      </c>
      <c r="T57" s="23">
        <f>+Enero!T57+Febrero!T57+'Marzo '!T57</f>
        <v>0</v>
      </c>
      <c r="U57" s="23">
        <f>+Enero!U57+Febrero!U57+'Marzo '!U57</f>
        <v>0</v>
      </c>
      <c r="V57" s="23">
        <f>+Enero!V57+Febrero!V57+'Marzo '!V57</f>
        <v>0</v>
      </c>
      <c r="W57" s="23">
        <f>+Enero!W57+Febrero!W57+'Marzo '!W57</f>
        <v>0</v>
      </c>
      <c r="X57" s="23">
        <f>+Enero!X57+Febrero!X57+'Marzo '!X57</f>
        <v>0</v>
      </c>
      <c r="Y57" s="23">
        <f>+Enero!Y57+Febrero!Y57+'Marzo '!Y57</f>
        <v>0</v>
      </c>
      <c r="Z57" s="23">
        <f>+Enero!Z57+Febrero!Z57+'Marzo '!Z57</f>
        <v>0</v>
      </c>
      <c r="AA57" s="23">
        <f>+Enero!AA57+Febrero!AA57+'Marzo '!AA57</f>
        <v>0</v>
      </c>
      <c r="AB57" s="23">
        <f>+Enero!AB57+Febrero!AB57+'Marzo '!AB57</f>
        <v>0</v>
      </c>
      <c r="AC57" s="23">
        <f>+Enero!AC57+Febrero!AC57+'Marzo '!AC57</f>
        <v>0</v>
      </c>
      <c r="AD57" s="23">
        <f>+Enero!AD57+Febrero!AD57+'Marzo '!AD57</f>
        <v>0</v>
      </c>
      <c r="AE57" s="23">
        <f>+Enero!AE57+Febrero!AE57+'Marzo '!AE57</f>
        <v>0</v>
      </c>
      <c r="AF57" s="23">
        <f>+Enero!AF57+Febrero!AF57+'Marzo '!AF57</f>
        <v>0</v>
      </c>
      <c r="AG57" s="23">
        <f>+Enero!AG57+Febrero!AG57+'Marzo '!AG57</f>
        <v>0</v>
      </c>
      <c r="AH57" s="23">
        <f>+Enero!AH57+Febrero!AH57+'Marzo '!AH57</f>
        <v>0</v>
      </c>
      <c r="AI57" s="23">
        <f>+Enero!AI57+Febrero!AI57+'Marzo '!AI57</f>
        <v>0</v>
      </c>
      <c r="AJ57" s="23">
        <f>+Enero!AJ57+Febrero!AJ57+'Marzo '!AJ57</f>
        <v>0</v>
      </c>
      <c r="AK57" s="23">
        <f>+Enero!AK57+Febrero!AK57+'Marzo '!AK57</f>
        <v>0</v>
      </c>
      <c r="AL57" s="23">
        <f>+Enero!AL57+Febrero!AL57+'Marzo '!AL57</f>
        <v>0</v>
      </c>
      <c r="AM57" s="23">
        <f>+Enero!AM57+Febrero!AM57+'Marzo '!AM57</f>
        <v>0</v>
      </c>
      <c r="AN57" s="23">
        <f>+Enero!AN57+Febrero!AN57+'Marzo '!AN57</f>
        <v>0</v>
      </c>
      <c r="AO57" s="23">
        <f>+Enero!AO57+Febrero!AO57+'Marzo '!AO57</f>
        <v>0</v>
      </c>
      <c r="AP57" s="23">
        <f>+Enero!AP57+Febrero!AP57+'Marzo '!AP57</f>
        <v>0</v>
      </c>
      <c r="AQ57" s="23">
        <f>+Enero!AQ57+Febrero!AQ57+'Marzo '!AQ57</f>
        <v>0</v>
      </c>
      <c r="AR57" s="23">
        <f>+Enero!AR57+Febrero!AR57+'Marzo '!AR57</f>
        <v>0</v>
      </c>
      <c r="AS57" s="23">
        <f>+Enero!AS57+Febrero!AS57+'Marzo '!AS57</f>
        <v>0</v>
      </c>
      <c r="AT57" s="23">
        <f>+Enero!AT57+Febrero!AT57+'Marzo '!AT57</f>
        <v>0</v>
      </c>
      <c r="AU57" s="23">
        <f>+Enero!AU57+Febrero!AU57+'Marzo '!AU57</f>
        <v>0</v>
      </c>
      <c r="AV57" s="256" t="s">
        <v>134</v>
      </c>
      <c r="CG57" s="243">
        <v>0</v>
      </c>
      <c r="CI57" s="243">
        <v>0</v>
      </c>
      <c r="CJ57" s="243">
        <v>0</v>
      </c>
      <c r="CK57" s="243">
        <v>0</v>
      </c>
    </row>
    <row r="58" spans="1:89" x14ac:dyDescent="0.2">
      <c r="A58" s="67" t="s">
        <v>182</v>
      </c>
      <c r="B58" s="249">
        <f>SUM(C58+D58+E58+F58+G58+H58+I58+J58+K58+L58+M58+N58+O58+P58+Q58+R58+S58)</f>
        <v>1589</v>
      </c>
      <c r="C58" s="23">
        <f>+Enero!C58+Febrero!C58+'Marzo '!C58</f>
        <v>18</v>
      </c>
      <c r="D58" s="23">
        <f>+Enero!D58+Febrero!D58+'Marzo '!D58</f>
        <v>24</v>
      </c>
      <c r="E58" s="23">
        <f>+Enero!E58+Febrero!E58+'Marzo '!E58</f>
        <v>35</v>
      </c>
      <c r="F58" s="23">
        <f>+Enero!F58+Febrero!F58+'Marzo '!F58</f>
        <v>69</v>
      </c>
      <c r="G58" s="23">
        <f>+Enero!G58+Febrero!G58+'Marzo '!G58</f>
        <v>55</v>
      </c>
      <c r="H58" s="23">
        <f>+Enero!H58+Febrero!H58+'Marzo '!H58</f>
        <v>128</v>
      </c>
      <c r="I58" s="23">
        <f>+Enero!I58+Febrero!I58+'Marzo '!I58</f>
        <v>161</v>
      </c>
      <c r="J58" s="23">
        <f>+Enero!J58+Febrero!J58+'Marzo '!J58</f>
        <v>150</v>
      </c>
      <c r="K58" s="23">
        <f>+Enero!K58+Febrero!K58+'Marzo '!K58</f>
        <v>190</v>
      </c>
      <c r="L58" s="23">
        <f>+Enero!L58+Febrero!L58+'Marzo '!L58</f>
        <v>201</v>
      </c>
      <c r="M58" s="23">
        <f>+Enero!M58+Febrero!M58+'Marzo '!M58</f>
        <v>236</v>
      </c>
      <c r="N58" s="23">
        <f>+Enero!N58+Febrero!N58+'Marzo '!N58</f>
        <v>114</v>
      </c>
      <c r="O58" s="23">
        <f>+Enero!O58+Febrero!O58+'Marzo '!O58</f>
        <v>74</v>
      </c>
      <c r="P58" s="23">
        <f>+Enero!P58+Febrero!P58+'Marzo '!P58</f>
        <v>69</v>
      </c>
      <c r="Q58" s="23">
        <f>+Enero!Q58+Febrero!Q58+'Marzo '!Q58</f>
        <v>36</v>
      </c>
      <c r="R58" s="23">
        <f>+Enero!R58+Febrero!R58+'Marzo '!R58</f>
        <v>9</v>
      </c>
      <c r="S58" s="23">
        <f>+Enero!S58+Febrero!S58+'Marzo '!S58</f>
        <v>20</v>
      </c>
      <c r="T58" s="23">
        <f>+Enero!T58+Febrero!T58+'Marzo '!T58</f>
        <v>77</v>
      </c>
      <c r="U58" s="23">
        <f>+Enero!U58+Febrero!U58+'Marzo '!U58</f>
        <v>1512</v>
      </c>
      <c r="V58" s="23">
        <f>+Enero!V58+Febrero!V58+'Marzo '!V58</f>
        <v>0</v>
      </c>
      <c r="W58" s="23">
        <f>+Enero!W58+Febrero!W58+'Marzo '!W58</f>
        <v>1589</v>
      </c>
      <c r="X58" s="23">
        <f>+Enero!X58+Febrero!X58+'Marzo '!X58</f>
        <v>74</v>
      </c>
      <c r="Y58" s="23">
        <f>+Enero!Y58+Febrero!Y58+'Marzo '!Y58</f>
        <v>74</v>
      </c>
      <c r="Z58" s="23">
        <f>+Enero!Z58+Febrero!Z58+'Marzo '!Z58</f>
        <v>0</v>
      </c>
      <c r="AA58" s="23">
        <f>+Enero!AA58+Febrero!AA58+'Marzo '!AA58</f>
        <v>0</v>
      </c>
      <c r="AB58" s="23">
        <f>+Enero!AB58+Febrero!AB58+'Marzo '!AB58</f>
        <v>860</v>
      </c>
      <c r="AC58" s="23">
        <f>+Enero!AC58+Febrero!AC58+'Marzo '!AC58</f>
        <v>857</v>
      </c>
      <c r="AD58" s="23">
        <f>+Enero!AD58+Febrero!AD58+'Marzo '!AD58</f>
        <v>3</v>
      </c>
      <c r="AE58" s="23">
        <f>+Enero!AE58+Febrero!AE58+'Marzo '!AE58</f>
        <v>0</v>
      </c>
      <c r="AF58" s="23">
        <f>+Enero!AF58+Febrero!AF58+'Marzo '!AF58</f>
        <v>331</v>
      </c>
      <c r="AG58" s="23">
        <f>+Enero!AG58+Febrero!AG58+'Marzo '!AG58</f>
        <v>0</v>
      </c>
      <c r="AH58" s="23">
        <f>+Enero!AH58+Febrero!AH58+'Marzo '!AH58</f>
        <v>5</v>
      </c>
      <c r="AI58" s="23">
        <f>+Enero!AI58+Febrero!AI58+'Marzo '!AI58</f>
        <v>309</v>
      </c>
      <c r="AJ58" s="23">
        <f>+Enero!AJ58+Febrero!AJ58+'Marzo '!AJ58</f>
        <v>1</v>
      </c>
      <c r="AK58" s="23">
        <f>+Enero!AK58+Febrero!AK58+'Marzo '!AK58</f>
        <v>0</v>
      </c>
      <c r="AL58" s="23">
        <f>+Enero!AL58+Febrero!AL58+'Marzo '!AL58</f>
        <v>9</v>
      </c>
      <c r="AM58" s="23">
        <f>+Enero!AM58+Febrero!AM58+'Marzo '!AM58</f>
        <v>12</v>
      </c>
      <c r="AN58" s="23">
        <f>+Enero!AN58+Febrero!AN58+'Marzo '!AN58</f>
        <v>150</v>
      </c>
      <c r="AO58" s="23">
        <f>+Enero!AO58+Febrero!AO58+'Marzo '!AO58</f>
        <v>0</v>
      </c>
      <c r="AP58" s="23">
        <f>+Enero!AP58+Febrero!AP58+'Marzo '!AP58</f>
        <v>0</v>
      </c>
      <c r="AQ58" s="23">
        <f>+Enero!AQ58+Febrero!AQ58+'Marzo '!AQ58</f>
        <v>0</v>
      </c>
      <c r="AR58" s="23">
        <f>+Enero!AR58+Febrero!AR58+'Marzo '!AR58</f>
        <v>0</v>
      </c>
      <c r="AS58" s="23">
        <f>+Enero!AS58+Febrero!AS58+'Marzo '!AS58</f>
        <v>0</v>
      </c>
      <c r="AT58" s="23">
        <f>+Enero!AT58+Febrero!AT58+'Marzo '!AT58</f>
        <v>0</v>
      </c>
      <c r="AU58" s="23">
        <f>+Enero!AU58+Febrero!AU58+'Marzo '!AU58</f>
        <v>0</v>
      </c>
      <c r="AV58" s="256" t="s">
        <v>134</v>
      </c>
      <c r="CG58" s="243">
        <v>0</v>
      </c>
      <c r="CI58" s="243">
        <v>0</v>
      </c>
      <c r="CJ58" s="243">
        <v>0</v>
      </c>
      <c r="CK58" s="243">
        <v>0</v>
      </c>
    </row>
    <row r="59" spans="1:89" x14ac:dyDescent="0.2">
      <c r="A59" s="48" t="s">
        <v>183</v>
      </c>
      <c r="B59" s="249">
        <f>SUM(C59+D59+E59+F59+G59+H59+I59+J59+K59+L59+M59+N59+O59+P59+Q59+R59+S59)</f>
        <v>2074</v>
      </c>
      <c r="C59" s="23">
        <f>+Enero!C59+Febrero!C59+'Marzo '!C59</f>
        <v>130</v>
      </c>
      <c r="D59" s="23">
        <f>+Enero!D59+Febrero!D59+'Marzo '!D59</f>
        <v>40</v>
      </c>
      <c r="E59" s="23">
        <f>+Enero!E59+Febrero!E59+'Marzo '!E59</f>
        <v>18</v>
      </c>
      <c r="F59" s="23">
        <f>+Enero!F59+Febrero!F59+'Marzo '!F59</f>
        <v>17</v>
      </c>
      <c r="G59" s="23">
        <f>+Enero!G59+Febrero!G59+'Marzo '!G59</f>
        <v>23</v>
      </c>
      <c r="H59" s="23">
        <f>+Enero!H59+Febrero!H59+'Marzo '!H59</f>
        <v>32</v>
      </c>
      <c r="I59" s="23">
        <f>+Enero!I59+Febrero!I59+'Marzo '!I59</f>
        <v>29</v>
      </c>
      <c r="J59" s="23">
        <f>+Enero!J59+Febrero!J59+'Marzo '!J59</f>
        <v>31</v>
      </c>
      <c r="K59" s="23">
        <f>+Enero!K59+Febrero!K59+'Marzo '!K59</f>
        <v>61</v>
      </c>
      <c r="L59" s="23">
        <f>+Enero!L59+Febrero!L59+'Marzo '!L59</f>
        <v>62</v>
      </c>
      <c r="M59" s="23">
        <f>+Enero!M59+Febrero!M59+'Marzo '!M59</f>
        <v>145</v>
      </c>
      <c r="N59" s="23">
        <f>+Enero!N59+Febrero!N59+'Marzo '!N59</f>
        <v>130</v>
      </c>
      <c r="O59" s="23">
        <f>+Enero!O59+Febrero!O59+'Marzo '!O59</f>
        <v>176</v>
      </c>
      <c r="P59" s="23">
        <f>+Enero!P59+Febrero!P59+'Marzo '!P59</f>
        <v>273</v>
      </c>
      <c r="Q59" s="23">
        <f>+Enero!Q59+Febrero!Q59+'Marzo '!Q59</f>
        <v>315</v>
      </c>
      <c r="R59" s="23">
        <f>+Enero!R59+Febrero!R59+'Marzo '!R59</f>
        <v>307</v>
      </c>
      <c r="S59" s="23">
        <f>+Enero!S59+Febrero!S59+'Marzo '!S59</f>
        <v>285</v>
      </c>
      <c r="T59" s="23">
        <f>+Enero!T59+Febrero!T59+'Marzo '!T59</f>
        <v>188</v>
      </c>
      <c r="U59" s="23">
        <f>+Enero!U59+Febrero!U59+'Marzo '!U59</f>
        <v>1886</v>
      </c>
      <c r="V59" s="23">
        <f>+Enero!V59+Febrero!V59+'Marzo '!V59</f>
        <v>947</v>
      </c>
      <c r="W59" s="23">
        <f>+Enero!W59+Febrero!W59+'Marzo '!W59</f>
        <v>1127</v>
      </c>
      <c r="X59" s="23">
        <f>+Enero!X59+Febrero!X59+'Marzo '!X59</f>
        <v>112</v>
      </c>
      <c r="Y59" s="23">
        <f>+Enero!Y59+Febrero!Y59+'Marzo '!Y59</f>
        <v>112</v>
      </c>
      <c r="Z59" s="23">
        <f>+Enero!Z59+Febrero!Z59+'Marzo '!Z59</f>
        <v>0</v>
      </c>
      <c r="AA59" s="23">
        <f>+Enero!AA59+Febrero!AA59+'Marzo '!AA59</f>
        <v>0</v>
      </c>
      <c r="AB59" s="23">
        <f>+Enero!AB59+Febrero!AB59+'Marzo '!AB59</f>
        <v>1026</v>
      </c>
      <c r="AC59" s="23">
        <f>+Enero!AC59+Febrero!AC59+'Marzo '!AC59</f>
        <v>1018</v>
      </c>
      <c r="AD59" s="23">
        <f>+Enero!AD59+Febrero!AD59+'Marzo '!AD59</f>
        <v>8</v>
      </c>
      <c r="AE59" s="23">
        <f>+Enero!AE59+Febrero!AE59+'Marzo '!AE59</f>
        <v>0</v>
      </c>
      <c r="AF59" s="23">
        <f>+Enero!AF59+Febrero!AF59+'Marzo '!AF59</f>
        <v>933</v>
      </c>
      <c r="AG59" s="23">
        <f>+Enero!AG59+Febrero!AG59+'Marzo '!AG59</f>
        <v>72</v>
      </c>
      <c r="AH59" s="23">
        <f>+Enero!AH59+Febrero!AH59+'Marzo '!AH59</f>
        <v>3</v>
      </c>
      <c r="AI59" s="23">
        <f>+Enero!AI59+Febrero!AI59+'Marzo '!AI59</f>
        <v>55</v>
      </c>
      <c r="AJ59" s="23">
        <f>+Enero!AJ59+Febrero!AJ59+'Marzo '!AJ59</f>
        <v>421</v>
      </c>
      <c r="AK59" s="23">
        <f>+Enero!AK59+Febrero!AK59+'Marzo '!AK59</f>
        <v>0</v>
      </c>
      <c r="AL59" s="23">
        <f>+Enero!AL59+Febrero!AL59+'Marzo '!AL59</f>
        <v>0</v>
      </c>
      <c r="AM59" s="23">
        <f>+Enero!AM59+Febrero!AM59+'Marzo '!AM59</f>
        <v>24</v>
      </c>
      <c r="AN59" s="23">
        <f>+Enero!AN59+Febrero!AN59+'Marzo '!AN59</f>
        <v>226</v>
      </c>
      <c r="AO59" s="23">
        <f>+Enero!AO59+Febrero!AO59+'Marzo '!AO59</f>
        <v>0</v>
      </c>
      <c r="AP59" s="23">
        <f>+Enero!AP59+Febrero!AP59+'Marzo '!AP59</f>
        <v>0</v>
      </c>
      <c r="AQ59" s="23">
        <f>+Enero!AQ59+Febrero!AQ59+'Marzo '!AQ59</f>
        <v>0</v>
      </c>
      <c r="AR59" s="23">
        <f>+Enero!AR59+Febrero!AR59+'Marzo '!AR59</f>
        <v>0</v>
      </c>
      <c r="AS59" s="23">
        <f>+Enero!AS59+Febrero!AS59+'Marzo '!AS59</f>
        <v>0</v>
      </c>
      <c r="AT59" s="23">
        <f>+Enero!AT59+Febrero!AT59+'Marzo '!AT59</f>
        <v>0</v>
      </c>
      <c r="AU59" s="23">
        <f>+Enero!AU59+Febrero!AU59+'Marzo '!AU59</f>
        <v>0</v>
      </c>
      <c r="AV59" s="256" t="s">
        <v>134</v>
      </c>
      <c r="CG59" s="243">
        <v>0</v>
      </c>
      <c r="CI59" s="243">
        <v>0</v>
      </c>
      <c r="CJ59" s="243">
        <v>0</v>
      </c>
      <c r="CK59" s="243">
        <v>0</v>
      </c>
    </row>
    <row r="60" spans="1:89" x14ac:dyDescent="0.2">
      <c r="A60" s="48" t="s">
        <v>184</v>
      </c>
      <c r="B60" s="249">
        <f>SUM(C60+D60+E60+F60+G60+H60+I60+J60+K60+L60+M60+N60+O60+P60+Q60+R60+S60)</f>
        <v>1068</v>
      </c>
      <c r="C60" s="23">
        <f>+Enero!C60+Febrero!C60+'Marzo '!C60</f>
        <v>108</v>
      </c>
      <c r="D60" s="23">
        <f>+Enero!D60+Febrero!D60+'Marzo '!D60</f>
        <v>218</v>
      </c>
      <c r="E60" s="23">
        <f>+Enero!E60+Febrero!E60+'Marzo '!E60</f>
        <v>92</v>
      </c>
      <c r="F60" s="23">
        <f>+Enero!F60+Febrero!F60+'Marzo '!F60</f>
        <v>44</v>
      </c>
      <c r="G60" s="23">
        <f>+Enero!G60+Febrero!G60+'Marzo '!G60</f>
        <v>35</v>
      </c>
      <c r="H60" s="23">
        <f>+Enero!H60+Febrero!H60+'Marzo '!H60</f>
        <v>17</v>
      </c>
      <c r="I60" s="23">
        <f>+Enero!I60+Febrero!I60+'Marzo '!I60</f>
        <v>18</v>
      </c>
      <c r="J60" s="23">
        <f>+Enero!J60+Febrero!J60+'Marzo '!J60</f>
        <v>25</v>
      </c>
      <c r="K60" s="23">
        <f>+Enero!K60+Febrero!K60+'Marzo '!K60</f>
        <v>29</v>
      </c>
      <c r="L60" s="23">
        <f>+Enero!L60+Febrero!L60+'Marzo '!L60</f>
        <v>37</v>
      </c>
      <c r="M60" s="23">
        <f>+Enero!M60+Febrero!M60+'Marzo '!M60</f>
        <v>65</v>
      </c>
      <c r="N60" s="23">
        <f>+Enero!N60+Febrero!N60+'Marzo '!N60</f>
        <v>38</v>
      </c>
      <c r="O60" s="23">
        <f>+Enero!O60+Febrero!O60+'Marzo '!O60</f>
        <v>49</v>
      </c>
      <c r="P60" s="23">
        <f>+Enero!P60+Febrero!P60+'Marzo '!P60</f>
        <v>78</v>
      </c>
      <c r="Q60" s="23">
        <f>+Enero!Q60+Febrero!Q60+'Marzo '!Q60</f>
        <v>66</v>
      </c>
      <c r="R60" s="23">
        <f>+Enero!R60+Febrero!R60+'Marzo '!R60</f>
        <v>66</v>
      </c>
      <c r="S60" s="23">
        <f>+Enero!S60+Febrero!S60+'Marzo '!S60</f>
        <v>83</v>
      </c>
      <c r="T60" s="23">
        <f>+Enero!T60+Febrero!T60+'Marzo '!T60</f>
        <v>418</v>
      </c>
      <c r="U60" s="23">
        <f>+Enero!U60+Febrero!U60+'Marzo '!U60</f>
        <v>650</v>
      </c>
      <c r="V60" s="23">
        <f>+Enero!V60+Febrero!V60+'Marzo '!V60</f>
        <v>517</v>
      </c>
      <c r="W60" s="23">
        <f>+Enero!W60+Febrero!W60+'Marzo '!W60</f>
        <v>551</v>
      </c>
      <c r="X60" s="23">
        <f>+Enero!X60+Febrero!X60+'Marzo '!X60</f>
        <v>237</v>
      </c>
      <c r="Y60" s="23">
        <f>+Enero!Y60+Febrero!Y60+'Marzo '!Y60</f>
        <v>237</v>
      </c>
      <c r="Z60" s="23">
        <f>+Enero!Z60+Febrero!Z60+'Marzo '!Z60</f>
        <v>0</v>
      </c>
      <c r="AA60" s="23">
        <f>+Enero!AA60+Febrero!AA60+'Marzo '!AA60</f>
        <v>0</v>
      </c>
      <c r="AB60" s="23">
        <f>+Enero!AB60+Febrero!AB60+'Marzo '!AB60</f>
        <v>409</v>
      </c>
      <c r="AC60" s="23">
        <f>+Enero!AC60+Febrero!AC60+'Marzo '!AC60</f>
        <v>403</v>
      </c>
      <c r="AD60" s="23">
        <f>+Enero!AD60+Febrero!AD60+'Marzo '!AD60</f>
        <v>3</v>
      </c>
      <c r="AE60" s="23">
        <f>+Enero!AE60+Febrero!AE60+'Marzo '!AE60</f>
        <v>3</v>
      </c>
      <c r="AF60" s="23">
        <f>+Enero!AF60+Febrero!AF60+'Marzo '!AF60</f>
        <v>536</v>
      </c>
      <c r="AG60" s="23">
        <f>+Enero!AG60+Febrero!AG60+'Marzo '!AG60</f>
        <v>0</v>
      </c>
      <c r="AH60" s="23">
        <f>+Enero!AH60+Febrero!AH60+'Marzo '!AH60</f>
        <v>62</v>
      </c>
      <c r="AI60" s="23">
        <f>+Enero!AI60+Febrero!AI60+'Marzo '!AI60</f>
        <v>110</v>
      </c>
      <c r="AJ60" s="23">
        <f>+Enero!AJ60+Febrero!AJ60+'Marzo '!AJ60</f>
        <v>0</v>
      </c>
      <c r="AK60" s="23">
        <f>+Enero!AK60+Febrero!AK60+'Marzo '!AK60</f>
        <v>1</v>
      </c>
      <c r="AL60" s="23">
        <f>+Enero!AL60+Febrero!AL60+'Marzo '!AL60</f>
        <v>0</v>
      </c>
      <c r="AM60" s="23">
        <f>+Enero!AM60+Febrero!AM60+'Marzo '!AM60</f>
        <v>66</v>
      </c>
      <c r="AN60" s="23">
        <f>+Enero!AN60+Febrero!AN60+'Marzo '!AN60</f>
        <v>120</v>
      </c>
      <c r="AO60" s="23">
        <f>+Enero!AO60+Febrero!AO60+'Marzo '!AO60</f>
        <v>0</v>
      </c>
      <c r="AP60" s="23">
        <f>+Enero!AP60+Febrero!AP60+'Marzo '!AP60</f>
        <v>0</v>
      </c>
      <c r="AQ60" s="23">
        <f>+Enero!AQ60+Febrero!AQ60+'Marzo '!AQ60</f>
        <v>0</v>
      </c>
      <c r="AR60" s="23">
        <f>+Enero!AR60+Febrero!AR60+'Marzo '!AR60</f>
        <v>0</v>
      </c>
      <c r="AS60" s="23">
        <f>+Enero!AS60+Febrero!AS60+'Marzo '!AS60</f>
        <v>0</v>
      </c>
      <c r="AT60" s="23">
        <f>+Enero!AT60+Febrero!AT60+'Marzo '!AT60</f>
        <v>0</v>
      </c>
      <c r="AU60" s="23">
        <f>+Enero!AU60+Febrero!AU60+'Marzo '!AU60</f>
        <v>0</v>
      </c>
      <c r="AV60" s="256" t="s">
        <v>134</v>
      </c>
      <c r="CG60" s="243">
        <v>0</v>
      </c>
      <c r="CI60" s="243">
        <v>0</v>
      </c>
      <c r="CJ60" s="243">
        <v>0</v>
      </c>
      <c r="CK60" s="243">
        <v>0</v>
      </c>
    </row>
    <row r="61" spans="1:89" x14ac:dyDescent="0.2">
      <c r="A61" s="48" t="s">
        <v>185</v>
      </c>
      <c r="B61" s="249">
        <f>SUM(C61+D61+E61+F61+G61+H61+I61+J61+K61)</f>
        <v>610</v>
      </c>
      <c r="C61" s="23">
        <f>+Enero!C61+Febrero!C61+'Marzo '!C61</f>
        <v>236</v>
      </c>
      <c r="D61" s="23">
        <f>+Enero!D61+Febrero!D61+'Marzo '!D61</f>
        <v>211</v>
      </c>
      <c r="E61" s="23">
        <f>+Enero!E61+Febrero!E61+'Marzo '!E61</f>
        <v>162</v>
      </c>
      <c r="F61" s="23">
        <f>+Enero!F61+Febrero!F61+'Marzo '!F61</f>
        <v>1</v>
      </c>
      <c r="G61" s="23">
        <f>+Enero!G61+Febrero!G61+'Marzo '!G61</f>
        <v>0</v>
      </c>
      <c r="H61" s="23">
        <f>+Enero!H61+Febrero!H61+'Marzo '!H61</f>
        <v>0</v>
      </c>
      <c r="I61" s="23">
        <f>+Enero!I61+Febrero!I61+'Marzo '!I61</f>
        <v>0</v>
      </c>
      <c r="J61" s="23">
        <f>+Enero!J61+Febrero!J61+'Marzo '!J61</f>
        <v>0</v>
      </c>
      <c r="K61" s="23">
        <f>+Enero!K61+Febrero!K61+'Marzo '!K61</f>
        <v>0</v>
      </c>
      <c r="L61" s="23">
        <f>+Enero!L61+Febrero!L61+'Marzo '!L61</f>
        <v>0</v>
      </c>
      <c r="M61" s="23">
        <f>+Enero!M61+Febrero!M61+'Marzo '!M61</f>
        <v>0</v>
      </c>
      <c r="N61" s="23">
        <f>+Enero!N61+Febrero!N61+'Marzo '!N61</f>
        <v>0</v>
      </c>
      <c r="O61" s="23">
        <f>+Enero!O61+Febrero!O61+'Marzo '!O61</f>
        <v>0</v>
      </c>
      <c r="P61" s="23">
        <f>+Enero!P61+Febrero!P61+'Marzo '!P61</f>
        <v>0</v>
      </c>
      <c r="Q61" s="23">
        <f>+Enero!Q61+Febrero!Q61+'Marzo '!Q61</f>
        <v>0</v>
      </c>
      <c r="R61" s="23">
        <f>+Enero!R61+Febrero!R61+'Marzo '!R61</f>
        <v>0</v>
      </c>
      <c r="S61" s="23">
        <f>+Enero!S61+Febrero!S61+'Marzo '!S61</f>
        <v>0</v>
      </c>
      <c r="T61" s="23">
        <f>+Enero!T61+Febrero!T61+'Marzo '!T61</f>
        <v>609</v>
      </c>
      <c r="U61" s="23">
        <f>+Enero!U61+Febrero!U61+'Marzo '!U61</f>
        <v>1</v>
      </c>
      <c r="V61" s="23">
        <f>+Enero!V61+Febrero!V61+'Marzo '!V61</f>
        <v>289</v>
      </c>
      <c r="W61" s="23">
        <f>+Enero!W61+Febrero!W61+'Marzo '!W61</f>
        <v>321</v>
      </c>
      <c r="X61" s="23">
        <f>+Enero!X61+Febrero!X61+'Marzo '!X61</f>
        <v>361</v>
      </c>
      <c r="Y61" s="23">
        <f>+Enero!Y61+Febrero!Y61+'Marzo '!Y61</f>
        <v>361</v>
      </c>
      <c r="Z61" s="23">
        <f>+Enero!Z61+Febrero!Z61+'Marzo '!Z61</f>
        <v>0</v>
      </c>
      <c r="AA61" s="23">
        <f>+Enero!AA61+Febrero!AA61+'Marzo '!AA61</f>
        <v>0</v>
      </c>
      <c r="AB61" s="23">
        <f>+Enero!AB61+Febrero!AB61+'Marzo '!AB61</f>
        <v>0</v>
      </c>
      <c r="AC61" s="23">
        <f>+Enero!AC61+Febrero!AC61+'Marzo '!AC61</f>
        <v>0</v>
      </c>
      <c r="AD61" s="23">
        <f>+Enero!AD61+Febrero!AD61+'Marzo '!AD61</f>
        <v>0</v>
      </c>
      <c r="AE61" s="23">
        <f>+Enero!AE61+Febrero!AE61+'Marzo '!AE61</f>
        <v>0</v>
      </c>
      <c r="AF61" s="23">
        <f>+Enero!AF61+Febrero!AF61+'Marzo '!AF61</f>
        <v>227</v>
      </c>
      <c r="AG61" s="23">
        <f>+Enero!AG61+Febrero!AG61+'Marzo '!AG61</f>
        <v>0</v>
      </c>
      <c r="AH61" s="23">
        <f>+Enero!AH61+Febrero!AH61+'Marzo '!AH61</f>
        <v>107</v>
      </c>
      <c r="AI61" s="23">
        <f>+Enero!AI61+Febrero!AI61+'Marzo '!AI61</f>
        <v>0</v>
      </c>
      <c r="AJ61" s="23">
        <f>+Enero!AJ61+Febrero!AJ61+'Marzo '!AJ61</f>
        <v>0</v>
      </c>
      <c r="AK61" s="23">
        <f>+Enero!AK61+Febrero!AK61+'Marzo '!AK61</f>
        <v>0</v>
      </c>
      <c r="AL61" s="23">
        <f>+Enero!AL61+Febrero!AL61+'Marzo '!AL61</f>
        <v>0</v>
      </c>
      <c r="AM61" s="23">
        <f>+Enero!AM61+Febrero!AM61+'Marzo '!AM61</f>
        <v>210</v>
      </c>
      <c r="AN61" s="23">
        <f>+Enero!AN61+Febrero!AN61+'Marzo '!AN61</f>
        <v>0</v>
      </c>
      <c r="AO61" s="23">
        <f>+Enero!AO61+Febrero!AO61+'Marzo '!AO61</f>
        <v>0</v>
      </c>
      <c r="AP61" s="23">
        <f>+Enero!AP61+Febrero!AP61+'Marzo '!AP61</f>
        <v>0</v>
      </c>
      <c r="AQ61" s="23">
        <f>+Enero!AQ61+Febrero!AQ61+'Marzo '!AQ61</f>
        <v>0</v>
      </c>
      <c r="AR61" s="23">
        <f>+Enero!AR61+Febrero!AR61+'Marzo '!AR61</f>
        <v>0</v>
      </c>
      <c r="AS61" s="23">
        <f>+Enero!AS61+Febrero!AS61+'Marzo '!AS61</f>
        <v>0</v>
      </c>
      <c r="AT61" s="23">
        <f>+Enero!AT61+Febrero!AT61+'Marzo '!AT61</f>
        <v>0</v>
      </c>
      <c r="AU61" s="23">
        <f>+Enero!AU61+Febrero!AU61+'Marzo '!AU61</f>
        <v>0</v>
      </c>
      <c r="AV61" s="256" t="s">
        <v>134</v>
      </c>
      <c r="CG61" s="243">
        <v>0</v>
      </c>
      <c r="CI61" s="243">
        <v>0</v>
      </c>
      <c r="CJ61" s="243">
        <v>0</v>
      </c>
      <c r="CK61" s="243">
        <v>0</v>
      </c>
    </row>
    <row r="62" spans="1:89" x14ac:dyDescent="0.2">
      <c r="A62" s="48" t="s">
        <v>186</v>
      </c>
      <c r="B62" s="249">
        <f>SUM(C62+D62+E62+F62+G62+H62+I62+J62+K62+L62+M62+N62+O62+P62+Q62+R62+S62)</f>
        <v>1957</v>
      </c>
      <c r="C62" s="23">
        <f>+Enero!C62+Febrero!C62+'Marzo '!C62</f>
        <v>108</v>
      </c>
      <c r="D62" s="23">
        <f>+Enero!D62+Febrero!D62+'Marzo '!D62</f>
        <v>81</v>
      </c>
      <c r="E62" s="23">
        <f>+Enero!E62+Febrero!E62+'Marzo '!E62</f>
        <v>56</v>
      </c>
      <c r="F62" s="23">
        <f>+Enero!F62+Febrero!F62+'Marzo '!F62</f>
        <v>119</v>
      </c>
      <c r="G62" s="23">
        <f>+Enero!G62+Febrero!G62+'Marzo '!G62</f>
        <v>74</v>
      </c>
      <c r="H62" s="23">
        <f>+Enero!H62+Febrero!H62+'Marzo '!H62</f>
        <v>61</v>
      </c>
      <c r="I62" s="23">
        <f>+Enero!I62+Febrero!I62+'Marzo '!I62</f>
        <v>81</v>
      </c>
      <c r="J62" s="23">
        <f>+Enero!J62+Febrero!J62+'Marzo '!J62</f>
        <v>68</v>
      </c>
      <c r="K62" s="23">
        <f>+Enero!K62+Febrero!K62+'Marzo '!K62</f>
        <v>105</v>
      </c>
      <c r="L62" s="23">
        <f>+Enero!L62+Febrero!L62+'Marzo '!L62</f>
        <v>147</v>
      </c>
      <c r="M62" s="23">
        <f>+Enero!M62+Febrero!M62+'Marzo '!M62</f>
        <v>200</v>
      </c>
      <c r="N62" s="23">
        <f>+Enero!N62+Febrero!N62+'Marzo '!N62</f>
        <v>181</v>
      </c>
      <c r="O62" s="23">
        <f>+Enero!O62+Febrero!O62+'Marzo '!O62</f>
        <v>163</v>
      </c>
      <c r="P62" s="23">
        <f>+Enero!P62+Febrero!P62+'Marzo '!P62</f>
        <v>162</v>
      </c>
      <c r="Q62" s="23">
        <f>+Enero!Q62+Febrero!Q62+'Marzo '!Q62</f>
        <v>133</v>
      </c>
      <c r="R62" s="23">
        <f>+Enero!R62+Febrero!R62+'Marzo '!R62</f>
        <v>107</v>
      </c>
      <c r="S62" s="23">
        <f>+Enero!S62+Febrero!S62+'Marzo '!S62</f>
        <v>111</v>
      </c>
      <c r="T62" s="23">
        <f>+Enero!T62+Febrero!T62+'Marzo '!T62</f>
        <v>245</v>
      </c>
      <c r="U62" s="23">
        <f>+Enero!U62+Febrero!U62+'Marzo '!U62</f>
        <v>1712</v>
      </c>
      <c r="V62" s="23">
        <f>+Enero!V62+Febrero!V62+'Marzo '!V62</f>
        <v>793</v>
      </c>
      <c r="W62" s="23">
        <f>+Enero!W62+Febrero!W62+'Marzo '!W62</f>
        <v>1164</v>
      </c>
      <c r="X62" s="23">
        <f>+Enero!X62+Febrero!X62+'Marzo '!X62</f>
        <v>155</v>
      </c>
      <c r="Y62" s="23">
        <f>+Enero!Y62+Febrero!Y62+'Marzo '!Y62</f>
        <v>155</v>
      </c>
      <c r="Z62" s="23">
        <f>+Enero!Z62+Febrero!Z62+'Marzo '!Z62</f>
        <v>0</v>
      </c>
      <c r="AA62" s="23">
        <f>+Enero!AA62+Febrero!AA62+'Marzo '!AA62</f>
        <v>0</v>
      </c>
      <c r="AB62" s="23">
        <f>+Enero!AB62+Febrero!AB62+'Marzo '!AB62</f>
        <v>1031</v>
      </c>
      <c r="AC62" s="23">
        <f>+Enero!AC62+Febrero!AC62+'Marzo '!AC62</f>
        <v>959</v>
      </c>
      <c r="AD62" s="23">
        <f>+Enero!AD62+Febrero!AD62+'Marzo '!AD62</f>
        <v>0</v>
      </c>
      <c r="AE62" s="23">
        <f>+Enero!AE62+Febrero!AE62+'Marzo '!AE62</f>
        <v>72</v>
      </c>
      <c r="AF62" s="23">
        <f>+Enero!AF62+Febrero!AF62+'Marzo '!AF62</f>
        <v>855</v>
      </c>
      <c r="AG62" s="23">
        <f>+Enero!AG62+Febrero!AG62+'Marzo '!AG62</f>
        <v>64</v>
      </c>
      <c r="AH62" s="23">
        <f>+Enero!AH62+Febrero!AH62+'Marzo '!AH62</f>
        <v>39</v>
      </c>
      <c r="AI62" s="23">
        <f>+Enero!AI62+Febrero!AI62+'Marzo '!AI62</f>
        <v>294</v>
      </c>
      <c r="AJ62" s="23">
        <f>+Enero!AJ62+Febrero!AJ62+'Marzo '!AJ62</f>
        <v>1</v>
      </c>
      <c r="AK62" s="23">
        <f>+Enero!AK62+Febrero!AK62+'Marzo '!AK62</f>
        <v>0</v>
      </c>
      <c r="AL62" s="23">
        <f>+Enero!AL62+Febrero!AL62+'Marzo '!AL62</f>
        <v>37</v>
      </c>
      <c r="AM62" s="23">
        <f>+Enero!AM62+Febrero!AM62+'Marzo '!AM62</f>
        <v>86</v>
      </c>
      <c r="AN62" s="23">
        <f>+Enero!AN62+Febrero!AN62+'Marzo '!AN62</f>
        <v>365</v>
      </c>
      <c r="AO62" s="23">
        <f>+Enero!AO62+Febrero!AO62+'Marzo '!AO62</f>
        <v>0</v>
      </c>
      <c r="AP62" s="23">
        <f>+Enero!AP62+Febrero!AP62+'Marzo '!AP62</f>
        <v>0</v>
      </c>
      <c r="AQ62" s="23">
        <f>+Enero!AQ62+Febrero!AQ62+'Marzo '!AQ62</f>
        <v>0</v>
      </c>
      <c r="AR62" s="23">
        <f>+Enero!AR62+Febrero!AR62+'Marzo '!AR62</f>
        <v>0</v>
      </c>
      <c r="AS62" s="23">
        <f>+Enero!AS62+Febrero!AS62+'Marzo '!AS62</f>
        <v>0</v>
      </c>
      <c r="AT62" s="23">
        <f>+Enero!AT62+Febrero!AT62+'Marzo '!AT62</f>
        <v>0</v>
      </c>
      <c r="AU62" s="23">
        <f>+Enero!AU62+Febrero!AU62+'Marzo '!AU62</f>
        <v>0</v>
      </c>
      <c r="AV62" s="256" t="s">
        <v>134</v>
      </c>
      <c r="CG62" s="243">
        <v>0</v>
      </c>
      <c r="CI62" s="243">
        <v>0</v>
      </c>
      <c r="CJ62" s="243">
        <v>0</v>
      </c>
      <c r="CK62" s="243">
        <v>0</v>
      </c>
    </row>
    <row r="63" spans="1:89" x14ac:dyDescent="0.2">
      <c r="A63" s="48" t="s">
        <v>187</v>
      </c>
      <c r="B63" s="249">
        <f>SUM(C63+D63+E63+F63+G63+H63+I63+J63+K63)</f>
        <v>0</v>
      </c>
      <c r="C63" s="23">
        <f>+Enero!C63+Febrero!C63+'Marzo '!C63</f>
        <v>0</v>
      </c>
      <c r="D63" s="23">
        <f>+Enero!D63+Febrero!D63+'Marzo '!D63</f>
        <v>0</v>
      </c>
      <c r="E63" s="23">
        <f>+Enero!E63+Febrero!E63+'Marzo '!E63</f>
        <v>0</v>
      </c>
      <c r="F63" s="23">
        <f>+Enero!F63+Febrero!F63+'Marzo '!F63</f>
        <v>0</v>
      </c>
      <c r="G63" s="23">
        <f>+Enero!G63+Febrero!G63+'Marzo '!G63</f>
        <v>0</v>
      </c>
      <c r="H63" s="23">
        <f>+Enero!H63+Febrero!H63+'Marzo '!H63</f>
        <v>0</v>
      </c>
      <c r="I63" s="23">
        <f>+Enero!I63+Febrero!I63+'Marzo '!I63</f>
        <v>0</v>
      </c>
      <c r="J63" s="23">
        <f>+Enero!J63+Febrero!J63+'Marzo '!J63</f>
        <v>0</v>
      </c>
      <c r="K63" s="23">
        <f>+Enero!K63+Febrero!K63+'Marzo '!K63</f>
        <v>0</v>
      </c>
      <c r="L63" s="23">
        <f>+Enero!L63+Febrero!L63+'Marzo '!L63</f>
        <v>0</v>
      </c>
      <c r="M63" s="23">
        <f>+Enero!M63+Febrero!M63+'Marzo '!M63</f>
        <v>0</v>
      </c>
      <c r="N63" s="23">
        <f>+Enero!N63+Febrero!N63+'Marzo '!N63</f>
        <v>0</v>
      </c>
      <c r="O63" s="23">
        <f>+Enero!O63+Febrero!O63+'Marzo '!O63</f>
        <v>0</v>
      </c>
      <c r="P63" s="23">
        <f>+Enero!P63+Febrero!P63+'Marzo '!P63</f>
        <v>0</v>
      </c>
      <c r="Q63" s="23">
        <f>+Enero!Q63+Febrero!Q63+'Marzo '!Q63</f>
        <v>0</v>
      </c>
      <c r="R63" s="23">
        <f>+Enero!R63+Febrero!R63+'Marzo '!R63</f>
        <v>0</v>
      </c>
      <c r="S63" s="23">
        <f>+Enero!S63+Febrero!S63+'Marzo '!S63</f>
        <v>0</v>
      </c>
      <c r="T63" s="23">
        <f>+Enero!T63+Febrero!T63+'Marzo '!T63</f>
        <v>0</v>
      </c>
      <c r="U63" s="23">
        <f>+Enero!U63+Febrero!U63+'Marzo '!U63</f>
        <v>0</v>
      </c>
      <c r="V63" s="23">
        <f>+Enero!V63+Febrero!V63+'Marzo '!V63</f>
        <v>0</v>
      </c>
      <c r="W63" s="23">
        <f>+Enero!W63+Febrero!W63+'Marzo '!W63</f>
        <v>0</v>
      </c>
      <c r="X63" s="23">
        <f>+Enero!X63+Febrero!X63+'Marzo '!X63</f>
        <v>0</v>
      </c>
      <c r="Y63" s="23">
        <f>+Enero!Y63+Febrero!Y63+'Marzo '!Y63</f>
        <v>0</v>
      </c>
      <c r="Z63" s="23">
        <f>+Enero!Z63+Febrero!Z63+'Marzo '!Z63</f>
        <v>0</v>
      </c>
      <c r="AA63" s="23">
        <f>+Enero!AA63+Febrero!AA63+'Marzo '!AA63</f>
        <v>0</v>
      </c>
      <c r="AB63" s="23">
        <f>+Enero!AB63+Febrero!AB63+'Marzo '!AB63</f>
        <v>0</v>
      </c>
      <c r="AC63" s="23">
        <f>+Enero!AC63+Febrero!AC63+'Marzo '!AC63</f>
        <v>0</v>
      </c>
      <c r="AD63" s="23">
        <f>+Enero!AD63+Febrero!AD63+'Marzo '!AD63</f>
        <v>0</v>
      </c>
      <c r="AE63" s="23">
        <f>+Enero!AE63+Febrero!AE63+'Marzo '!AE63</f>
        <v>0</v>
      </c>
      <c r="AF63" s="23">
        <f>+Enero!AF63+Febrero!AF63+'Marzo '!AF63</f>
        <v>0</v>
      </c>
      <c r="AG63" s="23">
        <f>+Enero!AG63+Febrero!AG63+'Marzo '!AG63</f>
        <v>0</v>
      </c>
      <c r="AH63" s="23">
        <f>+Enero!AH63+Febrero!AH63+'Marzo '!AH63</f>
        <v>0</v>
      </c>
      <c r="AI63" s="23">
        <f>+Enero!AI63+Febrero!AI63+'Marzo '!AI63</f>
        <v>0</v>
      </c>
      <c r="AJ63" s="23">
        <f>+Enero!AJ63+Febrero!AJ63+'Marzo '!AJ63</f>
        <v>0</v>
      </c>
      <c r="AK63" s="23">
        <f>+Enero!AK63+Febrero!AK63+'Marzo '!AK63</f>
        <v>0</v>
      </c>
      <c r="AL63" s="23">
        <f>+Enero!AL63+Febrero!AL63+'Marzo '!AL63</f>
        <v>0</v>
      </c>
      <c r="AM63" s="23">
        <f>+Enero!AM63+Febrero!AM63+'Marzo '!AM63</f>
        <v>0</v>
      </c>
      <c r="AN63" s="23">
        <f>+Enero!AN63+Febrero!AN63+'Marzo '!AN63</f>
        <v>0</v>
      </c>
      <c r="AO63" s="23">
        <f>+Enero!AO63+Febrero!AO63+'Marzo '!AO63</f>
        <v>0</v>
      </c>
      <c r="AP63" s="23">
        <f>+Enero!AP63+Febrero!AP63+'Marzo '!AP63</f>
        <v>0</v>
      </c>
      <c r="AQ63" s="23">
        <f>+Enero!AQ63+Febrero!AQ63+'Marzo '!AQ63</f>
        <v>0</v>
      </c>
      <c r="AR63" s="23">
        <f>+Enero!AR63+Febrero!AR63+'Marzo '!AR63</f>
        <v>0</v>
      </c>
      <c r="AS63" s="23">
        <f>+Enero!AS63+Febrero!AS63+'Marzo '!AS63</f>
        <v>0</v>
      </c>
      <c r="AT63" s="23">
        <f>+Enero!AT63+Febrero!AT63+'Marzo '!AT63</f>
        <v>0</v>
      </c>
      <c r="AU63" s="23">
        <f>+Enero!AU63+Febrero!AU63+'Marzo '!AU63</f>
        <v>0</v>
      </c>
      <c r="AV63" s="256" t="s">
        <v>134</v>
      </c>
      <c r="CG63" s="243">
        <v>0</v>
      </c>
      <c r="CI63" s="243">
        <v>0</v>
      </c>
      <c r="CJ63" s="243">
        <v>0</v>
      </c>
      <c r="CK63" s="243">
        <v>0</v>
      </c>
    </row>
    <row r="64" spans="1:89" x14ac:dyDescent="0.2">
      <c r="A64" s="48" t="s">
        <v>188</v>
      </c>
      <c r="B64" s="249">
        <f>SUM(C64+D64+E64+F64+G64+H64+I64+J64+K64+L64+M64+N64+O64+P64+Q64+R64+S64)</f>
        <v>1052</v>
      </c>
      <c r="C64" s="23">
        <f>+Enero!C64+Febrero!C64+'Marzo '!C64</f>
        <v>0</v>
      </c>
      <c r="D64" s="23">
        <f>+Enero!D64+Febrero!D64+'Marzo '!D64</f>
        <v>0</v>
      </c>
      <c r="E64" s="23">
        <f>+Enero!E64+Febrero!E64+'Marzo '!E64</f>
        <v>0</v>
      </c>
      <c r="F64" s="23">
        <f>+Enero!F64+Febrero!F64+'Marzo '!F64</f>
        <v>16</v>
      </c>
      <c r="G64" s="23">
        <f>+Enero!G64+Febrero!G64+'Marzo '!G64</f>
        <v>12</v>
      </c>
      <c r="H64" s="23">
        <f>+Enero!H64+Febrero!H64+'Marzo '!H64</f>
        <v>16</v>
      </c>
      <c r="I64" s="23">
        <f>+Enero!I64+Febrero!I64+'Marzo '!I64</f>
        <v>12</v>
      </c>
      <c r="J64" s="23">
        <f>+Enero!J64+Febrero!J64+'Marzo '!J64</f>
        <v>25</v>
      </c>
      <c r="K64" s="23">
        <f>+Enero!K64+Febrero!K64+'Marzo '!K64</f>
        <v>31</v>
      </c>
      <c r="L64" s="23">
        <f>+Enero!L64+Febrero!L64+'Marzo '!L64</f>
        <v>45</v>
      </c>
      <c r="M64" s="23">
        <f>+Enero!M64+Febrero!M64+'Marzo '!M64</f>
        <v>52</v>
      </c>
      <c r="N64" s="23">
        <f>+Enero!N64+Febrero!N64+'Marzo '!N64</f>
        <v>91</v>
      </c>
      <c r="O64" s="23">
        <f>+Enero!O64+Febrero!O64+'Marzo '!O64</f>
        <v>93</v>
      </c>
      <c r="P64" s="23">
        <f>+Enero!P64+Febrero!P64+'Marzo '!P64</f>
        <v>164</v>
      </c>
      <c r="Q64" s="23">
        <f>+Enero!Q64+Febrero!Q64+'Marzo '!Q64</f>
        <v>184</v>
      </c>
      <c r="R64" s="23">
        <f>+Enero!R64+Febrero!R64+'Marzo '!R64</f>
        <v>156</v>
      </c>
      <c r="S64" s="23">
        <f>+Enero!S64+Febrero!S64+'Marzo '!S64</f>
        <v>155</v>
      </c>
      <c r="T64" s="23">
        <f>+Enero!T64+Febrero!T64+'Marzo '!T64</f>
        <v>0</v>
      </c>
      <c r="U64" s="23">
        <f>+Enero!U64+Febrero!U64+'Marzo '!U64</f>
        <v>1052</v>
      </c>
      <c r="V64" s="23">
        <f>+Enero!V64+Febrero!V64+'Marzo '!V64</f>
        <v>871</v>
      </c>
      <c r="W64" s="23">
        <f>+Enero!W64+Febrero!W64+'Marzo '!W64</f>
        <v>181</v>
      </c>
      <c r="X64" s="23">
        <f>+Enero!X64+Febrero!X64+'Marzo '!X64</f>
        <v>0</v>
      </c>
      <c r="Y64" s="23">
        <f>+Enero!Y64+Febrero!Y64+'Marzo '!Y64</f>
        <v>0</v>
      </c>
      <c r="Z64" s="23">
        <f>+Enero!Z64+Febrero!Z64+'Marzo '!Z64</f>
        <v>0</v>
      </c>
      <c r="AA64" s="23">
        <f>+Enero!AA64+Febrero!AA64+'Marzo '!AA64</f>
        <v>0</v>
      </c>
      <c r="AB64" s="23">
        <f>+Enero!AB64+Febrero!AB64+'Marzo '!AB64</f>
        <v>396</v>
      </c>
      <c r="AC64" s="23">
        <f>+Enero!AC64+Febrero!AC64+'Marzo '!AC64</f>
        <v>396</v>
      </c>
      <c r="AD64" s="23">
        <f>+Enero!AD64+Febrero!AD64+'Marzo '!AD64</f>
        <v>0</v>
      </c>
      <c r="AE64" s="23">
        <f>+Enero!AE64+Febrero!AE64+'Marzo '!AE64</f>
        <v>0</v>
      </c>
      <c r="AF64" s="23">
        <f>+Enero!AF64+Febrero!AF64+'Marzo '!AF64</f>
        <v>384</v>
      </c>
      <c r="AG64" s="23">
        <f>+Enero!AG64+Febrero!AG64+'Marzo '!AG64</f>
        <v>49</v>
      </c>
      <c r="AH64" s="23">
        <f>+Enero!AH64+Febrero!AH64+'Marzo '!AH64</f>
        <v>0</v>
      </c>
      <c r="AI64" s="23">
        <f>+Enero!AI64+Febrero!AI64+'Marzo '!AI64</f>
        <v>108</v>
      </c>
      <c r="AJ64" s="23">
        <f>+Enero!AJ64+Febrero!AJ64+'Marzo '!AJ64</f>
        <v>23</v>
      </c>
      <c r="AK64" s="23">
        <f>+Enero!AK64+Febrero!AK64+'Marzo '!AK64</f>
        <v>0</v>
      </c>
      <c r="AL64" s="23">
        <f>+Enero!AL64+Febrero!AL64+'Marzo '!AL64</f>
        <v>40</v>
      </c>
      <c r="AM64" s="23">
        <f>+Enero!AM64+Febrero!AM64+'Marzo '!AM64</f>
        <v>0</v>
      </c>
      <c r="AN64" s="23">
        <f>+Enero!AN64+Febrero!AN64+'Marzo '!AN64</f>
        <v>38</v>
      </c>
      <c r="AO64" s="23">
        <f>+Enero!AO64+Febrero!AO64+'Marzo '!AO64</f>
        <v>0</v>
      </c>
      <c r="AP64" s="23">
        <f>+Enero!AP64+Febrero!AP64+'Marzo '!AP64</f>
        <v>0</v>
      </c>
      <c r="AQ64" s="23">
        <f>+Enero!AQ64+Febrero!AQ64+'Marzo '!AQ64</f>
        <v>0</v>
      </c>
      <c r="AR64" s="23">
        <f>+Enero!AR64+Febrero!AR64+'Marzo '!AR64</f>
        <v>0</v>
      </c>
      <c r="AS64" s="23">
        <f>+Enero!AS64+Febrero!AS64+'Marzo '!AS64</f>
        <v>0</v>
      </c>
      <c r="AT64" s="23">
        <f>+Enero!AT64+Febrero!AT64+'Marzo '!AT64</f>
        <v>0</v>
      </c>
      <c r="AU64" s="23">
        <f>+Enero!AU64+Febrero!AU64+'Marzo '!AU64</f>
        <v>0</v>
      </c>
      <c r="AV64" s="256" t="s">
        <v>134</v>
      </c>
      <c r="CG64" s="243">
        <v>0</v>
      </c>
      <c r="CI64" s="243">
        <v>0</v>
      </c>
      <c r="CJ64" s="243">
        <v>0</v>
      </c>
      <c r="CK64" s="243">
        <v>0</v>
      </c>
    </row>
    <row r="65" spans="1:96" x14ac:dyDescent="0.2">
      <c r="A65" s="48" t="s">
        <v>189</v>
      </c>
      <c r="B65" s="249">
        <f>SUM(C65+D65+E65+F65+G65+H65+I65+J65+K65)</f>
        <v>0</v>
      </c>
      <c r="C65" s="23">
        <f>+Enero!C65+Febrero!C65+'Marzo '!C65</f>
        <v>0</v>
      </c>
      <c r="D65" s="23">
        <f>+Enero!D65+Febrero!D65+'Marzo '!D65</f>
        <v>0</v>
      </c>
      <c r="E65" s="23">
        <f>+Enero!E65+Febrero!E65+'Marzo '!E65</f>
        <v>0</v>
      </c>
      <c r="F65" s="23">
        <f>+Enero!F65+Febrero!F65+'Marzo '!F65</f>
        <v>0</v>
      </c>
      <c r="G65" s="23">
        <f>+Enero!G65+Febrero!G65+'Marzo '!G65</f>
        <v>0</v>
      </c>
      <c r="H65" s="23">
        <f>+Enero!H65+Febrero!H65+'Marzo '!H65</f>
        <v>0</v>
      </c>
      <c r="I65" s="23">
        <f>+Enero!I65+Febrero!I65+'Marzo '!I65</f>
        <v>0</v>
      </c>
      <c r="J65" s="23">
        <f>+Enero!J65+Febrero!J65+'Marzo '!J65</f>
        <v>0</v>
      </c>
      <c r="K65" s="23">
        <f>+Enero!K65+Febrero!K65+'Marzo '!K65</f>
        <v>0</v>
      </c>
      <c r="L65" s="23">
        <f>+Enero!L65+Febrero!L65+'Marzo '!L65</f>
        <v>0</v>
      </c>
      <c r="M65" s="23">
        <f>+Enero!M65+Febrero!M65+'Marzo '!M65</f>
        <v>0</v>
      </c>
      <c r="N65" s="23">
        <f>+Enero!N65+Febrero!N65+'Marzo '!N65</f>
        <v>0</v>
      </c>
      <c r="O65" s="23">
        <f>+Enero!O65+Febrero!O65+'Marzo '!O65</f>
        <v>0</v>
      </c>
      <c r="P65" s="23">
        <f>+Enero!P65+Febrero!P65+'Marzo '!P65</f>
        <v>0</v>
      </c>
      <c r="Q65" s="23">
        <f>+Enero!Q65+Febrero!Q65+'Marzo '!Q65</f>
        <v>0</v>
      </c>
      <c r="R65" s="23">
        <f>+Enero!R65+Febrero!R65+'Marzo '!R65</f>
        <v>0</v>
      </c>
      <c r="S65" s="23">
        <f>+Enero!S65+Febrero!S65+'Marzo '!S65</f>
        <v>0</v>
      </c>
      <c r="T65" s="23">
        <f>+Enero!T65+Febrero!T65+'Marzo '!T65</f>
        <v>0</v>
      </c>
      <c r="U65" s="23">
        <f>+Enero!U65+Febrero!U65+'Marzo '!U65</f>
        <v>0</v>
      </c>
      <c r="V65" s="23">
        <f>+Enero!V65+Febrero!V65+'Marzo '!V65</f>
        <v>0</v>
      </c>
      <c r="W65" s="23">
        <f>+Enero!W65+Febrero!W65+'Marzo '!W65</f>
        <v>0</v>
      </c>
      <c r="X65" s="23">
        <f>+Enero!X65+Febrero!X65+'Marzo '!X65</f>
        <v>0</v>
      </c>
      <c r="Y65" s="23">
        <f>+Enero!Y65+Febrero!Y65+'Marzo '!Y65</f>
        <v>0</v>
      </c>
      <c r="Z65" s="23">
        <f>+Enero!Z65+Febrero!Z65+'Marzo '!Z65</f>
        <v>0</v>
      </c>
      <c r="AA65" s="23">
        <f>+Enero!AA65+Febrero!AA65+'Marzo '!AA65</f>
        <v>0</v>
      </c>
      <c r="AB65" s="23">
        <f>+Enero!AB65+Febrero!AB65+'Marzo '!AB65</f>
        <v>0</v>
      </c>
      <c r="AC65" s="23">
        <f>+Enero!AC65+Febrero!AC65+'Marzo '!AC65</f>
        <v>0</v>
      </c>
      <c r="AD65" s="23">
        <f>+Enero!AD65+Febrero!AD65+'Marzo '!AD65</f>
        <v>0</v>
      </c>
      <c r="AE65" s="23">
        <f>+Enero!AE65+Febrero!AE65+'Marzo '!AE65</f>
        <v>0</v>
      </c>
      <c r="AF65" s="23">
        <f>+Enero!AF65+Febrero!AF65+'Marzo '!AF65</f>
        <v>0</v>
      </c>
      <c r="AG65" s="23">
        <f>+Enero!AG65+Febrero!AG65+'Marzo '!AG65</f>
        <v>0</v>
      </c>
      <c r="AH65" s="23">
        <f>+Enero!AH65+Febrero!AH65+'Marzo '!AH65</f>
        <v>0</v>
      </c>
      <c r="AI65" s="23">
        <f>+Enero!AI65+Febrero!AI65+'Marzo '!AI65</f>
        <v>0</v>
      </c>
      <c r="AJ65" s="23">
        <f>+Enero!AJ65+Febrero!AJ65+'Marzo '!AJ65</f>
        <v>0</v>
      </c>
      <c r="AK65" s="23">
        <f>+Enero!AK65+Febrero!AK65+'Marzo '!AK65</f>
        <v>0</v>
      </c>
      <c r="AL65" s="23">
        <f>+Enero!AL65+Febrero!AL65+'Marzo '!AL65</f>
        <v>0</v>
      </c>
      <c r="AM65" s="23">
        <f>+Enero!AM65+Febrero!AM65+'Marzo '!AM65</f>
        <v>0</v>
      </c>
      <c r="AN65" s="23">
        <f>+Enero!AN65+Febrero!AN65+'Marzo '!AN65</f>
        <v>0</v>
      </c>
      <c r="AO65" s="23">
        <f>+Enero!AO65+Febrero!AO65+'Marzo '!AO65</f>
        <v>0</v>
      </c>
      <c r="AP65" s="23">
        <f>+Enero!AP65+Febrero!AP65+'Marzo '!AP65</f>
        <v>0</v>
      </c>
      <c r="AQ65" s="23">
        <f>+Enero!AQ65+Febrero!AQ65+'Marzo '!AQ65</f>
        <v>0</v>
      </c>
      <c r="AR65" s="23">
        <f>+Enero!AR65+Febrero!AR65+'Marzo '!AR65</f>
        <v>0</v>
      </c>
      <c r="AS65" s="23">
        <f>+Enero!AS65+Febrero!AS65+'Marzo '!AS65</f>
        <v>0</v>
      </c>
      <c r="AT65" s="23">
        <f>+Enero!AT65+Febrero!AT65+'Marzo '!AT65</f>
        <v>0</v>
      </c>
      <c r="AU65" s="23">
        <f>+Enero!AU65+Febrero!AU65+'Marzo '!AU65</f>
        <v>0</v>
      </c>
      <c r="AV65" s="256" t="s">
        <v>134</v>
      </c>
      <c r="CG65" s="243">
        <v>0</v>
      </c>
      <c r="CI65" s="243">
        <v>0</v>
      </c>
      <c r="CJ65" s="243">
        <v>0</v>
      </c>
      <c r="CK65" s="243">
        <v>0</v>
      </c>
    </row>
    <row r="66" spans="1:96" x14ac:dyDescent="0.2">
      <c r="A66" s="48" t="s">
        <v>190</v>
      </c>
      <c r="B66" s="249">
        <f>SUM(C66+D66+E66+F66+G66+H66+I66+J66+K66+L66+M66+N66+O66+P66+Q66+R66+S66)</f>
        <v>0</v>
      </c>
      <c r="C66" s="23">
        <f>+Enero!C66+Febrero!C66+'Marzo '!C66</f>
        <v>0</v>
      </c>
      <c r="D66" s="23">
        <f>+Enero!D66+Febrero!D66+'Marzo '!D66</f>
        <v>0</v>
      </c>
      <c r="E66" s="23">
        <f>+Enero!E66+Febrero!E66+'Marzo '!E66</f>
        <v>0</v>
      </c>
      <c r="F66" s="23">
        <f>+Enero!F66+Febrero!F66+'Marzo '!F66</f>
        <v>0</v>
      </c>
      <c r="G66" s="23">
        <f>+Enero!G66+Febrero!G66+'Marzo '!G66</f>
        <v>0</v>
      </c>
      <c r="H66" s="23">
        <f>+Enero!H66+Febrero!H66+'Marzo '!H66</f>
        <v>0</v>
      </c>
      <c r="I66" s="23">
        <f>+Enero!I66+Febrero!I66+'Marzo '!I66</f>
        <v>0</v>
      </c>
      <c r="J66" s="23">
        <f>+Enero!J66+Febrero!J66+'Marzo '!J66</f>
        <v>0</v>
      </c>
      <c r="K66" s="23">
        <f>+Enero!K66+Febrero!K66+'Marzo '!K66</f>
        <v>0</v>
      </c>
      <c r="L66" s="23">
        <f>+Enero!L66+Febrero!L66+'Marzo '!L66</f>
        <v>0</v>
      </c>
      <c r="M66" s="23">
        <f>+Enero!M66+Febrero!M66+'Marzo '!M66</f>
        <v>0</v>
      </c>
      <c r="N66" s="23">
        <f>+Enero!N66+Febrero!N66+'Marzo '!N66</f>
        <v>0</v>
      </c>
      <c r="O66" s="23">
        <f>+Enero!O66+Febrero!O66+'Marzo '!O66</f>
        <v>0</v>
      </c>
      <c r="P66" s="23">
        <f>+Enero!P66+Febrero!P66+'Marzo '!P66</f>
        <v>0</v>
      </c>
      <c r="Q66" s="23">
        <f>+Enero!Q66+Febrero!Q66+'Marzo '!Q66</f>
        <v>0</v>
      </c>
      <c r="R66" s="23">
        <f>+Enero!R66+Febrero!R66+'Marzo '!R66</f>
        <v>0</v>
      </c>
      <c r="S66" s="23">
        <f>+Enero!S66+Febrero!S66+'Marzo '!S66</f>
        <v>0</v>
      </c>
      <c r="T66" s="23">
        <f>+Enero!T66+Febrero!T66+'Marzo '!T66</f>
        <v>0</v>
      </c>
      <c r="U66" s="23">
        <f>+Enero!U66+Febrero!U66+'Marzo '!U66</f>
        <v>0</v>
      </c>
      <c r="V66" s="23">
        <f>+Enero!V66+Febrero!V66+'Marzo '!V66</f>
        <v>0</v>
      </c>
      <c r="W66" s="23">
        <f>+Enero!W66+Febrero!W66+'Marzo '!W66</f>
        <v>0</v>
      </c>
      <c r="X66" s="23">
        <f>+Enero!X66+Febrero!X66+'Marzo '!X66</f>
        <v>0</v>
      </c>
      <c r="Y66" s="23">
        <f>+Enero!Y66+Febrero!Y66+'Marzo '!Y66</f>
        <v>0</v>
      </c>
      <c r="Z66" s="23">
        <f>+Enero!Z66+Febrero!Z66+'Marzo '!Z66</f>
        <v>0</v>
      </c>
      <c r="AA66" s="23">
        <f>+Enero!AA66+Febrero!AA66+'Marzo '!AA66</f>
        <v>0</v>
      </c>
      <c r="AB66" s="23">
        <f>+Enero!AB66+Febrero!AB66+'Marzo '!AB66</f>
        <v>0</v>
      </c>
      <c r="AC66" s="23">
        <f>+Enero!AC66+Febrero!AC66+'Marzo '!AC66</f>
        <v>0</v>
      </c>
      <c r="AD66" s="23">
        <f>+Enero!AD66+Febrero!AD66+'Marzo '!AD66</f>
        <v>0</v>
      </c>
      <c r="AE66" s="23">
        <f>+Enero!AE66+Febrero!AE66+'Marzo '!AE66</f>
        <v>0</v>
      </c>
      <c r="AF66" s="23">
        <f>+Enero!AF66+Febrero!AF66+'Marzo '!AF66</f>
        <v>0</v>
      </c>
      <c r="AG66" s="23">
        <f>+Enero!AG66+Febrero!AG66+'Marzo '!AG66</f>
        <v>0</v>
      </c>
      <c r="AH66" s="23">
        <f>+Enero!AH66+Febrero!AH66+'Marzo '!AH66</f>
        <v>0</v>
      </c>
      <c r="AI66" s="23">
        <f>+Enero!AI66+Febrero!AI66+'Marzo '!AI66</f>
        <v>0</v>
      </c>
      <c r="AJ66" s="23">
        <f>+Enero!AJ66+Febrero!AJ66+'Marzo '!AJ66</f>
        <v>0</v>
      </c>
      <c r="AK66" s="23">
        <f>+Enero!AK66+Febrero!AK66+'Marzo '!AK66</f>
        <v>0</v>
      </c>
      <c r="AL66" s="23">
        <f>+Enero!AL66+Febrero!AL66+'Marzo '!AL66</f>
        <v>0</v>
      </c>
      <c r="AM66" s="23">
        <f>+Enero!AM66+Febrero!AM66+'Marzo '!AM66</f>
        <v>0</v>
      </c>
      <c r="AN66" s="23">
        <f>+Enero!AN66+Febrero!AN66+'Marzo '!AN66</f>
        <v>0</v>
      </c>
      <c r="AO66" s="23">
        <f>+Enero!AO66+Febrero!AO66+'Marzo '!AO66</f>
        <v>0</v>
      </c>
      <c r="AP66" s="23">
        <f>+Enero!AP66+Febrero!AP66+'Marzo '!AP66</f>
        <v>0</v>
      </c>
      <c r="AQ66" s="23">
        <f>+Enero!AQ66+Febrero!AQ66+'Marzo '!AQ66</f>
        <v>0</v>
      </c>
      <c r="AR66" s="23">
        <f>+Enero!AR66+Febrero!AR66+'Marzo '!AR66</f>
        <v>0</v>
      </c>
      <c r="AS66" s="23">
        <f>+Enero!AS66+Febrero!AS66+'Marzo '!AS66</f>
        <v>0</v>
      </c>
      <c r="AT66" s="23">
        <f>+Enero!AT66+Febrero!AT66+'Marzo '!AT66</f>
        <v>0</v>
      </c>
      <c r="AU66" s="23">
        <f>+Enero!AU66+Febrero!AU66+'Marzo '!AU66</f>
        <v>0</v>
      </c>
      <c r="AV66" s="256" t="s">
        <v>134</v>
      </c>
      <c r="CG66" s="243">
        <v>0</v>
      </c>
      <c r="CI66" s="243">
        <v>0</v>
      </c>
      <c r="CJ66" s="243">
        <v>0</v>
      </c>
      <c r="CK66" s="243">
        <v>0</v>
      </c>
    </row>
    <row r="67" spans="1:96" x14ac:dyDescent="0.2">
      <c r="A67" s="48" t="s">
        <v>191</v>
      </c>
      <c r="B67" s="249">
        <f>SUM(C67+D67+E67+F67+G67+H67+I67+J67+K67+L67+M67+N67+O67+P67+Q67+R67+S67)</f>
        <v>0</v>
      </c>
      <c r="C67" s="23">
        <f>+Enero!C67+Febrero!C67+'Marzo '!C67</f>
        <v>0</v>
      </c>
      <c r="D67" s="23">
        <f>+Enero!D67+Febrero!D67+'Marzo '!D67</f>
        <v>0</v>
      </c>
      <c r="E67" s="23">
        <f>+Enero!E67+Febrero!E67+'Marzo '!E67</f>
        <v>0</v>
      </c>
      <c r="F67" s="23">
        <f>+Enero!F67+Febrero!F67+'Marzo '!F67</f>
        <v>0</v>
      </c>
      <c r="G67" s="23">
        <f>+Enero!G67+Febrero!G67+'Marzo '!G67</f>
        <v>0</v>
      </c>
      <c r="H67" s="23">
        <f>+Enero!H67+Febrero!H67+'Marzo '!H67</f>
        <v>0</v>
      </c>
      <c r="I67" s="23">
        <f>+Enero!I67+Febrero!I67+'Marzo '!I67</f>
        <v>0</v>
      </c>
      <c r="J67" s="23">
        <f>+Enero!J67+Febrero!J67+'Marzo '!J67</f>
        <v>0</v>
      </c>
      <c r="K67" s="23">
        <f>+Enero!K67+Febrero!K67+'Marzo '!K67</f>
        <v>0</v>
      </c>
      <c r="L67" s="23">
        <f>+Enero!L67+Febrero!L67+'Marzo '!L67</f>
        <v>0</v>
      </c>
      <c r="M67" s="23">
        <f>+Enero!M67+Febrero!M67+'Marzo '!M67</f>
        <v>0</v>
      </c>
      <c r="N67" s="23">
        <f>+Enero!N67+Febrero!N67+'Marzo '!N67</f>
        <v>0</v>
      </c>
      <c r="O67" s="23">
        <f>+Enero!O67+Febrero!O67+'Marzo '!O67</f>
        <v>0</v>
      </c>
      <c r="P67" s="23">
        <f>+Enero!P67+Febrero!P67+'Marzo '!P67</f>
        <v>0</v>
      </c>
      <c r="Q67" s="23">
        <f>+Enero!Q67+Febrero!Q67+'Marzo '!Q67</f>
        <v>0</v>
      </c>
      <c r="R67" s="23">
        <f>+Enero!R67+Febrero!R67+'Marzo '!R67</f>
        <v>0</v>
      </c>
      <c r="S67" s="23">
        <f>+Enero!S67+Febrero!S67+'Marzo '!S67</f>
        <v>0</v>
      </c>
      <c r="T67" s="23">
        <f>+Enero!T67+Febrero!T67+'Marzo '!T67</f>
        <v>0</v>
      </c>
      <c r="U67" s="23">
        <f>+Enero!U67+Febrero!U67+'Marzo '!U67</f>
        <v>0</v>
      </c>
      <c r="V67" s="23">
        <f>+Enero!V67+Febrero!V67+'Marzo '!V67</f>
        <v>0</v>
      </c>
      <c r="W67" s="23">
        <f>+Enero!W67+Febrero!W67+'Marzo '!W67</f>
        <v>0</v>
      </c>
      <c r="X67" s="23">
        <f>+Enero!X67+Febrero!X67+'Marzo '!X67</f>
        <v>0</v>
      </c>
      <c r="Y67" s="23">
        <f>+Enero!Y67+Febrero!Y67+'Marzo '!Y67</f>
        <v>0</v>
      </c>
      <c r="Z67" s="23">
        <f>+Enero!Z67+Febrero!Z67+'Marzo '!Z67</f>
        <v>0</v>
      </c>
      <c r="AA67" s="23">
        <f>+Enero!AA67+Febrero!AA67+'Marzo '!AA67</f>
        <v>0</v>
      </c>
      <c r="AB67" s="23">
        <f>+Enero!AB67+Febrero!AB67+'Marzo '!AB67</f>
        <v>0</v>
      </c>
      <c r="AC67" s="23">
        <f>+Enero!AC67+Febrero!AC67+'Marzo '!AC67</f>
        <v>0</v>
      </c>
      <c r="AD67" s="23">
        <f>+Enero!AD67+Febrero!AD67+'Marzo '!AD67</f>
        <v>0</v>
      </c>
      <c r="AE67" s="23">
        <f>+Enero!AE67+Febrero!AE67+'Marzo '!AE67</f>
        <v>0</v>
      </c>
      <c r="AF67" s="23">
        <f>+Enero!AF67+Febrero!AF67+'Marzo '!AF67</f>
        <v>0</v>
      </c>
      <c r="AG67" s="23">
        <f>+Enero!AG67+Febrero!AG67+'Marzo '!AG67</f>
        <v>0</v>
      </c>
      <c r="AH67" s="23">
        <f>+Enero!AH67+Febrero!AH67+'Marzo '!AH67</f>
        <v>0</v>
      </c>
      <c r="AI67" s="23">
        <f>+Enero!AI67+Febrero!AI67+'Marzo '!AI67</f>
        <v>0</v>
      </c>
      <c r="AJ67" s="23">
        <f>+Enero!AJ67+Febrero!AJ67+'Marzo '!AJ67</f>
        <v>0</v>
      </c>
      <c r="AK67" s="23">
        <f>+Enero!AK67+Febrero!AK67+'Marzo '!AK67</f>
        <v>0</v>
      </c>
      <c r="AL67" s="23">
        <f>+Enero!AL67+Febrero!AL67+'Marzo '!AL67</f>
        <v>0</v>
      </c>
      <c r="AM67" s="23">
        <f>+Enero!AM67+Febrero!AM67+'Marzo '!AM67</f>
        <v>0</v>
      </c>
      <c r="AN67" s="23">
        <f>+Enero!AN67+Febrero!AN67+'Marzo '!AN67</f>
        <v>0</v>
      </c>
      <c r="AO67" s="23">
        <f>+Enero!AO67+Febrero!AO67+'Marzo '!AO67</f>
        <v>0</v>
      </c>
      <c r="AP67" s="23">
        <f>+Enero!AP67+Febrero!AP67+'Marzo '!AP67</f>
        <v>0</v>
      </c>
      <c r="AQ67" s="23">
        <f>+Enero!AQ67+Febrero!AQ67+'Marzo '!AQ67</f>
        <v>0</v>
      </c>
      <c r="AR67" s="23">
        <f>+Enero!AR67+Febrero!AR67+'Marzo '!AR67</f>
        <v>0</v>
      </c>
      <c r="AS67" s="23">
        <f>+Enero!AS67+Febrero!AS67+'Marzo '!AS67</f>
        <v>0</v>
      </c>
      <c r="AT67" s="23">
        <f>+Enero!AT67+Febrero!AT67+'Marzo '!AT67</f>
        <v>0</v>
      </c>
      <c r="AU67" s="23">
        <f>+Enero!AU67+Febrero!AU67+'Marzo '!AU67</f>
        <v>0</v>
      </c>
      <c r="AV67" s="256" t="s">
        <v>134</v>
      </c>
      <c r="CG67" s="243">
        <v>0</v>
      </c>
      <c r="CI67" s="243">
        <v>0</v>
      </c>
      <c r="CJ67" s="243">
        <v>0</v>
      </c>
      <c r="CK67" s="243">
        <v>0</v>
      </c>
    </row>
    <row r="68" spans="1:96" x14ac:dyDescent="0.2">
      <c r="A68" s="48" t="s">
        <v>192</v>
      </c>
      <c r="B68" s="249">
        <f>SUM(C68+D68+E68+F68+G68+H68+I68+J68+K68+L68+M68+N68+O68+P68+Q68+R68+S68)</f>
        <v>0</v>
      </c>
      <c r="C68" s="23">
        <f>+Enero!C68+Febrero!C68+'Marzo '!C68</f>
        <v>0</v>
      </c>
      <c r="D68" s="23">
        <f>+Enero!D68+Febrero!D68+'Marzo '!D68</f>
        <v>0</v>
      </c>
      <c r="E68" s="23">
        <f>+Enero!E68+Febrero!E68+'Marzo '!E68</f>
        <v>0</v>
      </c>
      <c r="F68" s="23">
        <f>+Enero!F68+Febrero!F68+'Marzo '!F68</f>
        <v>0</v>
      </c>
      <c r="G68" s="23">
        <f>+Enero!G68+Febrero!G68+'Marzo '!G68</f>
        <v>0</v>
      </c>
      <c r="H68" s="23">
        <f>+Enero!H68+Febrero!H68+'Marzo '!H68</f>
        <v>0</v>
      </c>
      <c r="I68" s="23">
        <f>+Enero!I68+Febrero!I68+'Marzo '!I68</f>
        <v>0</v>
      </c>
      <c r="J68" s="23">
        <f>+Enero!J68+Febrero!J68+'Marzo '!J68</f>
        <v>0</v>
      </c>
      <c r="K68" s="23">
        <f>+Enero!K68+Febrero!K68+'Marzo '!K68</f>
        <v>0</v>
      </c>
      <c r="L68" s="23">
        <f>+Enero!L68+Febrero!L68+'Marzo '!L68</f>
        <v>0</v>
      </c>
      <c r="M68" s="23">
        <f>+Enero!M68+Febrero!M68+'Marzo '!M68</f>
        <v>0</v>
      </c>
      <c r="N68" s="23">
        <f>+Enero!N68+Febrero!N68+'Marzo '!N68</f>
        <v>0</v>
      </c>
      <c r="O68" s="23">
        <f>+Enero!O68+Febrero!O68+'Marzo '!O68</f>
        <v>0</v>
      </c>
      <c r="P68" s="23">
        <f>+Enero!P68+Febrero!P68+'Marzo '!P68</f>
        <v>0</v>
      </c>
      <c r="Q68" s="23">
        <f>+Enero!Q68+Febrero!Q68+'Marzo '!Q68</f>
        <v>0</v>
      </c>
      <c r="R68" s="23">
        <f>+Enero!R68+Febrero!R68+'Marzo '!R68</f>
        <v>0</v>
      </c>
      <c r="S68" s="23">
        <f>+Enero!S68+Febrero!S68+'Marzo '!S68</f>
        <v>0</v>
      </c>
      <c r="T68" s="23">
        <f>+Enero!T68+Febrero!T68+'Marzo '!T68</f>
        <v>0</v>
      </c>
      <c r="U68" s="23">
        <f>+Enero!U68+Febrero!U68+'Marzo '!U68</f>
        <v>0</v>
      </c>
      <c r="V68" s="23">
        <f>+Enero!V68+Febrero!V68+'Marzo '!V68</f>
        <v>0</v>
      </c>
      <c r="W68" s="23">
        <f>+Enero!W68+Febrero!W68+'Marzo '!W68</f>
        <v>0</v>
      </c>
      <c r="X68" s="23">
        <f>+Enero!X68+Febrero!X68+'Marzo '!X68</f>
        <v>0</v>
      </c>
      <c r="Y68" s="23">
        <f>+Enero!Y68+Febrero!Y68+'Marzo '!Y68</f>
        <v>0</v>
      </c>
      <c r="Z68" s="23">
        <f>+Enero!Z68+Febrero!Z68+'Marzo '!Z68</f>
        <v>0</v>
      </c>
      <c r="AA68" s="23">
        <f>+Enero!AA68+Febrero!AA68+'Marzo '!AA68</f>
        <v>0</v>
      </c>
      <c r="AB68" s="23">
        <f>+Enero!AB68+Febrero!AB68+'Marzo '!AB68</f>
        <v>0</v>
      </c>
      <c r="AC68" s="23">
        <f>+Enero!AC68+Febrero!AC68+'Marzo '!AC68</f>
        <v>0</v>
      </c>
      <c r="AD68" s="23">
        <f>+Enero!AD68+Febrero!AD68+'Marzo '!AD68</f>
        <v>0</v>
      </c>
      <c r="AE68" s="23">
        <f>+Enero!AE68+Febrero!AE68+'Marzo '!AE68</f>
        <v>0</v>
      </c>
      <c r="AF68" s="23">
        <f>+Enero!AF68+Febrero!AF68+'Marzo '!AF68</f>
        <v>0</v>
      </c>
      <c r="AG68" s="23">
        <f>+Enero!AG68+Febrero!AG68+'Marzo '!AG68</f>
        <v>9</v>
      </c>
      <c r="AH68" s="23">
        <f>+Enero!AH68+Febrero!AH68+'Marzo '!AH68</f>
        <v>0</v>
      </c>
      <c r="AI68" s="23">
        <f>+Enero!AI68+Febrero!AI68+'Marzo '!AI68</f>
        <v>0</v>
      </c>
      <c r="AJ68" s="23">
        <f>+Enero!AJ68+Febrero!AJ68+'Marzo '!AJ68</f>
        <v>0</v>
      </c>
      <c r="AK68" s="23">
        <f>+Enero!AK68+Febrero!AK68+'Marzo '!AK68</f>
        <v>0</v>
      </c>
      <c r="AL68" s="23">
        <f>+Enero!AL68+Febrero!AL68+'Marzo '!AL68</f>
        <v>0</v>
      </c>
      <c r="AM68" s="23">
        <f>+Enero!AM68+Febrero!AM68+'Marzo '!AM68</f>
        <v>0</v>
      </c>
      <c r="AN68" s="23">
        <f>+Enero!AN68+Febrero!AN68+'Marzo '!AN68</f>
        <v>0</v>
      </c>
      <c r="AO68" s="23">
        <f>+Enero!AO68+Febrero!AO68+'Marzo '!AO68</f>
        <v>0</v>
      </c>
      <c r="AP68" s="23">
        <f>+Enero!AP68+Febrero!AP68+'Marzo '!AP68</f>
        <v>0</v>
      </c>
      <c r="AQ68" s="23">
        <f>+Enero!AQ68+Febrero!AQ68+'Marzo '!AQ68</f>
        <v>0</v>
      </c>
      <c r="AR68" s="23">
        <f>+Enero!AR68+Febrero!AR68+'Marzo '!AR68</f>
        <v>0</v>
      </c>
      <c r="AS68" s="23">
        <f>+Enero!AS68+Febrero!AS68+'Marzo '!AS68</f>
        <v>0</v>
      </c>
      <c r="AT68" s="23">
        <f>+Enero!AT68+Febrero!AT68+'Marzo '!AT68</f>
        <v>0</v>
      </c>
      <c r="AU68" s="23">
        <f>+Enero!AU68+Febrero!AU68+'Marzo '!AU68</f>
        <v>0</v>
      </c>
      <c r="AV68" s="256" t="s">
        <v>134</v>
      </c>
      <c r="CG68" s="243">
        <v>0</v>
      </c>
      <c r="CI68" s="243">
        <v>0</v>
      </c>
      <c r="CJ68" s="243">
        <v>0</v>
      </c>
      <c r="CK68" s="243">
        <v>0</v>
      </c>
    </row>
    <row r="69" spans="1:96" s="274" customFormat="1" ht="13.5" customHeight="1" x14ac:dyDescent="0.15">
      <c r="A69" s="262" t="s">
        <v>38</v>
      </c>
      <c r="B69" s="263">
        <f t="shared" ref="B69:AU69" si="1">SUM(B12:B68)</f>
        <v>19922</v>
      </c>
      <c r="C69" s="264">
        <f t="shared" si="1"/>
        <v>1829</v>
      </c>
      <c r="D69" s="265">
        <f t="shared" si="1"/>
        <v>1214</v>
      </c>
      <c r="E69" s="266">
        <f t="shared" si="1"/>
        <v>908</v>
      </c>
      <c r="F69" s="266">
        <f t="shared" si="1"/>
        <v>562</v>
      </c>
      <c r="G69" s="266">
        <f t="shared" si="1"/>
        <v>618</v>
      </c>
      <c r="H69" s="266">
        <f t="shared" si="1"/>
        <v>885</v>
      </c>
      <c r="I69" s="266">
        <f t="shared" si="1"/>
        <v>929</v>
      </c>
      <c r="J69" s="266">
        <f t="shared" si="1"/>
        <v>862</v>
      </c>
      <c r="K69" s="266">
        <f t="shared" si="1"/>
        <v>981</v>
      </c>
      <c r="L69" s="266">
        <f t="shared" si="1"/>
        <v>1110</v>
      </c>
      <c r="M69" s="266">
        <f t="shared" si="1"/>
        <v>1455</v>
      </c>
      <c r="N69" s="266">
        <f t="shared" si="1"/>
        <v>1307</v>
      </c>
      <c r="O69" s="266">
        <f t="shared" si="1"/>
        <v>1403</v>
      </c>
      <c r="P69" s="266">
        <f t="shared" si="1"/>
        <v>1565</v>
      </c>
      <c r="Q69" s="266">
        <f t="shared" si="1"/>
        <v>1534</v>
      </c>
      <c r="R69" s="266">
        <f t="shared" si="1"/>
        <v>1296</v>
      </c>
      <c r="S69" s="267">
        <f t="shared" si="1"/>
        <v>1464</v>
      </c>
      <c r="T69" s="268">
        <f t="shared" si="1"/>
        <v>3908</v>
      </c>
      <c r="U69" s="267">
        <f t="shared" si="1"/>
        <v>16014</v>
      </c>
      <c r="V69" s="268">
        <f t="shared" si="1"/>
        <v>8016</v>
      </c>
      <c r="W69" s="267">
        <f t="shared" si="1"/>
        <v>11906</v>
      </c>
      <c r="X69" s="268">
        <f t="shared" si="1"/>
        <v>2047</v>
      </c>
      <c r="Y69" s="268">
        <f t="shared" si="1"/>
        <v>2047</v>
      </c>
      <c r="Z69" s="266">
        <f t="shared" si="1"/>
        <v>0</v>
      </c>
      <c r="AA69" s="269">
        <f t="shared" si="1"/>
        <v>0</v>
      </c>
      <c r="AB69" s="264">
        <f t="shared" si="1"/>
        <v>7737</v>
      </c>
      <c r="AC69" s="268">
        <f t="shared" si="1"/>
        <v>7621</v>
      </c>
      <c r="AD69" s="266">
        <f t="shared" si="1"/>
        <v>16</v>
      </c>
      <c r="AE69" s="267">
        <f t="shared" si="1"/>
        <v>100</v>
      </c>
      <c r="AF69" s="268">
        <f t="shared" si="1"/>
        <v>6405</v>
      </c>
      <c r="AG69" s="267">
        <f t="shared" si="1"/>
        <v>349</v>
      </c>
      <c r="AH69" s="269">
        <f t="shared" si="1"/>
        <v>586</v>
      </c>
      <c r="AI69" s="268">
        <f t="shared" si="1"/>
        <v>2601</v>
      </c>
      <c r="AJ69" s="267">
        <f t="shared" si="1"/>
        <v>4113</v>
      </c>
      <c r="AK69" s="268">
        <f t="shared" si="1"/>
        <v>54</v>
      </c>
      <c r="AL69" s="267">
        <f t="shared" si="1"/>
        <v>733</v>
      </c>
      <c r="AM69" s="268">
        <f t="shared" si="1"/>
        <v>623</v>
      </c>
      <c r="AN69" s="270">
        <f t="shared" si="1"/>
        <v>1853</v>
      </c>
      <c r="AO69" s="270">
        <f t="shared" si="1"/>
        <v>187</v>
      </c>
      <c r="AP69" s="271">
        <f t="shared" si="1"/>
        <v>0</v>
      </c>
      <c r="AQ69" s="271">
        <f t="shared" si="1"/>
        <v>0</v>
      </c>
      <c r="AR69" s="272">
        <f t="shared" si="1"/>
        <v>0</v>
      </c>
      <c r="AS69" s="273">
        <f t="shared" si="1"/>
        <v>0</v>
      </c>
      <c r="AT69" s="273">
        <f t="shared" si="1"/>
        <v>0</v>
      </c>
      <c r="AU69" s="271">
        <f t="shared" si="1"/>
        <v>0</v>
      </c>
      <c r="AV69" s="256"/>
      <c r="BX69" s="275"/>
      <c r="BY69" s="275"/>
      <c r="BZ69" s="275"/>
      <c r="CA69" s="275"/>
      <c r="CB69" s="275"/>
      <c r="CC69" s="275"/>
      <c r="CD69" s="275"/>
      <c r="CE69" s="275"/>
      <c r="CF69" s="275"/>
      <c r="CG69" s="275"/>
      <c r="CH69" s="275"/>
      <c r="CI69" s="275"/>
      <c r="CJ69" s="275"/>
      <c r="CK69" s="275"/>
      <c r="CL69" s="275"/>
      <c r="CM69" s="275"/>
      <c r="CN69" s="275"/>
      <c r="CO69" s="275"/>
      <c r="CP69" s="275"/>
      <c r="CQ69" s="275"/>
      <c r="CR69" s="275"/>
    </row>
    <row r="70" spans="1:96" x14ac:dyDescent="0.2">
      <c r="A70" s="276" t="s">
        <v>193</v>
      </c>
      <c r="B70" s="277"/>
    </row>
    <row r="71" spans="1:96" ht="41.25" customHeight="1" x14ac:dyDescent="0.2">
      <c r="A71" s="278" t="s">
        <v>194</v>
      </c>
      <c r="B71" s="279" t="s">
        <v>38</v>
      </c>
      <c r="C71" s="13" t="s">
        <v>18</v>
      </c>
      <c r="D71" s="108" t="s">
        <v>19</v>
      </c>
      <c r="E71" s="15" t="s">
        <v>20</v>
      </c>
      <c r="F71" s="15" t="s">
        <v>21</v>
      </c>
      <c r="G71" s="15" t="s">
        <v>22</v>
      </c>
      <c r="H71" s="16" t="s">
        <v>23</v>
      </c>
      <c r="I71" s="16" t="s">
        <v>24</v>
      </c>
      <c r="J71" s="16" t="s">
        <v>25</v>
      </c>
      <c r="K71" s="16" t="s">
        <v>26</v>
      </c>
      <c r="L71" s="16" t="s">
        <v>27</v>
      </c>
      <c r="M71" s="16" t="s">
        <v>28</v>
      </c>
      <c r="N71" s="16" t="s">
        <v>29</v>
      </c>
      <c r="O71" s="16" t="s">
        <v>30</v>
      </c>
      <c r="P71" s="16" t="s">
        <v>31</v>
      </c>
      <c r="Q71" s="16" t="s">
        <v>32</v>
      </c>
      <c r="R71" s="16" t="s">
        <v>33</v>
      </c>
      <c r="S71" s="17" t="s">
        <v>34</v>
      </c>
      <c r="T71" s="243"/>
    </row>
    <row r="72" spans="1:96" x14ac:dyDescent="0.2">
      <c r="A72" s="280" t="s">
        <v>195</v>
      </c>
      <c r="B72" s="281">
        <f t="shared" ref="B72:B87" si="2">SUM(C72:S72)</f>
        <v>0</v>
      </c>
      <c r="C72" s="110">
        <f>+Enero!C72+Febrero!C72+'Marzo '!C72</f>
        <v>0</v>
      </c>
      <c r="D72" s="110">
        <f>+Enero!D72+Febrero!D72+'Marzo '!D72</f>
        <v>0</v>
      </c>
      <c r="E72" s="110">
        <f>+Enero!E72+Febrero!E72+'Marzo '!E72</f>
        <v>0</v>
      </c>
      <c r="F72" s="110">
        <f>+Enero!F72+Febrero!F72+'Marzo '!F72</f>
        <v>0</v>
      </c>
      <c r="G72" s="110">
        <f>+Enero!G72+Febrero!G72+'Marzo '!G72</f>
        <v>0</v>
      </c>
      <c r="H72" s="110">
        <f>+Enero!H72+Febrero!H72+'Marzo '!H72</f>
        <v>0</v>
      </c>
      <c r="I72" s="110">
        <f>+Enero!I72+Febrero!I72+'Marzo '!I72</f>
        <v>0</v>
      </c>
      <c r="J72" s="110">
        <f>+Enero!J72+Febrero!J72+'Marzo '!J72</f>
        <v>0</v>
      </c>
      <c r="K72" s="110">
        <f>+Enero!K72+Febrero!K72+'Marzo '!K72</f>
        <v>0</v>
      </c>
      <c r="L72" s="110">
        <f>+Enero!L72+Febrero!L72+'Marzo '!L72</f>
        <v>0</v>
      </c>
      <c r="M72" s="110">
        <f>+Enero!M72+Febrero!M72+'Marzo '!M72</f>
        <v>0</v>
      </c>
      <c r="N72" s="110">
        <f>+Enero!N72+Febrero!N72+'Marzo '!N72</f>
        <v>0</v>
      </c>
      <c r="O72" s="110">
        <f>+Enero!O72+Febrero!O72+'Marzo '!O72</f>
        <v>0</v>
      </c>
      <c r="P72" s="110">
        <f>+Enero!P72+Febrero!P72+'Marzo '!P72</f>
        <v>0</v>
      </c>
      <c r="Q72" s="110">
        <f>+Enero!Q72+Febrero!Q72+'Marzo '!Q72</f>
        <v>0</v>
      </c>
      <c r="R72" s="110">
        <f>+Enero!R72+Febrero!R72+'Marzo '!R72</f>
        <v>0</v>
      </c>
      <c r="S72" s="110">
        <f>+Enero!S72+Febrero!S72+'Marzo '!S72</f>
        <v>0</v>
      </c>
      <c r="T72" s="243"/>
    </row>
    <row r="73" spans="1:96" x14ac:dyDescent="0.2">
      <c r="A73" s="282" t="s">
        <v>196</v>
      </c>
      <c r="B73" s="283">
        <f t="shared" si="2"/>
        <v>112</v>
      </c>
      <c r="C73" s="72">
        <f>+Enero!C73+Febrero!C73+'Marzo '!C73</f>
        <v>0</v>
      </c>
      <c r="D73" s="72">
        <f>+Enero!D73+Febrero!D73+'Marzo '!D73</f>
        <v>0</v>
      </c>
      <c r="E73" s="72">
        <f>+Enero!E73+Febrero!E73+'Marzo '!E73</f>
        <v>0</v>
      </c>
      <c r="F73" s="72">
        <f>+Enero!F73+Febrero!F73+'Marzo '!F73</f>
        <v>1</v>
      </c>
      <c r="G73" s="72">
        <f>+Enero!G73+Febrero!G73+'Marzo '!G73</f>
        <v>4</v>
      </c>
      <c r="H73" s="72">
        <f>+Enero!H73+Febrero!H73+'Marzo '!H73</f>
        <v>0</v>
      </c>
      <c r="I73" s="72">
        <f>+Enero!I73+Febrero!I73+'Marzo '!I73</f>
        <v>4</v>
      </c>
      <c r="J73" s="72">
        <f>+Enero!J73+Febrero!J73+'Marzo '!J73</f>
        <v>7</v>
      </c>
      <c r="K73" s="72">
        <f>+Enero!K73+Febrero!K73+'Marzo '!K73</f>
        <v>7</v>
      </c>
      <c r="L73" s="72">
        <f>+Enero!L73+Febrero!L73+'Marzo '!L73</f>
        <v>9</v>
      </c>
      <c r="M73" s="72">
        <f>+Enero!M73+Febrero!M73+'Marzo '!M73</f>
        <v>10</v>
      </c>
      <c r="N73" s="72">
        <f>+Enero!N73+Febrero!N73+'Marzo '!N73</f>
        <v>9</v>
      </c>
      <c r="O73" s="72">
        <f>+Enero!O73+Febrero!O73+'Marzo '!O73</f>
        <v>10</v>
      </c>
      <c r="P73" s="72">
        <f>+Enero!P73+Febrero!P73+'Marzo '!P73</f>
        <v>18</v>
      </c>
      <c r="Q73" s="72">
        <f>+Enero!Q73+Febrero!Q73+'Marzo '!Q73</f>
        <v>17</v>
      </c>
      <c r="R73" s="72">
        <f>+Enero!R73+Febrero!R73+'Marzo '!R73</f>
        <v>8</v>
      </c>
      <c r="S73" s="72">
        <f>+Enero!S73+Febrero!S73+'Marzo '!S73</f>
        <v>8</v>
      </c>
      <c r="T73" s="243"/>
    </row>
    <row r="74" spans="1:96" x14ac:dyDescent="0.2">
      <c r="A74" s="284" t="s">
        <v>197</v>
      </c>
      <c r="B74" s="283">
        <f t="shared" si="2"/>
        <v>278</v>
      </c>
      <c r="C74" s="72">
        <f>+Enero!C74+Febrero!C74+'Marzo '!C74</f>
        <v>0</v>
      </c>
      <c r="D74" s="72">
        <f>+Enero!D74+Febrero!D74+'Marzo '!D74</f>
        <v>0</v>
      </c>
      <c r="E74" s="72">
        <f>+Enero!E74+Febrero!E74+'Marzo '!E74</f>
        <v>0</v>
      </c>
      <c r="F74" s="72">
        <f>+Enero!F74+Febrero!F74+'Marzo '!F74</f>
        <v>3</v>
      </c>
      <c r="G74" s="72">
        <f>+Enero!G74+Febrero!G74+'Marzo '!G74</f>
        <v>3</v>
      </c>
      <c r="H74" s="72">
        <f>+Enero!H74+Febrero!H74+'Marzo '!H74</f>
        <v>2</v>
      </c>
      <c r="I74" s="72">
        <f>+Enero!I74+Febrero!I74+'Marzo '!I74</f>
        <v>12</v>
      </c>
      <c r="J74" s="72">
        <f>+Enero!J74+Febrero!J74+'Marzo '!J74</f>
        <v>8</v>
      </c>
      <c r="K74" s="72">
        <f>+Enero!K74+Febrero!K74+'Marzo '!K74</f>
        <v>21</v>
      </c>
      <c r="L74" s="72">
        <f>+Enero!L74+Febrero!L74+'Marzo '!L74</f>
        <v>29</v>
      </c>
      <c r="M74" s="72">
        <f>+Enero!M74+Febrero!M74+'Marzo '!M74</f>
        <v>49</v>
      </c>
      <c r="N74" s="72">
        <f>+Enero!N74+Febrero!N74+'Marzo '!N74</f>
        <v>42</v>
      </c>
      <c r="O74" s="72">
        <f>+Enero!O74+Febrero!O74+'Marzo '!O74</f>
        <v>28</v>
      </c>
      <c r="P74" s="72">
        <f>+Enero!P74+Febrero!P74+'Marzo '!P74</f>
        <v>23</v>
      </c>
      <c r="Q74" s="72">
        <f>+Enero!Q74+Febrero!Q74+'Marzo '!Q74</f>
        <v>28</v>
      </c>
      <c r="R74" s="72">
        <f>+Enero!R74+Febrero!R74+'Marzo '!R74</f>
        <v>14</v>
      </c>
      <c r="S74" s="72">
        <f>+Enero!S74+Febrero!S74+'Marzo '!S74</f>
        <v>16</v>
      </c>
      <c r="T74" s="243"/>
    </row>
    <row r="75" spans="1:96" x14ac:dyDescent="0.2">
      <c r="A75" s="284" t="s">
        <v>198</v>
      </c>
      <c r="B75" s="283">
        <f t="shared" si="2"/>
        <v>326</v>
      </c>
      <c r="C75" s="72">
        <f>+Enero!C75+Febrero!C75+'Marzo '!C75</f>
        <v>0</v>
      </c>
      <c r="D75" s="72">
        <f>+Enero!D75+Febrero!D75+'Marzo '!D75</f>
        <v>0</v>
      </c>
      <c r="E75" s="72">
        <f>+Enero!E75+Febrero!E75+'Marzo '!E75</f>
        <v>3</v>
      </c>
      <c r="F75" s="72">
        <f>+Enero!F75+Febrero!F75+'Marzo '!F75</f>
        <v>22</v>
      </c>
      <c r="G75" s="72">
        <f>+Enero!G75+Febrero!G75+'Marzo '!G75</f>
        <v>53</v>
      </c>
      <c r="H75" s="72">
        <f>+Enero!H75+Febrero!H75+'Marzo '!H75</f>
        <v>88</v>
      </c>
      <c r="I75" s="72">
        <f>+Enero!I75+Febrero!I75+'Marzo '!I75</f>
        <v>90</v>
      </c>
      <c r="J75" s="72">
        <f>+Enero!J75+Febrero!J75+'Marzo '!J75</f>
        <v>47</v>
      </c>
      <c r="K75" s="72">
        <f>+Enero!K75+Febrero!K75+'Marzo '!K75</f>
        <v>22</v>
      </c>
      <c r="L75" s="72">
        <f>+Enero!L75+Febrero!L75+'Marzo '!L75</f>
        <v>1</v>
      </c>
      <c r="M75" s="72">
        <f>+Enero!M75+Febrero!M75+'Marzo '!M75</f>
        <v>0</v>
      </c>
      <c r="N75" s="72">
        <f>+Enero!N75+Febrero!N75+'Marzo '!N75</f>
        <v>0</v>
      </c>
      <c r="O75" s="72">
        <f>+Enero!O75+Febrero!O75+'Marzo '!O75</f>
        <v>0</v>
      </c>
      <c r="P75" s="72">
        <f>+Enero!P75+Febrero!P75+'Marzo '!P75</f>
        <v>0</v>
      </c>
      <c r="Q75" s="72">
        <f>+Enero!Q75+Febrero!Q75+'Marzo '!Q75</f>
        <v>0</v>
      </c>
      <c r="R75" s="72">
        <f>+Enero!R75+Febrero!R75+'Marzo '!R75</f>
        <v>0</v>
      </c>
      <c r="S75" s="72">
        <f>+Enero!S75+Febrero!S75+'Marzo '!S75</f>
        <v>0</v>
      </c>
      <c r="T75" s="243"/>
    </row>
    <row r="76" spans="1:96" x14ac:dyDescent="0.2">
      <c r="A76" s="284" t="s">
        <v>199</v>
      </c>
      <c r="B76" s="283">
        <f t="shared" si="2"/>
        <v>82</v>
      </c>
      <c r="C76" s="72">
        <f>+Enero!C76+Febrero!C76+'Marzo '!C76</f>
        <v>0</v>
      </c>
      <c r="D76" s="72">
        <f>+Enero!D76+Febrero!D76+'Marzo '!D76</f>
        <v>0</v>
      </c>
      <c r="E76" s="72">
        <f>+Enero!E76+Febrero!E76+'Marzo '!E76</f>
        <v>0</v>
      </c>
      <c r="F76" s="72">
        <f>+Enero!F76+Febrero!F76+'Marzo '!F76</f>
        <v>1</v>
      </c>
      <c r="G76" s="72">
        <f>+Enero!G76+Febrero!G76+'Marzo '!G76</f>
        <v>0</v>
      </c>
      <c r="H76" s="72">
        <f>+Enero!H76+Febrero!H76+'Marzo '!H76</f>
        <v>3</v>
      </c>
      <c r="I76" s="72">
        <f>+Enero!I76+Febrero!I76+'Marzo '!I76</f>
        <v>0</v>
      </c>
      <c r="J76" s="72">
        <f>+Enero!J76+Febrero!J76+'Marzo '!J76</f>
        <v>3</v>
      </c>
      <c r="K76" s="72">
        <f>+Enero!K76+Febrero!K76+'Marzo '!K76</f>
        <v>3</v>
      </c>
      <c r="L76" s="72">
        <f>+Enero!L76+Febrero!L76+'Marzo '!L76</f>
        <v>2</v>
      </c>
      <c r="M76" s="72">
        <f>+Enero!M76+Febrero!M76+'Marzo '!M76</f>
        <v>8</v>
      </c>
      <c r="N76" s="72">
        <f>+Enero!N76+Febrero!N76+'Marzo '!N76</f>
        <v>8</v>
      </c>
      <c r="O76" s="72">
        <f>+Enero!O76+Febrero!O76+'Marzo '!O76</f>
        <v>2</v>
      </c>
      <c r="P76" s="72">
        <f>+Enero!P76+Febrero!P76+'Marzo '!P76</f>
        <v>12</v>
      </c>
      <c r="Q76" s="72">
        <f>+Enero!Q76+Febrero!Q76+'Marzo '!Q76</f>
        <v>14</v>
      </c>
      <c r="R76" s="72">
        <f>+Enero!R76+Febrero!R76+'Marzo '!R76</f>
        <v>13</v>
      </c>
      <c r="S76" s="72">
        <f>+Enero!S76+Febrero!S76+'Marzo '!S76</f>
        <v>13</v>
      </c>
      <c r="T76" s="243"/>
    </row>
    <row r="77" spans="1:96" x14ac:dyDescent="0.2">
      <c r="A77" s="284" t="s">
        <v>200</v>
      </c>
      <c r="B77" s="283">
        <f t="shared" si="2"/>
        <v>158</v>
      </c>
      <c r="C77" s="72">
        <f>+Enero!C77+Febrero!C77+'Marzo '!C77</f>
        <v>0</v>
      </c>
      <c r="D77" s="72">
        <f>+Enero!D77+Febrero!D77+'Marzo '!D77</f>
        <v>0</v>
      </c>
      <c r="E77" s="72">
        <f>+Enero!E77+Febrero!E77+'Marzo '!E77</f>
        <v>0</v>
      </c>
      <c r="F77" s="72">
        <f>+Enero!F77+Febrero!F77+'Marzo '!F77</f>
        <v>1</v>
      </c>
      <c r="G77" s="72">
        <f>+Enero!G77+Febrero!G77+'Marzo '!G77</f>
        <v>0</v>
      </c>
      <c r="H77" s="72">
        <f>+Enero!H77+Febrero!H77+'Marzo '!H77</f>
        <v>0</v>
      </c>
      <c r="I77" s="72">
        <f>+Enero!I77+Febrero!I77+'Marzo '!I77</f>
        <v>1</v>
      </c>
      <c r="J77" s="72">
        <f>+Enero!J77+Febrero!J77+'Marzo '!J77</f>
        <v>1</v>
      </c>
      <c r="K77" s="72">
        <f>+Enero!K77+Febrero!K77+'Marzo '!K77</f>
        <v>2</v>
      </c>
      <c r="L77" s="72">
        <f>+Enero!L77+Febrero!L77+'Marzo '!L77</f>
        <v>3</v>
      </c>
      <c r="M77" s="72">
        <f>+Enero!M77+Febrero!M77+'Marzo '!M77</f>
        <v>17</v>
      </c>
      <c r="N77" s="72">
        <f>+Enero!N77+Febrero!N77+'Marzo '!N77</f>
        <v>15</v>
      </c>
      <c r="O77" s="72">
        <f>+Enero!O77+Febrero!O77+'Marzo '!O77</f>
        <v>21</v>
      </c>
      <c r="P77" s="72">
        <f>+Enero!P77+Febrero!P77+'Marzo '!P77</f>
        <v>16</v>
      </c>
      <c r="Q77" s="72">
        <f>+Enero!Q77+Febrero!Q77+'Marzo '!Q77</f>
        <v>26</v>
      </c>
      <c r="R77" s="72">
        <f>+Enero!R77+Febrero!R77+'Marzo '!R77</f>
        <v>16</v>
      </c>
      <c r="S77" s="72">
        <f>+Enero!S77+Febrero!S77+'Marzo '!S77</f>
        <v>39</v>
      </c>
      <c r="T77" s="243"/>
    </row>
    <row r="78" spans="1:96" x14ac:dyDescent="0.2">
      <c r="A78" s="284" t="s">
        <v>99</v>
      </c>
      <c r="B78" s="283">
        <f t="shared" si="2"/>
        <v>0</v>
      </c>
      <c r="C78" s="72">
        <f>+Enero!C78+Febrero!C78+'Marzo '!C78</f>
        <v>0</v>
      </c>
      <c r="D78" s="72">
        <f>+Enero!D78+Febrero!D78+'Marzo '!D78</f>
        <v>0</v>
      </c>
      <c r="E78" s="72">
        <f>+Enero!E78+Febrero!E78+'Marzo '!E78</f>
        <v>0</v>
      </c>
      <c r="F78" s="72">
        <f>+Enero!F78+Febrero!F78+'Marzo '!F78</f>
        <v>0</v>
      </c>
      <c r="G78" s="72">
        <f>+Enero!G78+Febrero!G78+'Marzo '!G78</f>
        <v>0</v>
      </c>
      <c r="H78" s="72">
        <f>+Enero!H78+Febrero!H78+'Marzo '!H78</f>
        <v>0</v>
      </c>
      <c r="I78" s="72">
        <f>+Enero!I78+Febrero!I78+'Marzo '!I78</f>
        <v>0</v>
      </c>
      <c r="J78" s="72">
        <f>+Enero!J78+Febrero!J78+'Marzo '!J78</f>
        <v>0</v>
      </c>
      <c r="K78" s="72">
        <f>+Enero!K78+Febrero!K78+'Marzo '!K78</f>
        <v>0</v>
      </c>
      <c r="L78" s="72">
        <f>+Enero!L78+Febrero!L78+'Marzo '!L78</f>
        <v>0</v>
      </c>
      <c r="M78" s="72">
        <f>+Enero!M78+Febrero!M78+'Marzo '!M78</f>
        <v>0</v>
      </c>
      <c r="N78" s="72">
        <f>+Enero!N78+Febrero!N78+'Marzo '!N78</f>
        <v>0</v>
      </c>
      <c r="O78" s="72">
        <f>+Enero!O78+Febrero!O78+'Marzo '!O78</f>
        <v>0</v>
      </c>
      <c r="P78" s="72">
        <f>+Enero!P78+Febrero!P78+'Marzo '!P78</f>
        <v>0</v>
      </c>
      <c r="Q78" s="72">
        <f>+Enero!Q78+Febrero!Q78+'Marzo '!Q78</f>
        <v>0</v>
      </c>
      <c r="R78" s="72">
        <f>+Enero!R78+Febrero!R78+'Marzo '!R78</f>
        <v>0</v>
      </c>
      <c r="S78" s="72">
        <f>+Enero!S78+Febrero!S78+'Marzo '!S78</f>
        <v>0</v>
      </c>
      <c r="T78" s="243"/>
    </row>
    <row r="79" spans="1:96" x14ac:dyDescent="0.2">
      <c r="A79" s="284" t="s">
        <v>201</v>
      </c>
      <c r="B79" s="283">
        <f t="shared" si="2"/>
        <v>0</v>
      </c>
      <c r="C79" s="72">
        <f>+Enero!C79+Febrero!C79+'Marzo '!C79</f>
        <v>0</v>
      </c>
      <c r="D79" s="72">
        <f>+Enero!D79+Febrero!D79+'Marzo '!D79</f>
        <v>0</v>
      </c>
      <c r="E79" s="72">
        <f>+Enero!E79+Febrero!E79+'Marzo '!E79</f>
        <v>0</v>
      </c>
      <c r="F79" s="72">
        <f>+Enero!F79+Febrero!F79+'Marzo '!F79</f>
        <v>0</v>
      </c>
      <c r="G79" s="72">
        <f>+Enero!G79+Febrero!G79+'Marzo '!G79</f>
        <v>0</v>
      </c>
      <c r="H79" s="72">
        <f>+Enero!H79+Febrero!H79+'Marzo '!H79</f>
        <v>0</v>
      </c>
      <c r="I79" s="72">
        <f>+Enero!I79+Febrero!I79+'Marzo '!I79</f>
        <v>0</v>
      </c>
      <c r="J79" s="72">
        <f>+Enero!J79+Febrero!J79+'Marzo '!J79</f>
        <v>0</v>
      </c>
      <c r="K79" s="72">
        <f>+Enero!K79+Febrero!K79+'Marzo '!K79</f>
        <v>0</v>
      </c>
      <c r="L79" s="72">
        <f>+Enero!L79+Febrero!L79+'Marzo '!L79</f>
        <v>0</v>
      </c>
      <c r="M79" s="72">
        <f>+Enero!M79+Febrero!M79+'Marzo '!M79</f>
        <v>0</v>
      </c>
      <c r="N79" s="72">
        <f>+Enero!N79+Febrero!N79+'Marzo '!N79</f>
        <v>0</v>
      </c>
      <c r="O79" s="72">
        <f>+Enero!O79+Febrero!O79+'Marzo '!O79</f>
        <v>0</v>
      </c>
      <c r="P79" s="72">
        <f>+Enero!P79+Febrero!P79+'Marzo '!P79</f>
        <v>0</v>
      </c>
      <c r="Q79" s="72">
        <f>+Enero!Q79+Febrero!Q79+'Marzo '!Q79</f>
        <v>0</v>
      </c>
      <c r="R79" s="72">
        <f>+Enero!R79+Febrero!R79+'Marzo '!R79</f>
        <v>0</v>
      </c>
      <c r="S79" s="72">
        <f>+Enero!S79+Febrero!S79+'Marzo '!S79</f>
        <v>0</v>
      </c>
      <c r="T79" s="243"/>
    </row>
    <row r="80" spans="1:96" x14ac:dyDescent="0.2">
      <c r="A80" s="284" t="s">
        <v>202</v>
      </c>
      <c r="B80" s="283">
        <f t="shared" si="2"/>
        <v>379</v>
      </c>
      <c r="C80" s="72">
        <f>+Enero!C80+Febrero!C80+'Marzo '!C80</f>
        <v>0</v>
      </c>
      <c r="D80" s="72">
        <f>+Enero!D80+Febrero!D80+'Marzo '!D80</f>
        <v>0</v>
      </c>
      <c r="E80" s="72">
        <f>+Enero!E80+Febrero!E80+'Marzo '!E80</f>
        <v>0</v>
      </c>
      <c r="F80" s="72">
        <f>+Enero!F80+Febrero!F80+'Marzo '!F80</f>
        <v>3</v>
      </c>
      <c r="G80" s="72">
        <f>+Enero!G80+Febrero!G80+'Marzo '!G80</f>
        <v>15</v>
      </c>
      <c r="H80" s="72">
        <f>+Enero!H80+Febrero!H80+'Marzo '!H80</f>
        <v>46</v>
      </c>
      <c r="I80" s="72">
        <f>+Enero!I80+Febrero!I80+'Marzo '!I80</f>
        <v>59</v>
      </c>
      <c r="J80" s="72">
        <f>+Enero!J80+Febrero!J80+'Marzo '!J80</f>
        <v>43</v>
      </c>
      <c r="K80" s="72">
        <f>+Enero!K80+Febrero!K80+'Marzo '!K80</f>
        <v>46</v>
      </c>
      <c r="L80" s="72">
        <f>+Enero!L80+Febrero!L80+'Marzo '!L80</f>
        <v>52</v>
      </c>
      <c r="M80" s="72">
        <f>+Enero!M80+Febrero!M80+'Marzo '!M80</f>
        <v>52</v>
      </c>
      <c r="N80" s="72">
        <f>+Enero!N80+Febrero!N80+'Marzo '!N80</f>
        <v>25</v>
      </c>
      <c r="O80" s="72">
        <f>+Enero!O80+Febrero!O80+'Marzo '!O80</f>
        <v>18</v>
      </c>
      <c r="P80" s="72">
        <f>+Enero!P80+Febrero!P80+'Marzo '!P80</f>
        <v>13</v>
      </c>
      <c r="Q80" s="72">
        <f>+Enero!Q80+Febrero!Q80+'Marzo '!Q80</f>
        <v>5</v>
      </c>
      <c r="R80" s="72">
        <f>+Enero!R80+Febrero!R80+'Marzo '!R80</f>
        <v>1</v>
      </c>
      <c r="S80" s="72">
        <f>+Enero!S80+Febrero!S80+'Marzo '!S80</f>
        <v>1</v>
      </c>
      <c r="T80" s="285"/>
      <c r="U80" s="6"/>
      <c r="V80" s="6"/>
      <c r="W80" s="6"/>
      <c r="X80" s="6"/>
      <c r="Y80" s="6"/>
      <c r="Z80" s="6"/>
      <c r="AA80" s="6"/>
      <c r="AB80" s="6"/>
      <c r="AC80" s="6"/>
      <c r="AD80" s="6"/>
      <c r="AE80" s="6"/>
      <c r="AF80" s="6"/>
      <c r="AG80" s="6"/>
      <c r="AH80" s="6"/>
      <c r="AI80" s="6"/>
      <c r="AJ80" s="6"/>
      <c r="AK80" s="6"/>
      <c r="AL80" s="6"/>
      <c r="AM80" s="6"/>
      <c r="AN80" s="6"/>
      <c r="AO80" s="6"/>
      <c r="AP80" s="6"/>
      <c r="AQ80" s="6"/>
    </row>
    <row r="81" spans="1:88" ht="13.5" customHeight="1" x14ac:dyDescent="0.2">
      <c r="A81" s="284" t="s">
        <v>203</v>
      </c>
      <c r="B81" s="283">
        <f t="shared" si="2"/>
        <v>0</v>
      </c>
      <c r="C81" s="72">
        <f>+Enero!C81+Febrero!C81+'Marzo '!C81</f>
        <v>0</v>
      </c>
      <c r="D81" s="72">
        <f>+Enero!D81+Febrero!D81+'Marzo '!D81</f>
        <v>0</v>
      </c>
      <c r="E81" s="72">
        <f>+Enero!E81+Febrero!E81+'Marzo '!E81</f>
        <v>0</v>
      </c>
      <c r="F81" s="72">
        <f>+Enero!F81+Febrero!F81+'Marzo '!F81</f>
        <v>0</v>
      </c>
      <c r="G81" s="72">
        <f>+Enero!G81+Febrero!G81+'Marzo '!G81</f>
        <v>0</v>
      </c>
      <c r="H81" s="72">
        <f>+Enero!H81+Febrero!H81+'Marzo '!H81</f>
        <v>0</v>
      </c>
      <c r="I81" s="72">
        <f>+Enero!I81+Febrero!I81+'Marzo '!I81</f>
        <v>0</v>
      </c>
      <c r="J81" s="72">
        <f>+Enero!J81+Febrero!J81+'Marzo '!J81</f>
        <v>0</v>
      </c>
      <c r="K81" s="72">
        <f>+Enero!K81+Febrero!K81+'Marzo '!K81</f>
        <v>0</v>
      </c>
      <c r="L81" s="72">
        <f>+Enero!L81+Febrero!L81+'Marzo '!L81</f>
        <v>0</v>
      </c>
      <c r="M81" s="72">
        <f>+Enero!M81+Febrero!M81+'Marzo '!M81</f>
        <v>0</v>
      </c>
      <c r="N81" s="72">
        <f>+Enero!N81+Febrero!N81+'Marzo '!N81</f>
        <v>0</v>
      </c>
      <c r="O81" s="72">
        <f>+Enero!O81+Febrero!O81+'Marzo '!O81</f>
        <v>0</v>
      </c>
      <c r="P81" s="72">
        <f>+Enero!P81+Febrero!P81+'Marzo '!P81</f>
        <v>0</v>
      </c>
      <c r="Q81" s="72">
        <f>+Enero!Q81+Febrero!Q81+'Marzo '!Q81</f>
        <v>0</v>
      </c>
      <c r="R81" s="72">
        <f>+Enero!R81+Febrero!R81+'Marzo '!R81</f>
        <v>0</v>
      </c>
      <c r="S81" s="72">
        <f>+Enero!S81+Febrero!S81+'Marzo '!S81</f>
        <v>0</v>
      </c>
      <c r="T81" s="243"/>
    </row>
    <row r="82" spans="1:88" x14ac:dyDescent="0.2">
      <c r="A82" s="284" t="s">
        <v>204</v>
      </c>
      <c r="B82" s="283">
        <f t="shared" si="2"/>
        <v>0</v>
      </c>
      <c r="C82" s="72">
        <f>+Enero!C82+Febrero!C82+'Marzo '!C82</f>
        <v>0</v>
      </c>
      <c r="D82" s="72">
        <f>+Enero!D82+Febrero!D82+'Marzo '!D82</f>
        <v>0</v>
      </c>
      <c r="E82" s="72">
        <f>+Enero!E82+Febrero!E82+'Marzo '!E82</f>
        <v>0</v>
      </c>
      <c r="F82" s="72">
        <f>+Enero!F82+Febrero!F82+'Marzo '!F82</f>
        <v>0</v>
      </c>
      <c r="G82" s="72">
        <f>+Enero!G82+Febrero!G82+'Marzo '!G82</f>
        <v>0</v>
      </c>
      <c r="H82" s="72">
        <f>+Enero!H82+Febrero!H82+'Marzo '!H82</f>
        <v>0</v>
      </c>
      <c r="I82" s="72">
        <f>+Enero!I82+Febrero!I82+'Marzo '!I82</f>
        <v>0</v>
      </c>
      <c r="J82" s="72">
        <f>+Enero!J82+Febrero!J82+'Marzo '!J82</f>
        <v>0</v>
      </c>
      <c r="K82" s="72">
        <f>+Enero!K82+Febrero!K82+'Marzo '!K82</f>
        <v>0</v>
      </c>
      <c r="L82" s="72">
        <f>+Enero!L82+Febrero!L82+'Marzo '!L82</f>
        <v>0</v>
      </c>
      <c r="M82" s="72">
        <f>+Enero!M82+Febrero!M82+'Marzo '!M82</f>
        <v>0</v>
      </c>
      <c r="N82" s="72">
        <f>+Enero!N82+Febrero!N82+'Marzo '!N82</f>
        <v>0</v>
      </c>
      <c r="O82" s="72">
        <f>+Enero!O82+Febrero!O82+'Marzo '!O82</f>
        <v>0</v>
      </c>
      <c r="P82" s="72">
        <f>+Enero!P82+Febrero!P82+'Marzo '!P82</f>
        <v>0</v>
      </c>
      <c r="Q82" s="72">
        <f>+Enero!Q82+Febrero!Q82+'Marzo '!Q82</f>
        <v>0</v>
      </c>
      <c r="R82" s="72">
        <f>+Enero!R82+Febrero!R82+'Marzo '!R82</f>
        <v>0</v>
      </c>
      <c r="S82" s="72">
        <f>+Enero!S82+Febrero!S82+'Marzo '!S82</f>
        <v>0</v>
      </c>
      <c r="T82" s="243"/>
    </row>
    <row r="83" spans="1:88" x14ac:dyDescent="0.2">
      <c r="A83" s="284" t="s">
        <v>205</v>
      </c>
      <c r="B83" s="283">
        <f t="shared" si="2"/>
        <v>0</v>
      </c>
      <c r="C83" s="72">
        <f>+Enero!C83+Febrero!C83+'Marzo '!C83</f>
        <v>0</v>
      </c>
      <c r="D83" s="72">
        <f>+Enero!D83+Febrero!D83+'Marzo '!D83</f>
        <v>0</v>
      </c>
      <c r="E83" s="72">
        <f>+Enero!E83+Febrero!E83+'Marzo '!E83</f>
        <v>0</v>
      </c>
      <c r="F83" s="72">
        <f>+Enero!F83+Febrero!F83+'Marzo '!F83</f>
        <v>0</v>
      </c>
      <c r="G83" s="72">
        <f>+Enero!G83+Febrero!G83+'Marzo '!G83</f>
        <v>0</v>
      </c>
      <c r="H83" s="72">
        <f>+Enero!H83+Febrero!H83+'Marzo '!H83</f>
        <v>0</v>
      </c>
      <c r="I83" s="72">
        <f>+Enero!I83+Febrero!I83+'Marzo '!I83</f>
        <v>0</v>
      </c>
      <c r="J83" s="72">
        <f>+Enero!J83+Febrero!J83+'Marzo '!J83</f>
        <v>0</v>
      </c>
      <c r="K83" s="72">
        <f>+Enero!K83+Febrero!K83+'Marzo '!K83</f>
        <v>0</v>
      </c>
      <c r="L83" s="72">
        <f>+Enero!L83+Febrero!L83+'Marzo '!L83</f>
        <v>0</v>
      </c>
      <c r="M83" s="72">
        <f>+Enero!M83+Febrero!M83+'Marzo '!M83</f>
        <v>0</v>
      </c>
      <c r="N83" s="72">
        <f>+Enero!N83+Febrero!N83+'Marzo '!N83</f>
        <v>0</v>
      </c>
      <c r="O83" s="72">
        <f>+Enero!O83+Febrero!O83+'Marzo '!O83</f>
        <v>0</v>
      </c>
      <c r="P83" s="72">
        <f>+Enero!P83+Febrero!P83+'Marzo '!P83</f>
        <v>0</v>
      </c>
      <c r="Q83" s="72">
        <f>+Enero!Q83+Febrero!Q83+'Marzo '!Q83</f>
        <v>0</v>
      </c>
      <c r="R83" s="72">
        <f>+Enero!R83+Febrero!R83+'Marzo '!R83</f>
        <v>0</v>
      </c>
      <c r="S83" s="72">
        <f>+Enero!S83+Febrero!S83+'Marzo '!S83</f>
        <v>0</v>
      </c>
      <c r="T83" s="243"/>
    </row>
    <row r="84" spans="1:88" x14ac:dyDescent="0.2">
      <c r="A84" s="286" t="s">
        <v>206</v>
      </c>
      <c r="B84" s="283">
        <f t="shared" si="2"/>
        <v>0</v>
      </c>
      <c r="C84" s="72">
        <f>+Enero!C84+Febrero!C84+'Marzo '!C84</f>
        <v>0</v>
      </c>
      <c r="D84" s="72">
        <f>+Enero!D84+Febrero!D84+'Marzo '!D84</f>
        <v>0</v>
      </c>
      <c r="E84" s="72">
        <f>+Enero!E84+Febrero!E84+'Marzo '!E84</f>
        <v>0</v>
      </c>
      <c r="F84" s="72">
        <f>+Enero!F84+Febrero!F84+'Marzo '!F84</f>
        <v>0</v>
      </c>
      <c r="G84" s="72">
        <f>+Enero!G84+Febrero!G84+'Marzo '!G84</f>
        <v>0</v>
      </c>
      <c r="H84" s="72">
        <f>+Enero!H84+Febrero!H84+'Marzo '!H84</f>
        <v>0</v>
      </c>
      <c r="I84" s="72">
        <f>+Enero!I84+Febrero!I84+'Marzo '!I84</f>
        <v>0</v>
      </c>
      <c r="J84" s="72">
        <f>+Enero!J84+Febrero!J84+'Marzo '!J84</f>
        <v>0</v>
      </c>
      <c r="K84" s="72">
        <f>+Enero!K84+Febrero!K84+'Marzo '!K84</f>
        <v>0</v>
      </c>
      <c r="L84" s="72">
        <f>+Enero!L84+Febrero!L84+'Marzo '!L84</f>
        <v>0</v>
      </c>
      <c r="M84" s="72">
        <f>+Enero!M84+Febrero!M84+'Marzo '!M84</f>
        <v>0</v>
      </c>
      <c r="N84" s="72">
        <f>+Enero!N84+Febrero!N84+'Marzo '!N84</f>
        <v>0</v>
      </c>
      <c r="O84" s="72">
        <f>+Enero!O84+Febrero!O84+'Marzo '!O84</f>
        <v>0</v>
      </c>
      <c r="P84" s="72">
        <f>+Enero!P84+Febrero!P84+'Marzo '!P84</f>
        <v>0</v>
      </c>
      <c r="Q84" s="72">
        <f>+Enero!Q84+Febrero!Q84+'Marzo '!Q84</f>
        <v>0</v>
      </c>
      <c r="R84" s="72">
        <f>+Enero!R84+Febrero!R84+'Marzo '!R84</f>
        <v>0</v>
      </c>
      <c r="S84" s="72">
        <f>+Enero!S84+Febrero!S84+'Marzo '!S84</f>
        <v>0</v>
      </c>
      <c r="T84" s="243"/>
    </row>
    <row r="85" spans="1:88" x14ac:dyDescent="0.2">
      <c r="A85" s="286" t="s">
        <v>207</v>
      </c>
      <c r="B85" s="283">
        <f t="shared" si="2"/>
        <v>61</v>
      </c>
      <c r="C85" s="72">
        <f>+Enero!C85+Febrero!C85+'Marzo '!C85</f>
        <v>0</v>
      </c>
      <c r="D85" s="72">
        <f>+Enero!D85+Febrero!D85+'Marzo '!D85</f>
        <v>0</v>
      </c>
      <c r="E85" s="72">
        <f>+Enero!E85+Febrero!E85+'Marzo '!E85</f>
        <v>0</v>
      </c>
      <c r="F85" s="72">
        <f>+Enero!F85+Febrero!F85+'Marzo '!F85</f>
        <v>7</v>
      </c>
      <c r="G85" s="72">
        <f>+Enero!G85+Febrero!G85+'Marzo '!G85</f>
        <v>11</v>
      </c>
      <c r="H85" s="72">
        <f>+Enero!H85+Febrero!H85+'Marzo '!H85</f>
        <v>11</v>
      </c>
      <c r="I85" s="72">
        <f>+Enero!I85+Febrero!I85+'Marzo '!I85</f>
        <v>9</v>
      </c>
      <c r="J85" s="72">
        <f>+Enero!J85+Febrero!J85+'Marzo '!J85</f>
        <v>2</v>
      </c>
      <c r="K85" s="72">
        <f>+Enero!K85+Febrero!K85+'Marzo '!K85</f>
        <v>3</v>
      </c>
      <c r="L85" s="72">
        <f>+Enero!L85+Febrero!L85+'Marzo '!L85</f>
        <v>4</v>
      </c>
      <c r="M85" s="72">
        <f>+Enero!M85+Febrero!M85+'Marzo '!M85</f>
        <v>11</v>
      </c>
      <c r="N85" s="72">
        <f>+Enero!N85+Febrero!N85+'Marzo '!N85</f>
        <v>1</v>
      </c>
      <c r="O85" s="72">
        <f>+Enero!O85+Febrero!O85+'Marzo '!O85</f>
        <v>2</v>
      </c>
      <c r="P85" s="72">
        <f>+Enero!P85+Febrero!P85+'Marzo '!P85</f>
        <v>0</v>
      </c>
      <c r="Q85" s="72">
        <f>+Enero!Q85+Febrero!Q85+'Marzo '!Q85</f>
        <v>0</v>
      </c>
      <c r="R85" s="72">
        <f>+Enero!R85+Febrero!R85+'Marzo '!R85</f>
        <v>0</v>
      </c>
      <c r="S85" s="72">
        <f>+Enero!S85+Febrero!S85+'Marzo '!S85</f>
        <v>0</v>
      </c>
      <c r="T85" s="243"/>
    </row>
    <row r="86" spans="1:88" x14ac:dyDescent="0.2">
      <c r="A86" s="286" t="s">
        <v>59</v>
      </c>
      <c r="B86" s="283">
        <f t="shared" si="2"/>
        <v>53</v>
      </c>
      <c r="C86" s="72">
        <f>+Enero!C86+Febrero!C86+'Marzo '!C86</f>
        <v>0</v>
      </c>
      <c r="D86" s="72">
        <f>+Enero!D86+Febrero!D86+'Marzo '!D86</f>
        <v>0</v>
      </c>
      <c r="E86" s="72">
        <f>+Enero!E86+Febrero!E86+'Marzo '!E86</f>
        <v>0</v>
      </c>
      <c r="F86" s="72">
        <f>+Enero!F86+Febrero!F86+'Marzo '!F86</f>
        <v>2</v>
      </c>
      <c r="G86" s="72">
        <f>+Enero!G86+Febrero!G86+'Marzo '!G86</f>
        <v>8</v>
      </c>
      <c r="H86" s="72">
        <f>+Enero!H86+Febrero!H86+'Marzo '!H86</f>
        <v>10</v>
      </c>
      <c r="I86" s="72">
        <f>+Enero!I86+Febrero!I86+'Marzo '!I86</f>
        <v>3</v>
      </c>
      <c r="J86" s="72">
        <f>+Enero!J86+Febrero!J86+'Marzo '!J86</f>
        <v>6</v>
      </c>
      <c r="K86" s="72">
        <f>+Enero!K86+Febrero!K86+'Marzo '!K86</f>
        <v>12</v>
      </c>
      <c r="L86" s="72">
        <f>+Enero!L86+Febrero!L86+'Marzo '!L86</f>
        <v>2</v>
      </c>
      <c r="M86" s="72">
        <f>+Enero!M86+Febrero!M86+'Marzo '!M86</f>
        <v>4</v>
      </c>
      <c r="N86" s="72">
        <f>+Enero!N86+Febrero!N86+'Marzo '!N86</f>
        <v>2</v>
      </c>
      <c r="O86" s="72">
        <f>+Enero!O86+Febrero!O86+'Marzo '!O86</f>
        <v>1</v>
      </c>
      <c r="P86" s="72">
        <f>+Enero!P86+Febrero!P86+'Marzo '!P86</f>
        <v>1</v>
      </c>
      <c r="Q86" s="72">
        <f>+Enero!Q86+Febrero!Q86+'Marzo '!Q86</f>
        <v>2</v>
      </c>
      <c r="R86" s="72">
        <f>+Enero!R86+Febrero!R86+'Marzo '!R86</f>
        <v>0</v>
      </c>
      <c r="S86" s="72">
        <f>+Enero!S86+Febrero!S86+'Marzo '!S86</f>
        <v>0</v>
      </c>
      <c r="T86" s="243"/>
    </row>
    <row r="87" spans="1:88" x14ac:dyDescent="0.2">
      <c r="A87" s="287" t="s">
        <v>208</v>
      </c>
      <c r="B87" s="249">
        <f t="shared" si="2"/>
        <v>588</v>
      </c>
      <c r="C87" s="288">
        <f>+Enero!C87+Febrero!C87+'Marzo '!C87</f>
        <v>0</v>
      </c>
      <c r="D87" s="288">
        <f>+Enero!D87+Febrero!D87+'Marzo '!D87</f>
        <v>0</v>
      </c>
      <c r="E87" s="288">
        <f>+Enero!E87+Febrero!E87+'Marzo '!E87</f>
        <v>0</v>
      </c>
      <c r="F87" s="288">
        <f>+Enero!F87+Febrero!F87+'Marzo '!F87</f>
        <v>8</v>
      </c>
      <c r="G87" s="288">
        <f>+Enero!G87+Febrero!G87+'Marzo '!G87</f>
        <v>68</v>
      </c>
      <c r="H87" s="288">
        <f>+Enero!H87+Febrero!H87+'Marzo '!H87</f>
        <v>110</v>
      </c>
      <c r="I87" s="288">
        <f>+Enero!I87+Febrero!I87+'Marzo '!I87</f>
        <v>72</v>
      </c>
      <c r="J87" s="288">
        <f>+Enero!J87+Febrero!J87+'Marzo '!J87</f>
        <v>40</v>
      </c>
      <c r="K87" s="288">
        <f>+Enero!K87+Febrero!K87+'Marzo '!K87</f>
        <v>29</v>
      </c>
      <c r="L87" s="288">
        <f>+Enero!L87+Febrero!L87+'Marzo '!L87</f>
        <v>43</v>
      </c>
      <c r="M87" s="288">
        <f>+Enero!M87+Febrero!M87+'Marzo '!M87</f>
        <v>36</v>
      </c>
      <c r="N87" s="288">
        <f>+Enero!N87+Febrero!N87+'Marzo '!N87</f>
        <v>21</v>
      </c>
      <c r="O87" s="288">
        <f>+Enero!O87+Febrero!O87+'Marzo '!O87</f>
        <v>28</v>
      </c>
      <c r="P87" s="288">
        <f>+Enero!P87+Febrero!P87+'Marzo '!P87</f>
        <v>32</v>
      </c>
      <c r="Q87" s="288">
        <f>+Enero!Q87+Febrero!Q87+'Marzo '!Q87</f>
        <v>28</v>
      </c>
      <c r="R87" s="288">
        <f>+Enero!R87+Febrero!R87+'Marzo '!R87</f>
        <v>29</v>
      </c>
      <c r="S87" s="288">
        <f>+Enero!S87+Febrero!S87+'Marzo '!S87</f>
        <v>44</v>
      </c>
      <c r="T87" s="243"/>
    </row>
    <row r="88" spans="1:88" x14ac:dyDescent="0.2">
      <c r="A88" s="289" t="s">
        <v>91</v>
      </c>
      <c r="B88" s="263">
        <f t="shared" ref="B88:S88" si="3">SUM(B72:B87)</f>
        <v>2037</v>
      </c>
      <c r="C88" s="277">
        <f t="shared" si="3"/>
        <v>0</v>
      </c>
      <c r="D88" s="277">
        <f t="shared" si="3"/>
        <v>0</v>
      </c>
      <c r="E88" s="277">
        <f t="shared" si="3"/>
        <v>3</v>
      </c>
      <c r="F88" s="277">
        <f t="shared" si="3"/>
        <v>48</v>
      </c>
      <c r="G88" s="277">
        <f t="shared" si="3"/>
        <v>162</v>
      </c>
      <c r="H88" s="277">
        <f t="shared" si="3"/>
        <v>270</v>
      </c>
      <c r="I88" s="277">
        <f t="shared" si="3"/>
        <v>250</v>
      </c>
      <c r="J88" s="277">
        <f t="shared" si="3"/>
        <v>157</v>
      </c>
      <c r="K88" s="277">
        <f t="shared" si="3"/>
        <v>145</v>
      </c>
      <c r="L88" s="277">
        <f t="shared" si="3"/>
        <v>145</v>
      </c>
      <c r="M88" s="277">
        <f t="shared" si="3"/>
        <v>187</v>
      </c>
      <c r="N88" s="277">
        <f t="shared" si="3"/>
        <v>123</v>
      </c>
      <c r="O88" s="277">
        <f t="shared" si="3"/>
        <v>110</v>
      </c>
      <c r="P88" s="277">
        <f t="shared" si="3"/>
        <v>115</v>
      </c>
      <c r="Q88" s="277">
        <f t="shared" si="3"/>
        <v>120</v>
      </c>
      <c r="R88" s="277">
        <f t="shared" si="3"/>
        <v>81</v>
      </c>
      <c r="S88" s="277">
        <f t="shared" si="3"/>
        <v>121</v>
      </c>
      <c r="T88" s="243"/>
    </row>
    <row r="89" spans="1:88" x14ac:dyDescent="0.2">
      <c r="A89" s="106" t="s">
        <v>209</v>
      </c>
      <c r="B89" s="106"/>
      <c r="C89" s="106"/>
      <c r="D89" s="106"/>
      <c r="E89" s="106"/>
      <c r="F89" s="106"/>
      <c r="G89" s="6"/>
      <c r="H89" s="6"/>
      <c r="I89" s="6"/>
      <c r="J89" s="6"/>
      <c r="K89" s="6"/>
      <c r="L89" s="6"/>
      <c r="M89" s="6"/>
      <c r="N89" s="6"/>
      <c r="O89" s="6"/>
      <c r="P89" s="107"/>
      <c r="Q89" s="6"/>
      <c r="R89" s="6"/>
      <c r="S89" s="107"/>
      <c r="T89" s="6"/>
      <c r="U89" s="6"/>
      <c r="V89" s="107"/>
      <c r="W89" s="6"/>
      <c r="X89" s="6"/>
      <c r="Y89" s="107"/>
      <c r="Z89" s="107"/>
      <c r="AA89" s="107"/>
      <c r="AB89" s="290"/>
      <c r="AC89" s="290"/>
    </row>
    <row r="90" spans="1:88" ht="14.25" customHeight="1" x14ac:dyDescent="0.2">
      <c r="A90" s="557" t="s">
        <v>90</v>
      </c>
      <c r="B90" s="539"/>
      <c r="C90" s="557" t="s">
        <v>91</v>
      </c>
      <c r="D90" s="558"/>
      <c r="E90" s="539"/>
      <c r="F90" s="562" t="s">
        <v>92</v>
      </c>
      <c r="G90" s="563"/>
      <c r="H90" s="563"/>
      <c r="I90" s="563"/>
      <c r="J90" s="563"/>
      <c r="K90" s="563"/>
      <c r="L90" s="563"/>
      <c r="M90" s="563"/>
      <c r="N90" s="563"/>
      <c r="O90" s="563"/>
      <c r="P90" s="563"/>
      <c r="Q90" s="563"/>
      <c r="R90" s="563"/>
      <c r="S90" s="563"/>
      <c r="T90" s="563"/>
      <c r="U90" s="563"/>
      <c r="V90" s="563"/>
      <c r="W90" s="563"/>
      <c r="X90" s="563"/>
      <c r="Y90" s="563"/>
      <c r="Z90" s="563"/>
      <c r="AA90" s="563"/>
      <c r="AB90" s="563"/>
      <c r="AC90" s="563"/>
      <c r="AD90" s="563"/>
      <c r="AE90" s="563"/>
      <c r="AF90" s="563"/>
      <c r="AG90" s="563"/>
      <c r="AH90" s="563"/>
      <c r="AI90" s="563"/>
      <c r="AJ90" s="563"/>
      <c r="AK90" s="563"/>
      <c r="AL90" s="563"/>
      <c r="AM90" s="564"/>
      <c r="AN90" s="534" t="s">
        <v>93</v>
      </c>
      <c r="AO90" s="617" t="s">
        <v>94</v>
      </c>
      <c r="AP90" s="569" t="s">
        <v>210</v>
      </c>
      <c r="AQ90" s="569" t="s">
        <v>211</v>
      </c>
      <c r="AR90" s="243"/>
    </row>
    <row r="91" spans="1:88" x14ac:dyDescent="0.2">
      <c r="A91" s="606"/>
      <c r="B91" s="540"/>
      <c r="C91" s="559"/>
      <c r="D91" s="560"/>
      <c r="E91" s="561"/>
      <c r="F91" s="548" t="s">
        <v>18</v>
      </c>
      <c r="G91" s="549"/>
      <c r="H91" s="550" t="s">
        <v>19</v>
      </c>
      <c r="I91" s="551"/>
      <c r="J91" s="548" t="s">
        <v>20</v>
      </c>
      <c r="K91" s="549"/>
      <c r="L91" s="548" t="s">
        <v>21</v>
      </c>
      <c r="M91" s="549"/>
      <c r="N91" s="548" t="s">
        <v>22</v>
      </c>
      <c r="O91" s="549"/>
      <c r="P91" s="537" t="s">
        <v>23</v>
      </c>
      <c r="Q91" s="538"/>
      <c r="R91" s="537" t="s">
        <v>24</v>
      </c>
      <c r="S91" s="538"/>
      <c r="T91" s="537" t="s">
        <v>25</v>
      </c>
      <c r="U91" s="538"/>
      <c r="V91" s="537" t="s">
        <v>26</v>
      </c>
      <c r="W91" s="538"/>
      <c r="X91" s="537" t="s">
        <v>27</v>
      </c>
      <c r="Y91" s="538"/>
      <c r="Z91" s="537" t="s">
        <v>28</v>
      </c>
      <c r="AA91" s="538"/>
      <c r="AB91" s="537" t="s">
        <v>29</v>
      </c>
      <c r="AC91" s="538"/>
      <c r="AD91" s="537" t="s">
        <v>30</v>
      </c>
      <c r="AE91" s="538"/>
      <c r="AF91" s="537" t="s">
        <v>31</v>
      </c>
      <c r="AG91" s="538"/>
      <c r="AH91" s="537" t="s">
        <v>32</v>
      </c>
      <c r="AI91" s="538"/>
      <c r="AJ91" s="537" t="s">
        <v>33</v>
      </c>
      <c r="AK91" s="538"/>
      <c r="AL91" s="537" t="s">
        <v>34</v>
      </c>
      <c r="AM91" s="538"/>
      <c r="AN91" s="535"/>
      <c r="AO91" s="618"/>
      <c r="AP91" s="570"/>
      <c r="AQ91" s="570"/>
      <c r="AR91" s="243"/>
    </row>
    <row r="92" spans="1:88" x14ac:dyDescent="0.2">
      <c r="A92" s="559"/>
      <c r="B92" s="561"/>
      <c r="C92" s="278" t="s">
        <v>212</v>
      </c>
      <c r="D92" s="221" t="s">
        <v>36</v>
      </c>
      <c r="E92" s="278" t="s">
        <v>37</v>
      </c>
      <c r="F92" s="213" t="s">
        <v>36</v>
      </c>
      <c r="G92" s="215" t="s">
        <v>37</v>
      </c>
      <c r="H92" s="213" t="s">
        <v>36</v>
      </c>
      <c r="I92" s="215" t="s">
        <v>37</v>
      </c>
      <c r="J92" s="213" t="s">
        <v>36</v>
      </c>
      <c r="K92" s="215" t="s">
        <v>37</v>
      </c>
      <c r="L92" s="213" t="s">
        <v>36</v>
      </c>
      <c r="M92" s="215" t="s">
        <v>37</v>
      </c>
      <c r="N92" s="213" t="s">
        <v>36</v>
      </c>
      <c r="O92" s="215" t="s">
        <v>37</v>
      </c>
      <c r="P92" s="213" t="s">
        <v>36</v>
      </c>
      <c r="Q92" s="215" t="s">
        <v>37</v>
      </c>
      <c r="R92" s="213" t="s">
        <v>36</v>
      </c>
      <c r="S92" s="215" t="s">
        <v>37</v>
      </c>
      <c r="T92" s="213" t="s">
        <v>36</v>
      </c>
      <c r="U92" s="215" t="s">
        <v>37</v>
      </c>
      <c r="V92" s="213" t="s">
        <v>36</v>
      </c>
      <c r="W92" s="215" t="s">
        <v>37</v>
      </c>
      <c r="X92" s="213" t="s">
        <v>36</v>
      </c>
      <c r="Y92" s="215" t="s">
        <v>37</v>
      </c>
      <c r="Z92" s="213" t="s">
        <v>36</v>
      </c>
      <c r="AA92" s="215" t="s">
        <v>37</v>
      </c>
      <c r="AB92" s="213" t="s">
        <v>36</v>
      </c>
      <c r="AC92" s="215" t="s">
        <v>37</v>
      </c>
      <c r="AD92" s="213" t="s">
        <v>36</v>
      </c>
      <c r="AE92" s="215" t="s">
        <v>37</v>
      </c>
      <c r="AF92" s="213" t="s">
        <v>36</v>
      </c>
      <c r="AG92" s="215" t="s">
        <v>37</v>
      </c>
      <c r="AH92" s="213" t="s">
        <v>36</v>
      </c>
      <c r="AI92" s="215" t="s">
        <v>37</v>
      </c>
      <c r="AJ92" s="213" t="s">
        <v>36</v>
      </c>
      <c r="AK92" s="215" t="s">
        <v>37</v>
      </c>
      <c r="AL92" s="213" t="s">
        <v>36</v>
      </c>
      <c r="AM92" s="215" t="s">
        <v>37</v>
      </c>
      <c r="AN92" s="536"/>
      <c r="AO92" s="619"/>
      <c r="AP92" s="571"/>
      <c r="AQ92" s="571"/>
      <c r="AR92" s="243"/>
    </row>
    <row r="93" spans="1:88" x14ac:dyDescent="0.2">
      <c r="A93" s="552" t="s">
        <v>95</v>
      </c>
      <c r="B93" s="553"/>
      <c r="C93" s="291">
        <f>SUM(D93+E93)</f>
        <v>2567</v>
      </c>
      <c r="D93" s="292">
        <f>SUM(F93+H93+J93+L93+N93+P93+R93+T93+V93+X93+Z93+AB93+AD93+AF93+AH93+AJ93+AL93)</f>
        <v>1139</v>
      </c>
      <c r="E93" s="291">
        <f>SUM(G93+I93+K93+M93+O93+Q93+S93+U93+W93+Y93+AA93+AC93+AE93+AG93+AI93+AK93+AM93)</f>
        <v>1428</v>
      </c>
      <c r="F93" s="293">
        <f>+Enero!F93+Febrero!F93+'Marzo '!F93</f>
        <v>8</v>
      </c>
      <c r="G93" s="294">
        <f>+Enero!G93+Febrero!G93+'Marzo '!G93</f>
        <v>15</v>
      </c>
      <c r="H93" s="293">
        <f>+Enero!H93+Febrero!H93+'Marzo '!H93</f>
        <v>22</v>
      </c>
      <c r="I93" s="294">
        <f>+Enero!I93+Febrero!I93+'Marzo '!I93</f>
        <v>32</v>
      </c>
      <c r="J93" s="293">
        <f>+Enero!J93+Febrero!J93+'Marzo '!J93</f>
        <v>22</v>
      </c>
      <c r="K93" s="142">
        <f>+Enero!K93+Febrero!K93+'Marzo '!K93</f>
        <v>24</v>
      </c>
      <c r="L93" s="293">
        <f>+Enero!L93+Febrero!L93+'Marzo '!L93</f>
        <v>12</v>
      </c>
      <c r="M93" s="142">
        <f>+Enero!M93+Febrero!M93+'Marzo '!M93</f>
        <v>17</v>
      </c>
      <c r="N93" s="293">
        <f>+Enero!N93+Febrero!N93+'Marzo '!N93</f>
        <v>33</v>
      </c>
      <c r="O93" s="142">
        <f>+Enero!O93+Febrero!O93+'Marzo '!O93</f>
        <v>71</v>
      </c>
      <c r="P93" s="293">
        <f>+Enero!P93+Febrero!P93+'Marzo '!P93</f>
        <v>79</v>
      </c>
      <c r="Q93" s="142">
        <f>+Enero!Q93+Febrero!Q93+'Marzo '!Q93</f>
        <v>124</v>
      </c>
      <c r="R93" s="293">
        <f>+Enero!R93+Febrero!R93+'Marzo '!R93</f>
        <v>54</v>
      </c>
      <c r="S93" s="142">
        <f>+Enero!S93+Febrero!S93+'Marzo '!S93</f>
        <v>75</v>
      </c>
      <c r="T93" s="293">
        <f>+Enero!T93+Febrero!T93+'Marzo '!T93</f>
        <v>70</v>
      </c>
      <c r="U93" s="142">
        <f>+Enero!U93+Febrero!U93+'Marzo '!U93</f>
        <v>88</v>
      </c>
      <c r="V93" s="293">
        <f>+Enero!V93+Febrero!V93+'Marzo '!V93</f>
        <v>72</v>
      </c>
      <c r="W93" s="142">
        <f>+Enero!W93+Febrero!W93+'Marzo '!W93</f>
        <v>82</v>
      </c>
      <c r="X93" s="293">
        <f>+Enero!X93+Febrero!X93+'Marzo '!X93</f>
        <v>96</v>
      </c>
      <c r="Y93" s="142">
        <f>+Enero!Y93+Febrero!Y93+'Marzo '!Y93</f>
        <v>102</v>
      </c>
      <c r="Z93" s="293">
        <f>+Enero!Z93+Febrero!Z93+'Marzo '!Z93</f>
        <v>89</v>
      </c>
      <c r="AA93" s="142">
        <f>+Enero!AA93+Febrero!AA93+'Marzo '!AA93</f>
        <v>97</v>
      </c>
      <c r="AB93" s="293">
        <f>+Enero!AB93+Febrero!AB93+'Marzo '!AB93</f>
        <v>73</v>
      </c>
      <c r="AC93" s="142">
        <f>+Enero!AC93+Febrero!AC93+'Marzo '!AC93</f>
        <v>97</v>
      </c>
      <c r="AD93" s="293">
        <f>+Enero!AD93+Febrero!AD93+'Marzo '!AD93</f>
        <v>99</v>
      </c>
      <c r="AE93" s="142">
        <f>+Enero!AE93+Febrero!AE93+'Marzo '!AE93</f>
        <v>116</v>
      </c>
      <c r="AF93" s="293">
        <f>+Enero!AF93+Febrero!AF93+'Marzo '!AF93</f>
        <v>115</v>
      </c>
      <c r="AG93" s="142">
        <f>+Enero!AG93+Febrero!AG93+'Marzo '!AG93</f>
        <v>124</v>
      </c>
      <c r="AH93" s="293">
        <f>+Enero!AH93+Febrero!AH93+'Marzo '!AH93</f>
        <v>107</v>
      </c>
      <c r="AI93" s="142">
        <f>+Enero!AI93+Febrero!AI93+'Marzo '!AI93</f>
        <v>116</v>
      </c>
      <c r="AJ93" s="293">
        <f>+Enero!AJ93+Febrero!AJ93+'Marzo '!AJ93</f>
        <v>98</v>
      </c>
      <c r="AK93" s="142">
        <f>+Enero!AK93+Febrero!AK93+'Marzo '!AK93</f>
        <v>120</v>
      </c>
      <c r="AL93" s="295">
        <f>+Enero!AL93+Febrero!AL93+'Marzo '!AL93</f>
        <v>90</v>
      </c>
      <c r="AM93" s="142">
        <f>+Enero!AM93+Febrero!AM93+'Marzo '!AM93</f>
        <v>128</v>
      </c>
      <c r="AN93" s="143">
        <f>+Enero!AN93+Febrero!AN93+'Marzo '!AN93</f>
        <v>2567</v>
      </c>
      <c r="AO93" s="294">
        <f>+Enero!AO93+Febrero!AO93+'Marzo '!AO93</f>
        <v>2013</v>
      </c>
      <c r="AP93" s="296">
        <f>+Enero!AP93+Febrero!AP93+'Marzo '!AP93</f>
        <v>0</v>
      </c>
      <c r="AQ93" s="296">
        <f>+Enero!AQ93+Febrero!AQ93+'Marzo '!AQ93</f>
        <v>0</v>
      </c>
      <c r="AR93" s="256" t="s">
        <v>213</v>
      </c>
      <c r="CG93" s="243">
        <v>0</v>
      </c>
      <c r="CH93" s="243">
        <v>0</v>
      </c>
      <c r="CI93" s="243">
        <v>0</v>
      </c>
      <c r="CJ93" s="243">
        <v>0</v>
      </c>
    </row>
    <row r="94" spans="1:88" x14ac:dyDescent="0.2">
      <c r="A94" s="534" t="s">
        <v>96</v>
      </c>
      <c r="B94" s="297" t="s">
        <v>97</v>
      </c>
      <c r="C94" s="298"/>
      <c r="D94" s="298"/>
      <c r="E94" s="291">
        <f>SUM(G94+I94+K94+M94+O94+Q94+S94+U94+W94+Y94+AA94+AC94+AE94+AG94+AI94+AK94+AM94)</f>
        <v>713</v>
      </c>
      <c r="F94" s="299">
        <f>+Enero!F94+Febrero!F94+'Marzo '!F94</f>
        <v>0</v>
      </c>
      <c r="G94" s="300">
        <f>+Enero!G94+Febrero!G94+'Marzo '!G94</f>
        <v>0</v>
      </c>
      <c r="H94" s="299">
        <f>+Enero!H94+Febrero!H94+'Marzo '!H94</f>
        <v>0</v>
      </c>
      <c r="I94" s="300">
        <f>+Enero!I94+Febrero!I94+'Marzo '!I94</f>
        <v>0</v>
      </c>
      <c r="J94" s="299">
        <f>+Enero!J94+Febrero!J94+'Marzo '!J94</f>
        <v>0</v>
      </c>
      <c r="K94" s="34">
        <f>+Enero!K94+Febrero!K94+'Marzo '!K94</f>
        <v>2</v>
      </c>
      <c r="L94" s="299">
        <f>+Enero!L94+Febrero!L94+'Marzo '!L94</f>
        <v>0</v>
      </c>
      <c r="M94" s="34">
        <f>+Enero!M94+Febrero!M94+'Marzo '!M94</f>
        <v>48</v>
      </c>
      <c r="N94" s="299">
        <f>+Enero!N94+Febrero!N94+'Marzo '!N94</f>
        <v>0</v>
      </c>
      <c r="O94" s="34">
        <f>+Enero!O94+Febrero!O94+'Marzo '!O94</f>
        <v>117</v>
      </c>
      <c r="P94" s="299">
        <f>+Enero!P94+Febrero!P94+'Marzo '!P94</f>
        <v>0</v>
      </c>
      <c r="Q94" s="34">
        <f>+Enero!Q94+Febrero!Q94+'Marzo '!Q94</f>
        <v>191</v>
      </c>
      <c r="R94" s="299">
        <f>+Enero!R94+Febrero!R94+'Marzo '!R94</f>
        <v>0</v>
      </c>
      <c r="S94" s="34">
        <f>+Enero!S94+Febrero!S94+'Marzo '!S94</f>
        <v>178</v>
      </c>
      <c r="T94" s="299">
        <f>+Enero!T94+Febrero!T94+'Marzo '!T94</f>
        <v>0</v>
      </c>
      <c r="U94" s="34">
        <f>+Enero!U94+Febrero!U94+'Marzo '!U94</f>
        <v>119</v>
      </c>
      <c r="V94" s="299">
        <f>+Enero!V94+Febrero!V94+'Marzo '!V94</f>
        <v>0</v>
      </c>
      <c r="W94" s="34">
        <f>+Enero!W94+Febrero!W94+'Marzo '!W94</f>
        <v>55</v>
      </c>
      <c r="X94" s="299">
        <f>+Enero!X94+Febrero!X94+'Marzo '!X94</f>
        <v>0</v>
      </c>
      <c r="Y94" s="34">
        <f>+Enero!Y94+Febrero!Y94+'Marzo '!Y94</f>
        <v>3</v>
      </c>
      <c r="Z94" s="299">
        <f>+Enero!Z94+Febrero!Z94+'Marzo '!Z94</f>
        <v>0</v>
      </c>
      <c r="AA94" s="34">
        <f>+Enero!AA94+Febrero!AA94+'Marzo '!AA94</f>
        <v>0</v>
      </c>
      <c r="AB94" s="299">
        <f>+Enero!AB94+Febrero!AB94+'Marzo '!AB94</f>
        <v>0</v>
      </c>
      <c r="AC94" s="34">
        <f>+Enero!AC94+Febrero!AC94+'Marzo '!AC94</f>
        <v>0</v>
      </c>
      <c r="AD94" s="299">
        <f>+Enero!AD94+Febrero!AD94+'Marzo '!AD94</f>
        <v>0</v>
      </c>
      <c r="AE94" s="34">
        <f>+Enero!AE94+Febrero!AE94+'Marzo '!AE94</f>
        <v>0</v>
      </c>
      <c r="AF94" s="299">
        <f>+Enero!AF94+Febrero!AF94+'Marzo '!AF94</f>
        <v>0</v>
      </c>
      <c r="AG94" s="34">
        <f>+Enero!AG94+Febrero!AG94+'Marzo '!AG94</f>
        <v>0</v>
      </c>
      <c r="AH94" s="299">
        <f>+Enero!AH94+Febrero!AH94+'Marzo '!AH94</f>
        <v>0</v>
      </c>
      <c r="AI94" s="34">
        <f>+Enero!AI94+Febrero!AI94+'Marzo '!AI94</f>
        <v>0</v>
      </c>
      <c r="AJ94" s="299">
        <f>+Enero!AJ94+Febrero!AJ94+'Marzo '!AJ94</f>
        <v>0</v>
      </c>
      <c r="AK94" s="34">
        <f>+Enero!AK94+Febrero!AK94+'Marzo '!AK94</f>
        <v>0</v>
      </c>
      <c r="AL94" s="299">
        <f>+Enero!AL94+Febrero!AL94+'Marzo '!AL94</f>
        <v>0</v>
      </c>
      <c r="AM94" s="34">
        <f>+Enero!AM94+Febrero!AM94+'Marzo '!AM94</f>
        <v>0</v>
      </c>
      <c r="AN94" s="110">
        <f>+Enero!AN94+Febrero!AN94+'Marzo '!AN94</f>
        <v>670</v>
      </c>
      <c r="AO94" s="301">
        <f>+Enero!AO94+Febrero!AO94+'Marzo '!AO94</f>
        <v>688</v>
      </c>
      <c r="AP94" s="112">
        <f>+Enero!AP94+Febrero!AP94+'Marzo '!AP94</f>
        <v>0</v>
      </c>
      <c r="AQ94" s="112">
        <f>+Enero!AQ94+Febrero!AQ94+'Marzo '!AQ94</f>
        <v>0</v>
      </c>
      <c r="AR94" s="256" t="s">
        <v>213</v>
      </c>
      <c r="CG94" s="243">
        <v>0</v>
      </c>
      <c r="CH94" s="243">
        <v>0</v>
      </c>
      <c r="CI94" s="243">
        <v>0</v>
      </c>
      <c r="CJ94" s="243">
        <v>0</v>
      </c>
    </row>
    <row r="95" spans="1:88" ht="21.75" x14ac:dyDescent="0.2">
      <c r="A95" s="535"/>
      <c r="B95" s="67" t="s">
        <v>98</v>
      </c>
      <c r="C95" s="302">
        <f t="shared" ref="C95:C103" si="4">SUM(D95+E95)</f>
        <v>1119</v>
      </c>
      <c r="D95" s="303">
        <f>SUM(F95+H95+J95+L95+N95+P95+R95+T95+V95+X95+Z95+AB95+AD95+AF95+AH95+AJ95+AL95)</f>
        <v>81</v>
      </c>
      <c r="E95" s="304">
        <f>SUM(G95+I95+K95+M95+O95+Q95+S95+U95+W95+Y95+AA95+AC95+AE95+AG95+AI95+AK95+AM95)</f>
        <v>1038</v>
      </c>
      <c r="F95" s="27">
        <f>+Enero!F95+Febrero!F95+'Marzo '!F95</f>
        <v>0</v>
      </c>
      <c r="G95" s="28">
        <f>+Enero!G95+Febrero!G95+'Marzo '!G95</f>
        <v>0</v>
      </c>
      <c r="H95" s="27">
        <f>+Enero!H95+Febrero!H95+'Marzo '!H95</f>
        <v>0</v>
      </c>
      <c r="I95" s="28">
        <f>+Enero!I95+Febrero!I95+'Marzo '!I95</f>
        <v>0</v>
      </c>
      <c r="J95" s="27">
        <f>+Enero!J95+Febrero!J95+'Marzo '!J95</f>
        <v>0</v>
      </c>
      <c r="K95" s="28">
        <f>+Enero!K95+Febrero!K95+'Marzo '!K95</f>
        <v>4</v>
      </c>
      <c r="L95" s="27">
        <f>+Enero!L95+Febrero!L95+'Marzo '!L95</f>
        <v>2</v>
      </c>
      <c r="M95" s="28">
        <f>+Enero!M95+Febrero!M95+'Marzo '!M95</f>
        <v>60</v>
      </c>
      <c r="N95" s="27">
        <f>+Enero!N95+Febrero!N95+'Marzo '!N95</f>
        <v>4</v>
      </c>
      <c r="O95" s="28">
        <f>+Enero!O95+Febrero!O95+'Marzo '!O95</f>
        <v>132</v>
      </c>
      <c r="P95" s="27">
        <f>+Enero!P95+Febrero!P95+'Marzo '!P95</f>
        <v>21</v>
      </c>
      <c r="Q95" s="28">
        <f>+Enero!Q95+Febrero!Q95+'Marzo '!Q95</f>
        <v>229</v>
      </c>
      <c r="R95" s="27">
        <f>+Enero!R95+Febrero!R95+'Marzo '!R95</f>
        <v>15</v>
      </c>
      <c r="S95" s="28">
        <f>+Enero!S95+Febrero!S95+'Marzo '!S95</f>
        <v>202</v>
      </c>
      <c r="T95" s="27">
        <f>+Enero!T95+Febrero!T95+'Marzo '!T95</f>
        <v>8</v>
      </c>
      <c r="U95" s="28">
        <f>+Enero!U95+Febrero!U95+'Marzo '!U95</f>
        <v>158</v>
      </c>
      <c r="V95" s="27">
        <f>+Enero!V95+Febrero!V95+'Marzo '!V95</f>
        <v>16</v>
      </c>
      <c r="W95" s="28">
        <f>+Enero!W95+Febrero!W95+'Marzo '!W95</f>
        <v>101</v>
      </c>
      <c r="X95" s="27">
        <f>+Enero!X95+Febrero!X95+'Marzo '!X95</f>
        <v>8</v>
      </c>
      <c r="Y95" s="28">
        <f>+Enero!Y95+Febrero!Y95+'Marzo '!Y95</f>
        <v>39</v>
      </c>
      <c r="Z95" s="27">
        <f>+Enero!Z95+Febrero!Z95+'Marzo '!Z95</f>
        <v>1</v>
      </c>
      <c r="AA95" s="28">
        <f>+Enero!AA95+Febrero!AA95+'Marzo '!AA95</f>
        <v>51</v>
      </c>
      <c r="AB95" s="27">
        <f>+Enero!AB95+Febrero!AB95+'Marzo '!AB95</f>
        <v>2</v>
      </c>
      <c r="AC95" s="28">
        <f>+Enero!AC95+Febrero!AC95+'Marzo '!AC95</f>
        <v>22</v>
      </c>
      <c r="AD95" s="27">
        <f>+Enero!AD95+Febrero!AD95+'Marzo '!AD95</f>
        <v>2</v>
      </c>
      <c r="AE95" s="28">
        <f>+Enero!AE95+Febrero!AE95+'Marzo '!AE95</f>
        <v>20</v>
      </c>
      <c r="AF95" s="27">
        <f>+Enero!AF95+Febrero!AF95+'Marzo '!AF95</f>
        <v>1</v>
      </c>
      <c r="AG95" s="28">
        <f>+Enero!AG95+Febrero!AG95+'Marzo '!AG95</f>
        <v>12</v>
      </c>
      <c r="AH95" s="27">
        <f>+Enero!AH95+Febrero!AH95+'Marzo '!AH95</f>
        <v>1</v>
      </c>
      <c r="AI95" s="28">
        <f>+Enero!AI95+Febrero!AI95+'Marzo '!AI95</f>
        <v>5</v>
      </c>
      <c r="AJ95" s="27">
        <f>+Enero!AJ95+Febrero!AJ95+'Marzo '!AJ95</f>
        <v>0</v>
      </c>
      <c r="AK95" s="28">
        <f>+Enero!AK95+Febrero!AK95+'Marzo '!AK95</f>
        <v>2</v>
      </c>
      <c r="AL95" s="33">
        <f>+Enero!AL95+Febrero!AL95+'Marzo '!AL95</f>
        <v>0</v>
      </c>
      <c r="AM95" s="28">
        <f>+Enero!AM95+Febrero!AM95+'Marzo '!AM95</f>
        <v>1</v>
      </c>
      <c r="AN95" s="118">
        <f>+Enero!AN95+Febrero!AN95+'Marzo '!AN95</f>
        <v>1119</v>
      </c>
      <c r="AO95" s="72">
        <f>+Enero!AO95+Febrero!AO95+'Marzo '!AO95</f>
        <v>1007</v>
      </c>
      <c r="AP95" s="53">
        <f>+Enero!AP95+Febrero!AP95+'Marzo '!AP95</f>
        <v>0</v>
      </c>
      <c r="AQ95" s="53">
        <f>+Enero!AQ95+Febrero!AQ95+'Marzo '!AQ95</f>
        <v>0</v>
      </c>
      <c r="AR95" s="256" t="s">
        <v>213</v>
      </c>
      <c r="CG95" s="243">
        <v>0</v>
      </c>
      <c r="CH95" s="243">
        <v>0</v>
      </c>
      <c r="CI95" s="243">
        <v>0</v>
      </c>
      <c r="CJ95" s="243">
        <v>0</v>
      </c>
    </row>
    <row r="96" spans="1:88" x14ac:dyDescent="0.2">
      <c r="A96" s="536"/>
      <c r="B96" s="305" t="s">
        <v>99</v>
      </c>
      <c r="C96" s="306">
        <f t="shared" si="4"/>
        <v>0</v>
      </c>
      <c r="D96" s="307">
        <f>SUM(N96+P96+R96+T96+V96+X96+Z96)</f>
        <v>0</v>
      </c>
      <c r="E96" s="306">
        <f>SUM(O96+Q96+S96+U96+W96+Y96+AA96)</f>
        <v>0</v>
      </c>
      <c r="F96" s="308">
        <f>+Enero!F96+Febrero!F96+'Marzo '!F96</f>
        <v>0</v>
      </c>
      <c r="G96" s="309">
        <f>+Enero!G96+Febrero!G96+'Marzo '!G96</f>
        <v>0</v>
      </c>
      <c r="H96" s="308">
        <f>+Enero!H96+Febrero!H96+'Marzo '!H96</f>
        <v>0</v>
      </c>
      <c r="I96" s="309">
        <f>+Enero!I96+Febrero!I96+'Marzo '!I96</f>
        <v>0</v>
      </c>
      <c r="J96" s="308">
        <f>+Enero!J96+Febrero!J96+'Marzo '!J96</f>
        <v>0</v>
      </c>
      <c r="K96" s="309">
        <f>+Enero!K96+Febrero!K96+'Marzo '!K96</f>
        <v>0</v>
      </c>
      <c r="L96" s="308">
        <f>+Enero!L96+Febrero!L96+'Marzo '!L96</f>
        <v>0</v>
      </c>
      <c r="M96" s="309">
        <f>+Enero!M96+Febrero!M96+'Marzo '!M96</f>
        <v>0</v>
      </c>
      <c r="N96" s="84">
        <f>+Enero!N96+Febrero!N96+'Marzo '!N96</f>
        <v>0</v>
      </c>
      <c r="O96" s="85">
        <f>+Enero!O96+Febrero!O96+'Marzo '!O96</f>
        <v>0</v>
      </c>
      <c r="P96" s="84">
        <f>+Enero!P96+Febrero!P96+'Marzo '!P96</f>
        <v>0</v>
      </c>
      <c r="Q96" s="85">
        <f>+Enero!Q96+Febrero!Q96+'Marzo '!Q96</f>
        <v>0</v>
      </c>
      <c r="R96" s="84">
        <f>+Enero!R96+Febrero!R96+'Marzo '!R96</f>
        <v>0</v>
      </c>
      <c r="S96" s="85">
        <f>+Enero!S96+Febrero!S96+'Marzo '!S96</f>
        <v>0</v>
      </c>
      <c r="T96" s="84">
        <f>+Enero!T96+Febrero!T96+'Marzo '!T96</f>
        <v>0</v>
      </c>
      <c r="U96" s="85">
        <f>+Enero!U96+Febrero!U96+'Marzo '!U96</f>
        <v>0</v>
      </c>
      <c r="V96" s="84">
        <f>+Enero!V96+Febrero!V96+'Marzo '!V96</f>
        <v>0</v>
      </c>
      <c r="W96" s="85">
        <f>+Enero!W96+Febrero!W96+'Marzo '!W96</f>
        <v>0</v>
      </c>
      <c r="X96" s="84">
        <f>+Enero!X96+Febrero!X96+'Marzo '!X96</f>
        <v>0</v>
      </c>
      <c r="Y96" s="85">
        <f>+Enero!Y96+Febrero!Y96+'Marzo '!Y96</f>
        <v>0</v>
      </c>
      <c r="Z96" s="84">
        <f>+Enero!Z96+Febrero!Z96+'Marzo '!Z96</f>
        <v>0</v>
      </c>
      <c r="AA96" s="288">
        <f>+Enero!AA96+Febrero!AA96+'Marzo '!AA96</f>
        <v>0</v>
      </c>
      <c r="AB96" s="308">
        <f>+Enero!AB96+Febrero!AB96+'Marzo '!AB96</f>
        <v>0</v>
      </c>
      <c r="AC96" s="309">
        <f>+Enero!AC96+Febrero!AC96+'Marzo '!AC96</f>
        <v>0</v>
      </c>
      <c r="AD96" s="308">
        <f>+Enero!AD96+Febrero!AD96+'Marzo '!AD96</f>
        <v>0</v>
      </c>
      <c r="AE96" s="309">
        <f>+Enero!AE96+Febrero!AE96+'Marzo '!AE96</f>
        <v>0</v>
      </c>
      <c r="AF96" s="308">
        <f>+Enero!AF96+Febrero!AF96+'Marzo '!AF96</f>
        <v>0</v>
      </c>
      <c r="AG96" s="309">
        <f>+Enero!AG96+Febrero!AG96+'Marzo '!AG96</f>
        <v>0</v>
      </c>
      <c r="AH96" s="308">
        <f>+Enero!AH96+Febrero!AH96+'Marzo '!AH96</f>
        <v>0</v>
      </c>
      <c r="AI96" s="309">
        <f>+Enero!AI96+Febrero!AI96+'Marzo '!AI96</f>
        <v>0</v>
      </c>
      <c r="AJ96" s="308">
        <f>+Enero!AJ96+Febrero!AJ96+'Marzo '!AJ96</f>
        <v>0</v>
      </c>
      <c r="AK96" s="309">
        <f>+Enero!AK96+Febrero!AK96+'Marzo '!AK96</f>
        <v>0</v>
      </c>
      <c r="AL96" s="308">
        <f>+Enero!AL96+Febrero!AL96+'Marzo '!AL96</f>
        <v>0</v>
      </c>
      <c r="AM96" s="309">
        <f>+Enero!AM96+Febrero!AM96+'Marzo '!AM96</f>
        <v>0</v>
      </c>
      <c r="AN96" s="122">
        <f>+Enero!AN96+Febrero!AN96+'Marzo '!AN96</f>
        <v>0</v>
      </c>
      <c r="AO96" s="288">
        <f>+Enero!AO96+Febrero!AO96+'Marzo '!AO96</f>
        <v>0</v>
      </c>
      <c r="AP96" s="123">
        <f>+Enero!AP96+Febrero!AP96+'Marzo '!AP96</f>
        <v>0</v>
      </c>
      <c r="AQ96" s="123">
        <f>+Enero!AQ96+Febrero!AQ96+'Marzo '!AQ96</f>
        <v>0</v>
      </c>
      <c r="AR96" s="256" t="s">
        <v>213</v>
      </c>
      <c r="CG96" s="243">
        <v>0</v>
      </c>
      <c r="CH96" s="243">
        <v>0</v>
      </c>
      <c r="CI96" s="243">
        <v>0</v>
      </c>
      <c r="CJ96" s="243">
        <v>0</v>
      </c>
    </row>
    <row r="97" spans="1:88" x14ac:dyDescent="0.2">
      <c r="A97" s="604" t="s">
        <v>100</v>
      </c>
      <c r="B97" s="605"/>
      <c r="C97" s="310">
        <f t="shared" si="4"/>
        <v>1502</v>
      </c>
      <c r="D97" s="311">
        <f t="shared" ref="D97:E103" si="5">SUM(F97+H97+J97+L97+N97+P97+R97+T97+V97+X97+Z97+AB97+AD97+AF97+AH97+AJ97+AL97)</f>
        <v>645</v>
      </c>
      <c r="E97" s="310">
        <f t="shared" si="5"/>
        <v>857</v>
      </c>
      <c r="F97" s="312">
        <f>+Enero!F97+Febrero!F97+'Marzo '!F97</f>
        <v>148</v>
      </c>
      <c r="G97" s="313">
        <f>+Enero!G97+Febrero!G97+'Marzo '!G97</f>
        <v>197</v>
      </c>
      <c r="H97" s="312">
        <f>+Enero!H97+Febrero!H97+'Marzo '!H97</f>
        <v>85</v>
      </c>
      <c r="I97" s="313">
        <f>+Enero!I97+Febrero!I97+'Marzo '!I97</f>
        <v>89</v>
      </c>
      <c r="J97" s="312">
        <f>+Enero!J97+Febrero!J97+'Marzo '!J97</f>
        <v>44</v>
      </c>
      <c r="K97" s="135">
        <f>+Enero!K97+Febrero!K97+'Marzo '!K97</f>
        <v>42</v>
      </c>
      <c r="L97" s="312">
        <f>+Enero!L97+Febrero!L97+'Marzo '!L97</f>
        <v>25</v>
      </c>
      <c r="M97" s="135">
        <f>+Enero!M97+Febrero!M97+'Marzo '!M97</f>
        <v>51</v>
      </c>
      <c r="N97" s="312">
        <f>+Enero!N97+Febrero!N97+'Marzo '!N97</f>
        <v>5</v>
      </c>
      <c r="O97" s="135">
        <f>+Enero!O97+Febrero!O97+'Marzo '!O97</f>
        <v>9</v>
      </c>
      <c r="P97" s="312">
        <f>+Enero!P97+Febrero!P97+'Marzo '!P97</f>
        <v>12</v>
      </c>
      <c r="Q97" s="135">
        <f>+Enero!Q97+Febrero!Q97+'Marzo '!Q97</f>
        <v>20</v>
      </c>
      <c r="R97" s="312">
        <f>+Enero!R97+Febrero!R97+'Marzo '!R97</f>
        <v>10</v>
      </c>
      <c r="S97" s="135">
        <f>+Enero!S97+Febrero!S97+'Marzo '!S97</f>
        <v>13</v>
      </c>
      <c r="T97" s="312">
        <f>+Enero!T97+Febrero!T97+'Marzo '!T97</f>
        <v>13</v>
      </c>
      <c r="U97" s="135">
        <f>+Enero!U97+Febrero!U97+'Marzo '!U97</f>
        <v>18</v>
      </c>
      <c r="V97" s="312">
        <f>+Enero!V97+Febrero!V97+'Marzo '!V97</f>
        <v>15</v>
      </c>
      <c r="W97" s="135">
        <f>+Enero!W97+Febrero!W97+'Marzo '!W97</f>
        <v>22</v>
      </c>
      <c r="X97" s="312">
        <f>+Enero!X97+Febrero!X97+'Marzo '!X97</f>
        <v>16</v>
      </c>
      <c r="Y97" s="135">
        <f>+Enero!Y97+Febrero!Y97+'Marzo '!Y97</f>
        <v>27</v>
      </c>
      <c r="Z97" s="312">
        <f>+Enero!Z97+Febrero!Z97+'Marzo '!Z97</f>
        <v>33</v>
      </c>
      <c r="AA97" s="135">
        <f>+Enero!AA97+Febrero!AA97+'Marzo '!AA97</f>
        <v>46</v>
      </c>
      <c r="AB97" s="312">
        <f>+Enero!AB97+Febrero!AB97+'Marzo '!AB97</f>
        <v>24</v>
      </c>
      <c r="AC97" s="135">
        <f>+Enero!AC97+Febrero!AC97+'Marzo '!AC97</f>
        <v>35</v>
      </c>
      <c r="AD97" s="312">
        <f>+Enero!AD97+Febrero!AD97+'Marzo '!AD97</f>
        <v>48</v>
      </c>
      <c r="AE97" s="135">
        <f>+Enero!AE97+Febrero!AE97+'Marzo '!AE97</f>
        <v>54</v>
      </c>
      <c r="AF97" s="312">
        <f>+Enero!AF97+Febrero!AF97+'Marzo '!AF97</f>
        <v>41</v>
      </c>
      <c r="AG97" s="135">
        <f>+Enero!AG97+Febrero!AG97+'Marzo '!AG97</f>
        <v>47</v>
      </c>
      <c r="AH97" s="312">
        <f>+Enero!AH97+Febrero!AH97+'Marzo '!AH97</f>
        <v>46</v>
      </c>
      <c r="AI97" s="313">
        <f>+Enero!AI97+Febrero!AI97+'Marzo '!AI97</f>
        <v>51</v>
      </c>
      <c r="AJ97" s="312">
        <f>+Enero!AJ97+Febrero!AJ97+'Marzo '!AJ97</f>
        <v>41</v>
      </c>
      <c r="AK97" s="313">
        <f>+Enero!AK97+Febrero!AK97+'Marzo '!AK97</f>
        <v>52</v>
      </c>
      <c r="AL97" s="176">
        <f>+Enero!AL97+Febrero!AL97+'Marzo '!AL97</f>
        <v>39</v>
      </c>
      <c r="AM97" s="135">
        <f>+Enero!AM97+Febrero!AM97+'Marzo '!AM97</f>
        <v>84</v>
      </c>
      <c r="AN97" s="137">
        <f>+Enero!AN97+Febrero!AN97+'Marzo '!AN97</f>
        <v>1502</v>
      </c>
      <c r="AO97" s="313">
        <f>+Enero!AO97+Febrero!AO97+'Marzo '!AO97</f>
        <v>740</v>
      </c>
      <c r="AP97" s="36">
        <f>+Enero!AP97+Febrero!AP97+'Marzo '!AP97</f>
        <v>0</v>
      </c>
      <c r="AQ97" s="36">
        <f>+Enero!AQ97+Febrero!AQ97+'Marzo '!AQ97</f>
        <v>0</v>
      </c>
      <c r="AR97" s="256" t="s">
        <v>213</v>
      </c>
      <c r="CG97" s="243">
        <v>0</v>
      </c>
      <c r="CH97" s="243">
        <v>0</v>
      </c>
      <c r="CI97" s="243">
        <v>0</v>
      </c>
      <c r="CJ97" s="243">
        <v>0</v>
      </c>
    </row>
    <row r="98" spans="1:88" x14ac:dyDescent="0.2">
      <c r="A98" s="541" t="s">
        <v>101</v>
      </c>
      <c r="B98" s="542"/>
      <c r="C98" s="304">
        <f t="shared" si="4"/>
        <v>0</v>
      </c>
      <c r="D98" s="303">
        <f t="shared" si="5"/>
        <v>0</v>
      </c>
      <c r="E98" s="304">
        <f t="shared" si="5"/>
        <v>0</v>
      </c>
      <c r="F98" s="27">
        <f>+Enero!F98+Febrero!F98+'Marzo '!F98</f>
        <v>0</v>
      </c>
      <c r="G98" s="72">
        <f>+Enero!G98+Febrero!G98+'Marzo '!G98</f>
        <v>0</v>
      </c>
      <c r="H98" s="27">
        <f>+Enero!H98+Febrero!H98+'Marzo '!H98</f>
        <v>0</v>
      </c>
      <c r="I98" s="72">
        <f>+Enero!I98+Febrero!I98+'Marzo '!I98</f>
        <v>0</v>
      </c>
      <c r="J98" s="27">
        <f>+Enero!J98+Febrero!J98+'Marzo '!J98</f>
        <v>0</v>
      </c>
      <c r="K98" s="28">
        <f>+Enero!K98+Febrero!K98+'Marzo '!K98</f>
        <v>0</v>
      </c>
      <c r="L98" s="27">
        <f>+Enero!L98+Febrero!L98+'Marzo '!L98</f>
        <v>0</v>
      </c>
      <c r="M98" s="28">
        <f>+Enero!M98+Febrero!M98+'Marzo '!M98</f>
        <v>0</v>
      </c>
      <c r="N98" s="27">
        <f>+Enero!N98+Febrero!N98+'Marzo '!N98</f>
        <v>0</v>
      </c>
      <c r="O98" s="28">
        <f>+Enero!O98+Febrero!O98+'Marzo '!O98</f>
        <v>0</v>
      </c>
      <c r="P98" s="27">
        <f>+Enero!P98+Febrero!P98+'Marzo '!P98</f>
        <v>0</v>
      </c>
      <c r="Q98" s="28">
        <f>+Enero!Q98+Febrero!Q98+'Marzo '!Q98</f>
        <v>0</v>
      </c>
      <c r="R98" s="27">
        <f>+Enero!R98+Febrero!R98+'Marzo '!R98</f>
        <v>0</v>
      </c>
      <c r="S98" s="28">
        <f>+Enero!S98+Febrero!S98+'Marzo '!S98</f>
        <v>0</v>
      </c>
      <c r="T98" s="27">
        <f>+Enero!T98+Febrero!T98+'Marzo '!T98</f>
        <v>0</v>
      </c>
      <c r="U98" s="28">
        <f>+Enero!U98+Febrero!U98+'Marzo '!U98</f>
        <v>0</v>
      </c>
      <c r="V98" s="27">
        <f>+Enero!V98+Febrero!V98+'Marzo '!V98</f>
        <v>0</v>
      </c>
      <c r="W98" s="28">
        <f>+Enero!W98+Febrero!W98+'Marzo '!W98</f>
        <v>0</v>
      </c>
      <c r="X98" s="27">
        <f>+Enero!X98+Febrero!X98+'Marzo '!X98</f>
        <v>0</v>
      </c>
      <c r="Y98" s="28">
        <f>+Enero!Y98+Febrero!Y98+'Marzo '!Y98</f>
        <v>0</v>
      </c>
      <c r="Z98" s="27">
        <f>+Enero!Z98+Febrero!Z98+'Marzo '!Z98</f>
        <v>0</v>
      </c>
      <c r="AA98" s="28">
        <f>+Enero!AA98+Febrero!AA98+'Marzo '!AA98</f>
        <v>0</v>
      </c>
      <c r="AB98" s="27">
        <f>+Enero!AB98+Febrero!AB98+'Marzo '!AB98</f>
        <v>0</v>
      </c>
      <c r="AC98" s="72">
        <f>+Enero!AC98+Febrero!AC98+'Marzo '!AC98</f>
        <v>0</v>
      </c>
      <c r="AD98" s="27">
        <f>+Enero!AD98+Febrero!AD98+'Marzo '!AD98</f>
        <v>0</v>
      </c>
      <c r="AE98" s="72">
        <f>+Enero!AE98+Febrero!AE98+'Marzo '!AE98</f>
        <v>0</v>
      </c>
      <c r="AF98" s="27">
        <f>+Enero!AF98+Febrero!AF98+'Marzo '!AF98</f>
        <v>0</v>
      </c>
      <c r="AG98" s="72">
        <f>+Enero!AG98+Febrero!AG98+'Marzo '!AG98</f>
        <v>0</v>
      </c>
      <c r="AH98" s="27">
        <f>+Enero!AH98+Febrero!AH98+'Marzo '!AH98</f>
        <v>0</v>
      </c>
      <c r="AI98" s="72">
        <f>+Enero!AI98+Febrero!AI98+'Marzo '!AI98</f>
        <v>0</v>
      </c>
      <c r="AJ98" s="27">
        <f>+Enero!AJ98+Febrero!AJ98+'Marzo '!AJ98</f>
        <v>0</v>
      </c>
      <c r="AK98" s="72">
        <f>+Enero!AK98+Febrero!AK98+'Marzo '!AK98</f>
        <v>0</v>
      </c>
      <c r="AL98" s="33">
        <f>+Enero!AL98+Febrero!AL98+'Marzo '!AL98</f>
        <v>0</v>
      </c>
      <c r="AM98" s="28">
        <f>+Enero!AM98+Febrero!AM98+'Marzo '!AM98</f>
        <v>0</v>
      </c>
      <c r="AN98" s="118">
        <f>+Enero!AN98+Febrero!AN98+'Marzo '!AN98</f>
        <v>0</v>
      </c>
      <c r="AO98" s="72">
        <f>+Enero!AO98+Febrero!AO98+'Marzo '!AO98</f>
        <v>0</v>
      </c>
      <c r="AP98" s="53">
        <f>+Enero!AP98+Febrero!AP98+'Marzo '!AP98</f>
        <v>0</v>
      </c>
      <c r="AQ98" s="53">
        <f>+Enero!AQ98+Febrero!AQ98+'Marzo '!AQ98</f>
        <v>0</v>
      </c>
      <c r="AR98" s="256" t="s">
        <v>213</v>
      </c>
      <c r="CG98" s="243">
        <v>0</v>
      </c>
      <c r="CH98" s="243">
        <v>0</v>
      </c>
      <c r="CI98" s="243">
        <v>0</v>
      </c>
      <c r="CJ98" s="243">
        <v>0</v>
      </c>
    </row>
    <row r="99" spans="1:88" x14ac:dyDescent="0.2">
      <c r="A99" s="565" t="s">
        <v>102</v>
      </c>
      <c r="B99" s="566"/>
      <c r="C99" s="314">
        <f t="shared" si="4"/>
        <v>346</v>
      </c>
      <c r="D99" s="315">
        <f t="shared" si="5"/>
        <v>202</v>
      </c>
      <c r="E99" s="304">
        <f t="shared" si="5"/>
        <v>144</v>
      </c>
      <c r="F99" s="27">
        <f>+Enero!F99+Febrero!F99+'Marzo '!F99</f>
        <v>58</v>
      </c>
      <c r="G99" s="72">
        <f>+Enero!G99+Febrero!G99+'Marzo '!G99</f>
        <v>43</v>
      </c>
      <c r="H99" s="27">
        <f>+Enero!H99+Febrero!H99+'Marzo '!H99</f>
        <v>24</v>
      </c>
      <c r="I99" s="72">
        <f>+Enero!I99+Febrero!I99+'Marzo '!I99</f>
        <v>15</v>
      </c>
      <c r="J99" s="27">
        <f>+Enero!J99+Febrero!J99+'Marzo '!J99</f>
        <v>6</v>
      </c>
      <c r="K99" s="28">
        <f>+Enero!K99+Febrero!K99+'Marzo '!K99</f>
        <v>1</v>
      </c>
      <c r="L99" s="27">
        <f>+Enero!L99+Febrero!L99+'Marzo '!L99</f>
        <v>0</v>
      </c>
      <c r="M99" s="28">
        <f>+Enero!M99+Febrero!M99+'Marzo '!M99</f>
        <v>0</v>
      </c>
      <c r="N99" s="27">
        <f>+Enero!N99+Febrero!N99+'Marzo '!N99</f>
        <v>4</v>
      </c>
      <c r="O99" s="28">
        <f>+Enero!O99+Febrero!O99+'Marzo '!O99</f>
        <v>1</v>
      </c>
      <c r="P99" s="27">
        <f>+Enero!P99+Febrero!P99+'Marzo '!P99</f>
        <v>0</v>
      </c>
      <c r="Q99" s="28">
        <f>+Enero!Q99+Febrero!Q99+'Marzo '!Q99</f>
        <v>0</v>
      </c>
      <c r="R99" s="27">
        <f>+Enero!R99+Febrero!R99+'Marzo '!R99</f>
        <v>0</v>
      </c>
      <c r="S99" s="28">
        <f>+Enero!S99+Febrero!S99+'Marzo '!S99</f>
        <v>0</v>
      </c>
      <c r="T99" s="27">
        <f>+Enero!T99+Febrero!T99+'Marzo '!T99</f>
        <v>1</v>
      </c>
      <c r="U99" s="28">
        <f>+Enero!U99+Febrero!U99+'Marzo '!U99</f>
        <v>1</v>
      </c>
      <c r="V99" s="27">
        <f>+Enero!V99+Febrero!V99+'Marzo '!V99</f>
        <v>10</v>
      </c>
      <c r="W99" s="28">
        <f>+Enero!W99+Febrero!W99+'Marzo '!W99</f>
        <v>5</v>
      </c>
      <c r="X99" s="27">
        <f>+Enero!X99+Febrero!X99+'Marzo '!X99</f>
        <v>12</v>
      </c>
      <c r="Y99" s="28">
        <f>+Enero!Y99+Febrero!Y99+'Marzo '!Y99</f>
        <v>6</v>
      </c>
      <c r="Z99" s="27">
        <f>+Enero!Z99+Febrero!Z99+'Marzo '!Z99</f>
        <v>6</v>
      </c>
      <c r="AA99" s="28">
        <f>+Enero!AA99+Febrero!AA99+'Marzo '!AA99</f>
        <v>4</v>
      </c>
      <c r="AB99" s="27">
        <f>+Enero!AB99+Febrero!AB99+'Marzo '!AB99</f>
        <v>13</v>
      </c>
      <c r="AC99" s="72">
        <f>+Enero!AC99+Febrero!AC99+'Marzo '!AC99</f>
        <v>8</v>
      </c>
      <c r="AD99" s="27">
        <f>+Enero!AD99+Febrero!AD99+'Marzo '!AD99</f>
        <v>8</v>
      </c>
      <c r="AE99" s="72">
        <f>+Enero!AE99+Febrero!AE99+'Marzo '!AE99</f>
        <v>5</v>
      </c>
      <c r="AF99" s="27">
        <f>+Enero!AF99+Febrero!AF99+'Marzo '!AF99</f>
        <v>15</v>
      </c>
      <c r="AG99" s="72">
        <f>+Enero!AG99+Febrero!AG99+'Marzo '!AG99</f>
        <v>13</v>
      </c>
      <c r="AH99" s="27">
        <f>+Enero!AH99+Febrero!AH99+'Marzo '!AH99</f>
        <v>17</v>
      </c>
      <c r="AI99" s="72">
        <f>+Enero!AI99+Febrero!AI99+'Marzo '!AI99</f>
        <v>8</v>
      </c>
      <c r="AJ99" s="27">
        <f>+Enero!AJ99+Febrero!AJ99+'Marzo '!AJ99</f>
        <v>13</v>
      </c>
      <c r="AK99" s="72">
        <f>+Enero!AK99+Febrero!AK99+'Marzo '!AK99</f>
        <v>7</v>
      </c>
      <c r="AL99" s="33">
        <f>+Enero!AL99+Febrero!AL99+'Marzo '!AL99</f>
        <v>15</v>
      </c>
      <c r="AM99" s="28">
        <f>+Enero!AM99+Febrero!AM99+'Marzo '!AM99</f>
        <v>27</v>
      </c>
      <c r="AN99" s="118">
        <f>+Enero!AN99+Febrero!AN99+'Marzo '!AN99</f>
        <v>346</v>
      </c>
      <c r="AO99" s="72">
        <f>+Enero!AO99+Febrero!AO99+'Marzo '!AO99</f>
        <v>294</v>
      </c>
      <c r="AP99" s="53">
        <f>+Enero!AP99+Febrero!AP99+'Marzo '!AP99</f>
        <v>0</v>
      </c>
      <c r="AQ99" s="53">
        <f>+Enero!AQ99+Febrero!AQ99+'Marzo '!AQ99</f>
        <v>0</v>
      </c>
      <c r="AR99" s="256" t="s">
        <v>213</v>
      </c>
      <c r="CG99" s="243">
        <v>0</v>
      </c>
      <c r="CH99" s="243">
        <v>0</v>
      </c>
      <c r="CI99" s="243">
        <v>0</v>
      </c>
      <c r="CJ99" s="243">
        <v>0</v>
      </c>
    </row>
    <row r="100" spans="1:88" x14ac:dyDescent="0.2">
      <c r="A100" s="567" t="s">
        <v>103</v>
      </c>
      <c r="B100" s="568"/>
      <c r="C100" s="304">
        <f t="shared" si="4"/>
        <v>0</v>
      </c>
      <c r="D100" s="303">
        <f t="shared" si="5"/>
        <v>0</v>
      </c>
      <c r="E100" s="304">
        <f t="shared" si="5"/>
        <v>0</v>
      </c>
      <c r="F100" s="27">
        <f>+Enero!F100+Febrero!F100+'Marzo '!F100</f>
        <v>0</v>
      </c>
      <c r="G100" s="72">
        <f>+Enero!G100+Febrero!G100+'Marzo '!G100</f>
        <v>0</v>
      </c>
      <c r="H100" s="27">
        <f>+Enero!H100+Febrero!H100+'Marzo '!H100</f>
        <v>0</v>
      </c>
      <c r="I100" s="72">
        <f>+Enero!I100+Febrero!I100+'Marzo '!I100</f>
        <v>0</v>
      </c>
      <c r="J100" s="27">
        <f>+Enero!J100+Febrero!J100+'Marzo '!J100</f>
        <v>0</v>
      </c>
      <c r="K100" s="28">
        <f>+Enero!K100+Febrero!K100+'Marzo '!K100</f>
        <v>0</v>
      </c>
      <c r="L100" s="27">
        <f>+Enero!L100+Febrero!L100+'Marzo '!L100</f>
        <v>0</v>
      </c>
      <c r="M100" s="28">
        <f>+Enero!M100+Febrero!M100+'Marzo '!M100</f>
        <v>0</v>
      </c>
      <c r="N100" s="27">
        <f>+Enero!N100+Febrero!N100+'Marzo '!N100</f>
        <v>0</v>
      </c>
      <c r="O100" s="28">
        <f>+Enero!O100+Febrero!O100+'Marzo '!O100</f>
        <v>0</v>
      </c>
      <c r="P100" s="27">
        <f>+Enero!P100+Febrero!P100+'Marzo '!P100</f>
        <v>0</v>
      </c>
      <c r="Q100" s="28">
        <f>+Enero!Q100+Febrero!Q100+'Marzo '!Q100</f>
        <v>0</v>
      </c>
      <c r="R100" s="27">
        <f>+Enero!R100+Febrero!R100+'Marzo '!R100</f>
        <v>0</v>
      </c>
      <c r="S100" s="28">
        <f>+Enero!S100+Febrero!S100+'Marzo '!S100</f>
        <v>0</v>
      </c>
      <c r="T100" s="27">
        <f>+Enero!T100+Febrero!T100+'Marzo '!T100</f>
        <v>0</v>
      </c>
      <c r="U100" s="28">
        <f>+Enero!U100+Febrero!U100+'Marzo '!U100</f>
        <v>0</v>
      </c>
      <c r="V100" s="27">
        <f>+Enero!V100+Febrero!V100+'Marzo '!V100</f>
        <v>0</v>
      </c>
      <c r="W100" s="28">
        <f>+Enero!W100+Febrero!W100+'Marzo '!W100</f>
        <v>0</v>
      </c>
      <c r="X100" s="27">
        <f>+Enero!X100+Febrero!X100+'Marzo '!X100</f>
        <v>0</v>
      </c>
      <c r="Y100" s="28">
        <f>+Enero!Y100+Febrero!Y100+'Marzo '!Y100</f>
        <v>0</v>
      </c>
      <c r="Z100" s="27">
        <f>+Enero!Z100+Febrero!Z100+'Marzo '!Z100</f>
        <v>0</v>
      </c>
      <c r="AA100" s="28">
        <f>+Enero!AA100+Febrero!AA100+'Marzo '!AA100</f>
        <v>0</v>
      </c>
      <c r="AB100" s="27">
        <f>+Enero!AB100+Febrero!AB100+'Marzo '!AB100</f>
        <v>0</v>
      </c>
      <c r="AC100" s="72">
        <f>+Enero!AC100+Febrero!AC100+'Marzo '!AC100</f>
        <v>0</v>
      </c>
      <c r="AD100" s="27">
        <f>+Enero!AD100+Febrero!AD100+'Marzo '!AD100</f>
        <v>0</v>
      </c>
      <c r="AE100" s="72">
        <f>+Enero!AE100+Febrero!AE100+'Marzo '!AE100</f>
        <v>0</v>
      </c>
      <c r="AF100" s="27">
        <f>+Enero!AF100+Febrero!AF100+'Marzo '!AF100</f>
        <v>0</v>
      </c>
      <c r="AG100" s="72">
        <f>+Enero!AG100+Febrero!AG100+'Marzo '!AG100</f>
        <v>0</v>
      </c>
      <c r="AH100" s="27">
        <f>+Enero!AH100+Febrero!AH100+'Marzo '!AH100</f>
        <v>0</v>
      </c>
      <c r="AI100" s="72">
        <f>+Enero!AI100+Febrero!AI100+'Marzo '!AI100</f>
        <v>0</v>
      </c>
      <c r="AJ100" s="27">
        <f>+Enero!AJ100+Febrero!AJ100+'Marzo '!AJ100</f>
        <v>0</v>
      </c>
      <c r="AK100" s="72">
        <f>+Enero!AK100+Febrero!AK100+'Marzo '!AK100</f>
        <v>0</v>
      </c>
      <c r="AL100" s="33">
        <f>+Enero!AL100+Febrero!AL100+'Marzo '!AL100</f>
        <v>0</v>
      </c>
      <c r="AM100" s="28">
        <f>+Enero!AM100+Febrero!AM100+'Marzo '!AM100</f>
        <v>0</v>
      </c>
      <c r="AN100" s="118">
        <f>+Enero!AN100+Febrero!AN100+'Marzo '!AN100</f>
        <v>0</v>
      </c>
      <c r="AO100" s="72">
        <f>+Enero!AO100+Febrero!AO100+'Marzo '!AO100</f>
        <v>0</v>
      </c>
      <c r="AP100" s="53">
        <f>+Enero!AP100+Febrero!AP100+'Marzo '!AP100</f>
        <v>0</v>
      </c>
      <c r="AQ100" s="53">
        <f>+Enero!AQ100+Febrero!AQ100+'Marzo '!AQ100</f>
        <v>0</v>
      </c>
      <c r="AR100" s="256" t="s">
        <v>213</v>
      </c>
      <c r="CG100" s="243">
        <v>0</v>
      </c>
      <c r="CH100" s="243">
        <v>0</v>
      </c>
      <c r="CI100" s="243">
        <v>0</v>
      </c>
      <c r="CJ100" s="243">
        <v>0</v>
      </c>
    </row>
    <row r="101" spans="1:88" x14ac:dyDescent="0.2">
      <c r="A101" s="541" t="s">
        <v>104</v>
      </c>
      <c r="B101" s="542"/>
      <c r="C101" s="304">
        <f t="shared" si="4"/>
        <v>0</v>
      </c>
      <c r="D101" s="303">
        <f t="shared" si="5"/>
        <v>0</v>
      </c>
      <c r="E101" s="304">
        <f t="shared" si="5"/>
        <v>0</v>
      </c>
      <c r="F101" s="27">
        <f>+Enero!F101+Febrero!F101+'Marzo '!F101</f>
        <v>0</v>
      </c>
      <c r="G101" s="72">
        <f>+Enero!G101+Febrero!G101+'Marzo '!G101</f>
        <v>0</v>
      </c>
      <c r="H101" s="27">
        <f>+Enero!H101+Febrero!H101+'Marzo '!H101</f>
        <v>0</v>
      </c>
      <c r="I101" s="72">
        <f>+Enero!I101+Febrero!I101+'Marzo '!I101</f>
        <v>0</v>
      </c>
      <c r="J101" s="27">
        <f>+Enero!J101+Febrero!J101+'Marzo '!J101</f>
        <v>0</v>
      </c>
      <c r="K101" s="28">
        <f>+Enero!K101+Febrero!K101+'Marzo '!K101</f>
        <v>0</v>
      </c>
      <c r="L101" s="27">
        <f>+Enero!L101+Febrero!L101+'Marzo '!L101</f>
        <v>0</v>
      </c>
      <c r="M101" s="28">
        <f>+Enero!M101+Febrero!M101+'Marzo '!M101</f>
        <v>0</v>
      </c>
      <c r="N101" s="27">
        <f>+Enero!N101+Febrero!N101+'Marzo '!N101</f>
        <v>0</v>
      </c>
      <c r="O101" s="28">
        <f>+Enero!O101+Febrero!O101+'Marzo '!O101</f>
        <v>0</v>
      </c>
      <c r="P101" s="27">
        <f>+Enero!P101+Febrero!P101+'Marzo '!P101</f>
        <v>0</v>
      </c>
      <c r="Q101" s="28">
        <f>+Enero!Q101+Febrero!Q101+'Marzo '!Q101</f>
        <v>0</v>
      </c>
      <c r="R101" s="27">
        <f>+Enero!R101+Febrero!R101+'Marzo '!R101</f>
        <v>0</v>
      </c>
      <c r="S101" s="28">
        <f>+Enero!S101+Febrero!S101+'Marzo '!S101</f>
        <v>0</v>
      </c>
      <c r="T101" s="27">
        <f>+Enero!T101+Febrero!T101+'Marzo '!T101</f>
        <v>0</v>
      </c>
      <c r="U101" s="28">
        <f>+Enero!U101+Febrero!U101+'Marzo '!U101</f>
        <v>0</v>
      </c>
      <c r="V101" s="27">
        <f>+Enero!V101+Febrero!V101+'Marzo '!V101</f>
        <v>0</v>
      </c>
      <c r="W101" s="28">
        <f>+Enero!W101+Febrero!W101+'Marzo '!W101</f>
        <v>0</v>
      </c>
      <c r="X101" s="27">
        <f>+Enero!X101+Febrero!X101+'Marzo '!X101</f>
        <v>0</v>
      </c>
      <c r="Y101" s="28">
        <f>+Enero!Y101+Febrero!Y101+'Marzo '!Y101</f>
        <v>0</v>
      </c>
      <c r="Z101" s="27">
        <f>+Enero!Z101+Febrero!Z101+'Marzo '!Z101</f>
        <v>0</v>
      </c>
      <c r="AA101" s="28">
        <f>+Enero!AA101+Febrero!AA101+'Marzo '!AA101</f>
        <v>0</v>
      </c>
      <c r="AB101" s="27">
        <f>+Enero!AB101+Febrero!AB101+'Marzo '!AB101</f>
        <v>0</v>
      </c>
      <c r="AC101" s="72">
        <f>+Enero!AC101+Febrero!AC101+'Marzo '!AC101</f>
        <v>0</v>
      </c>
      <c r="AD101" s="27">
        <f>+Enero!AD101+Febrero!AD101+'Marzo '!AD101</f>
        <v>0</v>
      </c>
      <c r="AE101" s="72">
        <f>+Enero!AE101+Febrero!AE101+'Marzo '!AE101</f>
        <v>0</v>
      </c>
      <c r="AF101" s="27">
        <f>+Enero!AF101+Febrero!AF101+'Marzo '!AF101</f>
        <v>0</v>
      </c>
      <c r="AG101" s="72">
        <f>+Enero!AG101+Febrero!AG101+'Marzo '!AG101</f>
        <v>0</v>
      </c>
      <c r="AH101" s="27">
        <f>+Enero!AH101+Febrero!AH101+'Marzo '!AH101</f>
        <v>0</v>
      </c>
      <c r="AI101" s="72">
        <f>+Enero!AI101+Febrero!AI101+'Marzo '!AI101</f>
        <v>0</v>
      </c>
      <c r="AJ101" s="27">
        <f>+Enero!AJ101+Febrero!AJ101+'Marzo '!AJ101</f>
        <v>0</v>
      </c>
      <c r="AK101" s="72">
        <f>+Enero!AK101+Febrero!AK101+'Marzo '!AK101</f>
        <v>0</v>
      </c>
      <c r="AL101" s="33">
        <f>+Enero!AL101+Febrero!AL101+'Marzo '!AL101</f>
        <v>0</v>
      </c>
      <c r="AM101" s="28">
        <f>+Enero!AM101+Febrero!AM101+'Marzo '!AM101</f>
        <v>0</v>
      </c>
      <c r="AN101" s="118">
        <f>+Enero!AN101+Febrero!AN101+'Marzo '!AN101</f>
        <v>0</v>
      </c>
      <c r="AO101" s="72">
        <f>+Enero!AO101+Febrero!AO101+'Marzo '!AO101</f>
        <v>0</v>
      </c>
      <c r="AP101" s="53">
        <f>+Enero!AP101+Febrero!AP101+'Marzo '!AP101</f>
        <v>0</v>
      </c>
      <c r="AQ101" s="53">
        <f>+Enero!AQ101+Febrero!AQ101+'Marzo '!AQ101</f>
        <v>0</v>
      </c>
      <c r="AR101" s="256" t="s">
        <v>213</v>
      </c>
      <c r="CG101" s="243">
        <v>0</v>
      </c>
      <c r="CH101" s="243">
        <v>0</v>
      </c>
      <c r="CI101" s="243">
        <v>0</v>
      </c>
      <c r="CJ101" s="243">
        <v>0</v>
      </c>
    </row>
    <row r="102" spans="1:88" x14ac:dyDescent="0.2">
      <c r="A102" s="541" t="s">
        <v>105</v>
      </c>
      <c r="B102" s="542"/>
      <c r="C102" s="304">
        <f t="shared" si="4"/>
        <v>669</v>
      </c>
      <c r="D102" s="303">
        <f t="shared" si="5"/>
        <v>277</v>
      </c>
      <c r="E102" s="304">
        <f t="shared" si="5"/>
        <v>392</v>
      </c>
      <c r="F102" s="27">
        <f>+Enero!F102+Febrero!F102+'Marzo '!F102</f>
        <v>0</v>
      </c>
      <c r="G102" s="72">
        <f>+Enero!G102+Febrero!G102+'Marzo '!G102</f>
        <v>1</v>
      </c>
      <c r="H102" s="27">
        <f>+Enero!H102+Febrero!H102+'Marzo '!H102</f>
        <v>0</v>
      </c>
      <c r="I102" s="72">
        <f>+Enero!I102+Febrero!I102+'Marzo '!I102</f>
        <v>0</v>
      </c>
      <c r="J102" s="27">
        <f>+Enero!J102+Febrero!J102+'Marzo '!J102</f>
        <v>1</v>
      </c>
      <c r="K102" s="28">
        <f>+Enero!K102+Febrero!K102+'Marzo '!K102</f>
        <v>1</v>
      </c>
      <c r="L102" s="27">
        <f>+Enero!L102+Febrero!L102+'Marzo '!L102</f>
        <v>0</v>
      </c>
      <c r="M102" s="28">
        <f>+Enero!M102+Febrero!M102+'Marzo '!M102</f>
        <v>0</v>
      </c>
      <c r="N102" s="27">
        <f>+Enero!N102+Febrero!N102+'Marzo '!N102</f>
        <v>0</v>
      </c>
      <c r="O102" s="28">
        <f>+Enero!O102+Febrero!O102+'Marzo '!O102</f>
        <v>0</v>
      </c>
      <c r="P102" s="27">
        <f>+Enero!P102+Febrero!P102+'Marzo '!P102</f>
        <v>0</v>
      </c>
      <c r="Q102" s="28">
        <f>+Enero!Q102+Febrero!Q102+'Marzo '!Q102</f>
        <v>1</v>
      </c>
      <c r="R102" s="27">
        <f>+Enero!R102+Febrero!R102+'Marzo '!R102</f>
        <v>0</v>
      </c>
      <c r="S102" s="28">
        <f>+Enero!S102+Febrero!S102+'Marzo '!S102</f>
        <v>0</v>
      </c>
      <c r="T102" s="27">
        <f>+Enero!T102+Febrero!T102+'Marzo '!T102</f>
        <v>0</v>
      </c>
      <c r="U102" s="28">
        <f>+Enero!U102+Febrero!U102+'Marzo '!U102</f>
        <v>0</v>
      </c>
      <c r="V102" s="27">
        <f>+Enero!V102+Febrero!V102+'Marzo '!V102</f>
        <v>0</v>
      </c>
      <c r="W102" s="28">
        <f>+Enero!W102+Febrero!W102+'Marzo '!W102</f>
        <v>0</v>
      </c>
      <c r="X102" s="27">
        <f>+Enero!X102+Febrero!X102+'Marzo '!X102</f>
        <v>0</v>
      </c>
      <c r="Y102" s="28">
        <f>+Enero!Y102+Febrero!Y102+'Marzo '!Y102</f>
        <v>1</v>
      </c>
      <c r="Z102" s="27">
        <f>+Enero!Z102+Febrero!Z102+'Marzo '!Z102</f>
        <v>0</v>
      </c>
      <c r="AA102" s="28">
        <f>+Enero!AA102+Febrero!AA102+'Marzo '!AA102</f>
        <v>1</v>
      </c>
      <c r="AB102" s="27">
        <f>+Enero!AB102+Febrero!AB102+'Marzo '!AB102</f>
        <v>1</v>
      </c>
      <c r="AC102" s="28">
        <f>+Enero!AC102+Febrero!AC102+'Marzo '!AC102</f>
        <v>1</v>
      </c>
      <c r="AD102" s="27">
        <f>+Enero!AD102+Febrero!AD102+'Marzo '!AD102</f>
        <v>0</v>
      </c>
      <c r="AE102" s="28">
        <f>+Enero!AE102+Febrero!AE102+'Marzo '!AE102</f>
        <v>2</v>
      </c>
      <c r="AF102" s="27">
        <f>+Enero!AF102+Febrero!AF102+'Marzo '!AF102</f>
        <v>83</v>
      </c>
      <c r="AG102" s="28">
        <f>+Enero!AG102+Febrero!AG102+'Marzo '!AG102</f>
        <v>151</v>
      </c>
      <c r="AH102" s="27">
        <f>+Enero!AH102+Febrero!AH102+'Marzo '!AH102</f>
        <v>85</v>
      </c>
      <c r="AI102" s="72">
        <f>+Enero!AI102+Febrero!AI102+'Marzo '!AI102</f>
        <v>97</v>
      </c>
      <c r="AJ102" s="27">
        <f>+Enero!AJ102+Febrero!AJ102+'Marzo '!AJ102</f>
        <v>65</v>
      </c>
      <c r="AK102" s="72">
        <f>+Enero!AK102+Febrero!AK102+'Marzo '!AK102</f>
        <v>74</v>
      </c>
      <c r="AL102" s="33">
        <f>+Enero!AL102+Febrero!AL102+'Marzo '!AL102</f>
        <v>42</v>
      </c>
      <c r="AM102" s="28">
        <f>+Enero!AM102+Febrero!AM102+'Marzo '!AM102</f>
        <v>62</v>
      </c>
      <c r="AN102" s="118">
        <f>+Enero!AN102+Febrero!AN102+'Marzo '!AN102</f>
        <v>669</v>
      </c>
      <c r="AO102" s="72">
        <f>+Enero!AO102+Febrero!AO102+'Marzo '!AO102</f>
        <v>103</v>
      </c>
      <c r="AP102" s="53">
        <f>+Enero!AP102+Febrero!AP102+'Marzo '!AP102</f>
        <v>0</v>
      </c>
      <c r="AQ102" s="53">
        <f>+Enero!AQ102+Febrero!AQ102+'Marzo '!AQ102</f>
        <v>0</v>
      </c>
      <c r="AR102" s="256" t="s">
        <v>213</v>
      </c>
      <c r="CG102" s="243">
        <v>0</v>
      </c>
      <c r="CH102" s="243">
        <v>0</v>
      </c>
      <c r="CI102" s="243">
        <v>0</v>
      </c>
      <c r="CJ102" s="243">
        <v>0</v>
      </c>
    </row>
    <row r="103" spans="1:88" x14ac:dyDescent="0.2">
      <c r="A103" s="543" t="s">
        <v>106</v>
      </c>
      <c r="B103" s="544"/>
      <c r="C103" s="316">
        <f t="shared" si="4"/>
        <v>0</v>
      </c>
      <c r="D103" s="317">
        <f t="shared" si="5"/>
        <v>0</v>
      </c>
      <c r="E103" s="316">
        <f t="shared" si="5"/>
        <v>0</v>
      </c>
      <c r="F103" s="84">
        <f>+Enero!F103+Febrero!F103+'Marzo '!F103</f>
        <v>0</v>
      </c>
      <c r="G103" s="288">
        <f>+Enero!G103+Febrero!G103+'Marzo '!G103</f>
        <v>0</v>
      </c>
      <c r="H103" s="84">
        <f>+Enero!H103+Febrero!H103+'Marzo '!H103</f>
        <v>0</v>
      </c>
      <c r="I103" s="288">
        <f>+Enero!I103+Febrero!I103+'Marzo '!I103</f>
        <v>0</v>
      </c>
      <c r="J103" s="84">
        <f>+Enero!J103+Febrero!J103+'Marzo '!J103</f>
        <v>0</v>
      </c>
      <c r="K103" s="85">
        <f>+Enero!K103+Febrero!K103+'Marzo '!K103</f>
        <v>0</v>
      </c>
      <c r="L103" s="84">
        <f>+Enero!L103+Febrero!L103+'Marzo '!L103</f>
        <v>0</v>
      </c>
      <c r="M103" s="85">
        <f>+Enero!M103+Febrero!M103+'Marzo '!M103</f>
        <v>0</v>
      </c>
      <c r="N103" s="84">
        <f>+Enero!N103+Febrero!N103+'Marzo '!N103</f>
        <v>0</v>
      </c>
      <c r="O103" s="85">
        <f>+Enero!O103+Febrero!O103+'Marzo '!O103</f>
        <v>0</v>
      </c>
      <c r="P103" s="84">
        <f>+Enero!P103+Febrero!P103+'Marzo '!P103</f>
        <v>0</v>
      </c>
      <c r="Q103" s="85">
        <f>+Enero!Q103+Febrero!Q103+'Marzo '!Q103</f>
        <v>0</v>
      </c>
      <c r="R103" s="84">
        <f>+Enero!R103+Febrero!R103+'Marzo '!R103</f>
        <v>0</v>
      </c>
      <c r="S103" s="85">
        <f>+Enero!S103+Febrero!S103+'Marzo '!S103</f>
        <v>0</v>
      </c>
      <c r="T103" s="84">
        <f>+Enero!T103+Febrero!T103+'Marzo '!T103</f>
        <v>0</v>
      </c>
      <c r="U103" s="85">
        <f>+Enero!U103+Febrero!U103+'Marzo '!U103</f>
        <v>0</v>
      </c>
      <c r="V103" s="84">
        <f>+Enero!V103+Febrero!V103+'Marzo '!V103</f>
        <v>0</v>
      </c>
      <c r="W103" s="85">
        <f>+Enero!W103+Febrero!W103+'Marzo '!W103</f>
        <v>0</v>
      </c>
      <c r="X103" s="84">
        <f>+Enero!X103+Febrero!X103+'Marzo '!X103</f>
        <v>0</v>
      </c>
      <c r="Y103" s="85">
        <f>+Enero!Y103+Febrero!Y103+'Marzo '!Y103</f>
        <v>0</v>
      </c>
      <c r="Z103" s="84">
        <f>+Enero!Z103+Febrero!Z103+'Marzo '!Z103</f>
        <v>0</v>
      </c>
      <c r="AA103" s="85">
        <f>+Enero!AA103+Febrero!AA103+'Marzo '!AA103</f>
        <v>0</v>
      </c>
      <c r="AB103" s="84">
        <f>+Enero!AB103+Febrero!AB103+'Marzo '!AB103</f>
        <v>0</v>
      </c>
      <c r="AC103" s="85">
        <f>+Enero!AC103+Febrero!AC103+'Marzo '!AC103</f>
        <v>0</v>
      </c>
      <c r="AD103" s="84">
        <f>+Enero!AD103+Febrero!AD103+'Marzo '!AD103</f>
        <v>0</v>
      </c>
      <c r="AE103" s="85">
        <f>+Enero!AE103+Febrero!AE103+'Marzo '!AE103</f>
        <v>0</v>
      </c>
      <c r="AF103" s="84">
        <f>+Enero!AF103+Febrero!AF103+'Marzo '!AF103</f>
        <v>0</v>
      </c>
      <c r="AG103" s="85">
        <f>+Enero!AG103+Febrero!AG103+'Marzo '!AG103</f>
        <v>0</v>
      </c>
      <c r="AH103" s="84">
        <f>+Enero!AH103+Febrero!AH103+'Marzo '!AH103</f>
        <v>0</v>
      </c>
      <c r="AI103" s="85">
        <f>+Enero!AI103+Febrero!AI103+'Marzo '!AI103</f>
        <v>0</v>
      </c>
      <c r="AJ103" s="84">
        <f>+Enero!AJ103+Febrero!AJ103+'Marzo '!AJ103</f>
        <v>0</v>
      </c>
      <c r="AK103" s="85">
        <f>+Enero!AK103+Febrero!AK103+'Marzo '!AK103</f>
        <v>0</v>
      </c>
      <c r="AL103" s="86">
        <f>+Enero!AL103+Febrero!AL103+'Marzo '!AL103</f>
        <v>0</v>
      </c>
      <c r="AM103" s="85">
        <f>+Enero!AM103+Febrero!AM103+'Marzo '!AM103</f>
        <v>0</v>
      </c>
      <c r="AN103" s="122">
        <f>+Enero!AN103+Febrero!AN103+'Marzo '!AN103</f>
        <v>0</v>
      </c>
      <c r="AO103" s="288">
        <f>+Enero!AO103+Febrero!AO103+'Marzo '!AO103</f>
        <v>0</v>
      </c>
      <c r="AP103" s="123">
        <f>+Enero!AP103+Febrero!AP103+'Marzo '!AP103</f>
        <v>0</v>
      </c>
      <c r="AQ103" s="123">
        <f>+Enero!AQ103+Febrero!AQ103+'Marzo '!AQ103</f>
        <v>0</v>
      </c>
      <c r="AR103" s="256" t="s">
        <v>213</v>
      </c>
      <c r="CG103" s="243">
        <v>0</v>
      </c>
      <c r="CH103" s="243">
        <v>0</v>
      </c>
      <c r="CI103" s="243">
        <v>0</v>
      </c>
      <c r="CJ103" s="243">
        <v>0</v>
      </c>
    </row>
    <row r="104" spans="1:88" x14ac:dyDescent="0.2">
      <c r="A104" s="596" t="s">
        <v>38</v>
      </c>
      <c r="B104" s="597"/>
      <c r="C104" s="318">
        <f t="shared" ref="C104:AQ104" si="6">SUM(C93:C103)</f>
        <v>6203</v>
      </c>
      <c r="D104" s="319">
        <f t="shared" si="6"/>
        <v>2344</v>
      </c>
      <c r="E104" s="306">
        <f t="shared" si="6"/>
        <v>4572</v>
      </c>
      <c r="F104" s="320">
        <f t="shared" si="6"/>
        <v>214</v>
      </c>
      <c r="G104" s="277">
        <f t="shared" si="6"/>
        <v>256</v>
      </c>
      <c r="H104" s="320">
        <f t="shared" si="6"/>
        <v>131</v>
      </c>
      <c r="I104" s="277">
        <f t="shared" si="6"/>
        <v>136</v>
      </c>
      <c r="J104" s="264">
        <f t="shared" si="6"/>
        <v>73</v>
      </c>
      <c r="K104" s="267">
        <f t="shared" si="6"/>
        <v>74</v>
      </c>
      <c r="L104" s="264">
        <f t="shared" si="6"/>
        <v>39</v>
      </c>
      <c r="M104" s="267">
        <f t="shared" si="6"/>
        <v>176</v>
      </c>
      <c r="N104" s="264">
        <f t="shared" si="6"/>
        <v>46</v>
      </c>
      <c r="O104" s="267">
        <f t="shared" si="6"/>
        <v>330</v>
      </c>
      <c r="P104" s="264">
        <f t="shared" si="6"/>
        <v>112</v>
      </c>
      <c r="Q104" s="267">
        <f t="shared" si="6"/>
        <v>565</v>
      </c>
      <c r="R104" s="264">
        <f t="shared" si="6"/>
        <v>79</v>
      </c>
      <c r="S104" s="267">
        <f t="shared" si="6"/>
        <v>468</v>
      </c>
      <c r="T104" s="264">
        <f t="shared" si="6"/>
        <v>92</v>
      </c>
      <c r="U104" s="267">
        <f t="shared" si="6"/>
        <v>384</v>
      </c>
      <c r="V104" s="264">
        <f t="shared" si="6"/>
        <v>113</v>
      </c>
      <c r="W104" s="267">
        <f t="shared" si="6"/>
        <v>265</v>
      </c>
      <c r="X104" s="264">
        <f t="shared" si="6"/>
        <v>132</v>
      </c>
      <c r="Y104" s="267">
        <f t="shared" si="6"/>
        <v>178</v>
      </c>
      <c r="Z104" s="264">
        <f t="shared" si="6"/>
        <v>129</v>
      </c>
      <c r="AA104" s="267">
        <f t="shared" si="6"/>
        <v>199</v>
      </c>
      <c r="AB104" s="264">
        <f t="shared" si="6"/>
        <v>113</v>
      </c>
      <c r="AC104" s="267">
        <f t="shared" si="6"/>
        <v>163</v>
      </c>
      <c r="AD104" s="264">
        <f t="shared" si="6"/>
        <v>157</v>
      </c>
      <c r="AE104" s="267">
        <f t="shared" si="6"/>
        <v>197</v>
      </c>
      <c r="AF104" s="264">
        <f t="shared" si="6"/>
        <v>255</v>
      </c>
      <c r="AG104" s="267">
        <f t="shared" si="6"/>
        <v>347</v>
      </c>
      <c r="AH104" s="264">
        <f t="shared" si="6"/>
        <v>256</v>
      </c>
      <c r="AI104" s="267">
        <f t="shared" si="6"/>
        <v>277</v>
      </c>
      <c r="AJ104" s="264">
        <f t="shared" si="6"/>
        <v>217</v>
      </c>
      <c r="AK104" s="267">
        <f t="shared" si="6"/>
        <v>255</v>
      </c>
      <c r="AL104" s="268">
        <f t="shared" si="6"/>
        <v>186</v>
      </c>
      <c r="AM104" s="267">
        <f t="shared" si="6"/>
        <v>302</v>
      </c>
      <c r="AN104" s="321">
        <f t="shared" si="6"/>
        <v>6873</v>
      </c>
      <c r="AO104" s="277">
        <f t="shared" si="6"/>
        <v>4845</v>
      </c>
      <c r="AP104" s="322">
        <f t="shared" si="6"/>
        <v>0</v>
      </c>
      <c r="AQ104" s="322">
        <f t="shared" si="6"/>
        <v>0</v>
      </c>
      <c r="AR104" s="256"/>
    </row>
    <row r="105" spans="1:88" x14ac:dyDescent="0.2">
      <c r="A105" s="129" t="s">
        <v>214</v>
      </c>
      <c r="B105" s="129"/>
      <c r="C105" s="129"/>
      <c r="D105" s="129"/>
      <c r="E105" s="129"/>
      <c r="F105" s="129"/>
      <c r="G105" s="130"/>
      <c r="H105" s="130"/>
      <c r="I105" s="130"/>
      <c r="J105" s="130"/>
      <c r="K105" s="64"/>
      <c r="L105" s="64"/>
      <c r="M105" s="11"/>
      <c r="N105" s="6"/>
      <c r="O105" s="6"/>
      <c r="P105" s="6"/>
      <c r="Q105" s="6"/>
      <c r="R105" s="6"/>
      <c r="S105" s="6"/>
      <c r="T105" s="6"/>
      <c r="U105" s="6"/>
      <c r="V105" s="6"/>
      <c r="W105" s="6"/>
      <c r="X105" s="6"/>
      <c r="Y105" s="6"/>
      <c r="Z105" s="6"/>
      <c r="AA105" s="6"/>
      <c r="AB105" s="6"/>
      <c r="AC105" s="6"/>
      <c r="AD105" s="107"/>
      <c r="AE105" s="6"/>
      <c r="AF105" s="6"/>
      <c r="AG105" s="107"/>
      <c r="AH105" s="6"/>
      <c r="AI105" s="6"/>
      <c r="AJ105" s="107"/>
      <c r="AK105" s="6"/>
      <c r="AL105" s="6"/>
      <c r="AM105" s="107"/>
      <c r="AN105" s="107"/>
      <c r="AO105" s="107"/>
      <c r="AP105" s="6"/>
      <c r="AQ105" s="6"/>
    </row>
    <row r="106" spans="1:88" ht="14.25" customHeight="1" x14ac:dyDescent="0.2">
      <c r="A106" s="554" t="s">
        <v>107</v>
      </c>
      <c r="B106" s="534" t="s">
        <v>90</v>
      </c>
      <c r="C106" s="557" t="s">
        <v>91</v>
      </c>
      <c r="D106" s="558"/>
      <c r="E106" s="539"/>
      <c r="F106" s="562" t="s">
        <v>92</v>
      </c>
      <c r="G106" s="563"/>
      <c r="H106" s="563"/>
      <c r="I106" s="563"/>
      <c r="J106" s="563"/>
      <c r="K106" s="563"/>
      <c r="L106" s="563"/>
      <c r="M106" s="563"/>
      <c r="N106" s="563"/>
      <c r="O106" s="563"/>
      <c r="P106" s="563"/>
      <c r="Q106" s="563"/>
      <c r="R106" s="563"/>
      <c r="S106" s="563"/>
      <c r="T106" s="563"/>
      <c r="U106" s="563"/>
      <c r="V106" s="563"/>
      <c r="W106" s="563"/>
      <c r="X106" s="563"/>
      <c r="Y106" s="563"/>
      <c r="Z106" s="563"/>
      <c r="AA106" s="563"/>
      <c r="AB106" s="563"/>
      <c r="AC106" s="563"/>
      <c r="AD106" s="563"/>
      <c r="AE106" s="563"/>
      <c r="AF106" s="563"/>
      <c r="AG106" s="563"/>
      <c r="AH106" s="563"/>
      <c r="AI106" s="563"/>
      <c r="AJ106" s="563"/>
      <c r="AK106" s="563"/>
      <c r="AL106" s="563"/>
      <c r="AM106" s="564"/>
      <c r="AN106" s="534" t="s">
        <v>93</v>
      </c>
      <c r="AO106" s="534" t="s">
        <v>215</v>
      </c>
      <c r="AP106" s="545" t="s">
        <v>210</v>
      </c>
      <c r="AQ106" s="545" t="s">
        <v>211</v>
      </c>
    </row>
    <row r="107" spans="1:88" x14ac:dyDescent="0.2">
      <c r="A107" s="555"/>
      <c r="B107" s="535"/>
      <c r="C107" s="559"/>
      <c r="D107" s="560"/>
      <c r="E107" s="561"/>
      <c r="F107" s="548" t="s">
        <v>18</v>
      </c>
      <c r="G107" s="549"/>
      <c r="H107" s="550" t="s">
        <v>19</v>
      </c>
      <c r="I107" s="551"/>
      <c r="J107" s="548" t="s">
        <v>20</v>
      </c>
      <c r="K107" s="549"/>
      <c r="L107" s="548" t="s">
        <v>21</v>
      </c>
      <c r="M107" s="549"/>
      <c r="N107" s="548" t="s">
        <v>22</v>
      </c>
      <c r="O107" s="549"/>
      <c r="P107" s="537" t="s">
        <v>23</v>
      </c>
      <c r="Q107" s="538"/>
      <c r="R107" s="537" t="s">
        <v>24</v>
      </c>
      <c r="S107" s="538"/>
      <c r="T107" s="537" t="s">
        <v>25</v>
      </c>
      <c r="U107" s="538"/>
      <c r="V107" s="537" t="s">
        <v>26</v>
      </c>
      <c r="W107" s="538"/>
      <c r="X107" s="537" t="s">
        <v>27</v>
      </c>
      <c r="Y107" s="538"/>
      <c r="Z107" s="537" t="s">
        <v>28</v>
      </c>
      <c r="AA107" s="538"/>
      <c r="AB107" s="537" t="s">
        <v>29</v>
      </c>
      <c r="AC107" s="538"/>
      <c r="AD107" s="537" t="s">
        <v>30</v>
      </c>
      <c r="AE107" s="538"/>
      <c r="AF107" s="537" t="s">
        <v>31</v>
      </c>
      <c r="AG107" s="538"/>
      <c r="AH107" s="537" t="s">
        <v>32</v>
      </c>
      <c r="AI107" s="538"/>
      <c r="AJ107" s="537" t="s">
        <v>33</v>
      </c>
      <c r="AK107" s="538"/>
      <c r="AL107" s="537" t="s">
        <v>34</v>
      </c>
      <c r="AM107" s="538"/>
      <c r="AN107" s="535"/>
      <c r="AO107" s="535"/>
      <c r="AP107" s="546"/>
      <c r="AQ107" s="546"/>
      <c r="AR107" s="243"/>
    </row>
    <row r="108" spans="1:88" x14ac:dyDescent="0.2">
      <c r="A108" s="556"/>
      <c r="B108" s="536"/>
      <c r="C108" s="214" t="s">
        <v>212</v>
      </c>
      <c r="D108" s="214" t="s">
        <v>216</v>
      </c>
      <c r="E108" s="323" t="s">
        <v>217</v>
      </c>
      <c r="F108" s="213" t="s">
        <v>216</v>
      </c>
      <c r="G108" s="18" t="s">
        <v>217</v>
      </c>
      <c r="H108" s="13" t="s">
        <v>216</v>
      </c>
      <c r="I108" s="215" t="s">
        <v>217</v>
      </c>
      <c r="J108" s="213" t="s">
        <v>216</v>
      </c>
      <c r="K108" s="18" t="s">
        <v>217</v>
      </c>
      <c r="L108" s="213" t="s">
        <v>216</v>
      </c>
      <c r="M108" s="18" t="s">
        <v>217</v>
      </c>
      <c r="N108" s="213" t="s">
        <v>216</v>
      </c>
      <c r="O108" s="18" t="s">
        <v>217</v>
      </c>
      <c r="P108" s="13" t="s">
        <v>216</v>
      </c>
      <c r="Q108" s="215" t="s">
        <v>217</v>
      </c>
      <c r="R108" s="13" t="s">
        <v>216</v>
      </c>
      <c r="S108" s="215" t="s">
        <v>217</v>
      </c>
      <c r="T108" s="213" t="s">
        <v>216</v>
      </c>
      <c r="U108" s="18" t="s">
        <v>217</v>
      </c>
      <c r="V108" s="13" t="s">
        <v>216</v>
      </c>
      <c r="W108" s="215" t="s">
        <v>217</v>
      </c>
      <c r="X108" s="13" t="s">
        <v>216</v>
      </c>
      <c r="Y108" s="215" t="s">
        <v>217</v>
      </c>
      <c r="Z108" s="213" t="s">
        <v>216</v>
      </c>
      <c r="AA108" s="18" t="s">
        <v>217</v>
      </c>
      <c r="AB108" s="213" t="s">
        <v>216</v>
      </c>
      <c r="AC108" s="18" t="s">
        <v>217</v>
      </c>
      <c r="AD108" s="13" t="s">
        <v>216</v>
      </c>
      <c r="AE108" s="215" t="s">
        <v>217</v>
      </c>
      <c r="AF108" s="13" t="s">
        <v>216</v>
      </c>
      <c r="AG108" s="215" t="s">
        <v>217</v>
      </c>
      <c r="AH108" s="213" t="s">
        <v>216</v>
      </c>
      <c r="AI108" s="18" t="s">
        <v>217</v>
      </c>
      <c r="AJ108" s="13" t="s">
        <v>216</v>
      </c>
      <c r="AK108" s="215" t="s">
        <v>217</v>
      </c>
      <c r="AL108" s="213" t="s">
        <v>216</v>
      </c>
      <c r="AM108" s="18" t="s">
        <v>217</v>
      </c>
      <c r="AN108" s="536"/>
      <c r="AO108" s="536"/>
      <c r="AP108" s="547"/>
      <c r="AQ108" s="547"/>
      <c r="AR108" s="243"/>
    </row>
    <row r="109" spans="1:88" x14ac:dyDescent="0.2">
      <c r="A109" s="598" t="s">
        <v>108</v>
      </c>
      <c r="B109" s="131" t="s">
        <v>95</v>
      </c>
      <c r="C109" s="324">
        <f t="shared" ref="C109:C119" si="7">SUM(D109+E109)</f>
        <v>0</v>
      </c>
      <c r="D109" s="324">
        <f t="shared" ref="D109:E117" si="8">SUM(F109+H109+J109+L109+N109+P109+R109+T109+V109+X109+Z109+AB109+AD109+AF109+AH109+AJ109+AL109)</f>
        <v>0</v>
      </c>
      <c r="E109" s="324">
        <f t="shared" si="8"/>
        <v>0</v>
      </c>
      <c r="F109" s="23">
        <f>+Enero!F109+Febrero!F109+'Marzo '!F109</f>
        <v>0</v>
      </c>
      <c r="G109" s="301">
        <f>+Enero!G109+Febrero!G109+'Marzo '!G109</f>
        <v>0</v>
      </c>
      <c r="H109" s="23">
        <f>+Enero!H109+Febrero!H109+'Marzo '!H109</f>
        <v>0</v>
      </c>
      <c r="I109" s="301">
        <f>+Enero!I109+Febrero!I109+'Marzo '!I109</f>
        <v>0</v>
      </c>
      <c r="J109" s="23">
        <f>+Enero!J109+Febrero!J109+'Marzo '!J109</f>
        <v>0</v>
      </c>
      <c r="K109" s="34">
        <f>+Enero!K109+Febrero!K109+'Marzo '!K109</f>
        <v>0</v>
      </c>
      <c r="L109" s="23">
        <f>+Enero!L109+Febrero!L109+'Marzo '!L109</f>
        <v>0</v>
      </c>
      <c r="M109" s="34">
        <f>+Enero!M109+Febrero!M109+'Marzo '!M109</f>
        <v>0</v>
      </c>
      <c r="N109" s="23">
        <f>+Enero!N109+Febrero!N109+'Marzo '!N109</f>
        <v>0</v>
      </c>
      <c r="O109" s="34">
        <f>+Enero!O109+Febrero!O109+'Marzo '!O109</f>
        <v>0</v>
      </c>
      <c r="P109" s="23">
        <f>+Enero!P109+Febrero!P109+'Marzo '!P109</f>
        <v>0</v>
      </c>
      <c r="Q109" s="34">
        <f>+Enero!Q109+Febrero!Q109+'Marzo '!Q109</f>
        <v>0</v>
      </c>
      <c r="R109" s="23">
        <f>+Enero!R109+Febrero!R109+'Marzo '!R109</f>
        <v>0</v>
      </c>
      <c r="S109" s="34">
        <f>+Enero!S109+Febrero!S109+'Marzo '!S109</f>
        <v>0</v>
      </c>
      <c r="T109" s="23">
        <f>+Enero!T109+Febrero!T109+'Marzo '!T109</f>
        <v>0</v>
      </c>
      <c r="U109" s="34">
        <f>+Enero!U109+Febrero!U109+'Marzo '!U109</f>
        <v>0</v>
      </c>
      <c r="V109" s="23">
        <f>+Enero!V109+Febrero!V109+'Marzo '!V109</f>
        <v>0</v>
      </c>
      <c r="W109" s="34">
        <f>+Enero!W109+Febrero!W109+'Marzo '!W109</f>
        <v>0</v>
      </c>
      <c r="X109" s="23">
        <f>+Enero!X109+Febrero!X109+'Marzo '!X109</f>
        <v>0</v>
      </c>
      <c r="Y109" s="34">
        <f>+Enero!Y109+Febrero!Y109+'Marzo '!Y109</f>
        <v>0</v>
      </c>
      <c r="Z109" s="23">
        <f>+Enero!Z109+Febrero!Z109+'Marzo '!Z109</f>
        <v>0</v>
      </c>
      <c r="AA109" s="34">
        <f>+Enero!AA109+Febrero!AA109+'Marzo '!AA109</f>
        <v>0</v>
      </c>
      <c r="AB109" s="23">
        <f>+Enero!AB109+Febrero!AB109+'Marzo '!AB109</f>
        <v>0</v>
      </c>
      <c r="AC109" s="34">
        <f>+Enero!AC109+Febrero!AC109+'Marzo '!AC109</f>
        <v>0</v>
      </c>
      <c r="AD109" s="23">
        <f>+Enero!AD109+Febrero!AD109+'Marzo '!AD109</f>
        <v>0</v>
      </c>
      <c r="AE109" s="34">
        <f>+Enero!AE109+Febrero!AE109+'Marzo '!AE109</f>
        <v>0</v>
      </c>
      <c r="AF109" s="23">
        <f>+Enero!AF109+Febrero!AF109+'Marzo '!AF109</f>
        <v>0</v>
      </c>
      <c r="AG109" s="34">
        <f>+Enero!AG109+Febrero!AG109+'Marzo '!AG109</f>
        <v>0</v>
      </c>
      <c r="AH109" s="23">
        <f>+Enero!AH109+Febrero!AH109+'Marzo '!AH109</f>
        <v>0</v>
      </c>
      <c r="AI109" s="34">
        <f>+Enero!AI109+Febrero!AI109+'Marzo '!AI109</f>
        <v>0</v>
      </c>
      <c r="AJ109" s="23">
        <f>+Enero!AJ109+Febrero!AJ109+'Marzo '!AJ109</f>
        <v>0</v>
      </c>
      <c r="AK109" s="34">
        <f>+Enero!AK109+Febrero!AK109+'Marzo '!AK109</f>
        <v>0</v>
      </c>
      <c r="AL109" s="111">
        <f>+Enero!AL109+Febrero!AL109+'Marzo '!AL109</f>
        <v>0</v>
      </c>
      <c r="AM109" s="34">
        <f>+Enero!AM109+Febrero!AM109+'Marzo '!AM109</f>
        <v>0</v>
      </c>
      <c r="AN109" s="110">
        <f>+Enero!AN109+Febrero!AN109+'Marzo '!AN109</f>
        <v>0</v>
      </c>
      <c r="AO109" s="110">
        <f>+Enero!AO109+Febrero!AO109+'Marzo '!AO109</f>
        <v>0</v>
      </c>
      <c r="AP109" s="110">
        <f>+Enero!AP109+Febrero!AP109+'Marzo '!AP109</f>
        <v>0</v>
      </c>
      <c r="AQ109" s="110">
        <f>+Enero!AQ109+Febrero!AQ109+'Marzo '!AQ109</f>
        <v>0</v>
      </c>
      <c r="AR109" s="256" t="s">
        <v>213</v>
      </c>
      <c r="CG109" s="243">
        <v>0</v>
      </c>
      <c r="CH109" s="243">
        <v>0</v>
      </c>
      <c r="CI109" s="243">
        <v>0</v>
      </c>
    </row>
    <row r="110" spans="1:88" x14ac:dyDescent="0.2">
      <c r="A110" s="599"/>
      <c r="B110" s="133" t="s">
        <v>96</v>
      </c>
      <c r="C110" s="316">
        <f t="shared" si="7"/>
        <v>52</v>
      </c>
      <c r="D110" s="316">
        <f t="shared" si="8"/>
        <v>10</v>
      </c>
      <c r="E110" s="316">
        <f t="shared" si="8"/>
        <v>42</v>
      </c>
      <c r="F110" s="84">
        <f>+Enero!F110+Febrero!F110+'Marzo '!F110</f>
        <v>0</v>
      </c>
      <c r="G110" s="288">
        <f>+Enero!G110+Febrero!G110+'Marzo '!G110</f>
        <v>0</v>
      </c>
      <c r="H110" s="84">
        <f>+Enero!H110+Febrero!H110+'Marzo '!H110</f>
        <v>0</v>
      </c>
      <c r="I110" s="288">
        <f>+Enero!I110+Febrero!I110+'Marzo '!I110</f>
        <v>0</v>
      </c>
      <c r="J110" s="84">
        <f>+Enero!J110+Febrero!J110+'Marzo '!J110</f>
        <v>0</v>
      </c>
      <c r="K110" s="85">
        <f>+Enero!K110+Febrero!K110+'Marzo '!K110</f>
        <v>1</v>
      </c>
      <c r="L110" s="84">
        <f>+Enero!L110+Febrero!L110+'Marzo '!L110</f>
        <v>1</v>
      </c>
      <c r="M110" s="85">
        <f>+Enero!M110+Febrero!M110+'Marzo '!M110</f>
        <v>7</v>
      </c>
      <c r="N110" s="84">
        <f>+Enero!N110+Febrero!N110+'Marzo '!N110</f>
        <v>1</v>
      </c>
      <c r="O110" s="85">
        <f>+Enero!O110+Febrero!O110+'Marzo '!O110</f>
        <v>5</v>
      </c>
      <c r="P110" s="84">
        <f>+Enero!P110+Febrero!P110+'Marzo '!P110</f>
        <v>3</v>
      </c>
      <c r="Q110" s="85">
        <f>+Enero!Q110+Febrero!Q110+'Marzo '!Q110</f>
        <v>11</v>
      </c>
      <c r="R110" s="84">
        <f>+Enero!R110+Febrero!R110+'Marzo '!R110</f>
        <v>0</v>
      </c>
      <c r="S110" s="85">
        <f>+Enero!S110+Febrero!S110+'Marzo '!S110</f>
        <v>0</v>
      </c>
      <c r="T110" s="84">
        <f>+Enero!T110+Febrero!T110+'Marzo '!T110</f>
        <v>1</v>
      </c>
      <c r="U110" s="85">
        <f>+Enero!U110+Febrero!U110+'Marzo '!U110</f>
        <v>5</v>
      </c>
      <c r="V110" s="84">
        <f>+Enero!V110+Febrero!V110+'Marzo '!V110</f>
        <v>1</v>
      </c>
      <c r="W110" s="85">
        <f>+Enero!W110+Febrero!W110+'Marzo '!W110</f>
        <v>5</v>
      </c>
      <c r="X110" s="84">
        <f>+Enero!X110+Febrero!X110+'Marzo '!X110</f>
        <v>0</v>
      </c>
      <c r="Y110" s="85">
        <f>+Enero!Y110+Febrero!Y110+'Marzo '!Y110</f>
        <v>1</v>
      </c>
      <c r="Z110" s="84">
        <f>+Enero!Z110+Febrero!Z110+'Marzo '!Z110</f>
        <v>3</v>
      </c>
      <c r="AA110" s="85">
        <f>+Enero!AA110+Febrero!AA110+'Marzo '!AA110</f>
        <v>5</v>
      </c>
      <c r="AB110" s="84">
        <f>+Enero!AB110+Febrero!AB110+'Marzo '!AB110</f>
        <v>0</v>
      </c>
      <c r="AC110" s="85">
        <f>+Enero!AC110+Febrero!AC110+'Marzo '!AC110</f>
        <v>0</v>
      </c>
      <c r="AD110" s="84">
        <f>+Enero!AD110+Febrero!AD110+'Marzo '!AD110</f>
        <v>0</v>
      </c>
      <c r="AE110" s="85">
        <f>+Enero!AE110+Febrero!AE110+'Marzo '!AE110</f>
        <v>2</v>
      </c>
      <c r="AF110" s="84">
        <f>+Enero!AF110+Febrero!AF110+'Marzo '!AF110</f>
        <v>0</v>
      </c>
      <c r="AG110" s="85">
        <f>+Enero!AG110+Febrero!AG110+'Marzo '!AG110</f>
        <v>0</v>
      </c>
      <c r="AH110" s="84">
        <f>+Enero!AH110+Febrero!AH110+'Marzo '!AH110</f>
        <v>0</v>
      </c>
      <c r="AI110" s="85">
        <f>+Enero!AI110+Febrero!AI110+'Marzo '!AI110</f>
        <v>0</v>
      </c>
      <c r="AJ110" s="84">
        <f>+Enero!AJ110+Febrero!AJ110+'Marzo '!AJ110</f>
        <v>0</v>
      </c>
      <c r="AK110" s="85">
        <f>+Enero!AK110+Febrero!AK110+'Marzo '!AK110</f>
        <v>0</v>
      </c>
      <c r="AL110" s="86">
        <f>+Enero!AL110+Febrero!AL110+'Marzo '!AL110</f>
        <v>0</v>
      </c>
      <c r="AM110" s="85">
        <f>+Enero!AM110+Febrero!AM110+'Marzo '!AM110</f>
        <v>0</v>
      </c>
      <c r="AN110" s="122">
        <f>+Enero!AN110+Febrero!AN110+'Marzo '!AN110</f>
        <v>52</v>
      </c>
      <c r="AO110" s="122">
        <f>+Enero!AO110+Febrero!AO110+'Marzo '!AO110</f>
        <v>0</v>
      </c>
      <c r="AP110" s="122">
        <f>+Enero!AP110+Febrero!AP110+'Marzo '!AP110</f>
        <v>0</v>
      </c>
      <c r="AQ110" s="122">
        <f>+Enero!AQ110+Febrero!AQ110+'Marzo '!AQ110</f>
        <v>0</v>
      </c>
      <c r="AR110" s="256" t="s">
        <v>213</v>
      </c>
      <c r="CG110" s="243">
        <v>0</v>
      </c>
      <c r="CH110" s="243">
        <v>0</v>
      </c>
      <c r="CI110" s="243">
        <v>0</v>
      </c>
    </row>
    <row r="111" spans="1:88" x14ac:dyDescent="0.2">
      <c r="A111" s="600" t="s">
        <v>109</v>
      </c>
      <c r="B111" s="131" t="s">
        <v>95</v>
      </c>
      <c r="C111" s="324">
        <f t="shared" si="7"/>
        <v>16</v>
      </c>
      <c r="D111" s="324">
        <f t="shared" si="8"/>
        <v>10</v>
      </c>
      <c r="E111" s="324">
        <f t="shared" si="8"/>
        <v>6</v>
      </c>
      <c r="F111" s="23">
        <f>+Enero!F111+Febrero!F111+'Marzo '!F111</f>
        <v>0</v>
      </c>
      <c r="G111" s="301">
        <f>+Enero!G111+Febrero!G111+'Marzo '!G111</f>
        <v>0</v>
      </c>
      <c r="H111" s="23">
        <f>+Enero!H111+Febrero!H111+'Marzo '!H111</f>
        <v>0</v>
      </c>
      <c r="I111" s="301">
        <f>+Enero!I111+Febrero!I111+'Marzo '!I111</f>
        <v>0</v>
      </c>
      <c r="J111" s="23">
        <f>+Enero!J111+Febrero!J111+'Marzo '!J111</f>
        <v>0</v>
      </c>
      <c r="K111" s="34">
        <f>+Enero!K111+Febrero!K111+'Marzo '!K111</f>
        <v>0</v>
      </c>
      <c r="L111" s="23">
        <f>+Enero!L111+Febrero!L111+'Marzo '!L111</f>
        <v>1</v>
      </c>
      <c r="M111" s="34">
        <f>+Enero!M111+Febrero!M111+'Marzo '!M111</f>
        <v>0</v>
      </c>
      <c r="N111" s="23">
        <f>+Enero!N111+Febrero!N111+'Marzo '!N111</f>
        <v>1</v>
      </c>
      <c r="O111" s="34">
        <f>+Enero!O111+Febrero!O111+'Marzo '!O111</f>
        <v>0</v>
      </c>
      <c r="P111" s="23">
        <f>+Enero!P111+Febrero!P111+'Marzo '!P111</f>
        <v>2</v>
      </c>
      <c r="Q111" s="34">
        <f>+Enero!Q111+Febrero!Q111+'Marzo '!Q111</f>
        <v>1</v>
      </c>
      <c r="R111" s="23">
        <f>+Enero!R111+Febrero!R111+'Marzo '!R111</f>
        <v>2</v>
      </c>
      <c r="S111" s="34">
        <f>+Enero!S111+Febrero!S111+'Marzo '!S111</f>
        <v>1</v>
      </c>
      <c r="T111" s="23">
        <f>+Enero!T111+Febrero!T111+'Marzo '!T111</f>
        <v>1</v>
      </c>
      <c r="U111" s="34">
        <f>+Enero!U111+Febrero!U111+'Marzo '!U111</f>
        <v>1</v>
      </c>
      <c r="V111" s="23">
        <f>+Enero!V111+Febrero!V111+'Marzo '!V111</f>
        <v>1</v>
      </c>
      <c r="W111" s="34">
        <f>+Enero!W111+Febrero!W111+'Marzo '!W111</f>
        <v>1</v>
      </c>
      <c r="X111" s="23">
        <f>+Enero!X111+Febrero!X111+'Marzo '!X111</f>
        <v>0</v>
      </c>
      <c r="Y111" s="34">
        <f>+Enero!Y111+Febrero!Y111+'Marzo '!Y111</f>
        <v>2</v>
      </c>
      <c r="Z111" s="23">
        <f>+Enero!Z111+Febrero!Z111+'Marzo '!Z111</f>
        <v>1</v>
      </c>
      <c r="AA111" s="34">
        <f>+Enero!AA111+Febrero!AA111+'Marzo '!AA111</f>
        <v>0</v>
      </c>
      <c r="AB111" s="23">
        <f>+Enero!AB111+Febrero!AB111+'Marzo '!AB111</f>
        <v>0</v>
      </c>
      <c r="AC111" s="34">
        <f>+Enero!AC111+Febrero!AC111+'Marzo '!AC111</f>
        <v>0</v>
      </c>
      <c r="AD111" s="23">
        <f>+Enero!AD111+Febrero!AD111+'Marzo '!AD111</f>
        <v>0</v>
      </c>
      <c r="AE111" s="34">
        <f>+Enero!AE111+Febrero!AE111+'Marzo '!AE111</f>
        <v>0</v>
      </c>
      <c r="AF111" s="23">
        <f>+Enero!AF111+Febrero!AF111+'Marzo '!AF111</f>
        <v>1</v>
      </c>
      <c r="AG111" s="34">
        <f>+Enero!AG111+Febrero!AG111+'Marzo '!AG111</f>
        <v>0</v>
      </c>
      <c r="AH111" s="23">
        <f>+Enero!AH111+Febrero!AH111+'Marzo '!AH111</f>
        <v>0</v>
      </c>
      <c r="AI111" s="34">
        <f>+Enero!AI111+Febrero!AI111+'Marzo '!AI111</f>
        <v>0</v>
      </c>
      <c r="AJ111" s="23">
        <f>+Enero!AJ111+Febrero!AJ111+'Marzo '!AJ111</f>
        <v>0</v>
      </c>
      <c r="AK111" s="34">
        <f>+Enero!AK111+Febrero!AK111+'Marzo '!AK111</f>
        <v>0</v>
      </c>
      <c r="AL111" s="111">
        <f>+Enero!AL111+Febrero!AL111+'Marzo '!AL111</f>
        <v>0</v>
      </c>
      <c r="AM111" s="34">
        <f>+Enero!AM111+Febrero!AM111+'Marzo '!AM111</f>
        <v>0</v>
      </c>
      <c r="AN111" s="110">
        <f>+Enero!AN111+Febrero!AN111+'Marzo '!AN111</f>
        <v>16</v>
      </c>
      <c r="AO111" s="110">
        <f>+Enero!AO111+Febrero!AO111+'Marzo '!AO111</f>
        <v>0</v>
      </c>
      <c r="AP111" s="110">
        <f>+Enero!AP111+Febrero!AP111+'Marzo '!AP111</f>
        <v>0</v>
      </c>
      <c r="AQ111" s="110">
        <f>+Enero!AQ111+Febrero!AQ111+'Marzo '!AQ111</f>
        <v>0</v>
      </c>
      <c r="AR111" s="256" t="s">
        <v>213</v>
      </c>
      <c r="CG111" s="243">
        <v>0</v>
      </c>
      <c r="CH111" s="243">
        <v>0</v>
      </c>
      <c r="CI111" s="243">
        <v>0</v>
      </c>
    </row>
    <row r="112" spans="1:88" x14ac:dyDescent="0.2">
      <c r="A112" s="601"/>
      <c r="B112" s="134" t="s">
        <v>96</v>
      </c>
      <c r="C112" s="304">
        <f t="shared" si="7"/>
        <v>36</v>
      </c>
      <c r="D112" s="304">
        <f t="shared" si="8"/>
        <v>30</v>
      </c>
      <c r="E112" s="304">
        <f t="shared" si="8"/>
        <v>6</v>
      </c>
      <c r="F112" s="27">
        <f>+Enero!F112+Febrero!F112+'Marzo '!F112</f>
        <v>0</v>
      </c>
      <c r="G112" s="72">
        <f>+Enero!G112+Febrero!G112+'Marzo '!G112</f>
        <v>0</v>
      </c>
      <c r="H112" s="27">
        <f>+Enero!H112+Febrero!H112+'Marzo '!H112</f>
        <v>0</v>
      </c>
      <c r="I112" s="72">
        <f>+Enero!I112+Febrero!I112+'Marzo '!I112</f>
        <v>0</v>
      </c>
      <c r="J112" s="27">
        <f>+Enero!J112+Febrero!J112+'Marzo '!J112</f>
        <v>0</v>
      </c>
      <c r="K112" s="28">
        <f>+Enero!K112+Febrero!K112+'Marzo '!K112</f>
        <v>0</v>
      </c>
      <c r="L112" s="27">
        <f>+Enero!L112+Febrero!L112+'Marzo '!L112</f>
        <v>0</v>
      </c>
      <c r="M112" s="28">
        <f>+Enero!M112+Febrero!M112+'Marzo '!M112</f>
        <v>0</v>
      </c>
      <c r="N112" s="27">
        <f>+Enero!N112+Febrero!N112+'Marzo '!N112</f>
        <v>1</v>
      </c>
      <c r="O112" s="28">
        <f>+Enero!O112+Febrero!O112+'Marzo '!O112</f>
        <v>1</v>
      </c>
      <c r="P112" s="27">
        <f>+Enero!P112+Febrero!P112+'Marzo '!P112</f>
        <v>5</v>
      </c>
      <c r="Q112" s="28">
        <f>+Enero!Q112+Febrero!Q112+'Marzo '!Q112</f>
        <v>2</v>
      </c>
      <c r="R112" s="27">
        <f>+Enero!R112+Febrero!R112+'Marzo '!R112</f>
        <v>7</v>
      </c>
      <c r="S112" s="28">
        <f>+Enero!S112+Febrero!S112+'Marzo '!S112</f>
        <v>2</v>
      </c>
      <c r="T112" s="27">
        <f>+Enero!T112+Febrero!T112+'Marzo '!T112</f>
        <v>2</v>
      </c>
      <c r="U112" s="28">
        <f>+Enero!U112+Febrero!U112+'Marzo '!U112</f>
        <v>1</v>
      </c>
      <c r="V112" s="27">
        <f>+Enero!V112+Febrero!V112+'Marzo '!V112</f>
        <v>7</v>
      </c>
      <c r="W112" s="28">
        <f>+Enero!W112+Febrero!W112+'Marzo '!W112</f>
        <v>0</v>
      </c>
      <c r="X112" s="27">
        <f>+Enero!X112+Febrero!X112+'Marzo '!X112</f>
        <v>5</v>
      </c>
      <c r="Y112" s="28">
        <f>+Enero!Y112+Febrero!Y112+'Marzo '!Y112</f>
        <v>0</v>
      </c>
      <c r="Z112" s="27">
        <f>+Enero!Z112+Febrero!Z112+'Marzo '!Z112</f>
        <v>2</v>
      </c>
      <c r="AA112" s="28">
        <f>+Enero!AA112+Febrero!AA112+'Marzo '!AA112</f>
        <v>0</v>
      </c>
      <c r="AB112" s="27">
        <f>+Enero!AB112+Febrero!AB112+'Marzo '!AB112</f>
        <v>0</v>
      </c>
      <c r="AC112" s="28">
        <f>+Enero!AC112+Febrero!AC112+'Marzo '!AC112</f>
        <v>0</v>
      </c>
      <c r="AD112" s="27">
        <f>+Enero!AD112+Febrero!AD112+'Marzo '!AD112</f>
        <v>0</v>
      </c>
      <c r="AE112" s="28">
        <f>+Enero!AE112+Febrero!AE112+'Marzo '!AE112</f>
        <v>0</v>
      </c>
      <c r="AF112" s="27">
        <f>+Enero!AF112+Febrero!AF112+'Marzo '!AF112</f>
        <v>1</v>
      </c>
      <c r="AG112" s="28">
        <f>+Enero!AG112+Febrero!AG112+'Marzo '!AG112</f>
        <v>0</v>
      </c>
      <c r="AH112" s="27">
        <f>+Enero!AH112+Febrero!AH112+'Marzo '!AH112</f>
        <v>0</v>
      </c>
      <c r="AI112" s="28">
        <f>+Enero!AI112+Febrero!AI112+'Marzo '!AI112</f>
        <v>0</v>
      </c>
      <c r="AJ112" s="27">
        <f>+Enero!AJ112+Febrero!AJ112+'Marzo '!AJ112</f>
        <v>0</v>
      </c>
      <c r="AK112" s="28">
        <f>+Enero!AK112+Febrero!AK112+'Marzo '!AK112</f>
        <v>0</v>
      </c>
      <c r="AL112" s="33">
        <f>+Enero!AL112+Febrero!AL112+'Marzo '!AL112</f>
        <v>0</v>
      </c>
      <c r="AM112" s="28">
        <f>+Enero!AM112+Febrero!AM112+'Marzo '!AM112</f>
        <v>0</v>
      </c>
      <c r="AN112" s="118">
        <f>+Enero!AN112+Febrero!AN112+'Marzo '!AN112</f>
        <v>36</v>
      </c>
      <c r="AO112" s="118">
        <f>+Enero!AO112+Febrero!AO112+'Marzo '!AO112</f>
        <v>0</v>
      </c>
      <c r="AP112" s="118">
        <f>+Enero!AP112+Febrero!AP112+'Marzo '!AP112</f>
        <v>0</v>
      </c>
      <c r="AQ112" s="118">
        <f>+Enero!AQ112+Febrero!AQ112+'Marzo '!AQ112</f>
        <v>0</v>
      </c>
      <c r="AR112" s="256" t="s">
        <v>213</v>
      </c>
      <c r="CG112" s="243">
        <v>0</v>
      </c>
      <c r="CH112" s="243">
        <v>0</v>
      </c>
      <c r="CI112" s="243">
        <v>0</v>
      </c>
    </row>
    <row r="113" spans="1:87" x14ac:dyDescent="0.2">
      <c r="A113" s="602"/>
      <c r="B113" s="133" t="s">
        <v>110</v>
      </c>
      <c r="C113" s="316">
        <f t="shared" si="7"/>
        <v>0</v>
      </c>
      <c r="D113" s="316">
        <f t="shared" si="8"/>
        <v>0</v>
      </c>
      <c r="E113" s="316">
        <f t="shared" si="8"/>
        <v>0</v>
      </c>
      <c r="F113" s="84">
        <f>+Enero!F113+Febrero!F113+'Marzo '!F113</f>
        <v>0</v>
      </c>
      <c r="G113" s="288">
        <f>+Enero!G113+Febrero!G113+'Marzo '!G113</f>
        <v>0</v>
      </c>
      <c r="H113" s="84">
        <f>+Enero!H113+Febrero!H113+'Marzo '!H113</f>
        <v>0</v>
      </c>
      <c r="I113" s="288">
        <f>+Enero!I113+Febrero!I113+'Marzo '!I113</f>
        <v>0</v>
      </c>
      <c r="J113" s="84">
        <f>+Enero!J113+Febrero!J113+'Marzo '!J113</f>
        <v>0</v>
      </c>
      <c r="K113" s="85">
        <f>+Enero!K113+Febrero!K113+'Marzo '!K113</f>
        <v>0</v>
      </c>
      <c r="L113" s="84">
        <f>+Enero!L113+Febrero!L113+'Marzo '!L113</f>
        <v>0</v>
      </c>
      <c r="M113" s="85">
        <f>+Enero!M113+Febrero!M113+'Marzo '!M113</f>
        <v>0</v>
      </c>
      <c r="N113" s="84">
        <f>+Enero!N113+Febrero!N113+'Marzo '!N113</f>
        <v>0</v>
      </c>
      <c r="O113" s="85">
        <f>+Enero!O113+Febrero!O113+'Marzo '!O113</f>
        <v>0</v>
      </c>
      <c r="P113" s="84">
        <f>+Enero!P113+Febrero!P113+'Marzo '!P113</f>
        <v>0</v>
      </c>
      <c r="Q113" s="85">
        <f>+Enero!Q113+Febrero!Q113+'Marzo '!Q113</f>
        <v>0</v>
      </c>
      <c r="R113" s="84">
        <f>+Enero!R113+Febrero!R113+'Marzo '!R113</f>
        <v>0</v>
      </c>
      <c r="S113" s="85">
        <f>+Enero!S113+Febrero!S113+'Marzo '!S113</f>
        <v>0</v>
      </c>
      <c r="T113" s="84">
        <f>+Enero!T113+Febrero!T113+'Marzo '!T113</f>
        <v>0</v>
      </c>
      <c r="U113" s="85">
        <f>+Enero!U113+Febrero!U113+'Marzo '!U113</f>
        <v>0</v>
      </c>
      <c r="V113" s="84">
        <f>+Enero!V113+Febrero!V113+'Marzo '!V113</f>
        <v>0</v>
      </c>
      <c r="W113" s="85">
        <f>+Enero!W113+Febrero!W113+'Marzo '!W113</f>
        <v>0</v>
      </c>
      <c r="X113" s="84">
        <f>+Enero!X113+Febrero!X113+'Marzo '!X113</f>
        <v>0</v>
      </c>
      <c r="Y113" s="85">
        <f>+Enero!Y113+Febrero!Y113+'Marzo '!Y113</f>
        <v>0</v>
      </c>
      <c r="Z113" s="84">
        <f>+Enero!Z113+Febrero!Z113+'Marzo '!Z113</f>
        <v>0</v>
      </c>
      <c r="AA113" s="85">
        <f>+Enero!AA113+Febrero!AA113+'Marzo '!AA113</f>
        <v>0</v>
      </c>
      <c r="AB113" s="84">
        <f>+Enero!AB113+Febrero!AB113+'Marzo '!AB113</f>
        <v>0</v>
      </c>
      <c r="AC113" s="85">
        <f>+Enero!AC113+Febrero!AC113+'Marzo '!AC113</f>
        <v>0</v>
      </c>
      <c r="AD113" s="84">
        <f>+Enero!AD113+Febrero!AD113+'Marzo '!AD113</f>
        <v>0</v>
      </c>
      <c r="AE113" s="85">
        <f>+Enero!AE113+Febrero!AE113+'Marzo '!AE113</f>
        <v>0</v>
      </c>
      <c r="AF113" s="84">
        <f>+Enero!AF113+Febrero!AF113+'Marzo '!AF113</f>
        <v>0</v>
      </c>
      <c r="AG113" s="85">
        <f>+Enero!AG113+Febrero!AG113+'Marzo '!AG113</f>
        <v>0</v>
      </c>
      <c r="AH113" s="84">
        <f>+Enero!AH113+Febrero!AH113+'Marzo '!AH113</f>
        <v>0</v>
      </c>
      <c r="AI113" s="85">
        <f>+Enero!AI113+Febrero!AI113+'Marzo '!AI113</f>
        <v>0</v>
      </c>
      <c r="AJ113" s="84">
        <f>+Enero!AJ113+Febrero!AJ113+'Marzo '!AJ113</f>
        <v>0</v>
      </c>
      <c r="AK113" s="85">
        <f>+Enero!AK113+Febrero!AK113+'Marzo '!AK113</f>
        <v>0</v>
      </c>
      <c r="AL113" s="86">
        <f>+Enero!AL113+Febrero!AL113+'Marzo '!AL113</f>
        <v>0</v>
      </c>
      <c r="AM113" s="85">
        <f>+Enero!AM113+Febrero!AM113+'Marzo '!AM113</f>
        <v>0</v>
      </c>
      <c r="AN113" s="122">
        <f>+Enero!AN113+Febrero!AN113+'Marzo '!AN113</f>
        <v>0</v>
      </c>
      <c r="AO113" s="122">
        <f>+Enero!AO113+Febrero!AO113+'Marzo '!AO113</f>
        <v>0</v>
      </c>
      <c r="AP113" s="122">
        <f>+Enero!AP113+Febrero!AP113+'Marzo '!AP113</f>
        <v>0</v>
      </c>
      <c r="AQ113" s="122">
        <f>+Enero!AQ113+Febrero!AQ113+'Marzo '!AQ113</f>
        <v>0</v>
      </c>
      <c r="AR113" s="256" t="s">
        <v>213</v>
      </c>
      <c r="CG113" s="243">
        <v>0</v>
      </c>
      <c r="CH113" s="243">
        <v>0</v>
      </c>
      <c r="CI113" s="243">
        <v>0</v>
      </c>
    </row>
    <row r="114" spans="1:87" x14ac:dyDescent="0.2">
      <c r="A114" s="539" t="s">
        <v>111</v>
      </c>
      <c r="B114" s="131" t="s">
        <v>95</v>
      </c>
      <c r="C114" s="324">
        <f t="shared" si="7"/>
        <v>7</v>
      </c>
      <c r="D114" s="324">
        <f t="shared" si="8"/>
        <v>4</v>
      </c>
      <c r="E114" s="324">
        <f t="shared" si="8"/>
        <v>3</v>
      </c>
      <c r="F114" s="23">
        <f>+Enero!F114+Febrero!F114+'Marzo '!F114</f>
        <v>0</v>
      </c>
      <c r="G114" s="301">
        <f>+Enero!G114+Febrero!G114+'Marzo '!G114</f>
        <v>0</v>
      </c>
      <c r="H114" s="23">
        <f>+Enero!H114+Febrero!H114+'Marzo '!H114</f>
        <v>0</v>
      </c>
      <c r="I114" s="301">
        <f>+Enero!I114+Febrero!I114+'Marzo '!I114</f>
        <v>0</v>
      </c>
      <c r="J114" s="23">
        <f>+Enero!J114+Febrero!J114+'Marzo '!J114</f>
        <v>0</v>
      </c>
      <c r="K114" s="34">
        <f>+Enero!K114+Febrero!K114+'Marzo '!K114</f>
        <v>0</v>
      </c>
      <c r="L114" s="23">
        <f>+Enero!L114+Febrero!L114+'Marzo '!L114</f>
        <v>0</v>
      </c>
      <c r="M114" s="34">
        <f>+Enero!M114+Febrero!M114+'Marzo '!M114</f>
        <v>0</v>
      </c>
      <c r="N114" s="23">
        <f>+Enero!N114+Febrero!N114+'Marzo '!N114</f>
        <v>0</v>
      </c>
      <c r="O114" s="34">
        <f>+Enero!O114+Febrero!O114+'Marzo '!O114</f>
        <v>0</v>
      </c>
      <c r="P114" s="23">
        <f>+Enero!P114+Febrero!P114+'Marzo '!P114</f>
        <v>1</v>
      </c>
      <c r="Q114" s="34">
        <f>+Enero!Q114+Febrero!Q114+'Marzo '!Q114</f>
        <v>1</v>
      </c>
      <c r="R114" s="23">
        <f>+Enero!R114+Febrero!R114+'Marzo '!R114</f>
        <v>1</v>
      </c>
      <c r="S114" s="34">
        <f>+Enero!S114+Febrero!S114+'Marzo '!S114</f>
        <v>1</v>
      </c>
      <c r="T114" s="23">
        <f>+Enero!T114+Febrero!T114+'Marzo '!T114</f>
        <v>1</v>
      </c>
      <c r="U114" s="34">
        <f>+Enero!U114+Febrero!U114+'Marzo '!U114</f>
        <v>0</v>
      </c>
      <c r="V114" s="23">
        <f>+Enero!V114+Febrero!V114+'Marzo '!V114</f>
        <v>0</v>
      </c>
      <c r="W114" s="301">
        <f>+Enero!W114+Febrero!W114+'Marzo '!W114</f>
        <v>0</v>
      </c>
      <c r="X114" s="23">
        <f>+Enero!X114+Febrero!X114+'Marzo '!X114</f>
        <v>1</v>
      </c>
      <c r="Y114" s="34">
        <f>+Enero!Y114+Febrero!Y114+'Marzo '!Y114</f>
        <v>0</v>
      </c>
      <c r="Z114" s="23">
        <f>+Enero!Z114+Febrero!Z114+'Marzo '!Z114</f>
        <v>0</v>
      </c>
      <c r="AA114" s="34">
        <f>+Enero!AA114+Febrero!AA114+'Marzo '!AA114</f>
        <v>0</v>
      </c>
      <c r="AB114" s="23">
        <f>+Enero!AB114+Febrero!AB114+'Marzo '!AB114</f>
        <v>0</v>
      </c>
      <c r="AC114" s="34">
        <f>+Enero!AC114+Febrero!AC114+'Marzo '!AC114</f>
        <v>0</v>
      </c>
      <c r="AD114" s="23">
        <f>+Enero!AD114+Febrero!AD114+'Marzo '!AD114</f>
        <v>0</v>
      </c>
      <c r="AE114" s="34">
        <f>+Enero!AE114+Febrero!AE114+'Marzo '!AE114</f>
        <v>0</v>
      </c>
      <c r="AF114" s="23">
        <f>+Enero!AF114+Febrero!AF114+'Marzo '!AF114</f>
        <v>0</v>
      </c>
      <c r="AG114" s="34">
        <f>+Enero!AG114+Febrero!AG114+'Marzo '!AG114</f>
        <v>1</v>
      </c>
      <c r="AH114" s="23">
        <f>+Enero!AH114+Febrero!AH114+'Marzo '!AH114</f>
        <v>0</v>
      </c>
      <c r="AI114" s="34">
        <f>+Enero!AI114+Febrero!AI114+'Marzo '!AI114</f>
        <v>0</v>
      </c>
      <c r="AJ114" s="23">
        <f>+Enero!AJ114+Febrero!AJ114+'Marzo '!AJ114</f>
        <v>0</v>
      </c>
      <c r="AK114" s="34">
        <f>+Enero!AK114+Febrero!AK114+'Marzo '!AK114</f>
        <v>0</v>
      </c>
      <c r="AL114" s="111">
        <f>+Enero!AL114+Febrero!AL114+'Marzo '!AL114</f>
        <v>0</v>
      </c>
      <c r="AM114" s="34">
        <f>+Enero!AM114+Febrero!AM114+'Marzo '!AM114</f>
        <v>0</v>
      </c>
      <c r="AN114" s="110">
        <f>+Enero!AN114+Febrero!AN114+'Marzo '!AN114</f>
        <v>7</v>
      </c>
      <c r="AO114" s="110">
        <f>+Enero!AO114+Febrero!AO114+'Marzo '!AO114</f>
        <v>0</v>
      </c>
      <c r="AP114" s="110">
        <f>+Enero!AP114+Febrero!AP114+'Marzo '!AP114</f>
        <v>0</v>
      </c>
      <c r="AQ114" s="110">
        <f>+Enero!AQ114+Febrero!AQ114+'Marzo '!AQ114</f>
        <v>0</v>
      </c>
      <c r="AR114" s="256" t="s">
        <v>213</v>
      </c>
      <c r="CG114" s="243">
        <v>0</v>
      </c>
      <c r="CH114" s="243">
        <v>0</v>
      </c>
      <c r="CI114" s="243">
        <v>0</v>
      </c>
    </row>
    <row r="115" spans="1:87" x14ac:dyDescent="0.2">
      <c r="A115" s="540"/>
      <c r="B115" s="134" t="s">
        <v>96</v>
      </c>
      <c r="C115" s="304">
        <f t="shared" si="7"/>
        <v>66</v>
      </c>
      <c r="D115" s="304">
        <f t="shared" si="8"/>
        <v>50</v>
      </c>
      <c r="E115" s="304">
        <f t="shared" si="8"/>
        <v>16</v>
      </c>
      <c r="F115" s="84">
        <f>+Enero!F115+Febrero!F115+'Marzo '!F115</f>
        <v>0</v>
      </c>
      <c r="G115" s="288">
        <f>+Enero!G115+Febrero!G115+'Marzo '!G115</f>
        <v>0</v>
      </c>
      <c r="H115" s="84">
        <f>+Enero!H115+Febrero!H115+'Marzo '!H115</f>
        <v>0</v>
      </c>
      <c r="I115" s="288">
        <f>+Enero!I115+Febrero!I115+'Marzo '!I115</f>
        <v>0</v>
      </c>
      <c r="J115" s="84">
        <f>+Enero!J115+Febrero!J115+'Marzo '!J115</f>
        <v>0</v>
      </c>
      <c r="K115" s="85">
        <f>+Enero!K115+Febrero!K115+'Marzo '!K115</f>
        <v>0</v>
      </c>
      <c r="L115" s="84">
        <f>+Enero!L115+Febrero!L115+'Marzo '!L115</f>
        <v>0</v>
      </c>
      <c r="M115" s="85">
        <f>+Enero!M115+Febrero!M115+'Marzo '!M115</f>
        <v>0</v>
      </c>
      <c r="N115" s="84">
        <f>+Enero!N115+Febrero!N115+'Marzo '!N115</f>
        <v>4</v>
      </c>
      <c r="O115" s="85">
        <f>+Enero!O115+Febrero!O115+'Marzo '!O115</f>
        <v>2</v>
      </c>
      <c r="P115" s="84">
        <f>+Enero!P115+Febrero!P115+'Marzo '!P115</f>
        <v>8</v>
      </c>
      <c r="Q115" s="85">
        <f>+Enero!Q115+Febrero!Q115+'Marzo '!Q115</f>
        <v>1</v>
      </c>
      <c r="R115" s="84">
        <f>+Enero!R115+Febrero!R115+'Marzo '!R115</f>
        <v>8</v>
      </c>
      <c r="S115" s="85">
        <f>+Enero!S115+Febrero!S115+'Marzo '!S115</f>
        <v>2</v>
      </c>
      <c r="T115" s="84">
        <f>+Enero!T115+Febrero!T115+'Marzo '!T115</f>
        <v>5</v>
      </c>
      <c r="U115" s="85">
        <f>+Enero!U115+Febrero!U115+'Marzo '!U115</f>
        <v>2</v>
      </c>
      <c r="V115" s="84">
        <f>+Enero!V115+Febrero!V115+'Marzo '!V115</f>
        <v>9</v>
      </c>
      <c r="W115" s="85">
        <f>+Enero!W115+Febrero!W115+'Marzo '!W115</f>
        <v>5</v>
      </c>
      <c r="X115" s="84">
        <f>+Enero!X115+Febrero!X115+'Marzo '!X115</f>
        <v>6</v>
      </c>
      <c r="Y115" s="85">
        <f>+Enero!Y115+Febrero!Y115+'Marzo '!Y115</f>
        <v>3</v>
      </c>
      <c r="Z115" s="84">
        <f>+Enero!Z115+Febrero!Z115+'Marzo '!Z115</f>
        <v>4</v>
      </c>
      <c r="AA115" s="85">
        <f>+Enero!AA115+Febrero!AA115+'Marzo '!AA115</f>
        <v>1</v>
      </c>
      <c r="AB115" s="84">
        <f>+Enero!AB115+Febrero!AB115+'Marzo '!AB115</f>
        <v>1</v>
      </c>
      <c r="AC115" s="85">
        <f>+Enero!AC115+Febrero!AC115+'Marzo '!AC115</f>
        <v>0</v>
      </c>
      <c r="AD115" s="84">
        <f>+Enero!AD115+Febrero!AD115+'Marzo '!AD115</f>
        <v>3</v>
      </c>
      <c r="AE115" s="85">
        <f>+Enero!AE115+Febrero!AE115+'Marzo '!AE115</f>
        <v>0</v>
      </c>
      <c r="AF115" s="84">
        <f>+Enero!AF115+Febrero!AF115+'Marzo '!AF115</f>
        <v>1</v>
      </c>
      <c r="AG115" s="85">
        <f>+Enero!AG115+Febrero!AG115+'Marzo '!AG115</f>
        <v>0</v>
      </c>
      <c r="AH115" s="84">
        <f>+Enero!AH115+Febrero!AH115+'Marzo '!AH115</f>
        <v>1</v>
      </c>
      <c r="AI115" s="85">
        <f>+Enero!AI115+Febrero!AI115+'Marzo '!AI115</f>
        <v>0</v>
      </c>
      <c r="AJ115" s="84">
        <f>+Enero!AJ115+Febrero!AJ115+'Marzo '!AJ115</f>
        <v>0</v>
      </c>
      <c r="AK115" s="85">
        <f>+Enero!AK115+Febrero!AK115+'Marzo '!AK115</f>
        <v>0</v>
      </c>
      <c r="AL115" s="86">
        <f>+Enero!AL115+Febrero!AL115+'Marzo '!AL115</f>
        <v>0</v>
      </c>
      <c r="AM115" s="85">
        <f>+Enero!AM115+Febrero!AM115+'Marzo '!AM115</f>
        <v>0</v>
      </c>
      <c r="AN115" s="122">
        <f>+Enero!AN115+Febrero!AN115+'Marzo '!AN115</f>
        <v>36</v>
      </c>
      <c r="AO115" s="122">
        <f>+Enero!AO115+Febrero!AO115+'Marzo '!AO115</f>
        <v>0</v>
      </c>
      <c r="AP115" s="122">
        <f>+Enero!AP115+Febrero!AP115+'Marzo '!AP115</f>
        <v>0</v>
      </c>
      <c r="AQ115" s="122">
        <f>+Enero!AQ115+Febrero!AQ115+'Marzo '!AQ115</f>
        <v>0</v>
      </c>
      <c r="AR115" s="256" t="s">
        <v>213</v>
      </c>
      <c r="CG115" s="243">
        <v>0</v>
      </c>
      <c r="CH115" s="243">
        <v>0</v>
      </c>
      <c r="CI115" s="243">
        <v>0</v>
      </c>
    </row>
    <row r="116" spans="1:87" x14ac:dyDescent="0.2">
      <c r="A116" s="539" t="s">
        <v>112</v>
      </c>
      <c r="B116" s="131" t="s">
        <v>95</v>
      </c>
      <c r="C116" s="324">
        <f t="shared" si="7"/>
        <v>9</v>
      </c>
      <c r="D116" s="324">
        <f t="shared" si="8"/>
        <v>6</v>
      </c>
      <c r="E116" s="324">
        <f t="shared" si="8"/>
        <v>3</v>
      </c>
      <c r="F116" s="23">
        <f>+Enero!F116+Febrero!F116+'Marzo '!F116</f>
        <v>0</v>
      </c>
      <c r="G116" s="301">
        <f>+Enero!G116+Febrero!G116+'Marzo '!G116</f>
        <v>0</v>
      </c>
      <c r="H116" s="23">
        <f>+Enero!H116+Febrero!H116+'Marzo '!H116</f>
        <v>0</v>
      </c>
      <c r="I116" s="301">
        <f>+Enero!I116+Febrero!I116+'Marzo '!I116</f>
        <v>0</v>
      </c>
      <c r="J116" s="23">
        <f>+Enero!J116+Febrero!J116+'Marzo '!J116</f>
        <v>0</v>
      </c>
      <c r="K116" s="34">
        <f>+Enero!K116+Febrero!K116+'Marzo '!K116</f>
        <v>0</v>
      </c>
      <c r="L116" s="23">
        <f>+Enero!L116+Febrero!L116+'Marzo '!L116</f>
        <v>1</v>
      </c>
      <c r="M116" s="34">
        <f>+Enero!M116+Febrero!M116+'Marzo '!M116</f>
        <v>0</v>
      </c>
      <c r="N116" s="23">
        <f>+Enero!N116+Febrero!N116+'Marzo '!N116</f>
        <v>1</v>
      </c>
      <c r="O116" s="34">
        <f>+Enero!O116+Febrero!O116+'Marzo '!O116</f>
        <v>0</v>
      </c>
      <c r="P116" s="23">
        <f>+Enero!P116+Febrero!P116+'Marzo '!P116</f>
        <v>1</v>
      </c>
      <c r="Q116" s="34">
        <f>+Enero!Q116+Febrero!Q116+'Marzo '!Q116</f>
        <v>0</v>
      </c>
      <c r="R116" s="23">
        <f>+Enero!R116+Febrero!R116+'Marzo '!R116</f>
        <v>1</v>
      </c>
      <c r="S116" s="34">
        <f>+Enero!S116+Febrero!S116+'Marzo '!S116</f>
        <v>0</v>
      </c>
      <c r="T116" s="23">
        <f>+Enero!T116+Febrero!T116+'Marzo '!T116</f>
        <v>1</v>
      </c>
      <c r="U116" s="34">
        <f>+Enero!U116+Febrero!U116+'Marzo '!U116</f>
        <v>0</v>
      </c>
      <c r="V116" s="312">
        <f>+Enero!V116+Febrero!V116+'Marzo '!V116</f>
        <v>1</v>
      </c>
      <c r="W116" s="135">
        <f>+Enero!W116+Febrero!W116+'Marzo '!W116</f>
        <v>1</v>
      </c>
      <c r="X116" s="312">
        <f>+Enero!X116+Febrero!X116+'Marzo '!X116</f>
        <v>0</v>
      </c>
      <c r="Y116" s="135">
        <f>+Enero!Y116+Febrero!Y116+'Marzo '!Y116</f>
        <v>1</v>
      </c>
      <c r="Z116" s="312">
        <f>+Enero!Z116+Febrero!Z116+'Marzo '!Z116</f>
        <v>0</v>
      </c>
      <c r="AA116" s="135">
        <f>+Enero!AA116+Febrero!AA116+'Marzo '!AA116</f>
        <v>1</v>
      </c>
      <c r="AB116" s="312">
        <f>+Enero!AB116+Febrero!AB116+'Marzo '!AB116</f>
        <v>0</v>
      </c>
      <c r="AC116" s="135">
        <f>+Enero!AC116+Febrero!AC116+'Marzo '!AC116</f>
        <v>0</v>
      </c>
      <c r="AD116" s="312">
        <f>+Enero!AD116+Febrero!AD116+'Marzo '!AD116</f>
        <v>0</v>
      </c>
      <c r="AE116" s="135">
        <f>+Enero!AE116+Febrero!AE116+'Marzo '!AE116</f>
        <v>0</v>
      </c>
      <c r="AF116" s="312">
        <f>+Enero!AF116+Febrero!AF116+'Marzo '!AF116</f>
        <v>0</v>
      </c>
      <c r="AG116" s="135">
        <f>+Enero!AG116+Febrero!AG116+'Marzo '!AG116</f>
        <v>0</v>
      </c>
      <c r="AH116" s="312">
        <f>+Enero!AH116+Febrero!AH116+'Marzo '!AH116</f>
        <v>0</v>
      </c>
      <c r="AI116" s="135">
        <f>+Enero!AI116+Febrero!AI116+'Marzo '!AI116</f>
        <v>0</v>
      </c>
      <c r="AJ116" s="312">
        <f>+Enero!AJ116+Febrero!AJ116+'Marzo '!AJ116</f>
        <v>0</v>
      </c>
      <c r="AK116" s="135">
        <f>+Enero!AK116+Febrero!AK116+'Marzo '!AK116</f>
        <v>0</v>
      </c>
      <c r="AL116" s="176">
        <f>+Enero!AL116+Febrero!AL116+'Marzo '!AL116</f>
        <v>0</v>
      </c>
      <c r="AM116" s="135">
        <f>+Enero!AM116+Febrero!AM116+'Marzo '!AM116</f>
        <v>0</v>
      </c>
      <c r="AN116" s="110">
        <f>+Enero!AN116+Febrero!AN116+'Marzo '!AN116</f>
        <v>9</v>
      </c>
      <c r="AO116" s="110">
        <f>+Enero!AO116+Febrero!AO116+'Marzo '!AO116</f>
        <v>0</v>
      </c>
      <c r="AP116" s="110">
        <f>+Enero!AP116+Febrero!AP116+'Marzo '!AP116</f>
        <v>0</v>
      </c>
      <c r="AQ116" s="110">
        <f>+Enero!AQ116+Febrero!AQ116+'Marzo '!AQ116</f>
        <v>0</v>
      </c>
      <c r="AR116" s="256" t="s">
        <v>213</v>
      </c>
      <c r="CG116" s="243">
        <v>0</v>
      </c>
      <c r="CH116" s="243">
        <v>0</v>
      </c>
      <c r="CI116" s="243">
        <v>0</v>
      </c>
    </row>
    <row r="117" spans="1:87" x14ac:dyDescent="0.2">
      <c r="A117" s="540"/>
      <c r="B117" s="134" t="s">
        <v>96</v>
      </c>
      <c r="C117" s="304">
        <f t="shared" si="7"/>
        <v>19</v>
      </c>
      <c r="D117" s="304">
        <f t="shared" si="8"/>
        <v>15</v>
      </c>
      <c r="E117" s="304">
        <f t="shared" si="8"/>
        <v>4</v>
      </c>
      <c r="F117" s="84">
        <f>+Enero!F117+Febrero!F117+'Marzo '!F117</f>
        <v>0</v>
      </c>
      <c r="G117" s="288">
        <f>+Enero!G117+Febrero!G117+'Marzo '!G117</f>
        <v>0</v>
      </c>
      <c r="H117" s="84">
        <f>+Enero!H117+Febrero!H117+'Marzo '!H117</f>
        <v>0</v>
      </c>
      <c r="I117" s="288">
        <f>+Enero!I117+Febrero!I117+'Marzo '!I117</f>
        <v>0</v>
      </c>
      <c r="J117" s="84">
        <f>+Enero!J117+Febrero!J117+'Marzo '!J117</f>
        <v>0</v>
      </c>
      <c r="K117" s="85">
        <f>+Enero!K117+Febrero!K117+'Marzo '!K117</f>
        <v>0</v>
      </c>
      <c r="L117" s="84">
        <f>+Enero!L117+Febrero!L117+'Marzo '!L117</f>
        <v>0</v>
      </c>
      <c r="M117" s="85">
        <f>+Enero!M117+Febrero!M117+'Marzo '!M117</f>
        <v>0</v>
      </c>
      <c r="N117" s="84">
        <f>+Enero!N117+Febrero!N117+'Marzo '!N117</f>
        <v>0</v>
      </c>
      <c r="O117" s="85">
        <f>+Enero!O117+Febrero!O117+'Marzo '!O117</f>
        <v>0</v>
      </c>
      <c r="P117" s="84">
        <f>+Enero!P117+Febrero!P117+'Marzo '!P117</f>
        <v>9</v>
      </c>
      <c r="Q117" s="85">
        <f>+Enero!Q117+Febrero!Q117+'Marzo '!Q117</f>
        <v>2</v>
      </c>
      <c r="R117" s="84">
        <f>+Enero!R117+Febrero!R117+'Marzo '!R117</f>
        <v>2</v>
      </c>
      <c r="S117" s="85">
        <f>+Enero!S117+Febrero!S117+'Marzo '!S117</f>
        <v>0</v>
      </c>
      <c r="T117" s="84">
        <f>+Enero!T117+Febrero!T117+'Marzo '!T117</f>
        <v>3</v>
      </c>
      <c r="U117" s="85">
        <f>+Enero!U117+Febrero!U117+'Marzo '!U117</f>
        <v>1</v>
      </c>
      <c r="V117" s="79">
        <f>+Enero!V117+Febrero!V117+'Marzo '!V117</f>
        <v>1</v>
      </c>
      <c r="W117" s="313">
        <f>+Enero!W117+Febrero!W117+'Marzo '!W117</f>
        <v>0</v>
      </c>
      <c r="X117" s="312">
        <f>+Enero!X117+Febrero!X117+'Marzo '!X117</f>
        <v>0</v>
      </c>
      <c r="Y117" s="135">
        <f>+Enero!Y117+Febrero!Y117+'Marzo '!Y117</f>
        <v>0</v>
      </c>
      <c r="Z117" s="312">
        <f>+Enero!Z117+Febrero!Z117+'Marzo '!Z117</f>
        <v>0</v>
      </c>
      <c r="AA117" s="135">
        <f>+Enero!AA117+Febrero!AA117+'Marzo '!AA117</f>
        <v>1</v>
      </c>
      <c r="AB117" s="312">
        <f>+Enero!AB117+Febrero!AB117+'Marzo '!AB117</f>
        <v>0</v>
      </c>
      <c r="AC117" s="135">
        <f>+Enero!AC117+Febrero!AC117+'Marzo '!AC117</f>
        <v>0</v>
      </c>
      <c r="AD117" s="312">
        <f>+Enero!AD117+Febrero!AD117+'Marzo '!AD117</f>
        <v>0</v>
      </c>
      <c r="AE117" s="135">
        <f>+Enero!AE117+Febrero!AE117+'Marzo '!AE117</f>
        <v>0</v>
      </c>
      <c r="AF117" s="312">
        <f>+Enero!AF117+Febrero!AF117+'Marzo '!AF117</f>
        <v>0</v>
      </c>
      <c r="AG117" s="135">
        <f>+Enero!AG117+Febrero!AG117+'Marzo '!AG117</f>
        <v>0</v>
      </c>
      <c r="AH117" s="312">
        <f>+Enero!AH117+Febrero!AH117+'Marzo '!AH117</f>
        <v>0</v>
      </c>
      <c r="AI117" s="135">
        <f>+Enero!AI117+Febrero!AI117+'Marzo '!AI117</f>
        <v>0</v>
      </c>
      <c r="AJ117" s="312">
        <f>+Enero!AJ117+Febrero!AJ117+'Marzo '!AJ117</f>
        <v>0</v>
      </c>
      <c r="AK117" s="135">
        <f>+Enero!AK117+Febrero!AK117+'Marzo '!AK117</f>
        <v>0</v>
      </c>
      <c r="AL117" s="176">
        <f>+Enero!AL117+Febrero!AL117+'Marzo '!AL117</f>
        <v>0</v>
      </c>
      <c r="AM117" s="135">
        <f>+Enero!AM117+Febrero!AM117+'Marzo '!AM117</f>
        <v>0</v>
      </c>
      <c r="AN117" s="137">
        <f>+Enero!AN117+Febrero!AN117+'Marzo '!AN117</f>
        <v>9</v>
      </c>
      <c r="AO117" s="137">
        <f>+Enero!AO117+Febrero!AO117+'Marzo '!AO117</f>
        <v>0</v>
      </c>
      <c r="AP117" s="137">
        <f>+Enero!AP117+Febrero!AP117+'Marzo '!AP117</f>
        <v>0</v>
      </c>
      <c r="AQ117" s="137">
        <f>+Enero!AQ117+Febrero!AQ117+'Marzo '!AQ117</f>
        <v>0</v>
      </c>
      <c r="AR117" s="256" t="s">
        <v>213</v>
      </c>
      <c r="CG117" s="243">
        <v>0</v>
      </c>
      <c r="CH117" s="243">
        <v>0</v>
      </c>
      <c r="CI117" s="243">
        <v>0</v>
      </c>
    </row>
    <row r="118" spans="1:87" x14ac:dyDescent="0.2">
      <c r="A118" s="534" t="s">
        <v>113</v>
      </c>
      <c r="B118" s="138" t="s">
        <v>95</v>
      </c>
      <c r="C118" s="291">
        <f t="shared" si="7"/>
        <v>0</v>
      </c>
      <c r="D118" s="291">
        <f>SUM(L118+N118+P118+R118+T118+V118+X118+Z118+AB118+AD118+AF118+AH118+AJ118+AL118)</f>
        <v>0</v>
      </c>
      <c r="E118" s="291">
        <f>SUM(M118+O118+Q118+S118+U118+W118+Y118+AA118+AC118+AE118+AG118+AI118+AK118+AM118)</f>
        <v>0</v>
      </c>
      <c r="F118" s="325">
        <f>+Enero!F118+Febrero!F118+'Marzo '!F118</f>
        <v>0</v>
      </c>
      <c r="G118" s="326">
        <f>+Enero!G118+Febrero!G118+'Marzo '!G118</f>
        <v>0</v>
      </c>
      <c r="H118" s="325">
        <f>+Enero!H118+Febrero!H118+'Marzo '!H118</f>
        <v>0</v>
      </c>
      <c r="I118" s="326">
        <f>+Enero!I118+Febrero!I118+'Marzo '!I118</f>
        <v>0</v>
      </c>
      <c r="J118" s="325">
        <f>+Enero!J118+Febrero!J118+'Marzo '!J118</f>
        <v>0</v>
      </c>
      <c r="K118" s="326">
        <f>+Enero!K118+Febrero!K118+'Marzo '!K118</f>
        <v>0</v>
      </c>
      <c r="L118" s="250">
        <f>+Enero!L118+Febrero!L118+'Marzo '!L118</f>
        <v>0</v>
      </c>
      <c r="M118" s="142">
        <f>+Enero!M118+Febrero!M118+'Marzo '!M118</f>
        <v>0</v>
      </c>
      <c r="N118" s="293">
        <f>+Enero!N118+Febrero!N118+'Marzo '!N118</f>
        <v>0</v>
      </c>
      <c r="O118" s="142">
        <f>+Enero!O118+Febrero!O118+'Marzo '!O118</f>
        <v>0</v>
      </c>
      <c r="P118" s="293">
        <f>+Enero!P118+Febrero!P118+'Marzo '!P118</f>
        <v>0</v>
      </c>
      <c r="Q118" s="142">
        <f>+Enero!Q118+Febrero!Q118+'Marzo '!Q118</f>
        <v>0</v>
      </c>
      <c r="R118" s="293">
        <f>+Enero!R118+Febrero!R118+'Marzo '!R118</f>
        <v>0</v>
      </c>
      <c r="S118" s="142">
        <f>+Enero!S118+Febrero!S118+'Marzo '!S118</f>
        <v>0</v>
      </c>
      <c r="T118" s="293">
        <f>+Enero!T118+Febrero!T118+'Marzo '!T118</f>
        <v>0</v>
      </c>
      <c r="U118" s="142">
        <f>+Enero!U118+Febrero!U118+'Marzo '!U118</f>
        <v>0</v>
      </c>
      <c r="V118" s="293">
        <f>+Enero!V118+Febrero!V118+'Marzo '!V118</f>
        <v>0</v>
      </c>
      <c r="W118" s="142">
        <f>+Enero!W118+Febrero!W118+'Marzo '!W118</f>
        <v>0</v>
      </c>
      <c r="X118" s="293">
        <f>+Enero!X118+Febrero!X118+'Marzo '!X118</f>
        <v>0</v>
      </c>
      <c r="Y118" s="142">
        <f>+Enero!Y118+Febrero!Y118+'Marzo '!Y118</f>
        <v>0</v>
      </c>
      <c r="Z118" s="293">
        <f>+Enero!Z118+Febrero!Z118+'Marzo '!Z118</f>
        <v>0</v>
      </c>
      <c r="AA118" s="142">
        <f>+Enero!AA118+Febrero!AA118+'Marzo '!AA118</f>
        <v>0</v>
      </c>
      <c r="AB118" s="293">
        <f>+Enero!AB118+Febrero!AB118+'Marzo '!AB118</f>
        <v>0</v>
      </c>
      <c r="AC118" s="142">
        <f>+Enero!AC118+Febrero!AC118+'Marzo '!AC118</f>
        <v>0</v>
      </c>
      <c r="AD118" s="293">
        <f>+Enero!AD118+Febrero!AD118+'Marzo '!AD118</f>
        <v>0</v>
      </c>
      <c r="AE118" s="142">
        <f>+Enero!AE118+Febrero!AE118+'Marzo '!AE118</f>
        <v>0</v>
      </c>
      <c r="AF118" s="293">
        <f>+Enero!AF118+Febrero!AF118+'Marzo '!AF118</f>
        <v>0</v>
      </c>
      <c r="AG118" s="142">
        <f>+Enero!AG118+Febrero!AG118+'Marzo '!AG118</f>
        <v>0</v>
      </c>
      <c r="AH118" s="293">
        <f>+Enero!AH118+Febrero!AH118+'Marzo '!AH118</f>
        <v>0</v>
      </c>
      <c r="AI118" s="142">
        <f>+Enero!AI118+Febrero!AI118+'Marzo '!AI118</f>
        <v>0</v>
      </c>
      <c r="AJ118" s="293">
        <f>+Enero!AJ118+Febrero!AJ118+'Marzo '!AJ118</f>
        <v>0</v>
      </c>
      <c r="AK118" s="142">
        <f>+Enero!AK118+Febrero!AK118+'Marzo '!AK118</f>
        <v>0</v>
      </c>
      <c r="AL118" s="295">
        <f>+Enero!AL118+Febrero!AL118+'Marzo '!AL118</f>
        <v>0</v>
      </c>
      <c r="AM118" s="142">
        <f>+Enero!AM118+Febrero!AM118+'Marzo '!AM118</f>
        <v>0</v>
      </c>
      <c r="AN118" s="143">
        <f>+Enero!AN118+Febrero!AN118+'Marzo '!AN118</f>
        <v>0</v>
      </c>
      <c r="AO118" s="143">
        <f>+Enero!AO118+Febrero!AO118+'Marzo '!AO118</f>
        <v>0</v>
      </c>
      <c r="AP118" s="143">
        <f>+Enero!AP118+Febrero!AP118+'Marzo '!AP118</f>
        <v>0</v>
      </c>
      <c r="AQ118" s="143">
        <f>+Enero!AQ118+Febrero!AQ118+'Marzo '!AQ118</f>
        <v>0</v>
      </c>
      <c r="AR118" s="256" t="s">
        <v>213</v>
      </c>
      <c r="CG118" s="243">
        <v>0</v>
      </c>
      <c r="CH118" s="243">
        <v>0</v>
      </c>
      <c r="CI118" s="243">
        <v>0</v>
      </c>
    </row>
    <row r="119" spans="1:87" x14ac:dyDescent="0.2">
      <c r="A119" s="536"/>
      <c r="B119" s="133" t="s">
        <v>96</v>
      </c>
      <c r="C119" s="316">
        <f t="shared" si="7"/>
        <v>9</v>
      </c>
      <c r="D119" s="316">
        <f>SUM(L119+N119+P119+R119+T119+V119+X119+Z119+AB119+AD119+AF119+AH119+AJ119+AL119)</f>
        <v>0</v>
      </c>
      <c r="E119" s="316">
        <f>SUM(M119+O119+Q119+S119+U119+W119+Y119+AA119+AC119+AE119+AG119+AI119+AK119+AM119)</f>
        <v>9</v>
      </c>
      <c r="F119" s="308">
        <f>+Enero!F119+Febrero!F119+'Marzo '!F119</f>
        <v>0</v>
      </c>
      <c r="G119" s="309">
        <f>+Enero!G119+Febrero!G119+'Marzo '!G119</f>
        <v>0</v>
      </c>
      <c r="H119" s="308">
        <f>+Enero!H119+Febrero!H119+'Marzo '!H119</f>
        <v>0</v>
      </c>
      <c r="I119" s="309">
        <f>+Enero!I119+Febrero!I119+'Marzo '!I119</f>
        <v>0</v>
      </c>
      <c r="J119" s="308">
        <f>+Enero!J119+Febrero!J119+'Marzo '!J119</f>
        <v>0</v>
      </c>
      <c r="K119" s="309">
        <f>+Enero!K119+Febrero!K119+'Marzo '!K119</f>
        <v>0</v>
      </c>
      <c r="L119" s="327">
        <f>+Enero!L119+Febrero!L119+'Marzo '!L119</f>
        <v>0</v>
      </c>
      <c r="M119" s="85">
        <f>+Enero!M119+Febrero!M119+'Marzo '!M119</f>
        <v>2</v>
      </c>
      <c r="N119" s="84">
        <f>+Enero!N119+Febrero!N119+'Marzo '!N119</f>
        <v>0</v>
      </c>
      <c r="O119" s="85">
        <f>+Enero!O119+Febrero!O119+'Marzo '!O119</f>
        <v>0</v>
      </c>
      <c r="P119" s="84">
        <f>+Enero!P119+Febrero!P119+'Marzo '!P119</f>
        <v>0</v>
      </c>
      <c r="Q119" s="85">
        <f>+Enero!Q119+Febrero!Q119+'Marzo '!Q119</f>
        <v>0</v>
      </c>
      <c r="R119" s="84">
        <f>+Enero!R119+Febrero!R119+'Marzo '!R119</f>
        <v>0</v>
      </c>
      <c r="S119" s="85">
        <f>+Enero!S119+Febrero!S119+'Marzo '!S119</f>
        <v>1</v>
      </c>
      <c r="T119" s="84">
        <f>+Enero!T119+Febrero!T119+'Marzo '!T119</f>
        <v>0</v>
      </c>
      <c r="U119" s="85">
        <f>+Enero!U119+Febrero!U119+'Marzo '!U119</f>
        <v>3</v>
      </c>
      <c r="V119" s="84">
        <f>+Enero!V119+Febrero!V119+'Marzo '!V119</f>
        <v>0</v>
      </c>
      <c r="W119" s="85">
        <f>+Enero!W119+Febrero!W119+'Marzo '!W119</f>
        <v>0</v>
      </c>
      <c r="X119" s="84">
        <f>+Enero!X119+Febrero!X119+'Marzo '!X119</f>
        <v>0</v>
      </c>
      <c r="Y119" s="85">
        <f>+Enero!Y119+Febrero!Y119+'Marzo '!Y119</f>
        <v>0</v>
      </c>
      <c r="Z119" s="84">
        <f>+Enero!Z119+Febrero!Z119+'Marzo '!Z119</f>
        <v>0</v>
      </c>
      <c r="AA119" s="85">
        <f>+Enero!AA119+Febrero!AA119+'Marzo '!AA119</f>
        <v>2</v>
      </c>
      <c r="AB119" s="84">
        <f>+Enero!AB119+Febrero!AB119+'Marzo '!AB119</f>
        <v>0</v>
      </c>
      <c r="AC119" s="85">
        <f>+Enero!AC119+Febrero!AC119+'Marzo '!AC119</f>
        <v>1</v>
      </c>
      <c r="AD119" s="84">
        <f>+Enero!AD119+Febrero!AD119+'Marzo '!AD119</f>
        <v>0</v>
      </c>
      <c r="AE119" s="85">
        <f>+Enero!AE119+Febrero!AE119+'Marzo '!AE119</f>
        <v>0</v>
      </c>
      <c r="AF119" s="84">
        <f>+Enero!AF119+Febrero!AF119+'Marzo '!AF119</f>
        <v>0</v>
      </c>
      <c r="AG119" s="85">
        <f>+Enero!AG119+Febrero!AG119+'Marzo '!AG119</f>
        <v>0</v>
      </c>
      <c r="AH119" s="84">
        <f>+Enero!AH119+Febrero!AH119+'Marzo '!AH119</f>
        <v>0</v>
      </c>
      <c r="AI119" s="85">
        <f>+Enero!AI119+Febrero!AI119+'Marzo '!AI119</f>
        <v>0</v>
      </c>
      <c r="AJ119" s="84">
        <f>+Enero!AJ119+Febrero!AJ119+'Marzo '!AJ119</f>
        <v>0</v>
      </c>
      <c r="AK119" s="85">
        <f>+Enero!AK119+Febrero!AK119+'Marzo '!AK119</f>
        <v>0</v>
      </c>
      <c r="AL119" s="86">
        <f>+Enero!AL119+Febrero!AL119+'Marzo '!AL119</f>
        <v>0</v>
      </c>
      <c r="AM119" s="85">
        <f>+Enero!AM119+Febrero!AM119+'Marzo '!AM119</f>
        <v>0</v>
      </c>
      <c r="AN119" s="122">
        <f>+Enero!AN119+Febrero!AN119+'Marzo '!AN119</f>
        <v>6</v>
      </c>
      <c r="AO119" s="122">
        <f>+Enero!AO119+Febrero!AO119+'Marzo '!AO119</f>
        <v>0</v>
      </c>
      <c r="AP119" s="122">
        <f>+Enero!AP119+Febrero!AP119+'Marzo '!AP119</f>
        <v>0</v>
      </c>
      <c r="AQ119" s="122">
        <f>+Enero!AQ119+Febrero!AQ119+'Marzo '!AQ119</f>
        <v>0</v>
      </c>
      <c r="AR119" s="256" t="s">
        <v>213</v>
      </c>
      <c r="CG119" s="243">
        <v>0</v>
      </c>
      <c r="CH119" s="243">
        <v>0</v>
      </c>
      <c r="CI119" s="243">
        <v>0</v>
      </c>
    </row>
    <row r="120" spans="1:87" x14ac:dyDescent="0.2">
      <c r="AA120" s="6"/>
      <c r="AB120" s="107"/>
      <c r="AC120" s="6"/>
      <c r="AD120" s="6"/>
      <c r="AE120" s="6"/>
    </row>
    <row r="121" spans="1:87" ht="39" customHeight="1" x14ac:dyDescent="0.2">
      <c r="AA121" s="6"/>
      <c r="AB121" s="107"/>
      <c r="AC121" s="6"/>
      <c r="AD121" s="6"/>
      <c r="AE121" s="6"/>
    </row>
    <row r="122" spans="1:87" x14ac:dyDescent="0.2">
      <c r="AA122" s="6"/>
      <c r="AB122" s="107"/>
      <c r="AC122" s="6"/>
      <c r="AD122" s="6"/>
      <c r="AE122" s="6"/>
    </row>
    <row r="123" spans="1:87" x14ac:dyDescent="0.2">
      <c r="AA123" s="6"/>
      <c r="AB123" s="107"/>
      <c r="AC123" s="6"/>
      <c r="AD123" s="6"/>
      <c r="AE123" s="6"/>
    </row>
    <row r="124" spans="1:87" x14ac:dyDescent="0.2">
      <c r="AA124" s="6"/>
      <c r="AB124" s="107"/>
      <c r="AC124" s="6"/>
      <c r="AD124" s="6"/>
      <c r="AE124" s="6"/>
    </row>
    <row r="125" spans="1:87" x14ac:dyDescent="0.2">
      <c r="AA125" s="6"/>
      <c r="AB125" s="107"/>
      <c r="AC125" s="6"/>
      <c r="AD125" s="6"/>
      <c r="AE125" s="6"/>
    </row>
    <row r="126" spans="1:87" x14ac:dyDescent="0.2">
      <c r="AA126" s="6"/>
      <c r="AB126" s="107"/>
      <c r="AC126" s="6"/>
      <c r="AD126" s="6"/>
      <c r="AE126" s="6"/>
    </row>
    <row r="127" spans="1:87" x14ac:dyDescent="0.2">
      <c r="AA127" s="6"/>
      <c r="AB127" s="107"/>
      <c r="AC127" s="6"/>
      <c r="AD127" s="6"/>
      <c r="AE127" s="6"/>
    </row>
    <row r="128" spans="1:87" x14ac:dyDescent="0.2">
      <c r="AA128" s="6"/>
      <c r="AB128" s="6"/>
      <c r="AC128" s="6"/>
      <c r="AD128" s="107"/>
      <c r="AE128" s="6"/>
    </row>
    <row r="129" spans="1:43" x14ac:dyDescent="0.2">
      <c r="AA129" s="6"/>
      <c r="AB129" s="6"/>
      <c r="AC129" s="6"/>
      <c r="AD129" s="107"/>
      <c r="AE129" s="6"/>
    </row>
    <row r="130" spans="1:43" x14ac:dyDescent="0.2">
      <c r="AA130" s="107"/>
      <c r="AB130" s="107"/>
      <c r="AC130" s="107"/>
      <c r="AD130" s="107"/>
      <c r="AE130" s="107"/>
      <c r="AF130" s="107"/>
      <c r="AG130" s="6"/>
      <c r="AH130" s="6"/>
      <c r="AI130" s="6"/>
      <c r="AJ130" s="6"/>
      <c r="AK130" s="107"/>
      <c r="AL130" s="6"/>
    </row>
    <row r="131" spans="1:43" x14ac:dyDescent="0.2">
      <c r="AA131" s="107"/>
      <c r="AB131" s="107"/>
      <c r="AC131" s="107"/>
      <c r="AD131" s="107"/>
      <c r="AE131" s="107"/>
      <c r="AF131" s="107"/>
      <c r="AG131" s="6"/>
      <c r="AH131" s="6"/>
      <c r="AI131" s="6"/>
      <c r="AJ131" s="6"/>
      <c r="AK131" s="6"/>
      <c r="AL131" s="6"/>
    </row>
    <row r="132" spans="1:43" x14ac:dyDescent="0.2">
      <c r="AA132" s="107"/>
      <c r="AB132" s="107"/>
      <c r="AC132" s="107"/>
      <c r="AD132" s="107"/>
      <c r="AE132" s="107"/>
      <c r="AF132" s="107"/>
      <c r="AG132" s="6"/>
      <c r="AH132" s="6"/>
      <c r="AI132" s="6"/>
      <c r="AJ132" s="6"/>
      <c r="AK132" s="6"/>
      <c r="AL132" s="6"/>
    </row>
    <row r="133" spans="1:43" x14ac:dyDescent="0.2">
      <c r="AA133" s="107"/>
      <c r="AB133" s="107"/>
      <c r="AC133" s="107"/>
      <c r="AD133" s="107"/>
      <c r="AE133" s="107"/>
      <c r="AF133" s="107"/>
      <c r="AG133" s="6"/>
      <c r="AH133" s="6"/>
      <c r="AI133" s="6"/>
      <c r="AJ133" s="6"/>
      <c r="AK133" s="6"/>
      <c r="AL133" s="6"/>
    </row>
    <row r="134" spans="1:43" x14ac:dyDescent="0.2">
      <c r="AA134" s="107"/>
      <c r="AB134" s="107"/>
      <c r="AC134" s="107"/>
      <c r="AD134" s="107"/>
      <c r="AE134" s="107"/>
      <c r="AF134" s="107"/>
      <c r="AG134" s="6"/>
      <c r="AH134" s="6"/>
      <c r="AI134" s="6"/>
      <c r="AJ134" s="6"/>
      <c r="AK134" s="6"/>
      <c r="AL134" s="6"/>
    </row>
    <row r="135" spans="1:43" x14ac:dyDescent="0.2">
      <c r="AA135" s="107"/>
      <c r="AB135" s="107"/>
      <c r="AC135" s="107"/>
      <c r="AD135" s="107"/>
      <c r="AE135" s="107"/>
      <c r="AF135" s="107"/>
      <c r="AG135" s="6"/>
      <c r="AH135" s="6"/>
      <c r="AI135" s="6"/>
      <c r="AJ135" s="6"/>
      <c r="AK135" s="6"/>
      <c r="AL135" s="6"/>
    </row>
    <row r="136" spans="1:43" x14ac:dyDescent="0.2">
      <c r="AA136" s="107"/>
      <c r="AB136" s="107"/>
      <c r="AC136" s="107"/>
      <c r="AD136" s="107"/>
      <c r="AE136" s="107"/>
      <c r="AF136" s="107"/>
      <c r="AG136" s="6"/>
      <c r="AH136" s="6"/>
      <c r="AI136" s="6"/>
      <c r="AJ136" s="6"/>
      <c r="AK136" s="6"/>
      <c r="AL136" s="6"/>
    </row>
    <row r="137" spans="1:43" x14ac:dyDescent="0.2">
      <c r="AA137" s="107"/>
      <c r="AB137" s="107"/>
      <c r="AC137" s="107"/>
      <c r="AD137" s="107"/>
      <c r="AE137" s="107"/>
      <c r="AF137" s="107"/>
      <c r="AG137" s="6"/>
      <c r="AH137" s="6"/>
      <c r="AI137" s="6"/>
      <c r="AJ137" s="6"/>
      <c r="AK137" s="6"/>
      <c r="AL137" s="6"/>
    </row>
    <row r="138" spans="1:43" x14ac:dyDescent="0.2">
      <c r="A138" s="6"/>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328"/>
      <c r="AJ138" s="107"/>
      <c r="AK138" s="107"/>
      <c r="AL138" s="6"/>
      <c r="AM138" s="6"/>
      <c r="AN138" s="6"/>
      <c r="AO138" s="6"/>
      <c r="AP138" s="107"/>
      <c r="AQ138" s="158"/>
    </row>
    <row r="195" spans="1:2" hidden="1" x14ac:dyDescent="0.2">
      <c r="A195" s="329">
        <f>SUM(B69,B88,C104,C109:C119,T69:AU69)</f>
        <v>105292</v>
      </c>
      <c r="B195" s="242">
        <f>SUM(CG7:CK121)</f>
        <v>2</v>
      </c>
    </row>
  </sheetData>
  <mergeCells count="86">
    <mergeCell ref="A104:B104"/>
    <mergeCell ref="A109:A110"/>
    <mergeCell ref="A111:A113"/>
    <mergeCell ref="AS9:AU10"/>
    <mergeCell ref="A97:B97"/>
    <mergeCell ref="A90:B92"/>
    <mergeCell ref="C90:E91"/>
    <mergeCell ref="F90:AM90"/>
    <mergeCell ref="AD91:AE91"/>
    <mergeCell ref="AK9:AL10"/>
    <mergeCell ref="AM9:AN10"/>
    <mergeCell ref="AO9:AO11"/>
    <mergeCell ref="AP9:AP11"/>
    <mergeCell ref="AQ9:AR10"/>
    <mergeCell ref="AN90:AN92"/>
    <mergeCell ref="AO90:AO92"/>
    <mergeCell ref="A6:AD6"/>
    <mergeCell ref="AP5:AP8"/>
    <mergeCell ref="AQ5:AR8"/>
    <mergeCell ref="AS7:AU8"/>
    <mergeCell ref="AB10:AE10"/>
    <mergeCell ref="A9:A11"/>
    <mergeCell ref="B9:W9"/>
    <mergeCell ref="AF9:AG10"/>
    <mergeCell ref="AH9:AI10"/>
    <mergeCell ref="AJ9:AJ11"/>
    <mergeCell ref="B10:B11"/>
    <mergeCell ref="C10:S10"/>
    <mergeCell ref="T10:U10"/>
    <mergeCell ref="V10:W10"/>
    <mergeCell ref="X9:AE9"/>
    <mergeCell ref="X10:AA10"/>
    <mergeCell ref="AP90:AP92"/>
    <mergeCell ref="AQ90:AQ92"/>
    <mergeCell ref="F91:G91"/>
    <mergeCell ref="H91:I91"/>
    <mergeCell ref="J91:K91"/>
    <mergeCell ref="L91:M91"/>
    <mergeCell ref="N91:O91"/>
    <mergeCell ref="P91:Q91"/>
    <mergeCell ref="R91:S91"/>
    <mergeCell ref="T91:U91"/>
    <mergeCell ref="V91:W91"/>
    <mergeCell ref="X91:Y91"/>
    <mergeCell ref="Z91:AA91"/>
    <mergeCell ref="AB91:AC91"/>
    <mergeCell ref="AF91:AG91"/>
    <mergeCell ref="AH91:AI91"/>
    <mergeCell ref="AJ91:AK91"/>
    <mergeCell ref="AL91:AM91"/>
    <mergeCell ref="A93:B93"/>
    <mergeCell ref="A94:A96"/>
    <mergeCell ref="A106:A108"/>
    <mergeCell ref="B106:B108"/>
    <mergeCell ref="C106:E107"/>
    <mergeCell ref="F106:AM106"/>
    <mergeCell ref="AD107:AE107"/>
    <mergeCell ref="AF107:AG107"/>
    <mergeCell ref="AH107:AI107"/>
    <mergeCell ref="AJ107:AK107"/>
    <mergeCell ref="AL107:AM107"/>
    <mergeCell ref="A98:B98"/>
    <mergeCell ref="A99:B99"/>
    <mergeCell ref="A100:B100"/>
    <mergeCell ref="A101:B101"/>
    <mergeCell ref="A102:B102"/>
    <mergeCell ref="A103:B103"/>
    <mergeCell ref="AP106:AP108"/>
    <mergeCell ref="AQ106:AQ108"/>
    <mergeCell ref="F107:G107"/>
    <mergeCell ref="H107:I107"/>
    <mergeCell ref="J107:K107"/>
    <mergeCell ref="L107:M107"/>
    <mergeCell ref="N107:O107"/>
    <mergeCell ref="P107:Q107"/>
    <mergeCell ref="R107:S107"/>
    <mergeCell ref="T107:U107"/>
    <mergeCell ref="V107:W107"/>
    <mergeCell ref="X107:Y107"/>
    <mergeCell ref="Z107:AA107"/>
    <mergeCell ref="AO106:AO108"/>
    <mergeCell ref="AB107:AC107"/>
    <mergeCell ref="A114:A115"/>
    <mergeCell ref="A116:A117"/>
    <mergeCell ref="A118:A119"/>
    <mergeCell ref="AN106:AN108"/>
  </mergeCells>
  <dataValidations count="1">
    <dataValidation type="whole" allowBlank="1" showInputMessage="1" showErrorMessage="1" errorTitle="ERROR" error="Por favor ingrese solo Números." sqref="A1:XFD1048576">
      <formula1>0</formula1>
      <formula2>1000000000000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E13" sqref="E13"/>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c r="B1" s="1"/>
      <c r="C1" s="2"/>
      <c r="D1" s="2"/>
      <c r="E1" s="2"/>
      <c r="F1" s="2"/>
      <c r="G1" s="2"/>
      <c r="H1" s="2"/>
      <c r="I1" s="2"/>
      <c r="J1" s="2"/>
      <c r="K1" s="2"/>
      <c r="L1" s="2"/>
      <c r="AD1" s="2"/>
      <c r="AE1" s="2"/>
      <c r="AH1" s="2"/>
      <c r="AK1" s="2"/>
      <c r="AL1" s="2"/>
      <c r="AM1" s="2"/>
      <c r="AN1" s="2"/>
      <c r="AO1" s="2"/>
      <c r="AP1" s="2"/>
    </row>
    <row r="2" spans="1:105" s="3" customFormat="1" ht="12.75" customHeight="1" x14ac:dyDescent="0.15">
      <c r="A2" s="1"/>
      <c r="B2" s="1"/>
      <c r="C2" s="2"/>
      <c r="D2" s="2"/>
      <c r="E2" s="2"/>
      <c r="F2" s="2"/>
      <c r="G2" s="2"/>
      <c r="H2" s="2"/>
      <c r="I2" s="2"/>
      <c r="J2" s="2"/>
      <c r="K2" s="2"/>
      <c r="L2" s="2"/>
      <c r="AD2" s="2"/>
      <c r="AE2" s="2"/>
      <c r="AH2" s="2"/>
      <c r="AK2" s="2"/>
      <c r="AL2" s="2"/>
      <c r="AM2" s="2"/>
      <c r="AN2" s="2"/>
      <c r="AO2" s="2"/>
      <c r="AP2" s="2"/>
    </row>
    <row r="3" spans="1:105" s="3" customFormat="1" ht="12.75" customHeight="1" x14ac:dyDescent="0.2">
      <c r="A3" s="1"/>
      <c r="B3" s="1"/>
      <c r="C3" s="2"/>
      <c r="D3" s="2"/>
      <c r="E3" s="4"/>
      <c r="F3" s="2"/>
      <c r="G3" s="2"/>
      <c r="H3" s="2"/>
      <c r="I3" s="2"/>
      <c r="J3" s="2"/>
      <c r="K3" s="2"/>
      <c r="L3" s="2"/>
      <c r="AD3" s="2"/>
      <c r="AE3" s="2"/>
      <c r="AH3" s="2"/>
      <c r="AK3" s="2"/>
      <c r="AL3" s="2"/>
      <c r="AM3" s="2"/>
      <c r="AN3" s="2"/>
      <c r="AO3" s="2"/>
      <c r="AP3" s="2"/>
    </row>
    <row r="4" spans="1:105" s="3" customFormat="1" ht="12.75" customHeight="1" x14ac:dyDescent="0.15">
      <c r="A4" s="1"/>
      <c r="B4" s="1"/>
      <c r="C4" s="2"/>
      <c r="D4" s="2"/>
      <c r="E4" s="2"/>
      <c r="F4" s="2"/>
      <c r="G4" s="2"/>
      <c r="H4" s="2"/>
      <c r="I4" s="2"/>
      <c r="J4" s="2"/>
      <c r="K4" s="2"/>
      <c r="L4" s="2"/>
      <c r="AD4" s="2"/>
      <c r="AE4" s="2"/>
      <c r="AH4" s="2"/>
      <c r="AK4" s="2"/>
      <c r="AL4" s="2"/>
      <c r="AM4" s="2"/>
      <c r="AN4" s="2"/>
      <c r="AO4" s="2"/>
      <c r="AP4" s="2"/>
    </row>
    <row r="5" spans="1:105" s="3" customFormat="1" ht="12.75" customHeight="1" x14ac:dyDescent="0.15">
      <c r="A5" s="5"/>
      <c r="B5" s="5"/>
      <c r="C5" s="2"/>
      <c r="D5" s="2"/>
      <c r="E5" s="2"/>
      <c r="F5" s="2"/>
      <c r="G5" s="2"/>
      <c r="H5" s="2"/>
      <c r="I5" s="2"/>
      <c r="J5" s="2"/>
      <c r="K5" s="2"/>
      <c r="L5" s="2"/>
      <c r="AD5" s="2"/>
      <c r="AE5" s="2"/>
      <c r="AH5" s="2"/>
      <c r="AK5" s="2"/>
      <c r="AL5" s="2"/>
      <c r="AM5" s="2"/>
      <c r="AN5" s="2"/>
      <c r="AO5" s="2"/>
      <c r="AP5" s="2"/>
    </row>
    <row r="6" spans="1:105" s="6" customFormat="1" ht="39.75" customHeight="1" x14ac:dyDescent="0.15">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706"/>
      <c r="AA6" s="706"/>
      <c r="AB6" s="706"/>
      <c r="AC6" s="706"/>
      <c r="AD6" s="706"/>
      <c r="AH6" s="212"/>
      <c r="AK6" s="212"/>
      <c r="AN6" s="209"/>
      <c r="AP6" s="705"/>
      <c r="AQ6" s="705"/>
      <c r="AR6" s="705"/>
      <c r="AS6" s="705"/>
      <c r="AU6" s="212"/>
      <c r="AV6" s="707"/>
      <c r="CZ6" s="3"/>
      <c r="DA6" s="3"/>
    </row>
    <row r="7" spans="1:105" s="6" customFormat="1" ht="67.5" customHeight="1" thickBot="1" x14ac:dyDescent="0.25">
      <c r="A7" s="7"/>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12"/>
      <c r="AN7" s="209"/>
      <c r="AO7" s="212"/>
      <c r="AP7" s="705"/>
      <c r="AQ7" s="705"/>
      <c r="AR7" s="705"/>
      <c r="AS7" s="705"/>
      <c r="AT7" s="705"/>
      <c r="AU7" s="705"/>
      <c r="AV7" s="707"/>
      <c r="AW7" s="705"/>
      <c r="AX7" s="705"/>
      <c r="CZ7" s="3"/>
      <c r="DA7" s="3"/>
    </row>
    <row r="8" spans="1:105" s="11" customFormat="1" ht="34.5" customHeight="1" thickTop="1" x14ac:dyDescent="0.15">
      <c r="A8" s="581"/>
      <c r="B8" s="596"/>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597"/>
      <c r="AF8" s="581"/>
      <c r="AG8" s="590"/>
      <c r="AH8" s="581"/>
      <c r="AI8" s="590"/>
      <c r="AJ8" s="710"/>
      <c r="AK8" s="581"/>
      <c r="AL8" s="590"/>
      <c r="AM8" s="581"/>
      <c r="AN8" s="590"/>
      <c r="AO8" s="9"/>
      <c r="AP8" s="718"/>
      <c r="AQ8" s="721"/>
      <c r="AR8" s="718"/>
      <c r="AS8" s="721"/>
      <c r="AT8" s="718"/>
      <c r="AU8" s="721"/>
      <c r="AV8" s="725"/>
      <c r="AW8" s="728"/>
      <c r="AX8" s="713"/>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582"/>
      <c r="B9" s="534"/>
      <c r="C9" s="581"/>
      <c r="D9" s="595"/>
      <c r="E9" s="595"/>
      <c r="F9" s="595"/>
      <c r="G9" s="595"/>
      <c r="H9" s="595"/>
      <c r="I9" s="595"/>
      <c r="J9" s="595"/>
      <c r="K9" s="595"/>
      <c r="L9" s="595"/>
      <c r="M9" s="595"/>
      <c r="N9" s="595"/>
      <c r="O9" s="595"/>
      <c r="P9" s="595"/>
      <c r="Q9" s="595"/>
      <c r="R9" s="595"/>
      <c r="S9" s="590"/>
      <c r="T9" s="581"/>
      <c r="U9" s="590"/>
      <c r="V9" s="557"/>
      <c r="W9" s="539"/>
      <c r="X9" s="548"/>
      <c r="Y9" s="716"/>
      <c r="Z9" s="716"/>
      <c r="AA9" s="716"/>
      <c r="AB9" s="717"/>
      <c r="AC9" s="717"/>
      <c r="AD9" s="717"/>
      <c r="AE9" s="717"/>
      <c r="AF9" s="582"/>
      <c r="AG9" s="709"/>
      <c r="AH9" s="582"/>
      <c r="AI9" s="709"/>
      <c r="AJ9" s="711"/>
      <c r="AK9" s="582"/>
      <c r="AL9" s="709"/>
      <c r="AM9" s="582"/>
      <c r="AN9" s="709"/>
      <c r="AO9" s="9"/>
      <c r="AP9" s="719"/>
      <c r="AQ9" s="722"/>
      <c r="AR9" s="719"/>
      <c r="AS9" s="722"/>
      <c r="AT9" s="719"/>
      <c r="AU9" s="722"/>
      <c r="AV9" s="726"/>
      <c r="AW9" s="729"/>
      <c r="AX9" s="714"/>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582"/>
      <c r="B10" s="535"/>
      <c r="C10" s="583"/>
      <c r="D10" s="603"/>
      <c r="E10" s="603"/>
      <c r="F10" s="603"/>
      <c r="G10" s="603"/>
      <c r="H10" s="603"/>
      <c r="I10" s="603"/>
      <c r="J10" s="603"/>
      <c r="K10" s="603"/>
      <c r="L10" s="603"/>
      <c r="M10" s="603"/>
      <c r="N10" s="603"/>
      <c r="O10" s="603"/>
      <c r="P10" s="603"/>
      <c r="Q10" s="603"/>
      <c r="R10" s="603"/>
      <c r="S10" s="591"/>
      <c r="T10" s="583"/>
      <c r="U10" s="591"/>
      <c r="V10" s="559"/>
      <c r="W10" s="561"/>
      <c r="X10" s="562"/>
      <c r="Y10" s="563"/>
      <c r="Z10" s="563"/>
      <c r="AA10" s="564"/>
      <c r="AB10" s="562"/>
      <c r="AC10" s="563"/>
      <c r="AD10" s="563"/>
      <c r="AE10" s="563"/>
      <c r="AF10" s="583"/>
      <c r="AG10" s="591"/>
      <c r="AH10" s="583"/>
      <c r="AI10" s="591"/>
      <c r="AJ10" s="711"/>
      <c r="AK10" s="583"/>
      <c r="AL10" s="591"/>
      <c r="AM10" s="583"/>
      <c r="AN10" s="591"/>
      <c r="AO10" s="9"/>
      <c r="AP10" s="719"/>
      <c r="AQ10" s="722"/>
      <c r="AR10" s="719"/>
      <c r="AS10" s="722"/>
      <c r="AT10" s="719"/>
      <c r="AU10" s="722"/>
      <c r="AV10" s="726"/>
      <c r="AW10" s="729"/>
      <c r="AX10" s="714"/>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583"/>
      <c r="B11" s="536"/>
      <c r="C11" s="13"/>
      <c r="D11" s="14"/>
      <c r="E11" s="15"/>
      <c r="F11" s="15"/>
      <c r="G11" s="15"/>
      <c r="H11" s="16"/>
      <c r="I11" s="16"/>
      <c r="J11" s="16"/>
      <c r="K11" s="16"/>
      <c r="L11" s="16"/>
      <c r="M11" s="16"/>
      <c r="N11" s="16"/>
      <c r="O11" s="16"/>
      <c r="P11" s="16"/>
      <c r="Q11" s="16"/>
      <c r="R11" s="16"/>
      <c r="S11" s="17"/>
      <c r="T11" s="13"/>
      <c r="U11" s="18"/>
      <c r="V11" s="220"/>
      <c r="W11" s="18"/>
      <c r="X11" s="216"/>
      <c r="Y11" s="19"/>
      <c r="Z11" s="15"/>
      <c r="AA11" s="18"/>
      <c r="AB11" s="19"/>
      <c r="AC11" s="19"/>
      <c r="AD11" s="15"/>
      <c r="AE11" s="18"/>
      <c r="AF11" s="13"/>
      <c r="AG11" s="225"/>
      <c r="AH11" s="13"/>
      <c r="AI11" s="18"/>
      <c r="AJ11" s="712"/>
      <c r="AK11" s="13"/>
      <c r="AL11" s="18"/>
      <c r="AM11" s="13"/>
      <c r="AN11" s="18"/>
      <c r="AO11" s="20"/>
      <c r="AP11" s="720"/>
      <c r="AQ11" s="723"/>
      <c r="AR11" s="720"/>
      <c r="AS11" s="723"/>
      <c r="AT11" s="720"/>
      <c r="AU11" s="723"/>
      <c r="AV11" s="727"/>
      <c r="AW11" s="730"/>
      <c r="AX11" s="715"/>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c r="B12" s="22"/>
      <c r="C12" s="23"/>
      <c r="D12" s="24"/>
      <c r="E12" s="25"/>
      <c r="F12" s="25"/>
      <c r="G12" s="26"/>
      <c r="H12" s="26"/>
      <c r="I12" s="26"/>
      <c r="J12" s="26"/>
      <c r="K12" s="26"/>
      <c r="L12" s="26"/>
      <c r="M12" s="26"/>
      <c r="N12" s="26"/>
      <c r="O12" s="26"/>
      <c r="P12" s="26"/>
      <c r="Q12" s="26"/>
      <c r="R12" s="26"/>
      <c r="S12" s="26"/>
      <c r="T12" s="27"/>
      <c r="U12" s="28"/>
      <c r="V12" s="27"/>
      <c r="W12" s="28"/>
      <c r="X12" s="29"/>
      <c r="Y12" s="27"/>
      <c r="Z12" s="30"/>
      <c r="AA12" s="28"/>
      <c r="AB12" s="31"/>
      <c r="AC12" s="27"/>
      <c r="AD12" s="30"/>
      <c r="AE12" s="28"/>
      <c r="AF12" s="23"/>
      <c r="AG12" s="32"/>
      <c r="AH12" s="33"/>
      <c r="AI12" s="34"/>
      <c r="AJ12" s="32"/>
      <c r="AK12" s="33"/>
      <c r="AL12" s="34"/>
      <c r="AM12" s="33"/>
      <c r="AN12" s="34"/>
      <c r="AO12" s="35"/>
      <c r="AP12" s="36"/>
      <c r="AQ12" s="37"/>
      <c r="AR12" s="36"/>
      <c r="AS12" s="37"/>
      <c r="AT12" s="36"/>
      <c r="AU12" s="37"/>
      <c r="AV12" s="38"/>
      <c r="AW12" s="39"/>
      <c r="AX12" s="40"/>
      <c r="AY12" s="41"/>
      <c r="BF12" s="6"/>
      <c r="BG12" s="6"/>
      <c r="BH12" s="6"/>
      <c r="BI12" s="6"/>
      <c r="BJ12" s="6"/>
      <c r="BK12" s="6"/>
      <c r="BL12" s="6"/>
      <c r="BM12" s="6"/>
      <c r="BN12" s="6"/>
      <c r="BO12" s="6"/>
      <c r="BP12" s="42"/>
      <c r="BQ12" s="43"/>
      <c r="BR12" s="43"/>
      <c r="BS12" s="43"/>
      <c r="BT12" s="43"/>
      <c r="BU12" s="44"/>
      <c r="BV12" s="45"/>
      <c r="BW12" s="46"/>
      <c r="BX12" s="47"/>
      <c r="BY12" s="47"/>
      <c r="BZ12" s="47"/>
      <c r="CA12" s="47"/>
      <c r="CB12" s="47"/>
      <c r="CC12" s="47"/>
      <c r="CD12" s="47"/>
      <c r="CY12" s="12"/>
      <c r="CZ12" s="12"/>
    </row>
    <row r="13" spans="1:105" s="11" customFormat="1" ht="11.25" x14ac:dyDescent="0.15">
      <c r="A13" s="48"/>
      <c r="B13" s="22"/>
      <c r="C13" s="27"/>
      <c r="D13" s="49"/>
      <c r="E13" s="50"/>
      <c r="F13" s="50"/>
      <c r="G13" s="50"/>
      <c r="H13" s="51"/>
      <c r="I13" s="51"/>
      <c r="J13" s="51"/>
      <c r="K13" s="51"/>
      <c r="L13" s="51"/>
      <c r="M13" s="51"/>
      <c r="N13" s="51"/>
      <c r="O13" s="51"/>
      <c r="P13" s="51"/>
      <c r="Q13" s="51"/>
      <c r="R13" s="51"/>
      <c r="S13" s="52"/>
      <c r="T13" s="27"/>
      <c r="U13" s="28"/>
      <c r="V13" s="27"/>
      <c r="W13" s="28"/>
      <c r="X13" s="29"/>
      <c r="Y13" s="27"/>
      <c r="Z13" s="30"/>
      <c r="AA13" s="28"/>
      <c r="AB13" s="31"/>
      <c r="AC13" s="27"/>
      <c r="AD13" s="30"/>
      <c r="AE13" s="28"/>
      <c r="AF13" s="27"/>
      <c r="AG13" s="32"/>
      <c r="AH13" s="27"/>
      <c r="AI13" s="28"/>
      <c r="AJ13" s="32"/>
      <c r="AK13" s="33"/>
      <c r="AL13" s="28"/>
      <c r="AM13" s="33"/>
      <c r="AN13" s="28"/>
      <c r="AO13" s="35"/>
      <c r="AP13" s="53"/>
      <c r="AQ13" s="54"/>
      <c r="AR13" s="53"/>
      <c r="AS13" s="54"/>
      <c r="AT13" s="53"/>
      <c r="AU13" s="54"/>
      <c r="AV13" s="55"/>
      <c r="AW13" s="56"/>
      <c r="AX13" s="57"/>
      <c r="AY13" s="41"/>
      <c r="BF13" s="6"/>
      <c r="BG13" s="6"/>
      <c r="BH13" s="6"/>
      <c r="BI13" s="6"/>
      <c r="BJ13" s="6"/>
      <c r="BK13" s="6"/>
      <c r="BL13" s="6"/>
      <c r="BM13" s="6"/>
      <c r="BN13" s="6"/>
      <c r="BO13" s="6"/>
      <c r="BP13" s="42"/>
      <c r="BQ13" s="43"/>
      <c r="BR13" s="43"/>
      <c r="BS13" s="43"/>
      <c r="BT13" s="43"/>
      <c r="BU13" s="43"/>
      <c r="BV13" s="45"/>
      <c r="BW13" s="46"/>
      <c r="BX13" s="47"/>
      <c r="BY13" s="47"/>
      <c r="BZ13" s="47"/>
      <c r="CA13" s="47"/>
      <c r="CB13" s="47"/>
      <c r="CC13" s="47"/>
      <c r="CD13" s="47"/>
      <c r="CY13" s="12"/>
      <c r="CZ13" s="12"/>
    </row>
    <row r="14" spans="1:105" s="11" customFormat="1" ht="11.25" x14ac:dyDescent="0.15">
      <c r="A14" s="48"/>
      <c r="B14" s="22"/>
      <c r="C14" s="27"/>
      <c r="D14" s="58"/>
      <c r="E14" s="59"/>
      <c r="F14" s="59"/>
      <c r="G14" s="59"/>
      <c r="H14" s="60"/>
      <c r="I14" s="60"/>
      <c r="J14" s="60"/>
      <c r="K14" s="60"/>
      <c r="L14" s="60"/>
      <c r="M14" s="60"/>
      <c r="N14" s="60"/>
      <c r="O14" s="60"/>
      <c r="P14" s="60"/>
      <c r="Q14" s="60"/>
      <c r="R14" s="60"/>
      <c r="S14" s="60"/>
      <c r="T14" s="27"/>
      <c r="U14" s="61"/>
      <c r="V14" s="27"/>
      <c r="W14" s="28"/>
      <c r="X14" s="29"/>
      <c r="Y14" s="27"/>
      <c r="Z14" s="30"/>
      <c r="AA14" s="28"/>
      <c r="AC14" s="62"/>
      <c r="AD14" s="58"/>
      <c r="AE14" s="59"/>
      <c r="AF14" s="59"/>
      <c r="AG14" s="58"/>
      <c r="AH14" s="27"/>
      <c r="AI14" s="61"/>
      <c r="AJ14" s="32"/>
      <c r="AK14" s="33"/>
      <c r="AL14" s="61"/>
      <c r="AM14" s="33"/>
      <c r="AN14" s="61"/>
      <c r="AO14" s="35"/>
      <c r="AP14" s="53"/>
      <c r="AQ14" s="54"/>
      <c r="AR14" s="53"/>
      <c r="AS14" s="54"/>
      <c r="AT14" s="53"/>
      <c r="AU14" s="54"/>
      <c r="AV14" s="55"/>
      <c r="AW14" s="56"/>
      <c r="AX14" s="63"/>
      <c r="AY14" s="41"/>
      <c r="BF14" s="6"/>
      <c r="BG14" s="6"/>
      <c r="BH14" s="6"/>
      <c r="BI14" s="6"/>
      <c r="BJ14" s="6"/>
      <c r="BK14" s="6"/>
      <c r="BL14" s="6"/>
      <c r="BM14" s="6"/>
      <c r="BN14" s="6"/>
      <c r="BO14" s="6"/>
      <c r="BP14" s="42"/>
      <c r="BQ14" s="43"/>
      <c r="BR14" s="43"/>
      <c r="BS14" s="43"/>
      <c r="BT14" s="43"/>
      <c r="BU14" s="43"/>
      <c r="BV14" s="46"/>
      <c r="BW14" s="46"/>
      <c r="BX14" s="47"/>
      <c r="BY14" s="47"/>
      <c r="BZ14" s="47"/>
      <c r="CA14" s="47"/>
      <c r="CB14" s="47"/>
      <c r="CC14" s="47"/>
      <c r="CD14" s="64"/>
      <c r="CY14" s="12"/>
      <c r="CZ14" s="12"/>
    </row>
    <row r="15" spans="1:105" s="11" customFormat="1" ht="11.25" x14ac:dyDescent="0.15">
      <c r="A15" s="48"/>
      <c r="B15" s="22"/>
      <c r="C15" s="27"/>
      <c r="D15" s="49"/>
      <c r="E15" s="30"/>
      <c r="F15" s="30"/>
      <c r="G15" s="30"/>
      <c r="H15" s="52"/>
      <c r="I15" s="52"/>
      <c r="J15" s="52"/>
      <c r="K15" s="52"/>
      <c r="L15" s="52"/>
      <c r="M15" s="52"/>
      <c r="N15" s="52"/>
      <c r="O15" s="52"/>
      <c r="P15" s="52"/>
      <c r="Q15" s="52"/>
      <c r="R15" s="52"/>
      <c r="S15" s="52"/>
      <c r="T15" s="27"/>
      <c r="U15" s="28"/>
      <c r="V15" s="27"/>
      <c r="W15" s="28"/>
      <c r="X15" s="29"/>
      <c r="Y15" s="27"/>
      <c r="Z15" s="30"/>
      <c r="AA15" s="28"/>
      <c r="AB15" s="31"/>
      <c r="AC15" s="27"/>
      <c r="AD15" s="30"/>
      <c r="AE15" s="28"/>
      <c r="AF15" s="27"/>
      <c r="AG15" s="32"/>
      <c r="AH15" s="27"/>
      <c r="AI15" s="28"/>
      <c r="AJ15" s="32"/>
      <c r="AK15" s="33"/>
      <c r="AL15" s="28"/>
      <c r="AM15" s="33"/>
      <c r="AN15" s="28"/>
      <c r="AO15" s="35"/>
      <c r="AP15" s="53"/>
      <c r="AQ15" s="54"/>
      <c r="AR15" s="53"/>
      <c r="AS15" s="54"/>
      <c r="AT15" s="53"/>
      <c r="AU15" s="54"/>
      <c r="AV15" s="55"/>
      <c r="AW15" s="56"/>
      <c r="AX15" s="57"/>
      <c r="AY15" s="41"/>
      <c r="BF15" s="6"/>
      <c r="BG15" s="6"/>
      <c r="BH15" s="6"/>
      <c r="BI15" s="6"/>
      <c r="BJ15" s="6"/>
      <c r="BK15" s="6"/>
      <c r="BL15" s="6"/>
      <c r="BM15" s="6"/>
      <c r="BN15" s="6"/>
      <c r="BO15" s="6"/>
      <c r="BP15" s="42"/>
      <c r="BQ15" s="43"/>
      <c r="BR15" s="43"/>
      <c r="BS15" s="43"/>
      <c r="BT15" s="43"/>
      <c r="BU15" s="43"/>
      <c r="BV15" s="65"/>
      <c r="BW15" s="46"/>
      <c r="BX15" s="47"/>
      <c r="BY15" s="47"/>
      <c r="BZ15" s="47"/>
      <c r="CA15" s="47"/>
      <c r="CB15" s="47"/>
      <c r="CC15" s="47"/>
      <c r="CD15" s="47"/>
      <c r="CY15" s="12"/>
      <c r="CZ15" s="12"/>
    </row>
    <row r="16" spans="1:105" s="11" customFormat="1" ht="11.25" x14ac:dyDescent="0.15">
      <c r="A16" s="48"/>
      <c r="B16" s="22"/>
      <c r="C16" s="27"/>
      <c r="D16" s="49"/>
      <c r="E16" s="30"/>
      <c r="F16" s="30"/>
      <c r="G16" s="30"/>
      <c r="H16" s="52"/>
      <c r="I16" s="52"/>
      <c r="J16" s="52"/>
      <c r="K16" s="52"/>
      <c r="L16" s="52"/>
      <c r="M16" s="52"/>
      <c r="N16" s="52"/>
      <c r="O16" s="52"/>
      <c r="P16" s="52"/>
      <c r="Q16" s="52"/>
      <c r="R16" s="52"/>
      <c r="S16" s="52"/>
      <c r="T16" s="27"/>
      <c r="U16" s="28"/>
      <c r="V16" s="27"/>
      <c r="W16" s="28"/>
      <c r="X16" s="29"/>
      <c r="Y16" s="27"/>
      <c r="Z16" s="30"/>
      <c r="AA16" s="28"/>
      <c r="AB16" s="31"/>
      <c r="AC16" s="27"/>
      <c r="AD16" s="30"/>
      <c r="AE16" s="28"/>
      <c r="AF16" s="27"/>
      <c r="AG16" s="32"/>
      <c r="AH16" s="27"/>
      <c r="AI16" s="28"/>
      <c r="AJ16" s="32"/>
      <c r="AK16" s="33"/>
      <c r="AL16" s="28"/>
      <c r="AM16" s="33"/>
      <c r="AN16" s="28"/>
      <c r="AO16" s="35"/>
      <c r="AP16" s="53"/>
      <c r="AQ16" s="54"/>
      <c r="AR16" s="53"/>
      <c r="AS16" s="54"/>
      <c r="AT16" s="53"/>
      <c r="AU16" s="54"/>
      <c r="AV16" s="55"/>
      <c r="AW16" s="56"/>
      <c r="AX16" s="57"/>
      <c r="AY16" s="41"/>
      <c r="BF16" s="6"/>
      <c r="BG16" s="6"/>
      <c r="BH16" s="6"/>
      <c r="BI16" s="6"/>
      <c r="BJ16" s="6"/>
      <c r="BK16" s="6"/>
      <c r="BL16" s="6"/>
      <c r="BM16" s="6"/>
      <c r="BN16" s="6"/>
      <c r="BO16" s="6"/>
      <c r="BP16" s="42"/>
      <c r="BQ16" s="43"/>
      <c r="BR16" s="43"/>
      <c r="BS16" s="43"/>
      <c r="BT16" s="43"/>
      <c r="BU16" s="43"/>
      <c r="BV16" s="65"/>
      <c r="BW16" s="46"/>
      <c r="BX16" s="47"/>
      <c r="BY16" s="47"/>
      <c r="BZ16" s="47"/>
      <c r="CA16" s="47"/>
      <c r="CB16" s="47"/>
      <c r="CC16" s="47"/>
      <c r="CD16" s="47"/>
      <c r="CY16" s="12"/>
      <c r="CZ16" s="12"/>
    </row>
    <row r="17" spans="1:104" s="11" customFormat="1" ht="11.25" x14ac:dyDescent="0.15">
      <c r="A17" s="48"/>
      <c r="B17" s="22"/>
      <c r="C17" s="27"/>
      <c r="D17" s="49"/>
      <c r="E17" s="30"/>
      <c r="F17" s="30"/>
      <c r="G17" s="30"/>
      <c r="H17" s="52"/>
      <c r="I17" s="52"/>
      <c r="J17" s="52"/>
      <c r="K17" s="52"/>
      <c r="L17" s="52"/>
      <c r="M17" s="52"/>
      <c r="N17" s="52"/>
      <c r="O17" s="52"/>
      <c r="P17" s="52"/>
      <c r="Q17" s="52"/>
      <c r="R17" s="52"/>
      <c r="S17" s="52"/>
      <c r="T17" s="27"/>
      <c r="U17" s="28"/>
      <c r="V17" s="27"/>
      <c r="W17" s="28"/>
      <c r="X17" s="29"/>
      <c r="Y17" s="27"/>
      <c r="Z17" s="30"/>
      <c r="AA17" s="28"/>
      <c r="AB17" s="31"/>
      <c r="AC17" s="27"/>
      <c r="AD17" s="30"/>
      <c r="AE17" s="28"/>
      <c r="AF17" s="27"/>
      <c r="AG17" s="32"/>
      <c r="AH17" s="27"/>
      <c r="AI17" s="28"/>
      <c r="AJ17" s="32"/>
      <c r="AK17" s="33"/>
      <c r="AL17" s="28"/>
      <c r="AM17" s="33"/>
      <c r="AN17" s="28"/>
      <c r="AO17" s="35"/>
      <c r="AP17" s="53"/>
      <c r="AQ17" s="54"/>
      <c r="AR17" s="53"/>
      <c r="AS17" s="54"/>
      <c r="AT17" s="53"/>
      <c r="AU17" s="54"/>
      <c r="AV17" s="55"/>
      <c r="AW17" s="56"/>
      <c r="AX17" s="57"/>
      <c r="AY17" s="41"/>
      <c r="BF17" s="6"/>
      <c r="BG17" s="6"/>
      <c r="BH17" s="6"/>
      <c r="BI17" s="6"/>
      <c r="BJ17" s="6"/>
      <c r="BK17" s="6"/>
      <c r="BL17" s="6"/>
      <c r="BM17" s="6"/>
      <c r="BN17" s="6"/>
      <c r="BO17" s="6"/>
      <c r="BP17" s="42"/>
      <c r="BQ17" s="43"/>
      <c r="BR17" s="43"/>
      <c r="BS17" s="43"/>
      <c r="BT17" s="43"/>
      <c r="BU17" s="43"/>
      <c r="BV17" s="65"/>
      <c r="BW17" s="46"/>
      <c r="BX17" s="47"/>
      <c r="BY17" s="47"/>
      <c r="BZ17" s="47"/>
      <c r="CA17" s="47"/>
      <c r="CB17" s="47"/>
      <c r="CC17" s="47"/>
      <c r="CD17" s="47"/>
      <c r="CY17" s="12"/>
      <c r="CZ17" s="12"/>
    </row>
    <row r="18" spans="1:104" s="11" customFormat="1" ht="11.25" x14ac:dyDescent="0.15">
      <c r="A18" s="48"/>
      <c r="B18" s="22"/>
      <c r="C18" s="27"/>
      <c r="D18" s="49"/>
      <c r="E18" s="30"/>
      <c r="F18" s="30"/>
      <c r="G18" s="30"/>
      <c r="H18" s="52"/>
      <c r="I18" s="52"/>
      <c r="J18" s="52"/>
      <c r="K18" s="52"/>
      <c r="L18" s="52"/>
      <c r="M18" s="52"/>
      <c r="N18" s="52"/>
      <c r="O18" s="52"/>
      <c r="P18" s="52"/>
      <c r="Q18" s="52"/>
      <c r="R18" s="52"/>
      <c r="S18" s="52"/>
      <c r="T18" s="27"/>
      <c r="U18" s="28"/>
      <c r="V18" s="27"/>
      <c r="W18" s="28"/>
      <c r="X18" s="29"/>
      <c r="Y18" s="27"/>
      <c r="Z18" s="30"/>
      <c r="AA18" s="28"/>
      <c r="AB18" s="31"/>
      <c r="AC18" s="27"/>
      <c r="AD18" s="30"/>
      <c r="AE18" s="28"/>
      <c r="AF18" s="27"/>
      <c r="AG18" s="32"/>
      <c r="AH18" s="27"/>
      <c r="AI18" s="28"/>
      <c r="AJ18" s="32"/>
      <c r="AK18" s="33"/>
      <c r="AL18" s="28"/>
      <c r="AM18" s="33"/>
      <c r="AN18" s="28"/>
      <c r="AO18" s="35"/>
      <c r="AP18" s="53"/>
      <c r="AQ18" s="54"/>
      <c r="AR18" s="53"/>
      <c r="AS18" s="54"/>
      <c r="AT18" s="53"/>
      <c r="AU18" s="54"/>
      <c r="AV18" s="55"/>
      <c r="AW18" s="56"/>
      <c r="AX18" s="57"/>
      <c r="AY18" s="41"/>
      <c r="BF18" s="6"/>
      <c r="BG18" s="6"/>
      <c r="BH18" s="6"/>
      <c r="BI18" s="6"/>
      <c r="BJ18" s="6"/>
      <c r="BK18" s="6"/>
      <c r="BL18" s="6"/>
      <c r="BM18" s="6"/>
      <c r="BN18" s="6"/>
      <c r="BO18" s="6"/>
      <c r="BP18" s="42"/>
      <c r="BQ18" s="43"/>
      <c r="BR18" s="43"/>
      <c r="BS18" s="43"/>
      <c r="BT18" s="43"/>
      <c r="BU18" s="43"/>
      <c r="BV18" s="65"/>
      <c r="BW18" s="46"/>
      <c r="BX18" s="47"/>
      <c r="BY18" s="47"/>
      <c r="BZ18" s="47"/>
      <c r="CA18" s="47"/>
      <c r="CB18" s="47"/>
      <c r="CC18" s="47"/>
      <c r="CD18" s="47"/>
      <c r="CE18" s="47"/>
      <c r="CY18" s="12"/>
      <c r="CZ18" s="12"/>
    </row>
    <row r="19" spans="1:104" s="11" customFormat="1" ht="11.25" x14ac:dyDescent="0.15">
      <c r="A19" s="48"/>
      <c r="B19" s="22"/>
      <c r="C19" s="27"/>
      <c r="D19" s="49"/>
      <c r="E19" s="30"/>
      <c r="F19" s="30"/>
      <c r="G19" s="30"/>
      <c r="H19" s="52"/>
      <c r="I19" s="52"/>
      <c r="J19" s="52"/>
      <c r="K19" s="52"/>
      <c r="L19" s="52"/>
      <c r="M19" s="52"/>
      <c r="N19" s="52"/>
      <c r="O19" s="52"/>
      <c r="P19" s="52"/>
      <c r="Q19" s="52"/>
      <c r="R19" s="52"/>
      <c r="S19" s="52"/>
      <c r="T19" s="27"/>
      <c r="U19" s="28"/>
      <c r="V19" s="27"/>
      <c r="W19" s="28"/>
      <c r="X19" s="29"/>
      <c r="Y19" s="27"/>
      <c r="Z19" s="30"/>
      <c r="AA19" s="28"/>
      <c r="AB19" s="31"/>
      <c r="AC19" s="27"/>
      <c r="AD19" s="30"/>
      <c r="AE19" s="28"/>
      <c r="AF19" s="62"/>
      <c r="AG19" s="66"/>
      <c r="AH19" s="27"/>
      <c r="AI19" s="28"/>
      <c r="AJ19" s="32"/>
      <c r="AK19" s="33"/>
      <c r="AL19" s="28"/>
      <c r="AM19" s="33"/>
      <c r="AN19" s="28"/>
      <c r="AO19" s="35"/>
      <c r="AP19" s="53"/>
      <c r="AQ19" s="54"/>
      <c r="AR19" s="53"/>
      <c r="AS19" s="54"/>
      <c r="AT19" s="53"/>
      <c r="AU19" s="54"/>
      <c r="AV19" s="55"/>
      <c r="AW19" s="56"/>
      <c r="AX19" s="57"/>
      <c r="AY19" s="41"/>
      <c r="BF19" s="6"/>
      <c r="BG19" s="6"/>
      <c r="BH19" s="6"/>
      <c r="BI19" s="6"/>
      <c r="BJ19" s="6"/>
      <c r="BK19" s="6"/>
      <c r="BL19" s="6"/>
      <c r="BM19" s="6"/>
      <c r="BN19" s="6"/>
      <c r="BO19" s="6"/>
      <c r="BP19" s="42"/>
      <c r="BQ19" s="43"/>
      <c r="BR19" s="43"/>
      <c r="BS19" s="43"/>
      <c r="BT19" s="43"/>
      <c r="BU19" s="43"/>
      <c r="BV19" s="46"/>
      <c r="BW19" s="46"/>
      <c r="BX19" s="47"/>
      <c r="BY19" s="47"/>
      <c r="BZ19" s="47"/>
      <c r="CA19" s="47"/>
      <c r="CB19" s="47"/>
      <c r="CC19" s="47"/>
      <c r="CD19" s="64"/>
      <c r="CY19" s="12"/>
      <c r="CZ19" s="12"/>
    </row>
    <row r="20" spans="1:104" s="11" customFormat="1" ht="11.25" x14ac:dyDescent="0.15">
      <c r="A20" s="48"/>
      <c r="B20" s="22"/>
      <c r="C20" s="27"/>
      <c r="D20" s="49"/>
      <c r="E20" s="30"/>
      <c r="F20" s="30"/>
      <c r="G20" s="30"/>
      <c r="H20" s="52"/>
      <c r="I20" s="52"/>
      <c r="J20" s="52"/>
      <c r="K20" s="52"/>
      <c r="L20" s="52"/>
      <c r="M20" s="52"/>
      <c r="N20" s="52"/>
      <c r="O20" s="52"/>
      <c r="P20" s="52"/>
      <c r="Q20" s="52"/>
      <c r="R20" s="52"/>
      <c r="S20" s="52"/>
      <c r="T20" s="27"/>
      <c r="U20" s="28"/>
      <c r="V20" s="27"/>
      <c r="W20" s="28"/>
      <c r="X20" s="29"/>
      <c r="Y20" s="27"/>
      <c r="Z20" s="30"/>
      <c r="AA20" s="28"/>
      <c r="AB20" s="31"/>
      <c r="AC20" s="27"/>
      <c r="AD20" s="30"/>
      <c r="AE20" s="28"/>
      <c r="AF20" s="27"/>
      <c r="AG20" s="32"/>
      <c r="AH20" s="27"/>
      <c r="AI20" s="28"/>
      <c r="AJ20" s="32"/>
      <c r="AK20" s="33"/>
      <c r="AL20" s="28"/>
      <c r="AM20" s="33"/>
      <c r="AN20" s="28"/>
      <c r="AO20" s="35"/>
      <c r="AP20" s="53"/>
      <c r="AQ20" s="54"/>
      <c r="AR20" s="53"/>
      <c r="AS20" s="54"/>
      <c r="AT20" s="53"/>
      <c r="AU20" s="54"/>
      <c r="AV20" s="55"/>
      <c r="AW20" s="56"/>
      <c r="AX20" s="57"/>
      <c r="AY20" s="41"/>
      <c r="BF20" s="6"/>
      <c r="BG20" s="6"/>
      <c r="BH20" s="6"/>
      <c r="BI20" s="6"/>
      <c r="BJ20" s="6"/>
      <c r="BK20" s="6"/>
      <c r="BL20" s="6"/>
      <c r="BM20" s="6"/>
      <c r="BN20" s="6"/>
      <c r="BO20" s="6"/>
      <c r="BP20" s="42"/>
      <c r="BQ20" s="43"/>
      <c r="BR20" s="43"/>
      <c r="BS20" s="43"/>
      <c r="BT20" s="43"/>
      <c r="BU20" s="43"/>
      <c r="BV20" s="65"/>
      <c r="BW20" s="46"/>
      <c r="BX20" s="47"/>
      <c r="BY20" s="47"/>
      <c r="BZ20" s="47"/>
      <c r="CA20" s="47"/>
      <c r="CB20" s="47"/>
      <c r="CC20" s="47"/>
      <c r="CD20" s="47"/>
      <c r="CY20" s="12"/>
      <c r="CZ20" s="12"/>
    </row>
    <row r="21" spans="1:104" s="11" customFormat="1" ht="11.25" x14ac:dyDescent="0.15">
      <c r="A21" s="48"/>
      <c r="B21" s="22"/>
      <c r="C21" s="27"/>
      <c r="D21" s="49"/>
      <c r="E21" s="30"/>
      <c r="F21" s="30"/>
      <c r="G21" s="30"/>
      <c r="H21" s="52"/>
      <c r="I21" s="52"/>
      <c r="J21" s="52"/>
      <c r="K21" s="52"/>
      <c r="L21" s="52"/>
      <c r="M21" s="52"/>
      <c r="N21" s="52"/>
      <c r="O21" s="52"/>
      <c r="P21" s="52"/>
      <c r="Q21" s="52"/>
      <c r="R21" s="52"/>
      <c r="S21" s="52"/>
      <c r="T21" s="27"/>
      <c r="U21" s="28"/>
      <c r="V21" s="27"/>
      <c r="W21" s="28"/>
      <c r="X21" s="29"/>
      <c r="Y21" s="27"/>
      <c r="Z21" s="30"/>
      <c r="AA21" s="28"/>
      <c r="AB21" s="31"/>
      <c r="AC21" s="27"/>
      <c r="AD21" s="30"/>
      <c r="AE21" s="28"/>
      <c r="AF21" s="62"/>
      <c r="AG21" s="66"/>
      <c r="AH21" s="27"/>
      <c r="AI21" s="28"/>
      <c r="AJ21" s="32"/>
      <c r="AK21" s="33"/>
      <c r="AL21" s="28"/>
      <c r="AM21" s="33"/>
      <c r="AN21" s="28"/>
      <c r="AO21" s="35"/>
      <c r="AP21" s="53"/>
      <c r="AQ21" s="54"/>
      <c r="AR21" s="53"/>
      <c r="AS21" s="54"/>
      <c r="AT21" s="53"/>
      <c r="AU21" s="54"/>
      <c r="AV21" s="55"/>
      <c r="AW21" s="56"/>
      <c r="AX21" s="57"/>
      <c r="AY21" s="41"/>
      <c r="BF21" s="6"/>
      <c r="BG21" s="6"/>
      <c r="BH21" s="6"/>
      <c r="BI21" s="6"/>
      <c r="BJ21" s="6"/>
      <c r="BK21" s="6"/>
      <c r="BL21" s="6"/>
      <c r="BM21" s="6"/>
      <c r="BN21" s="6"/>
      <c r="BO21" s="6"/>
      <c r="BP21" s="42"/>
      <c r="BQ21" s="43"/>
      <c r="BR21" s="43"/>
      <c r="BS21" s="43"/>
      <c r="BT21" s="43"/>
      <c r="BU21" s="43"/>
      <c r="BV21" s="46"/>
      <c r="BW21" s="46"/>
      <c r="BX21" s="47"/>
      <c r="BY21" s="47"/>
      <c r="BZ21" s="47"/>
      <c r="CA21" s="47"/>
      <c r="CB21" s="47"/>
      <c r="CC21" s="47"/>
      <c r="CD21" s="64"/>
      <c r="CY21" s="12"/>
      <c r="CZ21" s="12"/>
    </row>
    <row r="22" spans="1:104" s="11" customFormat="1" ht="11.25" x14ac:dyDescent="0.15">
      <c r="A22" s="48"/>
      <c r="B22" s="22"/>
      <c r="C22" s="27"/>
      <c r="D22" s="49"/>
      <c r="E22" s="30"/>
      <c r="F22" s="30"/>
      <c r="G22" s="30"/>
      <c r="H22" s="52"/>
      <c r="I22" s="52"/>
      <c r="J22" s="52"/>
      <c r="K22" s="52"/>
      <c r="L22" s="52"/>
      <c r="M22" s="52"/>
      <c r="N22" s="52"/>
      <c r="O22" s="52"/>
      <c r="P22" s="52"/>
      <c r="Q22" s="52"/>
      <c r="R22" s="52"/>
      <c r="S22" s="52"/>
      <c r="T22" s="27"/>
      <c r="U22" s="28"/>
      <c r="V22" s="27"/>
      <c r="W22" s="28"/>
      <c r="X22" s="29"/>
      <c r="Y22" s="27"/>
      <c r="Z22" s="30"/>
      <c r="AA22" s="28"/>
      <c r="AB22" s="31"/>
      <c r="AC22" s="27"/>
      <c r="AD22" s="30"/>
      <c r="AE22" s="28"/>
      <c r="AF22" s="27"/>
      <c r="AG22" s="32"/>
      <c r="AH22" s="27"/>
      <c r="AI22" s="28"/>
      <c r="AJ22" s="32"/>
      <c r="AK22" s="33"/>
      <c r="AL22" s="28"/>
      <c r="AM22" s="33"/>
      <c r="AN22" s="28"/>
      <c r="AO22" s="35"/>
      <c r="AP22" s="53"/>
      <c r="AQ22" s="54"/>
      <c r="AR22" s="53"/>
      <c r="AS22" s="54"/>
      <c r="AT22" s="53"/>
      <c r="AU22" s="54"/>
      <c r="AV22" s="55"/>
      <c r="AW22" s="56"/>
      <c r="AX22" s="57"/>
      <c r="AY22" s="41"/>
      <c r="BF22" s="6"/>
      <c r="BG22" s="6"/>
      <c r="BH22" s="6"/>
      <c r="BI22" s="6"/>
      <c r="BJ22" s="6"/>
      <c r="BK22" s="6"/>
      <c r="BL22" s="6"/>
      <c r="BM22" s="6"/>
      <c r="BN22" s="6"/>
      <c r="BO22" s="6"/>
      <c r="BP22" s="42"/>
      <c r="BQ22" s="43"/>
      <c r="BR22" s="43"/>
      <c r="BS22" s="43"/>
      <c r="BT22" s="43"/>
      <c r="BU22" s="43"/>
      <c r="BV22" s="65"/>
      <c r="BW22" s="46"/>
      <c r="BX22" s="47"/>
      <c r="BY22" s="47"/>
      <c r="BZ22" s="47"/>
      <c r="CA22" s="47"/>
      <c r="CB22" s="47"/>
      <c r="CC22" s="47"/>
      <c r="CD22" s="47"/>
      <c r="CY22" s="12"/>
      <c r="CZ22" s="12"/>
    </row>
    <row r="23" spans="1:104" s="11" customFormat="1" ht="11.25" x14ac:dyDescent="0.15">
      <c r="A23" s="48"/>
      <c r="B23" s="22"/>
      <c r="C23" s="27"/>
      <c r="D23" s="49"/>
      <c r="E23" s="30"/>
      <c r="F23" s="30"/>
      <c r="G23" s="30"/>
      <c r="H23" s="52"/>
      <c r="I23" s="52"/>
      <c r="J23" s="52"/>
      <c r="K23" s="52"/>
      <c r="L23" s="52"/>
      <c r="M23" s="52"/>
      <c r="N23" s="52"/>
      <c r="O23" s="52"/>
      <c r="P23" s="52"/>
      <c r="Q23" s="52"/>
      <c r="R23" s="52"/>
      <c r="S23" s="52"/>
      <c r="T23" s="27"/>
      <c r="U23" s="28"/>
      <c r="V23" s="27"/>
      <c r="W23" s="28"/>
      <c r="X23" s="29"/>
      <c r="Y23" s="27"/>
      <c r="Z23" s="30"/>
      <c r="AA23" s="28"/>
      <c r="AB23" s="31"/>
      <c r="AC23" s="27"/>
      <c r="AD23" s="30"/>
      <c r="AE23" s="28"/>
      <c r="AF23" s="62"/>
      <c r="AG23" s="66"/>
      <c r="AH23" s="27"/>
      <c r="AI23" s="28"/>
      <c r="AJ23" s="32"/>
      <c r="AK23" s="33"/>
      <c r="AL23" s="28"/>
      <c r="AM23" s="33"/>
      <c r="AN23" s="28"/>
      <c r="AO23" s="35"/>
      <c r="AP23" s="53"/>
      <c r="AQ23" s="54"/>
      <c r="AR23" s="53"/>
      <c r="AS23" s="54"/>
      <c r="AT23" s="53"/>
      <c r="AU23" s="54"/>
      <c r="AV23" s="55"/>
      <c r="AW23" s="56"/>
      <c r="AX23" s="57"/>
      <c r="AY23" s="41"/>
      <c r="BF23" s="6"/>
      <c r="BG23" s="6"/>
      <c r="BH23" s="6"/>
      <c r="BI23" s="6"/>
      <c r="BJ23" s="6"/>
      <c r="BK23" s="6"/>
      <c r="BL23" s="6"/>
      <c r="BM23" s="6"/>
      <c r="BN23" s="6"/>
      <c r="BO23" s="6"/>
      <c r="BP23" s="42"/>
      <c r="BQ23" s="43"/>
      <c r="BR23" s="43"/>
      <c r="BS23" s="43"/>
      <c r="BT23" s="43"/>
      <c r="BU23" s="43"/>
      <c r="BV23" s="46"/>
      <c r="BW23" s="46"/>
      <c r="BX23" s="47"/>
      <c r="BY23" s="47"/>
      <c r="BZ23" s="47"/>
      <c r="CA23" s="47"/>
      <c r="CB23" s="47"/>
      <c r="CC23" s="47"/>
      <c r="CD23" s="64"/>
      <c r="CY23" s="12"/>
      <c r="CZ23" s="12"/>
    </row>
    <row r="24" spans="1:104" s="11" customFormat="1" ht="11.25" x14ac:dyDescent="0.15">
      <c r="A24" s="48"/>
      <c r="B24" s="22"/>
      <c r="C24" s="27"/>
      <c r="D24" s="49"/>
      <c r="E24" s="30"/>
      <c r="F24" s="30"/>
      <c r="G24" s="30"/>
      <c r="H24" s="52"/>
      <c r="I24" s="52"/>
      <c r="J24" s="52"/>
      <c r="K24" s="52"/>
      <c r="L24" s="52"/>
      <c r="M24" s="52"/>
      <c r="N24" s="52"/>
      <c r="O24" s="52"/>
      <c r="P24" s="52"/>
      <c r="Q24" s="52"/>
      <c r="R24" s="52"/>
      <c r="S24" s="52"/>
      <c r="T24" s="27"/>
      <c r="U24" s="28"/>
      <c r="V24" s="27"/>
      <c r="W24" s="28"/>
      <c r="X24" s="29"/>
      <c r="Y24" s="27"/>
      <c r="Z24" s="30"/>
      <c r="AA24" s="28"/>
      <c r="AB24" s="31"/>
      <c r="AC24" s="27"/>
      <c r="AD24" s="30"/>
      <c r="AE24" s="28"/>
      <c r="AF24" s="27"/>
      <c r="AG24" s="32"/>
      <c r="AH24" s="27"/>
      <c r="AI24" s="28"/>
      <c r="AJ24" s="32"/>
      <c r="AK24" s="33"/>
      <c r="AL24" s="28"/>
      <c r="AM24" s="33"/>
      <c r="AN24" s="28"/>
      <c r="AO24" s="35"/>
      <c r="AP24" s="53"/>
      <c r="AQ24" s="54"/>
      <c r="AR24" s="53"/>
      <c r="AS24" s="54"/>
      <c r="AT24" s="53"/>
      <c r="AU24" s="54"/>
      <c r="AV24" s="55"/>
      <c r="AW24" s="56"/>
      <c r="AX24" s="57"/>
      <c r="AY24" s="41"/>
      <c r="BF24" s="6"/>
      <c r="BG24" s="6"/>
      <c r="BH24" s="6"/>
      <c r="BI24" s="6"/>
      <c r="BJ24" s="6"/>
      <c r="BK24" s="6"/>
      <c r="BL24" s="6"/>
      <c r="BM24" s="6"/>
      <c r="BN24" s="6"/>
      <c r="BO24" s="6"/>
      <c r="BP24" s="42"/>
      <c r="BQ24" s="43"/>
      <c r="BR24" s="43"/>
      <c r="BS24" s="43"/>
      <c r="BT24" s="43"/>
      <c r="BU24" s="43"/>
      <c r="BV24" s="65"/>
      <c r="BW24" s="46"/>
      <c r="BX24" s="47"/>
      <c r="BY24" s="47"/>
      <c r="BZ24" s="47"/>
      <c r="CA24" s="47"/>
      <c r="CB24" s="47"/>
      <c r="CC24" s="47"/>
      <c r="CD24" s="47"/>
      <c r="CY24" s="12"/>
      <c r="CZ24" s="12"/>
    </row>
    <row r="25" spans="1:104" s="11" customFormat="1" ht="11.25" x14ac:dyDescent="0.15">
      <c r="A25" s="48"/>
      <c r="B25" s="22"/>
      <c r="C25" s="27"/>
      <c r="D25" s="49"/>
      <c r="E25" s="30"/>
      <c r="F25" s="30"/>
      <c r="G25" s="30"/>
      <c r="H25" s="52"/>
      <c r="I25" s="52"/>
      <c r="J25" s="52"/>
      <c r="K25" s="52"/>
      <c r="L25" s="52"/>
      <c r="M25" s="52"/>
      <c r="N25" s="52"/>
      <c r="O25" s="52"/>
      <c r="P25" s="52"/>
      <c r="Q25" s="52"/>
      <c r="R25" s="52"/>
      <c r="S25" s="52"/>
      <c r="T25" s="27"/>
      <c r="U25" s="28"/>
      <c r="V25" s="27"/>
      <c r="W25" s="28"/>
      <c r="X25" s="29"/>
      <c r="Y25" s="27"/>
      <c r="Z25" s="30"/>
      <c r="AA25" s="28"/>
      <c r="AB25" s="31"/>
      <c r="AC25" s="27"/>
      <c r="AD25" s="30"/>
      <c r="AE25" s="28"/>
      <c r="AF25" s="27"/>
      <c r="AG25" s="32"/>
      <c r="AH25" s="27"/>
      <c r="AI25" s="28"/>
      <c r="AJ25" s="32"/>
      <c r="AK25" s="33"/>
      <c r="AL25" s="28"/>
      <c r="AM25" s="33"/>
      <c r="AN25" s="28"/>
      <c r="AO25" s="35"/>
      <c r="AP25" s="53"/>
      <c r="AQ25" s="54"/>
      <c r="AR25" s="53"/>
      <c r="AS25" s="54"/>
      <c r="AT25" s="53"/>
      <c r="AU25" s="54"/>
      <c r="AV25" s="55"/>
      <c r="AW25" s="56"/>
      <c r="AX25" s="57"/>
      <c r="AY25" s="41"/>
      <c r="BF25" s="6"/>
      <c r="BG25" s="6"/>
      <c r="BH25" s="6"/>
      <c r="BI25" s="6"/>
      <c r="BJ25" s="6"/>
      <c r="BK25" s="6"/>
      <c r="BL25" s="6"/>
      <c r="BM25" s="6"/>
      <c r="BN25" s="6"/>
      <c r="BO25" s="6"/>
      <c r="BP25" s="42"/>
      <c r="BQ25" s="43"/>
      <c r="BR25" s="43"/>
      <c r="BS25" s="43"/>
      <c r="BT25" s="43"/>
      <c r="BU25" s="43"/>
      <c r="BV25" s="65"/>
      <c r="BW25" s="46"/>
      <c r="BX25" s="47"/>
      <c r="BY25" s="47"/>
      <c r="BZ25" s="47"/>
      <c r="CA25" s="47"/>
      <c r="CB25" s="47"/>
      <c r="CC25" s="47"/>
      <c r="CD25" s="47"/>
      <c r="CY25" s="12"/>
      <c r="CZ25" s="12"/>
    </row>
    <row r="26" spans="1:104" s="11" customFormat="1" ht="11.25" x14ac:dyDescent="0.15">
      <c r="A26" s="67"/>
      <c r="B26" s="22"/>
      <c r="C26" s="27"/>
      <c r="D26" s="49"/>
      <c r="E26" s="30"/>
      <c r="F26" s="30"/>
      <c r="G26" s="30"/>
      <c r="H26" s="52"/>
      <c r="I26" s="52"/>
      <c r="J26" s="52"/>
      <c r="K26" s="52"/>
      <c r="L26" s="52"/>
      <c r="M26" s="52"/>
      <c r="N26" s="52"/>
      <c r="O26" s="52"/>
      <c r="P26" s="52"/>
      <c r="Q26" s="52"/>
      <c r="R26" s="52"/>
      <c r="S26" s="52"/>
      <c r="T26" s="27"/>
      <c r="U26" s="28"/>
      <c r="V26" s="27"/>
      <c r="W26" s="28"/>
      <c r="X26" s="29"/>
      <c r="Y26" s="27"/>
      <c r="Z26" s="30"/>
      <c r="AA26" s="28"/>
      <c r="AB26" s="31"/>
      <c r="AC26" s="27"/>
      <c r="AD26" s="30"/>
      <c r="AE26" s="28"/>
      <c r="AF26" s="27"/>
      <c r="AG26" s="32"/>
      <c r="AH26" s="27"/>
      <c r="AI26" s="28"/>
      <c r="AJ26" s="32"/>
      <c r="AK26" s="33"/>
      <c r="AL26" s="28"/>
      <c r="AM26" s="33"/>
      <c r="AN26" s="28"/>
      <c r="AO26" s="35"/>
      <c r="AP26" s="53"/>
      <c r="AQ26" s="54"/>
      <c r="AR26" s="53"/>
      <c r="AS26" s="54"/>
      <c r="AT26" s="53"/>
      <c r="AU26" s="54"/>
      <c r="AV26" s="55"/>
      <c r="AW26" s="56"/>
      <c r="AX26" s="57"/>
      <c r="AY26" s="41"/>
      <c r="BF26" s="6"/>
      <c r="BG26" s="6"/>
      <c r="BH26" s="6"/>
      <c r="BI26" s="6"/>
      <c r="BJ26" s="6"/>
      <c r="BK26" s="6"/>
      <c r="BL26" s="6"/>
      <c r="BM26" s="6"/>
      <c r="BN26" s="6"/>
      <c r="BO26" s="6"/>
      <c r="BP26" s="42"/>
      <c r="BQ26" s="43"/>
      <c r="BR26" s="43"/>
      <c r="BS26" s="43"/>
      <c r="BT26" s="43"/>
      <c r="BU26" s="43"/>
      <c r="BV26" s="65"/>
      <c r="BW26" s="46"/>
      <c r="BX26" s="47"/>
      <c r="BY26" s="47"/>
      <c r="BZ26" s="47"/>
      <c r="CA26" s="47"/>
      <c r="CB26" s="47"/>
      <c r="CC26" s="47"/>
      <c r="CD26" s="47"/>
      <c r="CY26" s="12"/>
      <c r="CZ26" s="12"/>
    </row>
    <row r="27" spans="1:104" s="11" customFormat="1" ht="11.25" x14ac:dyDescent="0.15">
      <c r="A27" s="48"/>
      <c r="B27" s="22"/>
      <c r="C27" s="27"/>
      <c r="D27" s="49"/>
      <c r="E27" s="30"/>
      <c r="F27" s="30"/>
      <c r="G27" s="30"/>
      <c r="H27" s="52"/>
      <c r="I27" s="52"/>
      <c r="J27" s="52"/>
      <c r="K27" s="52"/>
      <c r="L27" s="52"/>
      <c r="M27" s="52"/>
      <c r="N27" s="52"/>
      <c r="O27" s="52"/>
      <c r="P27" s="52"/>
      <c r="Q27" s="52"/>
      <c r="R27" s="52"/>
      <c r="S27" s="52"/>
      <c r="T27" s="27"/>
      <c r="U27" s="28"/>
      <c r="V27" s="27"/>
      <c r="W27" s="28"/>
      <c r="X27" s="29"/>
      <c r="Y27" s="27"/>
      <c r="Z27" s="30"/>
      <c r="AA27" s="28"/>
      <c r="AB27" s="31"/>
      <c r="AC27" s="27"/>
      <c r="AD27" s="30"/>
      <c r="AE27" s="28"/>
      <c r="AF27" s="27"/>
      <c r="AG27" s="32"/>
      <c r="AH27" s="27"/>
      <c r="AI27" s="28"/>
      <c r="AJ27" s="32"/>
      <c r="AK27" s="33"/>
      <c r="AL27" s="28"/>
      <c r="AM27" s="33"/>
      <c r="AN27" s="28"/>
      <c r="AO27" s="35"/>
      <c r="AP27" s="53"/>
      <c r="AQ27" s="54"/>
      <c r="AR27" s="53"/>
      <c r="AS27" s="54"/>
      <c r="AT27" s="53"/>
      <c r="AU27" s="54"/>
      <c r="AV27" s="55"/>
      <c r="AW27" s="56"/>
      <c r="AX27" s="57"/>
      <c r="AY27" s="41"/>
      <c r="BB27" s="68"/>
      <c r="BF27" s="6"/>
      <c r="BG27" s="6"/>
      <c r="BH27" s="6"/>
      <c r="BI27" s="6"/>
      <c r="BJ27" s="6"/>
      <c r="BK27" s="6"/>
      <c r="BL27" s="6"/>
      <c r="BM27" s="6"/>
      <c r="BN27" s="6"/>
      <c r="BO27" s="6"/>
      <c r="BP27" s="42"/>
      <c r="BQ27" s="43"/>
      <c r="BR27" s="43"/>
      <c r="BS27" s="43"/>
      <c r="BT27" s="43"/>
      <c r="BU27" s="43"/>
      <c r="BV27" s="65"/>
      <c r="BW27" s="46"/>
      <c r="BX27" s="47"/>
      <c r="BY27" s="47"/>
      <c r="BZ27" s="47"/>
      <c r="CA27" s="47"/>
      <c r="CB27" s="47"/>
      <c r="CC27" s="47"/>
      <c r="CD27" s="47"/>
      <c r="CY27" s="12"/>
      <c r="CZ27" s="12"/>
    </row>
    <row r="28" spans="1:104" s="11" customFormat="1" ht="11.25" x14ac:dyDescent="0.15">
      <c r="A28" s="48"/>
      <c r="B28" s="22"/>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c r="AC28" s="27"/>
      <c r="AD28" s="30"/>
      <c r="AE28" s="28"/>
      <c r="AF28" s="27"/>
      <c r="AG28" s="32"/>
      <c r="AH28" s="62"/>
      <c r="AI28" s="28"/>
      <c r="AJ28" s="32"/>
      <c r="AK28" s="69"/>
      <c r="AL28" s="28"/>
      <c r="AM28" s="69"/>
      <c r="AN28" s="28"/>
      <c r="AO28" s="35"/>
      <c r="AP28" s="53"/>
      <c r="AQ28" s="54"/>
      <c r="AR28" s="53"/>
      <c r="AS28" s="54"/>
      <c r="AT28" s="53"/>
      <c r="AU28" s="54"/>
      <c r="AV28" s="55"/>
      <c r="AW28" s="70"/>
      <c r="AX28" s="57"/>
      <c r="AY28" s="41"/>
      <c r="BF28" s="6"/>
      <c r="BG28" s="6"/>
      <c r="BH28" s="6"/>
      <c r="BI28" s="6"/>
      <c r="BJ28" s="6"/>
      <c r="BK28" s="6"/>
      <c r="BL28" s="6"/>
      <c r="BM28" s="6"/>
      <c r="BN28" s="6"/>
      <c r="BO28" s="6"/>
      <c r="BP28" s="42"/>
      <c r="BQ28" s="43"/>
      <c r="BR28" s="43"/>
      <c r="BS28" s="43"/>
      <c r="BT28" s="43"/>
      <c r="BU28" s="43"/>
      <c r="BV28" s="65"/>
      <c r="BW28" s="46"/>
      <c r="BX28" s="47"/>
      <c r="BY28" s="47"/>
      <c r="BZ28" s="47"/>
      <c r="CA28" s="47"/>
      <c r="CB28" s="47"/>
      <c r="CC28" s="47"/>
      <c r="CD28" s="47"/>
      <c r="CY28" s="12"/>
      <c r="CZ28" s="12"/>
    </row>
    <row r="29" spans="1:104" s="11" customFormat="1" ht="11.25" x14ac:dyDescent="0.15">
      <c r="A29" s="48"/>
      <c r="B29" s="22"/>
      <c r="C29" s="27"/>
      <c r="D29" s="49"/>
      <c r="E29" s="30"/>
      <c r="F29" s="30"/>
      <c r="G29" s="30"/>
      <c r="H29" s="52"/>
      <c r="I29" s="52"/>
      <c r="J29" s="52"/>
      <c r="K29" s="52"/>
      <c r="L29" s="52"/>
      <c r="M29" s="52"/>
      <c r="N29" s="52"/>
      <c r="O29" s="52"/>
      <c r="P29" s="52"/>
      <c r="Q29" s="52"/>
      <c r="R29" s="52"/>
      <c r="S29" s="52"/>
      <c r="T29" s="27"/>
      <c r="U29" s="28"/>
      <c r="V29" s="27"/>
      <c r="W29" s="28"/>
      <c r="X29" s="29"/>
      <c r="Y29" s="27"/>
      <c r="Z29" s="30"/>
      <c r="AA29" s="28"/>
      <c r="AB29" s="31"/>
      <c r="AC29" s="27"/>
      <c r="AD29" s="30"/>
      <c r="AE29" s="28"/>
      <c r="AF29" s="27"/>
      <c r="AG29" s="32"/>
      <c r="AH29" s="27"/>
      <c r="AI29" s="28"/>
      <c r="AJ29" s="32"/>
      <c r="AK29" s="33"/>
      <c r="AL29" s="28"/>
      <c r="AM29" s="33"/>
      <c r="AN29" s="28"/>
      <c r="AO29" s="35"/>
      <c r="AP29" s="53"/>
      <c r="AQ29" s="54"/>
      <c r="AR29" s="53"/>
      <c r="AS29" s="54"/>
      <c r="AT29" s="53"/>
      <c r="AU29" s="54"/>
      <c r="AV29" s="55"/>
      <c r="AW29" s="56"/>
      <c r="AX29" s="57"/>
      <c r="AY29" s="41"/>
      <c r="BF29" s="6"/>
      <c r="BG29" s="6"/>
      <c r="BH29" s="6"/>
      <c r="BI29" s="6"/>
      <c r="BJ29" s="6"/>
      <c r="BK29" s="6"/>
      <c r="BL29" s="6"/>
      <c r="BM29" s="6"/>
      <c r="BN29" s="6"/>
      <c r="BO29" s="6"/>
      <c r="BP29" s="42"/>
      <c r="BQ29" s="43"/>
      <c r="BR29" s="43"/>
      <c r="BS29" s="43"/>
      <c r="BT29" s="43"/>
      <c r="BU29" s="43"/>
      <c r="BV29" s="65"/>
      <c r="BW29" s="46"/>
      <c r="BX29" s="47"/>
      <c r="BY29" s="47"/>
      <c r="BZ29" s="47"/>
      <c r="CA29" s="47"/>
      <c r="CB29" s="47"/>
      <c r="CC29" s="47"/>
      <c r="CD29" s="47"/>
      <c r="CY29" s="12"/>
      <c r="CZ29" s="12"/>
    </row>
    <row r="30" spans="1:104" s="11" customFormat="1" ht="11.25" x14ac:dyDescent="0.15">
      <c r="A30" s="48"/>
      <c r="B30" s="22"/>
      <c r="C30" s="27"/>
      <c r="D30" s="49"/>
      <c r="E30" s="30"/>
      <c r="F30" s="30"/>
      <c r="G30" s="30"/>
      <c r="H30" s="52"/>
      <c r="I30" s="52"/>
      <c r="J30" s="52"/>
      <c r="K30" s="52"/>
      <c r="L30" s="52"/>
      <c r="M30" s="52"/>
      <c r="N30" s="52"/>
      <c r="O30" s="52"/>
      <c r="P30" s="52"/>
      <c r="Q30" s="52"/>
      <c r="R30" s="52"/>
      <c r="S30" s="52"/>
      <c r="T30" s="27"/>
      <c r="U30" s="28"/>
      <c r="V30" s="27"/>
      <c r="W30" s="28"/>
      <c r="X30" s="29"/>
      <c r="Y30" s="27"/>
      <c r="Z30" s="30"/>
      <c r="AA30" s="28"/>
      <c r="AB30" s="31"/>
      <c r="AC30" s="27"/>
      <c r="AD30" s="30"/>
      <c r="AE30" s="28"/>
      <c r="AF30" s="27"/>
      <c r="AG30" s="32"/>
      <c r="AH30" s="27"/>
      <c r="AI30" s="28"/>
      <c r="AJ30" s="32"/>
      <c r="AK30" s="33"/>
      <c r="AL30" s="28"/>
      <c r="AM30" s="33"/>
      <c r="AN30" s="28"/>
      <c r="AO30" s="35"/>
      <c r="AP30" s="53"/>
      <c r="AQ30" s="54"/>
      <c r="AR30" s="53"/>
      <c r="AS30" s="54"/>
      <c r="AT30" s="53"/>
      <c r="AU30" s="54"/>
      <c r="AV30" s="55"/>
      <c r="AW30" s="56"/>
      <c r="AX30" s="57"/>
      <c r="AY30" s="41"/>
      <c r="BF30" s="6"/>
      <c r="BG30" s="6"/>
      <c r="BH30" s="6"/>
      <c r="BI30" s="6"/>
      <c r="BJ30" s="6"/>
      <c r="BK30" s="6"/>
      <c r="BL30" s="6"/>
      <c r="BM30" s="6"/>
      <c r="BN30" s="6"/>
      <c r="BO30" s="6"/>
      <c r="BP30" s="42"/>
      <c r="BQ30" s="43"/>
      <c r="BR30" s="43"/>
      <c r="BS30" s="43"/>
      <c r="BT30" s="43"/>
      <c r="BU30" s="43"/>
      <c r="BV30" s="65"/>
      <c r="BW30" s="46"/>
      <c r="BX30" s="47"/>
      <c r="BY30" s="47"/>
      <c r="BZ30" s="47"/>
      <c r="CA30" s="47"/>
      <c r="CB30" s="47"/>
      <c r="CC30" s="47"/>
      <c r="CD30" s="47"/>
      <c r="CY30" s="12"/>
      <c r="CZ30" s="12"/>
    </row>
    <row r="31" spans="1:104" s="11" customFormat="1" ht="11.25" x14ac:dyDescent="0.15">
      <c r="A31" s="48"/>
      <c r="B31" s="22"/>
      <c r="C31" s="27"/>
      <c r="D31" s="49"/>
      <c r="E31" s="30"/>
      <c r="F31" s="30"/>
      <c r="G31" s="30"/>
      <c r="H31" s="52"/>
      <c r="I31" s="52"/>
      <c r="J31" s="52"/>
      <c r="K31" s="52"/>
      <c r="L31" s="52"/>
      <c r="M31" s="52"/>
      <c r="N31" s="52"/>
      <c r="O31" s="52"/>
      <c r="P31" s="52"/>
      <c r="Q31" s="52"/>
      <c r="R31" s="52"/>
      <c r="S31" s="52"/>
      <c r="T31" s="27"/>
      <c r="U31" s="28"/>
      <c r="V31" s="27"/>
      <c r="W31" s="28"/>
      <c r="X31" s="29"/>
      <c r="Y31" s="27"/>
      <c r="Z31" s="30"/>
      <c r="AA31" s="28"/>
      <c r="AB31" s="31"/>
      <c r="AC31" s="27"/>
      <c r="AD31" s="30"/>
      <c r="AE31" s="28"/>
      <c r="AF31" s="27"/>
      <c r="AG31" s="32"/>
      <c r="AH31" s="27"/>
      <c r="AI31" s="28"/>
      <c r="AJ31" s="32"/>
      <c r="AK31" s="33"/>
      <c r="AL31" s="28"/>
      <c r="AM31" s="33"/>
      <c r="AN31" s="28"/>
      <c r="AO31" s="35"/>
      <c r="AP31" s="53"/>
      <c r="AQ31" s="54"/>
      <c r="AR31" s="53"/>
      <c r="AS31" s="54"/>
      <c r="AT31" s="53"/>
      <c r="AU31" s="54"/>
      <c r="AV31" s="55"/>
      <c r="AW31" s="56"/>
      <c r="AX31" s="57"/>
      <c r="AY31" s="41"/>
      <c r="BF31" s="6"/>
      <c r="BG31" s="6"/>
      <c r="BH31" s="6"/>
      <c r="BI31" s="6"/>
      <c r="BJ31" s="6"/>
      <c r="BK31" s="6"/>
      <c r="BL31" s="6"/>
      <c r="BM31" s="6"/>
      <c r="BN31" s="6"/>
      <c r="BO31" s="6"/>
      <c r="BP31" s="42"/>
      <c r="BQ31" s="43"/>
      <c r="BR31" s="43"/>
      <c r="BS31" s="43"/>
      <c r="BT31" s="43"/>
      <c r="BU31" s="43"/>
      <c r="BV31" s="65"/>
      <c r="BW31" s="46"/>
      <c r="BX31" s="47"/>
      <c r="BY31" s="47"/>
      <c r="BZ31" s="47"/>
      <c r="CA31" s="47"/>
      <c r="CB31" s="47"/>
      <c r="CC31" s="47"/>
      <c r="CD31" s="47"/>
      <c r="CY31" s="12"/>
      <c r="CZ31" s="12"/>
    </row>
    <row r="32" spans="1:104" s="11" customFormat="1" ht="11.25" x14ac:dyDescent="0.15">
      <c r="A32" s="48"/>
      <c r="B32" s="22"/>
      <c r="C32" s="27"/>
      <c r="D32" s="49"/>
      <c r="E32" s="30"/>
      <c r="F32" s="30"/>
      <c r="G32" s="30"/>
      <c r="H32" s="52"/>
      <c r="I32" s="52"/>
      <c r="J32" s="52"/>
      <c r="K32" s="52"/>
      <c r="L32" s="52"/>
      <c r="M32" s="52"/>
      <c r="N32" s="52"/>
      <c r="O32" s="52"/>
      <c r="P32" s="52"/>
      <c r="Q32" s="52"/>
      <c r="R32" s="52"/>
      <c r="S32" s="52"/>
      <c r="T32" s="27"/>
      <c r="U32" s="28"/>
      <c r="V32" s="27"/>
      <c r="W32" s="28"/>
      <c r="X32" s="29"/>
      <c r="Y32" s="27"/>
      <c r="Z32" s="30"/>
      <c r="AA32" s="28"/>
      <c r="AB32" s="31"/>
      <c r="AC32" s="27"/>
      <c r="AD32" s="30"/>
      <c r="AE32" s="28"/>
      <c r="AF32" s="27"/>
      <c r="AG32" s="32"/>
      <c r="AH32" s="27"/>
      <c r="AI32" s="28"/>
      <c r="AJ32" s="32"/>
      <c r="AK32" s="33"/>
      <c r="AL32" s="28"/>
      <c r="AM32" s="33"/>
      <c r="AN32" s="28"/>
      <c r="AO32" s="35"/>
      <c r="AP32" s="53"/>
      <c r="AQ32" s="54"/>
      <c r="AR32" s="53"/>
      <c r="AS32" s="54"/>
      <c r="AT32" s="53"/>
      <c r="AU32" s="54"/>
      <c r="AV32" s="55"/>
      <c r="AW32" s="56"/>
      <c r="AX32" s="57"/>
      <c r="AY32" s="41"/>
      <c r="BF32" s="6"/>
      <c r="BG32" s="6"/>
      <c r="BH32" s="6"/>
      <c r="BI32" s="6"/>
      <c r="BJ32" s="6"/>
      <c r="BK32" s="6"/>
      <c r="BL32" s="6"/>
      <c r="BM32" s="6"/>
      <c r="BN32" s="6"/>
      <c r="BO32" s="6"/>
      <c r="BP32" s="42"/>
      <c r="BQ32" s="43"/>
      <c r="BR32" s="43"/>
      <c r="BS32" s="43"/>
      <c r="BT32" s="43"/>
      <c r="BU32" s="43"/>
      <c r="BV32" s="65"/>
      <c r="BW32" s="46"/>
      <c r="BX32" s="47"/>
      <c r="BY32" s="47"/>
      <c r="BZ32" s="47"/>
      <c r="CA32" s="47"/>
      <c r="CB32" s="47"/>
      <c r="CC32" s="47"/>
      <c r="CD32" s="47"/>
      <c r="CY32" s="12"/>
      <c r="CZ32" s="12"/>
    </row>
    <row r="33" spans="1:104" s="11" customFormat="1" ht="11.25" x14ac:dyDescent="0.15">
      <c r="A33" s="48"/>
      <c r="B33" s="22"/>
      <c r="C33" s="27"/>
      <c r="D33" s="49"/>
      <c r="E33" s="30"/>
      <c r="F33" s="30"/>
      <c r="G33" s="30"/>
      <c r="H33" s="52"/>
      <c r="I33" s="52"/>
      <c r="J33" s="52"/>
      <c r="K33" s="52"/>
      <c r="L33" s="52"/>
      <c r="M33" s="52"/>
      <c r="N33" s="52"/>
      <c r="O33" s="52"/>
      <c r="P33" s="52"/>
      <c r="Q33" s="52"/>
      <c r="R33" s="52"/>
      <c r="S33" s="52"/>
      <c r="T33" s="27"/>
      <c r="U33" s="71"/>
      <c r="V33" s="27"/>
      <c r="W33" s="28"/>
      <c r="X33" s="29"/>
      <c r="Y33" s="27"/>
      <c r="Z33" s="30"/>
      <c r="AA33" s="28"/>
      <c r="AB33" s="31"/>
      <c r="AC33" s="27"/>
      <c r="AD33" s="30"/>
      <c r="AE33" s="28"/>
      <c r="AF33" s="27"/>
      <c r="AG33" s="32"/>
      <c r="AH33" s="27"/>
      <c r="AI33" s="28"/>
      <c r="AJ33" s="32"/>
      <c r="AK33" s="33"/>
      <c r="AL33" s="28"/>
      <c r="AM33" s="33"/>
      <c r="AN33" s="28"/>
      <c r="AO33" s="35"/>
      <c r="AP33" s="53"/>
      <c r="AQ33" s="54"/>
      <c r="AR33" s="53"/>
      <c r="AS33" s="54"/>
      <c r="AT33" s="53"/>
      <c r="AU33" s="54"/>
      <c r="AV33" s="55"/>
      <c r="AW33" s="56"/>
      <c r="AX33" s="57"/>
      <c r="AY33" s="41"/>
      <c r="BF33" s="6"/>
      <c r="BG33" s="6"/>
      <c r="BH33" s="6"/>
      <c r="BI33" s="6"/>
      <c r="BJ33" s="6"/>
      <c r="BK33" s="6"/>
      <c r="BL33" s="6"/>
      <c r="BM33" s="6"/>
      <c r="BN33" s="6"/>
      <c r="BO33" s="6"/>
      <c r="BP33" s="42"/>
      <c r="BQ33" s="43"/>
      <c r="BR33" s="43"/>
      <c r="BS33" s="43"/>
      <c r="BT33" s="43"/>
      <c r="BU33" s="43"/>
      <c r="BV33" s="65"/>
      <c r="BW33" s="46"/>
      <c r="BX33" s="47"/>
      <c r="BY33" s="47"/>
      <c r="BZ33" s="47"/>
      <c r="CA33" s="47"/>
      <c r="CB33" s="47"/>
      <c r="CC33" s="47"/>
      <c r="CD33" s="47"/>
      <c r="CY33" s="12"/>
      <c r="CZ33" s="12"/>
    </row>
    <row r="34" spans="1:104" s="11" customFormat="1" ht="11.25" x14ac:dyDescent="0.15">
      <c r="A34" s="48"/>
      <c r="B34" s="22"/>
      <c r="C34" s="27"/>
      <c r="D34" s="49"/>
      <c r="E34" s="30"/>
      <c r="F34" s="59"/>
      <c r="G34" s="59"/>
      <c r="H34" s="59"/>
      <c r="I34" s="59"/>
      <c r="J34" s="59"/>
      <c r="K34" s="59"/>
      <c r="L34" s="59"/>
      <c r="M34" s="59"/>
      <c r="N34" s="59"/>
      <c r="O34" s="59"/>
      <c r="P34" s="59"/>
      <c r="Q34" s="59"/>
      <c r="R34" s="59"/>
      <c r="S34" s="59"/>
      <c r="T34" s="27"/>
      <c r="U34" s="61"/>
      <c r="V34" s="27"/>
      <c r="W34" s="28"/>
      <c r="X34" s="29"/>
      <c r="Y34" s="27"/>
      <c r="Z34" s="30"/>
      <c r="AA34" s="28"/>
      <c r="AB34" s="31"/>
      <c r="AC34" s="27"/>
      <c r="AD34" s="30"/>
      <c r="AE34" s="28"/>
      <c r="AF34" s="27"/>
      <c r="AG34" s="32"/>
      <c r="AH34" s="27"/>
      <c r="AI34" s="72"/>
      <c r="AJ34" s="32"/>
      <c r="AK34" s="33"/>
      <c r="AL34" s="28"/>
      <c r="AM34" s="33"/>
      <c r="AN34" s="28"/>
      <c r="AO34" s="35"/>
      <c r="AP34" s="53"/>
      <c r="AQ34" s="54"/>
      <c r="AR34" s="53"/>
      <c r="AS34" s="54"/>
      <c r="AT34" s="53"/>
      <c r="AU34" s="54"/>
      <c r="AV34" s="55"/>
      <c r="AW34" s="56"/>
      <c r="AX34" s="57"/>
      <c r="AY34" s="41"/>
      <c r="BF34" s="6"/>
      <c r="BG34" s="6"/>
      <c r="BH34" s="6"/>
      <c r="BI34" s="6"/>
      <c r="BJ34" s="6"/>
      <c r="BK34" s="6"/>
      <c r="BL34" s="6"/>
      <c r="BM34" s="6"/>
      <c r="BN34" s="6"/>
      <c r="BO34" s="6"/>
      <c r="BP34" s="42"/>
      <c r="BQ34" s="43"/>
      <c r="BR34" s="43"/>
      <c r="BS34" s="43"/>
      <c r="BT34" s="43"/>
      <c r="BU34" s="43"/>
      <c r="BV34" s="65"/>
      <c r="BW34" s="46"/>
      <c r="BX34" s="47"/>
      <c r="BY34" s="47"/>
      <c r="BZ34" s="47"/>
      <c r="CA34" s="47"/>
      <c r="CB34" s="47"/>
      <c r="CC34" s="47"/>
      <c r="CD34" s="47"/>
      <c r="CY34" s="12"/>
      <c r="CZ34" s="12"/>
    </row>
    <row r="35" spans="1:104" s="11" customFormat="1" ht="11.25" x14ac:dyDescent="0.15">
      <c r="A35" s="48"/>
      <c r="B35" s="22"/>
      <c r="C35" s="62"/>
      <c r="D35" s="58"/>
      <c r="E35" s="59"/>
      <c r="F35" s="30"/>
      <c r="G35" s="30"/>
      <c r="H35" s="52"/>
      <c r="I35" s="52"/>
      <c r="J35" s="52"/>
      <c r="K35" s="52"/>
      <c r="L35" s="52"/>
      <c r="M35" s="52"/>
      <c r="N35" s="52"/>
      <c r="O35" s="52"/>
      <c r="P35" s="52"/>
      <c r="Q35" s="52"/>
      <c r="R35" s="52"/>
      <c r="S35" s="52"/>
      <c r="T35" s="62"/>
      <c r="U35" s="28"/>
      <c r="V35" s="27"/>
      <c r="W35" s="28"/>
      <c r="X35" s="69"/>
      <c r="Y35" s="62"/>
      <c r="Z35" s="59"/>
      <c r="AA35" s="61"/>
      <c r="AB35" s="31"/>
      <c r="AC35" s="27"/>
      <c r="AD35" s="30"/>
      <c r="AE35" s="28"/>
      <c r="AF35" s="27"/>
      <c r="AG35" s="32"/>
      <c r="AH35" s="62"/>
      <c r="AI35" s="72"/>
      <c r="AJ35" s="72"/>
      <c r="AK35" s="69"/>
      <c r="AL35" s="28"/>
      <c r="AM35" s="69"/>
      <c r="AN35" s="28"/>
      <c r="AO35" s="35"/>
      <c r="AP35" s="53"/>
      <c r="AQ35" s="54"/>
      <c r="AR35" s="53"/>
      <c r="AS35" s="54"/>
      <c r="AT35" s="53"/>
      <c r="AU35" s="54"/>
      <c r="AV35" s="55"/>
      <c r="AW35" s="70"/>
      <c r="AX35" s="57"/>
      <c r="AY35" s="41"/>
      <c r="BF35" s="6"/>
      <c r="BG35" s="6"/>
      <c r="BH35" s="6"/>
      <c r="BI35" s="6"/>
      <c r="BJ35" s="6"/>
      <c r="BK35" s="6"/>
      <c r="BL35" s="6"/>
      <c r="BM35" s="6"/>
      <c r="BN35" s="6"/>
      <c r="BO35" s="6"/>
      <c r="BP35" s="42"/>
      <c r="BQ35" s="43"/>
      <c r="BR35" s="43"/>
      <c r="BS35" s="43"/>
      <c r="BT35" s="43"/>
      <c r="BU35" s="43"/>
      <c r="BV35" s="65"/>
      <c r="BW35" s="46"/>
      <c r="BX35" s="47"/>
      <c r="BY35" s="47"/>
      <c r="BZ35" s="47"/>
      <c r="CA35" s="47"/>
      <c r="CB35" s="47"/>
      <c r="CC35" s="47"/>
      <c r="CD35" s="47"/>
      <c r="CY35" s="12"/>
      <c r="CZ35" s="12"/>
    </row>
    <row r="36" spans="1:104" s="11" customFormat="1" ht="11.25" x14ac:dyDescent="0.15">
      <c r="A36" s="48"/>
      <c r="B36" s="22"/>
      <c r="C36" s="27"/>
      <c r="D36" s="49"/>
      <c r="E36" s="30"/>
      <c r="F36" s="30"/>
      <c r="G36" s="30"/>
      <c r="H36" s="52"/>
      <c r="I36" s="52"/>
      <c r="J36" s="52"/>
      <c r="K36" s="52"/>
      <c r="L36" s="52"/>
      <c r="M36" s="52"/>
      <c r="N36" s="52"/>
      <c r="O36" s="52"/>
      <c r="P36" s="52"/>
      <c r="Q36" s="52"/>
      <c r="R36" s="52"/>
      <c r="S36" s="52"/>
      <c r="T36" s="27"/>
      <c r="U36" s="28"/>
      <c r="V36" s="27"/>
      <c r="W36" s="28"/>
      <c r="X36" s="29"/>
      <c r="Y36" s="27"/>
      <c r="Z36" s="30"/>
      <c r="AA36" s="28"/>
      <c r="AB36" s="31"/>
      <c r="AC36" s="27"/>
      <c r="AD36" s="30"/>
      <c r="AE36" s="28"/>
      <c r="AF36" s="27"/>
      <c r="AG36" s="32"/>
      <c r="AH36" s="27"/>
      <c r="AI36" s="28"/>
      <c r="AJ36" s="32"/>
      <c r="AK36" s="33"/>
      <c r="AL36" s="28"/>
      <c r="AM36" s="33"/>
      <c r="AN36" s="28"/>
      <c r="AO36" s="35"/>
      <c r="AP36" s="53"/>
      <c r="AQ36" s="54"/>
      <c r="AR36" s="53"/>
      <c r="AS36" s="54"/>
      <c r="AT36" s="53"/>
      <c r="AU36" s="54"/>
      <c r="AV36" s="55"/>
      <c r="AW36" s="56"/>
      <c r="AX36" s="57"/>
      <c r="AY36" s="41"/>
      <c r="BF36" s="6"/>
      <c r="BG36" s="6"/>
      <c r="BH36" s="6"/>
      <c r="BI36" s="6"/>
      <c r="BJ36" s="6"/>
      <c r="BK36" s="6"/>
      <c r="BL36" s="6"/>
      <c r="BM36" s="6"/>
      <c r="BN36" s="6"/>
      <c r="BO36" s="6"/>
      <c r="BP36" s="42"/>
      <c r="BQ36" s="43"/>
      <c r="BR36" s="43"/>
      <c r="BS36" s="43"/>
      <c r="BT36" s="43"/>
      <c r="BU36" s="43"/>
      <c r="BV36" s="65"/>
      <c r="BW36" s="46"/>
      <c r="BX36" s="47"/>
      <c r="BY36" s="47"/>
      <c r="BZ36" s="47"/>
      <c r="CA36" s="47"/>
      <c r="CB36" s="47"/>
      <c r="CC36" s="47"/>
      <c r="CD36" s="47"/>
      <c r="CY36" s="12"/>
      <c r="CZ36" s="12"/>
    </row>
    <row r="37" spans="1:104" s="11" customFormat="1" ht="11.25" x14ac:dyDescent="0.15">
      <c r="A37" s="67"/>
      <c r="B37" s="22"/>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c r="AC37" s="27"/>
      <c r="AD37" s="30"/>
      <c r="AE37" s="28"/>
      <c r="AF37" s="27"/>
      <c r="AG37" s="32"/>
      <c r="AH37" s="62"/>
      <c r="AI37" s="28"/>
      <c r="AJ37" s="32"/>
      <c r="AK37" s="69"/>
      <c r="AL37" s="28"/>
      <c r="AM37" s="69"/>
      <c r="AN37" s="28"/>
      <c r="AO37" s="35"/>
      <c r="AP37" s="53"/>
      <c r="AQ37" s="54"/>
      <c r="AR37" s="53"/>
      <c r="AS37" s="54"/>
      <c r="AT37" s="53"/>
      <c r="AU37" s="54"/>
      <c r="AV37" s="55"/>
      <c r="AW37" s="70"/>
      <c r="AX37" s="57"/>
      <c r="AY37" s="41"/>
      <c r="BF37" s="6"/>
      <c r="BG37" s="6"/>
      <c r="BH37" s="6"/>
      <c r="BI37" s="6"/>
      <c r="BJ37" s="6"/>
      <c r="BK37" s="6"/>
      <c r="BL37" s="6"/>
      <c r="BM37" s="6"/>
      <c r="BN37" s="6"/>
      <c r="BO37" s="6"/>
      <c r="BP37" s="42"/>
      <c r="BQ37" s="43"/>
      <c r="BR37" s="43"/>
      <c r="BS37" s="43"/>
      <c r="BT37" s="43"/>
      <c r="BU37" s="43"/>
      <c r="BV37" s="65"/>
      <c r="BW37" s="46"/>
      <c r="BX37" s="47"/>
      <c r="BY37" s="47"/>
      <c r="BZ37" s="47"/>
      <c r="CA37" s="47"/>
      <c r="CB37" s="47"/>
      <c r="CC37" s="47"/>
      <c r="CD37" s="47"/>
      <c r="CY37" s="12"/>
      <c r="CZ37" s="12"/>
    </row>
    <row r="38" spans="1:104" s="11" customFormat="1" ht="11.25" x14ac:dyDescent="0.15">
      <c r="A38" s="67"/>
      <c r="B38" s="22"/>
      <c r="C38" s="62"/>
      <c r="D38" s="58"/>
      <c r="E38" s="59"/>
      <c r="F38" s="30"/>
      <c r="G38" s="30"/>
      <c r="H38" s="52"/>
      <c r="I38" s="52"/>
      <c r="J38" s="52"/>
      <c r="K38" s="52"/>
      <c r="L38" s="52"/>
      <c r="M38" s="52"/>
      <c r="N38" s="52"/>
      <c r="O38" s="52"/>
      <c r="P38" s="52"/>
      <c r="Q38" s="52"/>
      <c r="R38" s="52"/>
      <c r="S38" s="52"/>
      <c r="T38" s="62"/>
      <c r="U38" s="28"/>
      <c r="V38" s="27"/>
      <c r="W38" s="28"/>
      <c r="X38" s="69"/>
      <c r="Y38" s="62"/>
      <c r="Z38" s="59"/>
      <c r="AA38" s="61"/>
      <c r="AB38" s="31"/>
      <c r="AC38" s="27"/>
      <c r="AD38" s="30"/>
      <c r="AE38" s="28"/>
      <c r="AF38" s="27"/>
      <c r="AG38" s="32"/>
      <c r="AH38" s="62"/>
      <c r="AI38" s="28"/>
      <c r="AJ38" s="32"/>
      <c r="AK38" s="69"/>
      <c r="AL38" s="28"/>
      <c r="AM38" s="69"/>
      <c r="AN38" s="28"/>
      <c r="AO38" s="35"/>
      <c r="AP38" s="53"/>
      <c r="AQ38" s="54"/>
      <c r="AR38" s="53"/>
      <c r="AS38" s="54"/>
      <c r="AT38" s="53"/>
      <c r="AU38" s="54"/>
      <c r="AV38" s="55"/>
      <c r="AW38" s="70"/>
      <c r="AX38" s="57"/>
      <c r="AY38" s="41"/>
      <c r="BF38" s="6"/>
      <c r="BG38" s="6"/>
      <c r="BH38" s="6"/>
      <c r="BI38" s="6"/>
      <c r="BJ38" s="6"/>
      <c r="BK38" s="6"/>
      <c r="BL38" s="6"/>
      <c r="BM38" s="6"/>
      <c r="BN38" s="6"/>
      <c r="BO38" s="6"/>
      <c r="BP38" s="42"/>
      <c r="BQ38" s="43"/>
      <c r="BR38" s="43"/>
      <c r="BS38" s="43"/>
      <c r="BT38" s="43"/>
      <c r="BU38" s="43"/>
      <c r="BV38" s="65"/>
      <c r="BW38" s="46"/>
      <c r="BX38" s="47"/>
      <c r="BY38" s="47"/>
      <c r="BZ38" s="47"/>
      <c r="CA38" s="47"/>
      <c r="CB38" s="47"/>
      <c r="CC38" s="47"/>
      <c r="CD38" s="47"/>
      <c r="CY38" s="12"/>
      <c r="CZ38" s="12"/>
    </row>
    <row r="39" spans="1:104" s="11" customFormat="1" ht="11.25" x14ac:dyDescent="0.15">
      <c r="A39" s="48"/>
      <c r="B39" s="22"/>
      <c r="C39" s="27"/>
      <c r="D39" s="49"/>
      <c r="E39" s="30"/>
      <c r="F39" s="30"/>
      <c r="G39" s="30"/>
      <c r="H39" s="52"/>
      <c r="I39" s="52"/>
      <c r="J39" s="52"/>
      <c r="K39" s="52"/>
      <c r="L39" s="52"/>
      <c r="M39" s="52"/>
      <c r="N39" s="52"/>
      <c r="O39" s="52"/>
      <c r="P39" s="52"/>
      <c r="Q39" s="52"/>
      <c r="R39" s="52"/>
      <c r="S39" s="52"/>
      <c r="T39" s="27"/>
      <c r="U39" s="28"/>
      <c r="V39" s="27"/>
      <c r="W39" s="28"/>
      <c r="X39" s="29"/>
      <c r="Y39" s="27"/>
      <c r="Z39" s="30"/>
      <c r="AA39" s="28"/>
      <c r="AB39" s="31"/>
      <c r="AC39" s="27"/>
      <c r="AD39" s="30"/>
      <c r="AE39" s="28"/>
      <c r="AF39" s="27"/>
      <c r="AG39" s="32"/>
      <c r="AH39" s="27"/>
      <c r="AI39" s="28"/>
      <c r="AJ39" s="32"/>
      <c r="AK39" s="33"/>
      <c r="AL39" s="28"/>
      <c r="AM39" s="33"/>
      <c r="AN39" s="28"/>
      <c r="AO39" s="35"/>
      <c r="AP39" s="53"/>
      <c r="AQ39" s="54"/>
      <c r="AR39" s="53"/>
      <c r="AS39" s="54"/>
      <c r="AT39" s="53"/>
      <c r="AU39" s="54"/>
      <c r="AV39" s="55"/>
      <c r="AW39" s="56"/>
      <c r="AX39" s="57"/>
      <c r="AY39" s="41"/>
      <c r="BF39" s="6"/>
      <c r="BG39" s="6"/>
      <c r="BH39" s="6"/>
      <c r="BI39" s="6"/>
      <c r="BJ39" s="6"/>
      <c r="BK39" s="6"/>
      <c r="BL39" s="6"/>
      <c r="BM39" s="6"/>
      <c r="BN39" s="6"/>
      <c r="BO39" s="6"/>
      <c r="BP39" s="42"/>
      <c r="BQ39" s="43"/>
      <c r="BR39" s="43"/>
      <c r="BS39" s="43"/>
      <c r="BT39" s="43"/>
      <c r="BU39" s="43"/>
      <c r="BV39" s="65"/>
      <c r="BW39" s="46"/>
      <c r="BX39" s="47"/>
      <c r="BY39" s="47"/>
      <c r="BZ39" s="47"/>
      <c r="CA39" s="47"/>
      <c r="CB39" s="47"/>
      <c r="CC39" s="47"/>
      <c r="CD39" s="47"/>
      <c r="CY39" s="12"/>
      <c r="CZ39" s="12"/>
    </row>
    <row r="40" spans="1:104" s="11" customFormat="1" ht="11.25" x14ac:dyDescent="0.15">
      <c r="A40" s="48"/>
      <c r="B40" s="22"/>
      <c r="C40" s="27"/>
      <c r="D40" s="49"/>
      <c r="E40" s="30"/>
      <c r="F40" s="30"/>
      <c r="G40" s="30"/>
      <c r="H40" s="52"/>
      <c r="I40" s="52"/>
      <c r="J40" s="52"/>
      <c r="K40" s="52"/>
      <c r="L40" s="52"/>
      <c r="M40" s="52"/>
      <c r="N40" s="52"/>
      <c r="O40" s="52"/>
      <c r="P40" s="52"/>
      <c r="Q40" s="52"/>
      <c r="R40" s="52"/>
      <c r="S40" s="52"/>
      <c r="T40" s="27"/>
      <c r="U40" s="28"/>
      <c r="V40" s="27"/>
      <c r="W40" s="28"/>
      <c r="X40" s="29"/>
      <c r="Y40" s="27"/>
      <c r="Z40" s="30"/>
      <c r="AA40" s="28"/>
      <c r="AB40" s="31"/>
      <c r="AC40" s="27"/>
      <c r="AD40" s="30"/>
      <c r="AE40" s="28"/>
      <c r="AF40" s="27"/>
      <c r="AG40" s="32"/>
      <c r="AH40" s="27"/>
      <c r="AI40" s="28"/>
      <c r="AJ40" s="32"/>
      <c r="AK40" s="33"/>
      <c r="AL40" s="28"/>
      <c r="AM40" s="33"/>
      <c r="AN40" s="28"/>
      <c r="AO40" s="35"/>
      <c r="AP40" s="53"/>
      <c r="AQ40" s="54"/>
      <c r="AR40" s="53"/>
      <c r="AS40" s="54"/>
      <c r="AT40" s="53"/>
      <c r="AU40" s="54"/>
      <c r="AV40" s="55"/>
      <c r="AW40" s="56"/>
      <c r="AX40" s="57"/>
      <c r="AY40" s="41"/>
      <c r="BF40" s="6"/>
      <c r="BG40" s="6"/>
      <c r="BH40" s="6"/>
      <c r="BI40" s="6"/>
      <c r="BJ40" s="6"/>
      <c r="BK40" s="6"/>
      <c r="BL40" s="6"/>
      <c r="BM40" s="6"/>
      <c r="BN40" s="6"/>
      <c r="BO40" s="6"/>
      <c r="BP40" s="42"/>
      <c r="BQ40" s="43"/>
      <c r="BR40" s="43"/>
      <c r="BS40" s="43"/>
      <c r="BT40" s="43"/>
      <c r="BU40" s="43"/>
      <c r="BV40" s="65"/>
      <c r="BW40" s="46"/>
      <c r="BX40" s="47"/>
      <c r="BY40" s="47"/>
      <c r="BZ40" s="47"/>
      <c r="CA40" s="47"/>
      <c r="CB40" s="47"/>
      <c r="CC40" s="47"/>
      <c r="CD40" s="47"/>
      <c r="CY40" s="12"/>
      <c r="CZ40" s="12"/>
    </row>
    <row r="41" spans="1:104" s="11" customFormat="1" ht="11.25" x14ac:dyDescent="0.15">
      <c r="A41" s="48"/>
      <c r="B41" s="22"/>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c r="AC41" s="27"/>
      <c r="AD41" s="30"/>
      <c r="AE41" s="28"/>
      <c r="AF41" s="27"/>
      <c r="AG41" s="32"/>
      <c r="AH41" s="62"/>
      <c r="AI41" s="28"/>
      <c r="AJ41" s="32"/>
      <c r="AK41" s="69"/>
      <c r="AL41" s="28"/>
      <c r="AM41" s="69"/>
      <c r="AN41" s="28"/>
      <c r="AO41" s="35"/>
      <c r="AP41" s="53"/>
      <c r="AQ41" s="54"/>
      <c r="AR41" s="53"/>
      <c r="AS41" s="54"/>
      <c r="AT41" s="53"/>
      <c r="AU41" s="54"/>
      <c r="AV41" s="55"/>
      <c r="AW41" s="70"/>
      <c r="AX41" s="57"/>
      <c r="AY41" s="41"/>
      <c r="BF41" s="6"/>
      <c r="BG41" s="6"/>
      <c r="BH41" s="6"/>
      <c r="BI41" s="6"/>
      <c r="BJ41" s="6"/>
      <c r="BK41" s="6"/>
      <c r="BL41" s="6"/>
      <c r="BM41" s="6"/>
      <c r="BN41" s="6"/>
      <c r="BO41" s="6"/>
      <c r="BP41" s="42"/>
      <c r="BQ41" s="43"/>
      <c r="BR41" s="43"/>
      <c r="BS41" s="43"/>
      <c r="BT41" s="43"/>
      <c r="BU41" s="43"/>
      <c r="BV41" s="65"/>
      <c r="BW41" s="46"/>
      <c r="BX41" s="47"/>
      <c r="BY41" s="47"/>
      <c r="BZ41" s="47"/>
      <c r="CA41" s="47"/>
      <c r="CB41" s="47"/>
      <c r="CC41" s="47"/>
      <c r="CD41" s="47"/>
      <c r="CY41" s="12"/>
      <c r="CZ41" s="12"/>
    </row>
    <row r="42" spans="1:104" s="11" customFormat="1" ht="11.25" x14ac:dyDescent="0.15">
      <c r="A42" s="48"/>
      <c r="B42" s="22"/>
      <c r="C42" s="27"/>
      <c r="D42" s="49"/>
      <c r="E42" s="30"/>
      <c r="F42" s="30"/>
      <c r="G42" s="30"/>
      <c r="H42" s="52"/>
      <c r="I42" s="52"/>
      <c r="J42" s="52"/>
      <c r="K42" s="52"/>
      <c r="L42" s="52"/>
      <c r="M42" s="52"/>
      <c r="N42" s="52"/>
      <c r="O42" s="52"/>
      <c r="P42" s="52"/>
      <c r="Q42" s="52"/>
      <c r="R42" s="52"/>
      <c r="S42" s="52"/>
      <c r="T42" s="27"/>
      <c r="U42" s="28"/>
      <c r="V42" s="27"/>
      <c r="W42" s="28"/>
      <c r="X42" s="29"/>
      <c r="Y42" s="27"/>
      <c r="Z42" s="30"/>
      <c r="AA42" s="28"/>
      <c r="AB42" s="31"/>
      <c r="AC42" s="27"/>
      <c r="AD42" s="30"/>
      <c r="AE42" s="28"/>
      <c r="AF42" s="27"/>
      <c r="AG42" s="32"/>
      <c r="AH42" s="27"/>
      <c r="AI42" s="28"/>
      <c r="AJ42" s="32"/>
      <c r="AK42" s="33"/>
      <c r="AL42" s="28"/>
      <c r="AM42" s="33"/>
      <c r="AN42" s="28"/>
      <c r="AO42" s="35"/>
      <c r="AP42" s="53"/>
      <c r="AQ42" s="54"/>
      <c r="AR42" s="53"/>
      <c r="AS42" s="54"/>
      <c r="AT42" s="53"/>
      <c r="AU42" s="54"/>
      <c r="AV42" s="55"/>
      <c r="AW42" s="56"/>
      <c r="AX42" s="57"/>
      <c r="AY42" s="41"/>
      <c r="BF42" s="6"/>
      <c r="BG42" s="6"/>
      <c r="BH42" s="6"/>
      <c r="BI42" s="6"/>
      <c r="BJ42" s="6"/>
      <c r="BK42" s="6"/>
      <c r="BL42" s="6"/>
      <c r="BM42" s="6"/>
      <c r="BN42" s="6"/>
      <c r="BO42" s="6"/>
      <c r="BP42" s="42"/>
      <c r="BQ42" s="43"/>
      <c r="BR42" s="43"/>
      <c r="BS42" s="43"/>
      <c r="BT42" s="43"/>
      <c r="BU42" s="43"/>
      <c r="BV42" s="65"/>
      <c r="BW42" s="46"/>
      <c r="BX42" s="47"/>
      <c r="BY42" s="47"/>
      <c r="BZ42" s="47"/>
      <c r="CA42" s="47"/>
      <c r="CB42" s="47"/>
      <c r="CC42" s="47"/>
      <c r="CD42" s="47"/>
      <c r="CY42" s="12"/>
      <c r="CZ42" s="12"/>
    </row>
    <row r="43" spans="1:104" s="11" customFormat="1" ht="11.25" x14ac:dyDescent="0.15">
      <c r="A43" s="48"/>
      <c r="B43" s="22"/>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c r="AC43" s="27"/>
      <c r="AD43" s="30"/>
      <c r="AE43" s="28"/>
      <c r="AF43" s="27"/>
      <c r="AG43" s="32"/>
      <c r="AH43" s="62"/>
      <c r="AI43" s="28"/>
      <c r="AJ43" s="32"/>
      <c r="AK43" s="69"/>
      <c r="AL43" s="28"/>
      <c r="AM43" s="69"/>
      <c r="AN43" s="28"/>
      <c r="AO43" s="35"/>
      <c r="AP43" s="53"/>
      <c r="AQ43" s="54"/>
      <c r="AR43" s="53"/>
      <c r="AS43" s="54"/>
      <c r="AT43" s="53"/>
      <c r="AU43" s="54"/>
      <c r="AV43" s="55"/>
      <c r="AW43" s="70"/>
      <c r="AX43" s="57"/>
      <c r="AY43" s="41"/>
      <c r="BF43" s="6"/>
      <c r="BG43" s="6"/>
      <c r="BH43" s="6"/>
      <c r="BI43" s="6"/>
      <c r="BJ43" s="6"/>
      <c r="BK43" s="6"/>
      <c r="BL43" s="6"/>
      <c r="BM43" s="6"/>
      <c r="BN43" s="6"/>
      <c r="BO43" s="6"/>
      <c r="BP43" s="42"/>
      <c r="BQ43" s="43"/>
      <c r="BR43" s="43"/>
      <c r="BS43" s="43"/>
      <c r="BT43" s="43"/>
      <c r="BU43" s="43"/>
      <c r="BV43" s="65"/>
      <c r="BW43" s="46"/>
      <c r="BX43" s="47"/>
      <c r="BY43" s="47"/>
      <c r="BZ43" s="47"/>
      <c r="CA43" s="47"/>
      <c r="CB43" s="47"/>
      <c r="CC43" s="47"/>
      <c r="CD43" s="47"/>
      <c r="CY43" s="12"/>
      <c r="CZ43" s="12"/>
    </row>
    <row r="44" spans="1:104" s="11" customFormat="1" ht="11.25" x14ac:dyDescent="0.15">
      <c r="A44" s="48"/>
      <c r="B44" s="22"/>
      <c r="C44" s="27"/>
      <c r="D44" s="49"/>
      <c r="E44" s="30"/>
      <c r="F44" s="30"/>
      <c r="G44" s="30"/>
      <c r="H44" s="52"/>
      <c r="I44" s="52"/>
      <c r="J44" s="52"/>
      <c r="K44" s="52"/>
      <c r="L44" s="52"/>
      <c r="M44" s="52"/>
      <c r="N44" s="52"/>
      <c r="O44" s="52"/>
      <c r="P44" s="52"/>
      <c r="Q44" s="52"/>
      <c r="R44" s="52"/>
      <c r="S44" s="52"/>
      <c r="T44" s="27"/>
      <c r="U44" s="28"/>
      <c r="V44" s="27"/>
      <c r="W44" s="28"/>
      <c r="X44" s="29"/>
      <c r="Y44" s="27"/>
      <c r="Z44" s="30"/>
      <c r="AA44" s="28"/>
      <c r="AB44" s="31"/>
      <c r="AC44" s="27"/>
      <c r="AD44" s="30"/>
      <c r="AE44" s="28"/>
      <c r="AF44" s="27"/>
      <c r="AG44" s="32"/>
      <c r="AH44" s="27"/>
      <c r="AI44" s="28"/>
      <c r="AJ44" s="32"/>
      <c r="AK44" s="33"/>
      <c r="AL44" s="28"/>
      <c r="AM44" s="33"/>
      <c r="AN44" s="28"/>
      <c r="AO44" s="35"/>
      <c r="AP44" s="53"/>
      <c r="AQ44" s="54"/>
      <c r="AR44" s="53"/>
      <c r="AS44" s="54"/>
      <c r="AT44" s="53"/>
      <c r="AU44" s="54"/>
      <c r="AV44" s="55"/>
      <c r="AW44" s="56"/>
      <c r="AX44" s="57"/>
      <c r="AY44" s="41"/>
      <c r="BF44" s="6"/>
      <c r="BG44" s="6"/>
      <c r="BH44" s="6"/>
      <c r="BI44" s="6"/>
      <c r="BJ44" s="6"/>
      <c r="BK44" s="6"/>
      <c r="BL44" s="6"/>
      <c r="BM44" s="6"/>
      <c r="BN44" s="6"/>
      <c r="BO44" s="6"/>
      <c r="BP44" s="42"/>
      <c r="BQ44" s="43"/>
      <c r="BR44" s="43"/>
      <c r="BS44" s="43"/>
      <c r="BT44" s="43"/>
      <c r="BU44" s="43"/>
      <c r="BV44" s="65"/>
      <c r="BW44" s="46"/>
      <c r="BX44" s="47"/>
      <c r="BY44" s="47"/>
      <c r="BZ44" s="47"/>
      <c r="CA44" s="47"/>
      <c r="CB44" s="47"/>
      <c r="CC44" s="47"/>
      <c r="CD44" s="47"/>
      <c r="CY44" s="12"/>
      <c r="CZ44" s="12"/>
    </row>
    <row r="45" spans="1:104" s="11" customFormat="1" ht="11.25" x14ac:dyDescent="0.15">
      <c r="A45" s="48"/>
      <c r="B45" s="22"/>
      <c r="C45" s="27"/>
      <c r="D45" s="49"/>
      <c r="E45" s="30"/>
      <c r="F45" s="30"/>
      <c r="G45" s="30"/>
      <c r="H45" s="52"/>
      <c r="I45" s="52"/>
      <c r="J45" s="52"/>
      <c r="K45" s="52"/>
      <c r="L45" s="52"/>
      <c r="M45" s="52"/>
      <c r="N45" s="52"/>
      <c r="O45" s="52"/>
      <c r="P45" s="52"/>
      <c r="Q45" s="52"/>
      <c r="R45" s="52"/>
      <c r="S45" s="52"/>
      <c r="T45" s="27"/>
      <c r="U45" s="28"/>
      <c r="V45" s="27"/>
      <c r="W45" s="28"/>
      <c r="X45" s="29"/>
      <c r="Y45" s="27"/>
      <c r="Z45" s="30"/>
      <c r="AA45" s="28"/>
      <c r="AB45" s="31"/>
      <c r="AC45" s="27"/>
      <c r="AD45" s="30"/>
      <c r="AE45" s="28"/>
      <c r="AF45" s="27"/>
      <c r="AG45" s="32"/>
      <c r="AH45" s="27"/>
      <c r="AI45" s="28"/>
      <c r="AJ45" s="32"/>
      <c r="AK45" s="33"/>
      <c r="AL45" s="28"/>
      <c r="AM45" s="33"/>
      <c r="AN45" s="28"/>
      <c r="AO45" s="35"/>
      <c r="AP45" s="53"/>
      <c r="AQ45" s="54"/>
      <c r="AR45" s="53"/>
      <c r="AS45" s="54"/>
      <c r="AT45" s="53"/>
      <c r="AU45" s="54"/>
      <c r="AV45" s="55"/>
      <c r="AW45" s="56"/>
      <c r="AX45" s="57"/>
      <c r="AY45" s="41"/>
      <c r="BF45" s="6"/>
      <c r="BG45" s="6"/>
      <c r="BH45" s="6"/>
      <c r="BI45" s="6"/>
      <c r="BJ45" s="6"/>
      <c r="BK45" s="6"/>
      <c r="BL45" s="6"/>
      <c r="BM45" s="6"/>
      <c r="BN45" s="6"/>
      <c r="BO45" s="6"/>
      <c r="BP45" s="42"/>
      <c r="BQ45" s="43"/>
      <c r="BR45" s="43"/>
      <c r="BS45" s="43"/>
      <c r="BT45" s="43"/>
      <c r="BU45" s="43"/>
      <c r="BV45" s="65"/>
      <c r="BW45" s="46"/>
      <c r="BX45" s="47"/>
      <c r="BY45" s="47"/>
      <c r="BZ45" s="47"/>
      <c r="CA45" s="47"/>
      <c r="CB45" s="47"/>
      <c r="CC45" s="47"/>
      <c r="CD45" s="47"/>
      <c r="CY45" s="12"/>
      <c r="CZ45" s="12"/>
    </row>
    <row r="46" spans="1:104" s="11" customFormat="1" ht="11.25" x14ac:dyDescent="0.15">
      <c r="A46" s="48"/>
      <c r="B46" s="22"/>
      <c r="C46" s="27"/>
      <c r="D46" s="49"/>
      <c r="E46" s="30"/>
      <c r="F46" s="30"/>
      <c r="G46" s="30"/>
      <c r="H46" s="52"/>
      <c r="I46" s="52"/>
      <c r="J46" s="52"/>
      <c r="K46" s="52"/>
      <c r="L46" s="52"/>
      <c r="M46" s="52"/>
      <c r="N46" s="52"/>
      <c r="O46" s="52"/>
      <c r="P46" s="52"/>
      <c r="Q46" s="52"/>
      <c r="R46" s="52"/>
      <c r="S46" s="52"/>
      <c r="T46" s="27"/>
      <c r="U46" s="28"/>
      <c r="V46" s="27"/>
      <c r="W46" s="28"/>
      <c r="X46" s="29"/>
      <c r="Y46" s="27"/>
      <c r="Z46" s="30"/>
      <c r="AA46" s="28"/>
      <c r="AB46" s="31"/>
      <c r="AC46" s="27"/>
      <c r="AD46" s="30"/>
      <c r="AE46" s="28"/>
      <c r="AF46" s="62"/>
      <c r="AG46" s="66"/>
      <c r="AH46" s="27"/>
      <c r="AI46" s="28"/>
      <c r="AJ46" s="32"/>
      <c r="AK46" s="33"/>
      <c r="AL46" s="28"/>
      <c r="AM46" s="33"/>
      <c r="AN46" s="28"/>
      <c r="AO46" s="35"/>
      <c r="AP46" s="53"/>
      <c r="AQ46" s="54"/>
      <c r="AR46" s="53"/>
      <c r="AS46" s="54"/>
      <c r="AT46" s="53"/>
      <c r="AU46" s="54"/>
      <c r="AV46" s="55"/>
      <c r="AW46" s="56"/>
      <c r="AX46" s="57"/>
      <c r="AY46" s="41"/>
      <c r="BF46" s="6"/>
      <c r="BG46" s="6"/>
      <c r="BH46" s="6"/>
      <c r="BI46" s="6"/>
      <c r="BJ46" s="6"/>
      <c r="BK46" s="6"/>
      <c r="BL46" s="6"/>
      <c r="BM46" s="6"/>
      <c r="BN46" s="6"/>
      <c r="BO46" s="6"/>
      <c r="BP46" s="42"/>
      <c r="BQ46" s="43"/>
      <c r="BR46" s="43"/>
      <c r="BS46" s="43"/>
      <c r="BT46" s="43"/>
      <c r="BU46" s="43"/>
      <c r="BV46" s="46"/>
      <c r="BW46" s="46"/>
      <c r="BX46" s="47"/>
      <c r="BY46" s="47"/>
      <c r="BZ46" s="47"/>
      <c r="CA46" s="47"/>
      <c r="CB46" s="47"/>
      <c r="CC46" s="47"/>
      <c r="CD46" s="64"/>
      <c r="CY46" s="12"/>
      <c r="CZ46" s="12"/>
    </row>
    <row r="47" spans="1:104" s="11" customFormat="1" ht="11.25" x14ac:dyDescent="0.15">
      <c r="A47" s="48"/>
      <c r="B47" s="22"/>
      <c r="C47" s="62"/>
      <c r="D47" s="58"/>
      <c r="E47" s="30"/>
      <c r="F47" s="30"/>
      <c r="G47" s="30"/>
      <c r="H47" s="52"/>
      <c r="I47" s="52"/>
      <c r="J47" s="52"/>
      <c r="K47" s="52"/>
      <c r="L47" s="52"/>
      <c r="M47" s="58"/>
      <c r="N47" s="58"/>
      <c r="O47" s="58"/>
      <c r="P47" s="58"/>
      <c r="Q47" s="58"/>
      <c r="R47" s="58"/>
      <c r="S47" s="58"/>
      <c r="T47" s="27"/>
      <c r="U47" s="28"/>
      <c r="V47" s="62"/>
      <c r="W47" s="28"/>
      <c r="X47" s="29"/>
      <c r="Y47" s="27"/>
      <c r="Z47" s="30"/>
      <c r="AA47" s="28"/>
      <c r="AB47" s="31"/>
      <c r="AC47" s="27"/>
      <c r="AD47" s="30"/>
      <c r="AE47" s="28"/>
      <c r="AF47" s="27"/>
      <c r="AG47" s="32"/>
      <c r="AH47" s="27"/>
      <c r="AI47" s="28"/>
      <c r="AJ47" s="32"/>
      <c r="AK47" s="33"/>
      <c r="AL47" s="28"/>
      <c r="AM47" s="33"/>
      <c r="AN47" s="28"/>
      <c r="AO47" s="35"/>
      <c r="AP47" s="53"/>
      <c r="AQ47" s="54"/>
      <c r="AR47" s="53"/>
      <c r="AS47" s="54"/>
      <c r="AT47" s="53"/>
      <c r="AU47" s="54"/>
      <c r="AV47" s="55"/>
      <c r="AW47" s="56"/>
      <c r="AX47" s="57"/>
      <c r="AY47" s="41"/>
      <c r="BF47" s="6"/>
      <c r="BG47" s="6"/>
      <c r="BH47" s="6"/>
      <c r="BI47" s="6"/>
      <c r="BJ47" s="6"/>
      <c r="BK47" s="6"/>
      <c r="BL47" s="6"/>
      <c r="BM47" s="6"/>
      <c r="BN47" s="6"/>
      <c r="BO47" s="6"/>
      <c r="BP47" s="42"/>
      <c r="BQ47" s="43"/>
      <c r="BR47" s="43"/>
      <c r="BS47" s="43"/>
      <c r="BT47" s="43"/>
      <c r="BU47" s="43"/>
      <c r="BV47" s="65"/>
      <c r="BW47" s="46"/>
      <c r="BX47" s="47"/>
      <c r="BY47" s="47"/>
      <c r="BZ47" s="47"/>
      <c r="CA47" s="47"/>
      <c r="CB47" s="47"/>
      <c r="CC47" s="47"/>
      <c r="CD47" s="47"/>
      <c r="CY47" s="12"/>
      <c r="CZ47" s="12"/>
    </row>
    <row r="48" spans="1:104" s="11" customFormat="1" ht="24.75" customHeight="1" x14ac:dyDescent="0.15">
      <c r="A48" s="67"/>
      <c r="B48" s="22"/>
      <c r="C48" s="27"/>
      <c r="D48" s="49"/>
      <c r="E48" s="30"/>
      <c r="F48" s="30"/>
      <c r="G48" s="30"/>
      <c r="H48" s="52"/>
      <c r="I48" s="52"/>
      <c r="J48" s="52"/>
      <c r="K48" s="52"/>
      <c r="L48" s="52"/>
      <c r="M48" s="52"/>
      <c r="N48" s="52"/>
      <c r="O48" s="52"/>
      <c r="P48" s="52"/>
      <c r="Q48" s="52"/>
      <c r="R48" s="52"/>
      <c r="S48" s="52"/>
      <c r="T48" s="27"/>
      <c r="U48" s="28"/>
      <c r="V48" s="27"/>
      <c r="W48" s="28"/>
      <c r="X48" s="29"/>
      <c r="Y48" s="27"/>
      <c r="Z48" s="30"/>
      <c r="AA48" s="28"/>
      <c r="AB48" s="31"/>
      <c r="AC48" s="27"/>
      <c r="AD48" s="30"/>
      <c r="AE48" s="28"/>
      <c r="AF48" s="27"/>
      <c r="AG48" s="32"/>
      <c r="AH48" s="27"/>
      <c r="AI48" s="28"/>
      <c r="AJ48" s="32"/>
      <c r="AK48" s="33"/>
      <c r="AL48" s="28"/>
      <c r="AM48" s="33"/>
      <c r="AN48" s="28"/>
      <c r="AO48" s="35"/>
      <c r="AP48" s="53"/>
      <c r="AQ48" s="54"/>
      <c r="AR48" s="53"/>
      <c r="AS48" s="54"/>
      <c r="AT48" s="53"/>
      <c r="AU48" s="54"/>
      <c r="AV48" s="55"/>
      <c r="AW48" s="56"/>
      <c r="AX48" s="57"/>
      <c r="AY48" s="41"/>
      <c r="BF48" s="6"/>
      <c r="BG48" s="6"/>
      <c r="BH48" s="6"/>
      <c r="BI48" s="6"/>
      <c r="BJ48" s="6"/>
      <c r="BK48" s="6"/>
      <c r="BL48" s="6"/>
      <c r="BM48" s="6"/>
      <c r="BN48" s="6"/>
      <c r="BO48" s="6"/>
      <c r="BP48" s="42"/>
      <c r="BQ48" s="43"/>
      <c r="BR48" s="43"/>
      <c r="BS48" s="43"/>
      <c r="BT48" s="43"/>
      <c r="BU48" s="43"/>
      <c r="BV48" s="65"/>
      <c r="BW48" s="46"/>
      <c r="BX48" s="47"/>
      <c r="BY48" s="47"/>
      <c r="BZ48" s="47"/>
      <c r="CA48" s="47"/>
      <c r="CB48" s="47"/>
      <c r="CC48" s="47"/>
      <c r="CD48" s="47"/>
      <c r="CY48" s="12"/>
      <c r="CZ48" s="12"/>
    </row>
    <row r="49" spans="1:105" s="11" customFormat="1" ht="15.75" customHeight="1" x14ac:dyDescent="0.15">
      <c r="A49" s="48"/>
      <c r="B49" s="22"/>
      <c r="C49" s="62"/>
      <c r="D49" s="58"/>
      <c r="E49" s="58"/>
      <c r="F49" s="30"/>
      <c r="G49" s="30"/>
      <c r="H49" s="52"/>
      <c r="I49" s="52"/>
      <c r="J49" s="52"/>
      <c r="K49" s="52"/>
      <c r="L49" s="52"/>
      <c r="M49" s="52"/>
      <c r="N49" s="52"/>
      <c r="O49" s="52"/>
      <c r="P49" s="52"/>
      <c r="Q49" s="52"/>
      <c r="R49" s="52"/>
      <c r="S49" s="52"/>
      <c r="T49" s="62"/>
      <c r="U49" s="28"/>
      <c r="V49" s="62"/>
      <c r="W49" s="28"/>
      <c r="X49" s="29"/>
      <c r="Y49" s="27"/>
      <c r="Z49" s="30"/>
      <c r="AA49" s="28"/>
      <c r="AB49" s="31"/>
      <c r="AC49" s="27"/>
      <c r="AD49" s="30"/>
      <c r="AE49" s="28"/>
      <c r="AF49" s="27"/>
      <c r="AG49" s="32"/>
      <c r="AH49" s="27"/>
      <c r="AI49" s="28"/>
      <c r="AJ49" s="32"/>
      <c r="AK49" s="33"/>
      <c r="AL49" s="28"/>
      <c r="AM49" s="33"/>
      <c r="AN49" s="28"/>
      <c r="AO49" s="35"/>
      <c r="AP49" s="53"/>
      <c r="AQ49" s="54"/>
      <c r="AR49" s="53"/>
      <c r="AS49" s="54"/>
      <c r="AT49" s="53"/>
      <c r="AU49" s="54"/>
      <c r="AV49" s="55"/>
      <c r="AW49" s="56"/>
      <c r="AX49" s="57"/>
      <c r="AY49" s="41"/>
      <c r="BF49" s="6"/>
      <c r="BG49" s="6"/>
      <c r="BH49" s="6"/>
      <c r="BI49" s="6"/>
      <c r="BJ49" s="6"/>
      <c r="BK49" s="6"/>
      <c r="BL49" s="6"/>
      <c r="BM49" s="6"/>
      <c r="BN49" s="6"/>
      <c r="BO49" s="6"/>
      <c r="BP49" s="42"/>
      <c r="BQ49" s="43"/>
      <c r="BR49" s="43"/>
      <c r="BS49" s="43"/>
      <c r="BT49" s="43"/>
      <c r="BU49" s="43"/>
      <c r="BV49" s="65"/>
      <c r="BW49" s="46"/>
      <c r="BX49" s="47"/>
      <c r="BY49" s="47"/>
      <c r="BZ49" s="47"/>
      <c r="CA49" s="47"/>
      <c r="CB49" s="47"/>
      <c r="CC49" s="47"/>
      <c r="CD49" s="47"/>
      <c r="CY49" s="12"/>
      <c r="CZ49" s="12"/>
    </row>
    <row r="50" spans="1:105" s="11" customFormat="1" ht="15.75" customHeight="1" x14ac:dyDescent="0.15">
      <c r="A50" s="48"/>
      <c r="B50" s="22"/>
      <c r="C50" s="62"/>
      <c r="D50" s="58"/>
      <c r="E50" s="58"/>
      <c r="F50" s="58"/>
      <c r="G50" s="30"/>
      <c r="H50" s="52"/>
      <c r="I50" s="52"/>
      <c r="J50" s="52"/>
      <c r="K50" s="52"/>
      <c r="L50" s="52"/>
      <c r="M50" s="52"/>
      <c r="N50" s="58"/>
      <c r="O50" s="58"/>
      <c r="P50" s="58"/>
      <c r="Q50" s="58"/>
      <c r="R50" s="58"/>
      <c r="S50" s="58"/>
      <c r="T50" s="62"/>
      <c r="U50" s="28"/>
      <c r="V50" s="27"/>
      <c r="W50" s="28"/>
      <c r="X50" s="29"/>
      <c r="Y50" s="27"/>
      <c r="Z50" s="30"/>
      <c r="AA50" s="28"/>
      <c r="AB50" s="31"/>
      <c r="AC50" s="27"/>
      <c r="AD50" s="30"/>
      <c r="AE50" s="28"/>
      <c r="AF50" s="27"/>
      <c r="AG50" s="32"/>
      <c r="AH50" s="27"/>
      <c r="AI50" s="28"/>
      <c r="AJ50" s="32"/>
      <c r="AK50" s="33"/>
      <c r="AL50" s="28"/>
      <c r="AM50" s="33"/>
      <c r="AN50" s="28"/>
      <c r="AO50" s="35"/>
      <c r="AP50" s="53"/>
      <c r="AQ50" s="54"/>
      <c r="AR50" s="53"/>
      <c r="AS50" s="54"/>
      <c r="AT50" s="53"/>
      <c r="AU50" s="54"/>
      <c r="AV50" s="55"/>
      <c r="AW50" s="56"/>
      <c r="AX50" s="57"/>
      <c r="AY50" s="41"/>
      <c r="BF50" s="6"/>
      <c r="BG50" s="6"/>
      <c r="BH50" s="6"/>
      <c r="BI50" s="6"/>
      <c r="BJ50" s="6"/>
      <c r="BK50" s="6"/>
      <c r="BL50" s="6"/>
      <c r="BM50" s="6"/>
      <c r="BN50" s="6"/>
      <c r="BO50" s="6"/>
      <c r="BP50" s="42"/>
      <c r="BQ50" s="43"/>
      <c r="BR50" s="43"/>
      <c r="BS50" s="43"/>
      <c r="BT50" s="43"/>
      <c r="BU50" s="43"/>
      <c r="BV50" s="65"/>
      <c r="BW50" s="46"/>
      <c r="BX50" s="47"/>
      <c r="BY50" s="47"/>
      <c r="BZ50" s="47"/>
      <c r="CA50" s="47"/>
      <c r="CB50" s="47"/>
      <c r="CC50" s="47"/>
      <c r="CD50" s="47"/>
      <c r="CY50" s="12"/>
      <c r="CZ50" s="12"/>
    </row>
    <row r="51" spans="1:105" s="11" customFormat="1" ht="11.25" customHeight="1" x14ac:dyDescent="0.15">
      <c r="A51" s="48"/>
      <c r="B51" s="22"/>
      <c r="C51" s="27"/>
      <c r="D51" s="49"/>
      <c r="E51" s="30"/>
      <c r="F51" s="30"/>
      <c r="G51" s="30"/>
      <c r="H51" s="52"/>
      <c r="I51" s="52"/>
      <c r="J51" s="52"/>
      <c r="K51" s="52"/>
      <c r="L51" s="52"/>
      <c r="M51" s="52"/>
      <c r="N51" s="52"/>
      <c r="O51" s="52"/>
      <c r="P51" s="52"/>
      <c r="Q51" s="52"/>
      <c r="R51" s="52"/>
      <c r="S51" s="52"/>
      <c r="T51" s="27"/>
      <c r="U51" s="28"/>
      <c r="V51" s="27"/>
      <c r="W51" s="28"/>
      <c r="X51" s="29"/>
      <c r="Y51" s="27"/>
      <c r="Z51" s="30"/>
      <c r="AA51" s="28"/>
      <c r="AB51" s="31"/>
      <c r="AC51" s="27"/>
      <c r="AD51" s="30"/>
      <c r="AE51" s="28"/>
      <c r="AF51" s="27"/>
      <c r="AG51" s="32"/>
      <c r="AH51" s="27"/>
      <c r="AI51" s="28"/>
      <c r="AJ51" s="32"/>
      <c r="AK51" s="33"/>
      <c r="AL51" s="28"/>
      <c r="AM51" s="33"/>
      <c r="AN51" s="28"/>
      <c r="AO51" s="35"/>
      <c r="AP51" s="53"/>
      <c r="AQ51" s="54"/>
      <c r="AR51" s="53"/>
      <c r="AS51" s="54"/>
      <c r="AT51" s="53"/>
      <c r="AU51" s="54"/>
      <c r="AV51" s="55"/>
      <c r="AW51" s="56"/>
      <c r="AX51" s="57"/>
      <c r="AY51" s="41"/>
      <c r="BF51" s="6"/>
      <c r="BG51" s="6"/>
      <c r="BH51" s="6"/>
      <c r="BI51" s="6"/>
      <c r="BJ51" s="6"/>
      <c r="BK51" s="6"/>
      <c r="BL51" s="6"/>
      <c r="BM51" s="6"/>
      <c r="BN51" s="6"/>
      <c r="BO51" s="6"/>
      <c r="BP51" s="42"/>
      <c r="BQ51" s="43"/>
      <c r="BR51" s="43"/>
      <c r="BS51" s="43"/>
      <c r="BT51" s="43"/>
      <c r="BU51" s="43"/>
      <c r="BV51" s="65"/>
      <c r="BW51" s="65"/>
      <c r="BX51" s="47"/>
      <c r="BY51" s="47"/>
      <c r="BZ51" s="47"/>
      <c r="CA51" s="47"/>
      <c r="CB51" s="47"/>
      <c r="CC51" s="47"/>
      <c r="CD51" s="47"/>
      <c r="CE51" s="47"/>
      <c r="CY51" s="12"/>
      <c r="CZ51" s="12"/>
    </row>
    <row r="52" spans="1:105" s="11" customFormat="1" ht="11.25" customHeight="1" x14ac:dyDescent="0.15">
      <c r="A52" s="48"/>
      <c r="B52" s="22"/>
      <c r="C52" s="27"/>
      <c r="D52" s="49"/>
      <c r="E52" s="30"/>
      <c r="F52" s="30"/>
      <c r="G52" s="30"/>
      <c r="H52" s="52"/>
      <c r="I52" s="52"/>
      <c r="J52" s="52"/>
      <c r="K52" s="52"/>
      <c r="L52" s="52"/>
      <c r="M52" s="52"/>
      <c r="N52" s="52"/>
      <c r="O52" s="52"/>
      <c r="P52" s="52"/>
      <c r="Q52" s="52"/>
      <c r="R52" s="52"/>
      <c r="S52" s="52"/>
      <c r="T52" s="27"/>
      <c r="U52" s="28"/>
      <c r="V52" s="27"/>
      <c r="W52" s="28"/>
      <c r="X52" s="29"/>
      <c r="Y52" s="27"/>
      <c r="Z52" s="30"/>
      <c r="AA52" s="28"/>
      <c r="AB52" s="31"/>
      <c r="AC52" s="27"/>
      <c r="AD52" s="30"/>
      <c r="AE52" s="28"/>
      <c r="AF52" s="27"/>
      <c r="AG52" s="32"/>
      <c r="AH52" s="27"/>
      <c r="AI52" s="28"/>
      <c r="AJ52" s="32"/>
      <c r="AK52" s="33"/>
      <c r="AL52" s="28"/>
      <c r="AM52" s="33"/>
      <c r="AN52" s="28"/>
      <c r="AO52" s="35"/>
      <c r="AP52" s="53"/>
      <c r="AQ52" s="54"/>
      <c r="AR52" s="53"/>
      <c r="AS52" s="54"/>
      <c r="AT52" s="53"/>
      <c r="AU52" s="54"/>
      <c r="AV52" s="55"/>
      <c r="AW52" s="56"/>
      <c r="AX52" s="57"/>
      <c r="AY52" s="41"/>
      <c r="BF52" s="6"/>
      <c r="BG52" s="6"/>
      <c r="BH52" s="6"/>
      <c r="BI52" s="6"/>
      <c r="BJ52" s="6"/>
      <c r="BK52" s="6"/>
      <c r="BL52" s="6"/>
      <c r="BM52" s="6"/>
      <c r="BN52" s="6"/>
      <c r="BO52" s="6"/>
      <c r="BP52" s="42"/>
      <c r="BQ52" s="43"/>
      <c r="BR52" s="43"/>
      <c r="BS52" s="43"/>
      <c r="BT52" s="43"/>
      <c r="BU52" s="43"/>
      <c r="BV52" s="65"/>
      <c r="BW52" s="65"/>
      <c r="BX52" s="47"/>
      <c r="BY52" s="47"/>
      <c r="BZ52" s="47"/>
      <c r="CA52" s="47"/>
      <c r="CB52" s="47"/>
      <c r="CC52" s="47"/>
      <c r="CD52" s="47"/>
      <c r="CE52" s="47"/>
      <c r="CY52" s="12"/>
      <c r="CZ52" s="12"/>
    </row>
    <row r="53" spans="1:105" s="11" customFormat="1" ht="11.25" customHeight="1" x14ac:dyDescent="0.15">
      <c r="A53" s="48"/>
      <c r="B53" s="22"/>
      <c r="C53" s="27"/>
      <c r="D53" s="49"/>
      <c r="E53" s="30"/>
      <c r="F53" s="30"/>
      <c r="G53" s="30"/>
      <c r="H53" s="52"/>
      <c r="I53" s="52"/>
      <c r="J53" s="52"/>
      <c r="K53" s="52"/>
      <c r="L53" s="52"/>
      <c r="M53" s="52"/>
      <c r="N53" s="52"/>
      <c r="O53" s="52"/>
      <c r="P53" s="52"/>
      <c r="Q53" s="52"/>
      <c r="R53" s="52"/>
      <c r="S53" s="52"/>
      <c r="T53" s="27"/>
      <c r="U53" s="28"/>
      <c r="V53" s="27"/>
      <c r="W53" s="28"/>
      <c r="X53" s="29"/>
      <c r="Y53" s="27"/>
      <c r="Z53" s="30"/>
      <c r="AA53" s="28"/>
      <c r="AB53" s="31"/>
      <c r="AC53" s="27"/>
      <c r="AD53" s="30"/>
      <c r="AE53" s="28"/>
      <c r="AF53" s="27"/>
      <c r="AG53" s="32"/>
      <c r="AH53" s="27"/>
      <c r="AI53" s="28"/>
      <c r="AJ53" s="32"/>
      <c r="AK53" s="33"/>
      <c r="AL53" s="28"/>
      <c r="AM53" s="33"/>
      <c r="AN53" s="28"/>
      <c r="AO53" s="35"/>
      <c r="AP53" s="53"/>
      <c r="AQ53" s="54"/>
      <c r="AR53" s="53"/>
      <c r="AS53" s="54"/>
      <c r="AT53" s="53"/>
      <c r="AU53" s="54"/>
      <c r="AV53" s="55"/>
      <c r="AW53" s="56"/>
      <c r="AX53" s="57"/>
      <c r="AY53" s="41"/>
      <c r="BF53" s="6"/>
      <c r="BG53" s="6"/>
      <c r="BH53" s="6"/>
      <c r="BI53" s="6"/>
      <c r="BJ53" s="6"/>
      <c r="BK53" s="6"/>
      <c r="BL53" s="6"/>
      <c r="BM53" s="6"/>
      <c r="BN53" s="6"/>
      <c r="BO53" s="6"/>
      <c r="BP53" s="42"/>
      <c r="BQ53" s="43"/>
      <c r="BR53" s="43"/>
      <c r="BS53" s="43"/>
      <c r="BT53" s="43"/>
      <c r="BU53" s="43"/>
      <c r="BV53" s="65"/>
      <c r="BW53" s="65"/>
      <c r="BX53" s="47"/>
      <c r="BY53" s="47"/>
      <c r="BZ53" s="47"/>
      <c r="CA53" s="47"/>
      <c r="CB53" s="47"/>
      <c r="CC53" s="47"/>
      <c r="CD53" s="47"/>
      <c r="CE53" s="47"/>
      <c r="CY53" s="12"/>
      <c r="CZ53" s="12"/>
    </row>
    <row r="54" spans="1:105" s="11" customFormat="1" ht="11.25" x14ac:dyDescent="0.15">
      <c r="A54" s="48"/>
      <c r="B54" s="22"/>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c r="AC54" s="27"/>
      <c r="AD54" s="30"/>
      <c r="AE54" s="28"/>
      <c r="AF54" s="27"/>
      <c r="AG54" s="32"/>
      <c r="AH54" s="62"/>
      <c r="AI54" s="28"/>
      <c r="AJ54" s="32"/>
      <c r="AK54" s="69"/>
      <c r="AL54" s="28"/>
      <c r="AM54" s="69"/>
      <c r="AN54" s="28"/>
      <c r="AO54" s="35"/>
      <c r="AP54" s="53"/>
      <c r="AQ54" s="54"/>
      <c r="AR54" s="53"/>
      <c r="AS54" s="54"/>
      <c r="AT54" s="53"/>
      <c r="AU54" s="54"/>
      <c r="AV54" s="55"/>
      <c r="AW54" s="70"/>
      <c r="AX54" s="57"/>
      <c r="AY54" s="41"/>
      <c r="BF54" s="6"/>
      <c r="BG54" s="6"/>
      <c r="BH54" s="6"/>
      <c r="BI54" s="6"/>
      <c r="BJ54" s="6"/>
      <c r="BK54" s="6"/>
      <c r="BL54" s="6"/>
      <c r="BM54" s="6"/>
      <c r="BN54" s="6"/>
      <c r="BO54" s="6"/>
      <c r="BP54" s="42"/>
      <c r="BQ54" s="43"/>
      <c r="BR54" s="43"/>
      <c r="BS54" s="43"/>
      <c r="BT54" s="43"/>
      <c r="BU54" s="43"/>
      <c r="BV54" s="65"/>
      <c r="BW54" s="46"/>
      <c r="BX54" s="47"/>
      <c r="BY54" s="47"/>
      <c r="BZ54" s="47"/>
      <c r="CA54" s="47"/>
      <c r="CB54" s="47"/>
      <c r="CC54" s="47"/>
      <c r="CD54" s="47"/>
      <c r="CY54" s="12"/>
      <c r="CZ54" s="12"/>
    </row>
    <row r="55" spans="1:105" s="11" customFormat="1" ht="11.25" x14ac:dyDescent="0.15">
      <c r="A55" s="48"/>
      <c r="B55" s="22"/>
      <c r="C55" s="27"/>
      <c r="D55" s="49"/>
      <c r="E55" s="30"/>
      <c r="F55" s="30"/>
      <c r="G55" s="30"/>
      <c r="H55" s="52"/>
      <c r="I55" s="52"/>
      <c r="J55" s="52"/>
      <c r="K55" s="52"/>
      <c r="L55" s="52"/>
      <c r="M55" s="52"/>
      <c r="N55" s="52"/>
      <c r="O55" s="52"/>
      <c r="P55" s="52"/>
      <c r="Q55" s="52"/>
      <c r="R55" s="52"/>
      <c r="S55" s="52"/>
      <c r="T55" s="27"/>
      <c r="U55" s="28"/>
      <c r="V55" s="27"/>
      <c r="W55" s="28"/>
      <c r="X55" s="29"/>
      <c r="Y55" s="27"/>
      <c r="Z55" s="30"/>
      <c r="AA55" s="28"/>
      <c r="AB55" s="31"/>
      <c r="AC55" s="27"/>
      <c r="AD55" s="30"/>
      <c r="AE55" s="28"/>
      <c r="AF55" s="27"/>
      <c r="AG55" s="32"/>
      <c r="AH55" s="27"/>
      <c r="AI55" s="28"/>
      <c r="AJ55" s="32"/>
      <c r="AK55" s="33"/>
      <c r="AL55" s="28"/>
      <c r="AM55" s="33"/>
      <c r="AN55" s="28"/>
      <c r="AO55" s="35"/>
      <c r="AP55" s="53"/>
      <c r="AQ55" s="54"/>
      <c r="AR55" s="53"/>
      <c r="AS55" s="54"/>
      <c r="AT55" s="53"/>
      <c r="AU55" s="54"/>
      <c r="AV55" s="55"/>
      <c r="AW55" s="56"/>
      <c r="AX55" s="57"/>
      <c r="AY55" s="41"/>
      <c r="BF55" s="6"/>
      <c r="BG55" s="6"/>
      <c r="BH55" s="6"/>
      <c r="BI55" s="6"/>
      <c r="BJ55" s="6"/>
      <c r="BK55" s="6"/>
      <c r="BL55" s="6"/>
      <c r="BM55" s="6"/>
      <c r="BN55" s="6"/>
      <c r="BO55" s="6"/>
      <c r="BP55" s="42"/>
      <c r="BQ55" s="43"/>
      <c r="BR55" s="43"/>
      <c r="BS55" s="43"/>
      <c r="BT55" s="43"/>
      <c r="BU55" s="43"/>
      <c r="BV55" s="65"/>
      <c r="BW55" s="46"/>
      <c r="BX55" s="47"/>
      <c r="BY55" s="47"/>
      <c r="BZ55" s="47"/>
      <c r="CA55" s="47"/>
      <c r="CB55" s="47"/>
      <c r="CC55" s="47"/>
      <c r="CD55" s="47"/>
      <c r="CY55" s="12"/>
      <c r="CZ55" s="12"/>
    </row>
    <row r="56" spans="1:105" s="11" customFormat="1" ht="11.25" x14ac:dyDescent="0.15">
      <c r="A56" s="48"/>
      <c r="B56" s="22"/>
      <c r="C56" s="27"/>
      <c r="D56" s="49"/>
      <c r="E56" s="30"/>
      <c r="F56" s="30"/>
      <c r="G56" s="30"/>
      <c r="H56" s="52"/>
      <c r="I56" s="52"/>
      <c r="J56" s="52"/>
      <c r="K56" s="52"/>
      <c r="L56" s="52"/>
      <c r="M56" s="52"/>
      <c r="N56" s="52"/>
      <c r="O56" s="52"/>
      <c r="P56" s="52"/>
      <c r="Q56" s="52"/>
      <c r="R56" s="52"/>
      <c r="S56" s="52"/>
      <c r="T56" s="27"/>
      <c r="U56" s="28"/>
      <c r="V56" s="27"/>
      <c r="W56" s="28"/>
      <c r="X56" s="29"/>
      <c r="Y56" s="27"/>
      <c r="Z56" s="30"/>
      <c r="AA56" s="28"/>
      <c r="AB56" s="31"/>
      <c r="AC56" s="27"/>
      <c r="AD56" s="30"/>
      <c r="AE56" s="28"/>
      <c r="AF56" s="27"/>
      <c r="AG56" s="32"/>
      <c r="AH56" s="27"/>
      <c r="AI56" s="28"/>
      <c r="AJ56" s="32"/>
      <c r="AK56" s="33"/>
      <c r="AL56" s="28"/>
      <c r="AM56" s="33"/>
      <c r="AN56" s="28"/>
      <c r="AO56" s="35"/>
      <c r="AP56" s="53"/>
      <c r="AQ56" s="54"/>
      <c r="AR56" s="53"/>
      <c r="AS56" s="54"/>
      <c r="AT56" s="53"/>
      <c r="AU56" s="54"/>
      <c r="AV56" s="55"/>
      <c r="AW56" s="56"/>
      <c r="AX56" s="57"/>
      <c r="AY56" s="41"/>
      <c r="BF56" s="6"/>
      <c r="BG56" s="6"/>
      <c r="BH56" s="6"/>
      <c r="BI56" s="6"/>
      <c r="BJ56" s="6"/>
      <c r="BK56" s="6"/>
      <c r="BL56" s="6"/>
      <c r="BM56" s="6"/>
      <c r="BN56" s="6"/>
      <c r="BO56" s="6"/>
      <c r="BP56" s="42"/>
      <c r="BQ56" s="43"/>
      <c r="BR56" s="43"/>
      <c r="BS56" s="43"/>
      <c r="BT56" s="43"/>
      <c r="BU56" s="43"/>
      <c r="BV56" s="65"/>
      <c r="BW56" s="46"/>
      <c r="BX56" s="47"/>
      <c r="BY56" s="47"/>
      <c r="BZ56" s="47"/>
      <c r="CA56" s="47"/>
      <c r="CB56" s="47"/>
      <c r="CC56" s="47"/>
      <c r="CD56" s="47"/>
      <c r="CY56" s="12"/>
      <c r="CZ56" s="12"/>
    </row>
    <row r="57" spans="1:105" s="11" customFormat="1" ht="11.25" x14ac:dyDescent="0.15">
      <c r="A57" s="73"/>
      <c r="B57" s="74"/>
      <c r="C57" s="75"/>
      <c r="D57" s="76"/>
      <c r="E57" s="77"/>
      <c r="F57" s="77"/>
      <c r="G57" s="77"/>
      <c r="H57" s="78"/>
      <c r="I57" s="78"/>
      <c r="J57" s="78"/>
      <c r="K57" s="78"/>
      <c r="L57" s="78"/>
      <c r="M57" s="78"/>
      <c r="N57" s="78"/>
      <c r="O57" s="78"/>
      <c r="P57" s="78"/>
      <c r="Q57" s="78"/>
      <c r="R57" s="78"/>
      <c r="S57" s="78"/>
      <c r="T57" s="75"/>
      <c r="U57" s="71"/>
      <c r="V57" s="79"/>
      <c r="W57" s="80"/>
      <c r="X57" s="81"/>
      <c r="Y57" s="75"/>
      <c r="Z57" s="77"/>
      <c r="AA57" s="71"/>
      <c r="AB57" s="82"/>
      <c r="AC57" s="75"/>
      <c r="AD57" s="77"/>
      <c r="AE57" s="71"/>
      <c r="AF57" s="75"/>
      <c r="AG57" s="83"/>
      <c r="AH57" s="84"/>
      <c r="AI57" s="85"/>
      <c r="AJ57" s="83"/>
      <c r="AK57" s="86"/>
      <c r="AL57" s="85"/>
      <c r="AM57" s="86"/>
      <c r="AN57" s="85"/>
      <c r="AO57" s="35"/>
      <c r="AP57" s="87"/>
      <c r="AQ57" s="88"/>
      <c r="AR57" s="87"/>
      <c r="AS57" s="88"/>
      <c r="AT57" s="87"/>
      <c r="AU57" s="88"/>
      <c r="AV57" s="89"/>
      <c r="AW57" s="90"/>
      <c r="AX57" s="91"/>
      <c r="AY57" s="41"/>
      <c r="BF57" s="6"/>
      <c r="BG57" s="6"/>
      <c r="BH57" s="6"/>
      <c r="BI57" s="6"/>
      <c r="BJ57" s="6"/>
      <c r="BK57" s="6"/>
      <c r="BL57" s="6"/>
      <c r="BM57" s="6"/>
      <c r="BN57" s="6"/>
      <c r="BO57" s="6"/>
      <c r="BP57" s="42"/>
      <c r="BQ57" s="43"/>
      <c r="BR57" s="43"/>
      <c r="BS57" s="43"/>
      <c r="BT57" s="43"/>
      <c r="BU57" s="43"/>
      <c r="BV57" s="65"/>
      <c r="BW57" s="46"/>
      <c r="BX57" s="47"/>
      <c r="BY57" s="47"/>
      <c r="BZ57" s="47"/>
      <c r="CA57" s="47"/>
      <c r="CB57" s="47"/>
      <c r="CC57" s="47"/>
      <c r="CD57" s="47"/>
      <c r="CY57" s="12"/>
      <c r="CZ57" s="12"/>
    </row>
    <row r="58" spans="1:105" s="11" customFormat="1" ht="15" customHeight="1" thickBot="1" x14ac:dyDescent="0.2">
      <c r="A58" s="216"/>
      <c r="B58" s="92"/>
      <c r="C58" s="93"/>
      <c r="D58" s="94"/>
      <c r="E58" s="95"/>
      <c r="F58" s="96"/>
      <c r="G58" s="97"/>
      <c r="H58" s="97"/>
      <c r="I58" s="97"/>
      <c r="J58" s="97"/>
      <c r="K58" s="97"/>
      <c r="L58" s="97"/>
      <c r="M58" s="97"/>
      <c r="N58" s="97"/>
      <c r="O58" s="97"/>
      <c r="P58" s="97"/>
      <c r="Q58" s="97"/>
      <c r="R58" s="97"/>
      <c r="S58" s="97"/>
      <c r="T58" s="98"/>
      <c r="U58" s="99"/>
      <c r="V58" s="98"/>
      <c r="W58" s="99"/>
      <c r="X58" s="98"/>
      <c r="Y58" s="98"/>
      <c r="Z58" s="95"/>
      <c r="AA58" s="94"/>
      <c r="AB58" s="93"/>
      <c r="AC58" s="98"/>
      <c r="AD58" s="95"/>
      <c r="AE58" s="99"/>
      <c r="AF58" s="93"/>
      <c r="AG58" s="94"/>
      <c r="AH58" s="98"/>
      <c r="AI58" s="99"/>
      <c r="AJ58" s="94"/>
      <c r="AK58" s="98"/>
      <c r="AL58" s="99"/>
      <c r="AM58" s="98"/>
      <c r="AN58" s="99"/>
      <c r="AO58" s="100"/>
      <c r="AP58" s="101"/>
      <c r="AQ58" s="102"/>
      <c r="AR58" s="101"/>
      <c r="AS58" s="102"/>
      <c r="AT58" s="101"/>
      <c r="AU58" s="102"/>
      <c r="AV58" s="103"/>
      <c r="AW58" s="104"/>
      <c r="AX58" s="105"/>
      <c r="AY58" s="41"/>
      <c r="BF58" s="6"/>
      <c r="BG58" s="6"/>
      <c r="BH58" s="6"/>
      <c r="BI58" s="6"/>
      <c r="BJ58" s="6"/>
      <c r="BK58" s="6"/>
      <c r="BL58" s="6"/>
      <c r="BM58" s="6"/>
      <c r="BN58" s="6"/>
      <c r="BO58" s="6"/>
      <c r="BP58" s="42"/>
      <c r="BQ58" s="43"/>
      <c r="BR58" s="43"/>
      <c r="BS58" s="43"/>
      <c r="BT58" s="43"/>
      <c r="BU58" s="43"/>
      <c r="BV58" s="65"/>
      <c r="BW58" s="46"/>
      <c r="BX58" s="47"/>
      <c r="BY58" s="47"/>
      <c r="BZ58" s="47"/>
      <c r="CA58" s="47"/>
      <c r="CB58" s="47"/>
      <c r="CC58" s="47"/>
      <c r="CD58" s="47"/>
      <c r="CY58" s="12"/>
      <c r="CZ58" s="12"/>
    </row>
    <row r="59" spans="1:105" s="11" customFormat="1" ht="30" customHeight="1" thickTop="1" x14ac:dyDescent="0.2">
      <c r="A59" s="106"/>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554"/>
      <c r="B60" s="218"/>
      <c r="C60" s="554"/>
      <c r="D60" s="562"/>
      <c r="E60" s="563"/>
      <c r="F60" s="563"/>
      <c r="G60" s="563"/>
      <c r="H60" s="563"/>
      <c r="I60" s="563"/>
      <c r="J60" s="563"/>
      <c r="K60" s="563"/>
      <c r="L60" s="563"/>
      <c r="M60" s="563"/>
      <c r="N60" s="563"/>
      <c r="O60" s="563"/>
      <c r="P60" s="563"/>
      <c r="Q60" s="563"/>
      <c r="R60" s="563"/>
      <c r="S60" s="563"/>
      <c r="T60" s="564"/>
      <c r="U60" s="624"/>
      <c r="V60" s="624"/>
      <c r="W60" s="548"/>
      <c r="X60" s="724"/>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556"/>
      <c r="B61" s="219"/>
      <c r="C61" s="556"/>
      <c r="D61" s="13"/>
      <c r="E61" s="108"/>
      <c r="F61" s="15"/>
      <c r="G61" s="15"/>
      <c r="H61" s="15"/>
      <c r="I61" s="16"/>
      <c r="J61" s="16"/>
      <c r="K61" s="16"/>
      <c r="L61" s="16"/>
      <c r="M61" s="16"/>
      <c r="N61" s="16"/>
      <c r="O61" s="16"/>
      <c r="P61" s="16"/>
      <c r="Q61" s="16"/>
      <c r="R61" s="16"/>
      <c r="S61" s="16"/>
      <c r="T61" s="17"/>
      <c r="U61" s="223"/>
      <c r="V61" s="223"/>
      <c r="W61" s="548"/>
      <c r="X61" s="724"/>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731"/>
      <c r="B62" s="732"/>
      <c r="C62" s="109"/>
      <c r="D62" s="23"/>
      <c r="E62" s="24"/>
      <c r="F62" s="25"/>
      <c r="G62" s="25"/>
      <c r="H62" s="25"/>
      <c r="I62" s="25"/>
      <c r="J62" s="25"/>
      <c r="K62" s="25"/>
      <c r="L62" s="25"/>
      <c r="M62" s="25"/>
      <c r="N62" s="25"/>
      <c r="O62" s="25"/>
      <c r="P62" s="25"/>
      <c r="Q62" s="25"/>
      <c r="R62" s="25"/>
      <c r="S62" s="25"/>
      <c r="T62" s="34"/>
      <c r="U62" s="110"/>
      <c r="V62" s="110"/>
      <c r="W62" s="111"/>
      <c r="X62" s="112"/>
      <c r="Y62" s="113"/>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c r="BR62" s="42"/>
      <c r="BS62" s="42"/>
      <c r="BT62" s="42"/>
      <c r="BU62" s="6"/>
      <c r="BV62" s="6"/>
      <c r="BW62" s="6"/>
      <c r="BX62" s="6"/>
      <c r="BY62" s="116"/>
      <c r="BZ62" s="116"/>
      <c r="CA62" s="116"/>
      <c r="CB62" s="47"/>
      <c r="CC62" s="6"/>
      <c r="CZ62" s="12"/>
      <c r="DA62" s="12"/>
    </row>
    <row r="63" spans="1:105" s="11" customFormat="1" ht="15" customHeight="1" x14ac:dyDescent="0.15">
      <c r="A63" s="733"/>
      <c r="B63" s="48"/>
      <c r="C63" s="117"/>
      <c r="D63" s="58"/>
      <c r="E63" s="58"/>
      <c r="F63" s="30"/>
      <c r="G63" s="30"/>
      <c r="H63" s="30"/>
      <c r="I63" s="30"/>
      <c r="J63" s="30"/>
      <c r="K63" s="30"/>
      <c r="L63" s="30"/>
      <c r="M63" s="30"/>
      <c r="N63" s="30"/>
      <c r="O63" s="30"/>
      <c r="P63" s="30"/>
      <c r="Q63" s="30"/>
      <c r="R63" s="30"/>
      <c r="S63" s="30"/>
      <c r="T63" s="28"/>
      <c r="U63" s="58"/>
      <c r="V63" s="118"/>
      <c r="W63" s="33"/>
      <c r="X63" s="53"/>
      <c r="Y63" s="113"/>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c r="BR63" s="42"/>
      <c r="BS63" s="42"/>
      <c r="BT63" s="42"/>
      <c r="BU63" s="6"/>
      <c r="BV63" s="6"/>
      <c r="BW63" s="6"/>
      <c r="BX63" s="6"/>
      <c r="BY63" s="116"/>
      <c r="BZ63" s="116"/>
      <c r="CA63" s="116"/>
      <c r="CB63" s="47"/>
      <c r="CC63" s="6"/>
      <c r="CZ63" s="12"/>
      <c r="DA63" s="12"/>
    </row>
    <row r="64" spans="1:105" s="11" customFormat="1" ht="15.75" customHeight="1" x14ac:dyDescent="0.15">
      <c r="A64" s="535"/>
      <c r="B64" s="48"/>
      <c r="C64" s="117"/>
      <c r="D64" s="30"/>
      <c r="E64" s="30"/>
      <c r="F64" s="30"/>
      <c r="G64" s="30"/>
      <c r="H64" s="30"/>
      <c r="I64" s="30"/>
      <c r="J64" s="30"/>
      <c r="K64" s="30"/>
      <c r="L64" s="30"/>
      <c r="M64" s="30"/>
      <c r="N64" s="30"/>
      <c r="O64" s="30"/>
      <c r="P64" s="30"/>
      <c r="Q64" s="30"/>
      <c r="R64" s="30"/>
      <c r="S64" s="30"/>
      <c r="T64" s="28"/>
      <c r="U64" s="118"/>
      <c r="V64" s="118"/>
      <c r="W64" s="33"/>
      <c r="X64" s="53"/>
      <c r="Y64" s="113"/>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c r="BR64" s="42"/>
      <c r="BS64" s="42"/>
      <c r="BT64" s="42"/>
      <c r="BU64" s="6"/>
      <c r="BV64" s="6"/>
      <c r="BW64" s="6"/>
      <c r="BX64" s="6"/>
      <c r="BY64" s="116"/>
      <c r="BZ64" s="116"/>
      <c r="CA64" s="116"/>
      <c r="CB64" s="47"/>
      <c r="CC64" s="6"/>
      <c r="CZ64" s="12"/>
      <c r="DA64" s="12"/>
    </row>
    <row r="65" spans="1:105" s="11" customFormat="1" ht="15" customHeight="1" x14ac:dyDescent="0.15">
      <c r="A65" s="734"/>
      <c r="B65" s="48"/>
      <c r="C65" s="22"/>
      <c r="D65" s="58"/>
      <c r="E65" s="58"/>
      <c r="F65" s="58"/>
      <c r="G65" s="58"/>
      <c r="H65" s="30"/>
      <c r="I65" s="30"/>
      <c r="J65" s="30"/>
      <c r="K65" s="30"/>
      <c r="L65" s="30"/>
      <c r="M65" s="30"/>
      <c r="N65" s="30"/>
      <c r="O65" s="58"/>
      <c r="P65" s="58"/>
      <c r="Q65" s="58"/>
      <c r="R65" s="58"/>
      <c r="S65" s="58"/>
      <c r="T65" s="58"/>
      <c r="U65" s="118"/>
      <c r="V65" s="118"/>
      <c r="W65" s="33"/>
      <c r="X65" s="53"/>
      <c r="Y65" s="113"/>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c r="BR65" s="42"/>
      <c r="BS65" s="42"/>
      <c r="BT65" s="42"/>
      <c r="BU65" s="6"/>
      <c r="BV65" s="6"/>
      <c r="BW65" s="6"/>
      <c r="BX65" s="6"/>
      <c r="BY65" s="116"/>
      <c r="BZ65" s="116"/>
      <c r="CA65" s="116"/>
      <c r="CB65" s="47"/>
      <c r="CC65" s="6"/>
      <c r="CZ65" s="12"/>
      <c r="DA65" s="12"/>
    </row>
    <row r="66" spans="1:105" s="11" customFormat="1" ht="15.75" customHeight="1" x14ac:dyDescent="0.15">
      <c r="A66" s="541"/>
      <c r="B66" s="542"/>
      <c r="C66" s="117"/>
      <c r="D66" s="27"/>
      <c r="E66" s="49"/>
      <c r="F66" s="30"/>
      <c r="G66" s="30"/>
      <c r="H66" s="30"/>
      <c r="I66" s="30"/>
      <c r="J66" s="30"/>
      <c r="K66" s="30"/>
      <c r="L66" s="30"/>
      <c r="M66" s="30"/>
      <c r="N66" s="30"/>
      <c r="O66" s="30"/>
      <c r="P66" s="30"/>
      <c r="Q66" s="30"/>
      <c r="R66" s="30"/>
      <c r="S66" s="49"/>
      <c r="T66" s="28"/>
      <c r="U66" s="118"/>
      <c r="V66" s="118"/>
      <c r="W66" s="33"/>
      <c r="X66" s="53"/>
      <c r="Y66" s="113"/>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c r="BR66" s="42"/>
      <c r="BS66" s="42"/>
      <c r="BT66" s="42"/>
      <c r="BU66" s="6"/>
      <c r="BV66" s="6"/>
      <c r="BW66" s="6"/>
      <c r="BX66" s="6"/>
      <c r="BY66" s="116"/>
      <c r="BZ66" s="116"/>
      <c r="CA66" s="116"/>
      <c r="CB66" s="47"/>
      <c r="CC66" s="6"/>
      <c r="CZ66" s="12"/>
      <c r="DA66" s="12"/>
    </row>
    <row r="67" spans="1:105" s="11" customFormat="1" ht="15" customHeight="1" x14ac:dyDescent="0.15">
      <c r="A67" s="541"/>
      <c r="B67" s="542"/>
      <c r="C67" s="29"/>
      <c r="D67" s="27"/>
      <c r="E67" s="49"/>
      <c r="F67" s="30"/>
      <c r="G67" s="30"/>
      <c r="H67" s="30"/>
      <c r="I67" s="30"/>
      <c r="J67" s="30"/>
      <c r="K67" s="30"/>
      <c r="L67" s="30"/>
      <c r="M67" s="30"/>
      <c r="N67" s="30"/>
      <c r="O67" s="30"/>
      <c r="P67" s="49"/>
      <c r="Q67" s="49"/>
      <c r="R67" s="30"/>
      <c r="S67" s="49"/>
      <c r="T67" s="28"/>
      <c r="U67" s="118"/>
      <c r="V67" s="118"/>
      <c r="W67" s="33"/>
      <c r="X67" s="53"/>
      <c r="Y67" s="113"/>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c r="BR67" s="42"/>
      <c r="BS67" s="42"/>
      <c r="BT67" s="42"/>
      <c r="BU67" s="6"/>
      <c r="BV67" s="6"/>
      <c r="BW67" s="6"/>
      <c r="BX67" s="6"/>
      <c r="BY67" s="116"/>
      <c r="BZ67" s="116"/>
      <c r="CA67" s="116"/>
      <c r="CB67" s="47"/>
      <c r="CC67" s="6"/>
      <c r="CZ67" s="12"/>
      <c r="DA67" s="12"/>
    </row>
    <row r="68" spans="1:105" s="11" customFormat="1" ht="18" customHeight="1" x14ac:dyDescent="0.15">
      <c r="A68" s="565"/>
      <c r="B68" s="566"/>
      <c r="C68" s="117"/>
      <c r="D68" s="27"/>
      <c r="E68" s="49"/>
      <c r="F68" s="30"/>
      <c r="G68" s="30"/>
      <c r="H68" s="30"/>
      <c r="I68" s="30"/>
      <c r="J68" s="30"/>
      <c r="K68" s="30"/>
      <c r="L68" s="30"/>
      <c r="M68" s="30"/>
      <c r="N68" s="30"/>
      <c r="O68" s="30"/>
      <c r="P68" s="49"/>
      <c r="Q68" s="49"/>
      <c r="R68" s="30"/>
      <c r="S68" s="49"/>
      <c r="T68" s="28"/>
      <c r="U68" s="118"/>
      <c r="V68" s="118"/>
      <c r="W68" s="33"/>
      <c r="X68" s="53"/>
      <c r="Y68" s="113"/>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c r="BR68" s="42"/>
      <c r="BS68" s="42"/>
      <c r="BT68" s="42"/>
      <c r="BU68" s="6"/>
      <c r="BV68" s="6"/>
      <c r="BW68" s="6"/>
      <c r="BX68" s="6"/>
      <c r="BY68" s="116"/>
      <c r="BZ68" s="116"/>
      <c r="CA68" s="116"/>
      <c r="CB68" s="47"/>
      <c r="CC68" s="6"/>
      <c r="CZ68" s="12"/>
      <c r="DA68" s="12"/>
    </row>
    <row r="69" spans="1:105" s="11" customFormat="1" ht="12.75" customHeight="1" x14ac:dyDescent="0.15">
      <c r="A69" s="567"/>
      <c r="B69" s="568"/>
      <c r="C69" s="29"/>
      <c r="D69" s="27"/>
      <c r="E69" s="49"/>
      <c r="F69" s="30"/>
      <c r="G69" s="30"/>
      <c r="H69" s="30"/>
      <c r="I69" s="30"/>
      <c r="J69" s="30"/>
      <c r="K69" s="30"/>
      <c r="L69" s="30"/>
      <c r="M69" s="30"/>
      <c r="N69" s="30"/>
      <c r="O69" s="30"/>
      <c r="P69" s="49"/>
      <c r="Q69" s="49"/>
      <c r="R69" s="30"/>
      <c r="S69" s="49"/>
      <c r="T69" s="28"/>
      <c r="U69" s="118"/>
      <c r="V69" s="118"/>
      <c r="W69" s="33"/>
      <c r="X69" s="53"/>
      <c r="Y69" s="113"/>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c r="BR69" s="42"/>
      <c r="BS69" s="42"/>
      <c r="BT69" s="42"/>
      <c r="BU69" s="6"/>
      <c r="BV69" s="6"/>
      <c r="BW69" s="6"/>
      <c r="BX69" s="6"/>
      <c r="BY69" s="116"/>
      <c r="BZ69" s="116"/>
      <c r="CA69" s="116"/>
      <c r="CB69" s="47"/>
      <c r="CC69" s="6"/>
      <c r="CZ69" s="12"/>
      <c r="DA69" s="12"/>
    </row>
    <row r="70" spans="1:105" s="11" customFormat="1" ht="16.5" customHeight="1" x14ac:dyDescent="0.15">
      <c r="A70" s="541"/>
      <c r="B70" s="542"/>
      <c r="C70" s="29"/>
      <c r="D70" s="27"/>
      <c r="E70" s="49"/>
      <c r="F70" s="30"/>
      <c r="G70" s="30"/>
      <c r="H70" s="30"/>
      <c r="I70" s="30"/>
      <c r="J70" s="30"/>
      <c r="K70" s="30"/>
      <c r="L70" s="30"/>
      <c r="M70" s="30"/>
      <c r="N70" s="30"/>
      <c r="O70" s="30"/>
      <c r="P70" s="49"/>
      <c r="Q70" s="49"/>
      <c r="R70" s="30"/>
      <c r="S70" s="49"/>
      <c r="T70" s="28"/>
      <c r="U70" s="118"/>
      <c r="V70" s="118"/>
      <c r="W70" s="33"/>
      <c r="X70" s="53"/>
      <c r="Y70" s="113"/>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c r="BR70" s="42"/>
      <c r="BS70" s="42"/>
      <c r="BT70" s="42"/>
      <c r="BU70" s="6"/>
      <c r="BV70" s="6"/>
      <c r="BW70" s="6"/>
      <c r="BX70" s="6"/>
      <c r="BY70" s="116"/>
      <c r="BZ70" s="116"/>
      <c r="CA70" s="116"/>
      <c r="CB70" s="47"/>
      <c r="CC70" s="6"/>
      <c r="CZ70" s="12"/>
      <c r="DA70" s="12"/>
    </row>
    <row r="71" spans="1:105" s="11" customFormat="1" ht="16.5" customHeight="1" x14ac:dyDescent="0.15">
      <c r="A71" s="541"/>
      <c r="B71" s="542"/>
      <c r="C71" s="29"/>
      <c r="D71" s="27"/>
      <c r="E71" s="49"/>
      <c r="F71" s="30"/>
      <c r="G71" s="30"/>
      <c r="H71" s="30"/>
      <c r="I71" s="30"/>
      <c r="J71" s="30"/>
      <c r="K71" s="30"/>
      <c r="L71" s="30"/>
      <c r="M71" s="30"/>
      <c r="N71" s="30"/>
      <c r="O71" s="30"/>
      <c r="P71" s="30"/>
      <c r="Q71" s="30"/>
      <c r="R71" s="30"/>
      <c r="S71" s="49"/>
      <c r="T71" s="28"/>
      <c r="U71" s="118"/>
      <c r="V71" s="118"/>
      <c r="W71" s="33"/>
      <c r="X71" s="53"/>
      <c r="Y71" s="113"/>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c r="BR71" s="42"/>
      <c r="BS71" s="42"/>
      <c r="BT71" s="42"/>
      <c r="BU71" s="6"/>
      <c r="BV71" s="6"/>
      <c r="BW71" s="6"/>
      <c r="BX71" s="6"/>
      <c r="BY71" s="116"/>
      <c r="BZ71" s="116"/>
      <c r="CA71" s="116"/>
      <c r="CB71" s="47"/>
      <c r="CC71" s="6"/>
      <c r="CZ71" s="12"/>
      <c r="DA71" s="12"/>
    </row>
    <row r="72" spans="1:105" s="11" customFormat="1" ht="17.25" customHeight="1" x14ac:dyDescent="0.15">
      <c r="A72" s="543"/>
      <c r="B72" s="544"/>
      <c r="C72" s="119"/>
      <c r="D72" s="84"/>
      <c r="E72" s="120"/>
      <c r="F72" s="121"/>
      <c r="G72" s="121"/>
      <c r="H72" s="121"/>
      <c r="I72" s="121"/>
      <c r="J72" s="121"/>
      <c r="K72" s="121"/>
      <c r="L72" s="121"/>
      <c r="M72" s="121"/>
      <c r="N72" s="121"/>
      <c r="O72" s="121"/>
      <c r="P72" s="121"/>
      <c r="Q72" s="121"/>
      <c r="R72" s="121"/>
      <c r="S72" s="121"/>
      <c r="T72" s="85"/>
      <c r="U72" s="122"/>
      <c r="V72" s="122"/>
      <c r="W72" s="86"/>
      <c r="X72" s="123"/>
      <c r="Y72" s="113"/>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c r="BR72" s="42"/>
      <c r="BS72" s="42"/>
      <c r="BT72" s="42"/>
      <c r="BU72" s="6"/>
      <c r="BV72" s="6"/>
      <c r="BW72" s="6"/>
      <c r="BX72" s="6"/>
      <c r="BY72" s="116"/>
      <c r="BZ72" s="116"/>
      <c r="CA72" s="116"/>
      <c r="CB72" s="47"/>
      <c r="CC72" s="6"/>
      <c r="CZ72" s="12"/>
      <c r="DA72" s="12"/>
    </row>
    <row r="73" spans="1:105" s="11" customFormat="1" ht="15" customHeight="1" x14ac:dyDescent="0.15">
      <c r="A73" s="735"/>
      <c r="B73" s="736"/>
      <c r="C73" s="124"/>
      <c r="D73" s="125"/>
      <c r="E73" s="126"/>
      <c r="F73" s="95"/>
      <c r="G73" s="95"/>
      <c r="H73" s="95"/>
      <c r="I73" s="95"/>
      <c r="J73" s="95"/>
      <c r="K73" s="95"/>
      <c r="L73" s="95"/>
      <c r="M73" s="95"/>
      <c r="N73" s="95"/>
      <c r="O73" s="95"/>
      <c r="P73" s="95"/>
      <c r="Q73" s="95"/>
      <c r="R73" s="95"/>
      <c r="S73" s="95"/>
      <c r="T73" s="99"/>
      <c r="U73" s="124"/>
      <c r="V73" s="124"/>
      <c r="W73" s="127"/>
      <c r="X73" s="128"/>
      <c r="Y73" s="113"/>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c r="BR73" s="42"/>
      <c r="BS73" s="42"/>
      <c r="BT73" s="42"/>
      <c r="BU73" s="6"/>
      <c r="BV73" s="6"/>
      <c r="BW73" s="6"/>
      <c r="BX73" s="6"/>
      <c r="BY73" s="116"/>
      <c r="BZ73" s="116"/>
      <c r="CA73" s="116"/>
      <c r="CB73" s="47"/>
      <c r="CC73" s="6"/>
      <c r="CZ73" s="12"/>
      <c r="DA73" s="12"/>
    </row>
    <row r="74" spans="1:105" s="11" customFormat="1" ht="30" customHeight="1" x14ac:dyDescent="0.2">
      <c r="A74" s="129"/>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554"/>
      <c r="B75" s="534"/>
      <c r="C75" s="557"/>
      <c r="D75" s="562"/>
      <c r="E75" s="563"/>
      <c r="F75" s="563"/>
      <c r="G75" s="563"/>
      <c r="H75" s="563"/>
      <c r="I75" s="563"/>
      <c r="J75" s="563"/>
      <c r="K75" s="563"/>
      <c r="L75" s="563"/>
      <c r="M75" s="563"/>
      <c r="N75" s="563"/>
      <c r="O75" s="563"/>
      <c r="P75" s="563"/>
      <c r="Q75" s="563"/>
      <c r="R75" s="563"/>
      <c r="S75" s="563"/>
      <c r="T75" s="564"/>
      <c r="U75" s="624"/>
      <c r="V75" s="624"/>
      <c r="W75" s="624"/>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556"/>
      <c r="B76" s="536"/>
      <c r="C76" s="559"/>
      <c r="D76" s="13"/>
      <c r="E76" s="108"/>
      <c r="F76" s="15"/>
      <c r="G76" s="15"/>
      <c r="H76" s="15"/>
      <c r="I76" s="16"/>
      <c r="J76" s="16"/>
      <c r="K76" s="16"/>
      <c r="L76" s="16"/>
      <c r="M76" s="16"/>
      <c r="N76" s="16"/>
      <c r="O76" s="16"/>
      <c r="P76" s="16"/>
      <c r="Q76" s="16"/>
      <c r="R76" s="16"/>
      <c r="S76" s="16"/>
      <c r="T76" s="17"/>
      <c r="U76" s="223"/>
      <c r="V76" s="223"/>
      <c r="W76" s="624"/>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598"/>
      <c r="B77" s="131"/>
      <c r="C77" s="109"/>
      <c r="D77" s="23"/>
      <c r="E77" s="24"/>
      <c r="F77" s="25"/>
      <c r="G77" s="25"/>
      <c r="H77" s="25"/>
      <c r="I77" s="25"/>
      <c r="J77" s="25"/>
      <c r="K77" s="25"/>
      <c r="L77" s="25"/>
      <c r="M77" s="25"/>
      <c r="N77" s="25"/>
      <c r="O77" s="25"/>
      <c r="P77" s="25"/>
      <c r="Q77" s="25"/>
      <c r="R77" s="25"/>
      <c r="S77" s="25"/>
      <c r="T77" s="34"/>
      <c r="U77" s="110"/>
      <c r="V77" s="110"/>
      <c r="W77" s="110"/>
      <c r="X77" s="132"/>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c r="BQ77" s="42"/>
      <c r="BR77" s="42"/>
      <c r="BS77" s="42"/>
      <c r="BT77" s="6"/>
      <c r="BU77" s="6"/>
      <c r="BV77" s="6"/>
      <c r="BW77" s="6"/>
      <c r="BX77" s="116"/>
      <c r="BY77" s="116"/>
      <c r="BZ77" s="116"/>
      <c r="CA77" s="116"/>
      <c r="CB77" s="6"/>
      <c r="CY77" s="12"/>
      <c r="CZ77" s="12"/>
    </row>
    <row r="78" spans="1:105" s="11" customFormat="1" ht="21.75" customHeight="1" x14ac:dyDescent="0.15">
      <c r="A78" s="599"/>
      <c r="B78" s="133"/>
      <c r="C78" s="119"/>
      <c r="D78" s="84"/>
      <c r="E78" s="120"/>
      <c r="F78" s="121"/>
      <c r="G78" s="121"/>
      <c r="H78" s="121"/>
      <c r="I78" s="121"/>
      <c r="J78" s="121"/>
      <c r="K78" s="121"/>
      <c r="L78" s="121"/>
      <c r="M78" s="121"/>
      <c r="N78" s="121"/>
      <c r="O78" s="121"/>
      <c r="P78" s="121"/>
      <c r="Q78" s="121"/>
      <c r="R78" s="121"/>
      <c r="S78" s="121"/>
      <c r="T78" s="85"/>
      <c r="U78" s="122"/>
      <c r="V78" s="122"/>
      <c r="W78" s="122"/>
      <c r="X78" s="132"/>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c r="BQ78" s="42"/>
      <c r="BR78" s="42"/>
      <c r="BS78" s="42"/>
      <c r="BT78" s="6"/>
      <c r="BU78" s="6"/>
      <c r="BV78" s="6"/>
      <c r="BW78" s="6"/>
      <c r="BX78" s="116"/>
      <c r="BY78" s="116"/>
      <c r="BZ78" s="116"/>
      <c r="CA78" s="116"/>
      <c r="CB78" s="6"/>
      <c r="CY78" s="12"/>
      <c r="CZ78" s="12"/>
    </row>
    <row r="79" spans="1:105" s="11" customFormat="1" ht="18" customHeight="1" x14ac:dyDescent="0.15">
      <c r="A79" s="600"/>
      <c r="B79" s="131"/>
      <c r="C79" s="109"/>
      <c r="D79" s="23"/>
      <c r="E79" s="24"/>
      <c r="F79" s="25"/>
      <c r="G79" s="25"/>
      <c r="H79" s="25"/>
      <c r="I79" s="25"/>
      <c r="J79" s="25"/>
      <c r="K79" s="25"/>
      <c r="L79" s="25"/>
      <c r="M79" s="25"/>
      <c r="N79" s="25"/>
      <c r="O79" s="25"/>
      <c r="P79" s="25"/>
      <c r="Q79" s="25"/>
      <c r="R79" s="25"/>
      <c r="S79" s="25"/>
      <c r="T79" s="34"/>
      <c r="U79" s="110"/>
      <c r="V79" s="110"/>
      <c r="W79" s="110"/>
      <c r="X79" s="132"/>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c r="BQ79" s="42"/>
      <c r="BR79" s="42"/>
      <c r="BS79" s="42"/>
      <c r="BT79" s="6"/>
      <c r="BU79" s="6"/>
      <c r="BV79" s="6"/>
      <c r="BW79" s="6"/>
      <c r="BX79" s="116"/>
      <c r="BY79" s="116"/>
      <c r="BZ79" s="116"/>
      <c r="CA79" s="116"/>
      <c r="CB79" s="6"/>
      <c r="CY79" s="12"/>
      <c r="CZ79" s="12"/>
    </row>
    <row r="80" spans="1:105" s="11" customFormat="1" ht="18" customHeight="1" x14ac:dyDescent="0.15">
      <c r="A80" s="601"/>
      <c r="B80" s="134"/>
      <c r="C80" s="117"/>
      <c r="D80" s="27"/>
      <c r="E80" s="49"/>
      <c r="F80" s="30"/>
      <c r="G80" s="30"/>
      <c r="H80" s="30"/>
      <c r="I80" s="30"/>
      <c r="J80" s="30"/>
      <c r="K80" s="30"/>
      <c r="L80" s="30"/>
      <c r="M80" s="30"/>
      <c r="N80" s="30"/>
      <c r="O80" s="30"/>
      <c r="P80" s="30"/>
      <c r="Q80" s="30"/>
      <c r="R80" s="30"/>
      <c r="S80" s="30"/>
      <c r="T80" s="28"/>
      <c r="U80" s="118"/>
      <c r="V80" s="118"/>
      <c r="W80" s="118"/>
      <c r="X80" s="132"/>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c r="BQ80" s="42"/>
      <c r="BR80" s="42"/>
      <c r="BS80" s="42"/>
      <c r="BT80" s="6"/>
      <c r="BU80" s="6"/>
      <c r="BV80" s="6"/>
      <c r="BW80" s="6"/>
      <c r="BX80" s="116"/>
      <c r="BY80" s="116"/>
      <c r="BZ80" s="116"/>
      <c r="CA80" s="116"/>
      <c r="CB80" s="6"/>
      <c r="CY80" s="12"/>
      <c r="CZ80" s="12"/>
    </row>
    <row r="81" spans="1:105" s="11" customFormat="1" ht="18" customHeight="1" x14ac:dyDescent="0.15">
      <c r="A81" s="602"/>
      <c r="B81" s="133"/>
      <c r="C81" s="119"/>
      <c r="D81" s="84"/>
      <c r="E81" s="120"/>
      <c r="F81" s="121"/>
      <c r="G81" s="121"/>
      <c r="H81" s="121"/>
      <c r="I81" s="121"/>
      <c r="J81" s="121"/>
      <c r="K81" s="121"/>
      <c r="L81" s="121"/>
      <c r="M81" s="121"/>
      <c r="N81" s="121"/>
      <c r="O81" s="121"/>
      <c r="P81" s="121"/>
      <c r="Q81" s="121"/>
      <c r="R81" s="121"/>
      <c r="S81" s="121"/>
      <c r="T81" s="85"/>
      <c r="U81" s="122"/>
      <c r="V81" s="122"/>
      <c r="W81" s="122"/>
      <c r="X81" s="132"/>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c r="BQ81" s="42"/>
      <c r="BR81" s="42"/>
      <c r="BS81" s="42"/>
      <c r="BT81" s="6"/>
      <c r="BU81" s="6"/>
      <c r="BV81" s="6"/>
      <c r="BW81" s="6"/>
      <c r="BX81" s="116"/>
      <c r="BY81" s="116"/>
      <c r="BZ81" s="116"/>
      <c r="CA81" s="116"/>
      <c r="CB81" s="6"/>
      <c r="CY81" s="12"/>
      <c r="CZ81" s="12"/>
    </row>
    <row r="82" spans="1:105" s="11" customFormat="1" ht="18" customHeight="1" x14ac:dyDescent="0.15">
      <c r="A82" s="539"/>
      <c r="B82" s="131"/>
      <c r="C82" s="109"/>
      <c r="D82" s="23"/>
      <c r="E82" s="24"/>
      <c r="F82" s="25"/>
      <c r="G82" s="25"/>
      <c r="H82" s="25"/>
      <c r="I82" s="25"/>
      <c r="J82" s="25"/>
      <c r="K82" s="25"/>
      <c r="L82" s="24"/>
      <c r="M82" s="25"/>
      <c r="N82" s="25"/>
      <c r="O82" s="25"/>
      <c r="P82" s="25"/>
      <c r="Q82" s="25"/>
      <c r="R82" s="25"/>
      <c r="S82" s="25"/>
      <c r="T82" s="34"/>
      <c r="U82" s="110"/>
      <c r="V82" s="110"/>
      <c r="W82" s="110"/>
      <c r="X82" s="132"/>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c r="BQ82" s="42"/>
      <c r="BR82" s="42"/>
      <c r="BS82" s="42"/>
      <c r="BT82" s="6"/>
      <c r="BU82" s="6"/>
      <c r="BV82" s="6"/>
      <c r="BW82" s="6"/>
      <c r="BX82" s="116"/>
      <c r="BY82" s="116"/>
      <c r="BZ82" s="116"/>
      <c r="CA82" s="116"/>
      <c r="CB82" s="6"/>
      <c r="CY82" s="12"/>
      <c r="CZ82" s="12"/>
    </row>
    <row r="83" spans="1:105" s="11" customFormat="1" ht="18" customHeight="1" x14ac:dyDescent="0.15">
      <c r="A83" s="540"/>
      <c r="B83" s="134"/>
      <c r="C83" s="117"/>
      <c r="D83" s="84"/>
      <c r="E83" s="120"/>
      <c r="F83" s="121"/>
      <c r="G83" s="121"/>
      <c r="H83" s="121"/>
      <c r="I83" s="121"/>
      <c r="J83" s="121"/>
      <c r="K83" s="121"/>
      <c r="L83" s="121"/>
      <c r="M83" s="121"/>
      <c r="N83" s="121"/>
      <c r="O83" s="121"/>
      <c r="P83" s="121"/>
      <c r="Q83" s="121"/>
      <c r="R83" s="121"/>
      <c r="S83" s="121"/>
      <c r="T83" s="85"/>
      <c r="U83" s="122"/>
      <c r="V83" s="122"/>
      <c r="W83" s="122"/>
      <c r="X83" s="132"/>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c r="BQ83" s="42"/>
      <c r="BR83" s="42"/>
      <c r="BS83" s="42"/>
      <c r="BT83" s="6"/>
      <c r="BU83" s="6"/>
      <c r="BV83" s="6"/>
      <c r="BW83" s="6"/>
      <c r="BX83" s="116"/>
      <c r="BY83" s="116"/>
      <c r="BZ83" s="116"/>
      <c r="CA83" s="116"/>
      <c r="CB83" s="6"/>
      <c r="CY83" s="12"/>
      <c r="CZ83" s="12"/>
    </row>
    <row r="84" spans="1:105" s="11" customFormat="1" ht="18" customHeight="1" x14ac:dyDescent="0.15">
      <c r="A84" s="539"/>
      <c r="B84" s="131"/>
      <c r="C84" s="109"/>
      <c r="D84" s="23"/>
      <c r="E84" s="24"/>
      <c r="F84" s="25"/>
      <c r="G84" s="25"/>
      <c r="H84" s="25"/>
      <c r="I84" s="25"/>
      <c r="J84" s="25"/>
      <c r="K84" s="25"/>
      <c r="L84" s="50"/>
      <c r="M84" s="50"/>
      <c r="N84" s="50"/>
      <c r="O84" s="50"/>
      <c r="P84" s="50"/>
      <c r="Q84" s="50"/>
      <c r="R84" s="50"/>
      <c r="S84" s="50"/>
      <c r="T84" s="135"/>
      <c r="U84" s="110"/>
      <c r="V84" s="110"/>
      <c r="W84" s="110"/>
      <c r="X84" s="132"/>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c r="BQ84" s="42"/>
      <c r="BR84" s="42"/>
      <c r="BS84" s="42"/>
      <c r="BT84" s="6"/>
      <c r="BU84" s="6"/>
      <c r="BV84" s="6"/>
      <c r="BW84" s="6"/>
      <c r="BX84" s="116"/>
      <c r="BY84" s="116"/>
      <c r="BZ84" s="116"/>
      <c r="CA84" s="116"/>
      <c r="CB84" s="6"/>
      <c r="CY84" s="12"/>
      <c r="CZ84" s="12"/>
    </row>
    <row r="85" spans="1:105" s="11" customFormat="1" ht="18" customHeight="1" x14ac:dyDescent="0.15">
      <c r="A85" s="540"/>
      <c r="B85" s="134"/>
      <c r="C85" s="117"/>
      <c r="D85" s="84"/>
      <c r="E85" s="120"/>
      <c r="F85" s="121"/>
      <c r="G85" s="121"/>
      <c r="H85" s="121"/>
      <c r="I85" s="121"/>
      <c r="J85" s="121"/>
      <c r="K85" s="121"/>
      <c r="L85" s="136"/>
      <c r="M85" s="50"/>
      <c r="N85" s="50"/>
      <c r="O85" s="50"/>
      <c r="P85" s="50"/>
      <c r="Q85" s="50"/>
      <c r="R85" s="50"/>
      <c r="S85" s="50"/>
      <c r="T85" s="135"/>
      <c r="U85" s="137"/>
      <c r="V85" s="137"/>
      <c r="W85" s="137"/>
      <c r="X85" s="132"/>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c r="BQ85" s="42"/>
      <c r="BR85" s="42"/>
      <c r="BS85" s="42"/>
      <c r="BT85" s="6"/>
      <c r="BU85" s="6"/>
      <c r="BV85" s="6"/>
      <c r="BW85" s="6"/>
      <c r="BX85" s="116"/>
      <c r="BY85" s="116"/>
      <c r="BZ85" s="116"/>
      <c r="CA85" s="116"/>
      <c r="CB85" s="6"/>
      <c r="CY85" s="12"/>
      <c r="CZ85" s="12"/>
    </row>
    <row r="86" spans="1:105" s="11" customFormat="1" ht="18" customHeight="1" x14ac:dyDescent="0.15">
      <c r="A86" s="534"/>
      <c r="B86" s="138"/>
      <c r="C86" s="139"/>
      <c r="D86" s="140"/>
      <c r="E86" s="140"/>
      <c r="F86" s="140"/>
      <c r="G86" s="141"/>
      <c r="H86" s="141"/>
      <c r="I86" s="141"/>
      <c r="J86" s="141"/>
      <c r="K86" s="141"/>
      <c r="L86" s="141"/>
      <c r="M86" s="141"/>
      <c r="N86" s="141"/>
      <c r="O86" s="141"/>
      <c r="P86" s="141"/>
      <c r="Q86" s="141"/>
      <c r="R86" s="141"/>
      <c r="S86" s="141"/>
      <c r="T86" s="142"/>
      <c r="U86" s="143"/>
      <c r="V86" s="143"/>
      <c r="W86" s="143"/>
      <c r="X86" s="132"/>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c r="BQ86" s="42"/>
      <c r="BR86" s="42"/>
      <c r="BT86" s="6"/>
      <c r="BU86" s="6"/>
      <c r="BV86" s="6"/>
      <c r="BW86" s="6"/>
      <c r="BX86" s="116"/>
      <c r="BY86" s="116"/>
      <c r="BZ86" s="116"/>
      <c r="CA86" s="6"/>
      <c r="CB86" s="6"/>
      <c r="CY86" s="12"/>
      <c r="CZ86" s="12"/>
    </row>
    <row r="87" spans="1:105" s="11" customFormat="1" ht="18" customHeight="1" x14ac:dyDescent="0.15">
      <c r="A87" s="536"/>
      <c r="B87" s="133"/>
      <c r="C87" s="119"/>
      <c r="D87" s="144"/>
      <c r="E87" s="144"/>
      <c r="F87" s="144"/>
      <c r="G87" s="121"/>
      <c r="H87" s="121"/>
      <c r="I87" s="121"/>
      <c r="J87" s="121"/>
      <c r="K87" s="121"/>
      <c r="L87" s="121"/>
      <c r="M87" s="121"/>
      <c r="N87" s="121"/>
      <c r="O87" s="121"/>
      <c r="P87" s="121"/>
      <c r="Q87" s="121"/>
      <c r="R87" s="121"/>
      <c r="S87" s="121"/>
      <c r="T87" s="85"/>
      <c r="U87" s="122"/>
      <c r="V87" s="122"/>
      <c r="W87" s="122"/>
      <c r="X87" s="132"/>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c r="BQ87" s="42"/>
      <c r="BR87" s="42"/>
      <c r="BT87" s="6"/>
      <c r="BU87" s="6"/>
      <c r="BV87" s="6"/>
      <c r="BW87" s="6"/>
      <c r="BX87" s="116"/>
      <c r="BY87" s="116"/>
      <c r="BZ87" s="116"/>
      <c r="CA87" s="6"/>
      <c r="CB87" s="6"/>
      <c r="CY87" s="12"/>
      <c r="CZ87" s="12"/>
    </row>
    <row r="88" spans="1:105" s="6" customFormat="1" ht="30" customHeight="1" x14ac:dyDescent="0.2">
      <c r="A88" s="145"/>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22"/>
      <c r="B89" s="147"/>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c r="B90" s="148"/>
      <c r="C90" s="149"/>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c r="BR90" s="6"/>
      <c r="BS90" s="6"/>
      <c r="BT90" s="6"/>
      <c r="BU90" s="6"/>
      <c r="BV90" s="6"/>
      <c r="BW90" s="6"/>
      <c r="BX90" s="116"/>
      <c r="BY90" s="6"/>
      <c r="BZ90" s="6"/>
      <c r="CA90" s="6"/>
      <c r="CB90" s="6"/>
      <c r="CW90" s="12"/>
      <c r="CX90" s="12"/>
    </row>
    <row r="91" spans="1:105" s="11" customFormat="1" ht="20.25" customHeight="1" x14ac:dyDescent="0.15">
      <c r="A91" s="134"/>
      <c r="B91" s="150"/>
      <c r="C91" s="149"/>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c r="BR91" s="6"/>
      <c r="BS91" s="6"/>
      <c r="BT91" s="6"/>
      <c r="BU91" s="6"/>
      <c r="BV91" s="6"/>
      <c r="BW91" s="6"/>
      <c r="BX91" s="116"/>
      <c r="BY91" s="6"/>
      <c r="BZ91" s="6"/>
      <c r="CA91" s="6"/>
      <c r="CB91" s="6"/>
      <c r="CW91" s="12"/>
      <c r="CX91" s="12"/>
    </row>
    <row r="92" spans="1:105" s="11" customFormat="1" ht="17.25" customHeight="1" x14ac:dyDescent="0.15">
      <c r="A92" s="151"/>
      <c r="B92" s="150"/>
      <c r="C92" s="149"/>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c r="B94" s="155"/>
      <c r="C94" s="155"/>
      <c r="D94" s="155"/>
      <c r="E94" s="156"/>
      <c r="F94" s="156"/>
      <c r="G94" s="156"/>
      <c r="AA94" s="107"/>
      <c r="AD94" s="107"/>
      <c r="AG94" s="107"/>
      <c r="AJ94" s="107"/>
      <c r="AR94" s="3"/>
      <c r="BZ94" s="11"/>
      <c r="CZ94" s="3"/>
      <c r="DA94" s="3"/>
    </row>
    <row r="95" spans="1:105" s="11" customFormat="1" x14ac:dyDescent="0.15">
      <c r="A95" s="548"/>
      <c r="B95" s="738"/>
      <c r="C95" s="157"/>
      <c r="D95" s="157"/>
      <c r="E95" s="157"/>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739"/>
      <c r="B96" s="739"/>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737"/>
      <c r="B97" s="737"/>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737"/>
      <c r="B98" s="737"/>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737"/>
      <c r="B99" s="737"/>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737"/>
      <c r="B100" s="737"/>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737"/>
      <c r="B101" s="737"/>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737"/>
      <c r="B102" s="737"/>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737"/>
      <c r="B103" s="737"/>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737"/>
      <c r="B104" s="737"/>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737"/>
      <c r="B105" s="737"/>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737"/>
      <c r="B106" s="737"/>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737"/>
      <c r="B107" s="737"/>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737"/>
      <c r="B108" s="737"/>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737"/>
      <c r="B109" s="737"/>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737"/>
      <c r="B110" s="737"/>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740"/>
      <c r="B111" s="740"/>
      <c r="C111" s="208"/>
      <c r="D111" s="208"/>
      <c r="E111" s="208"/>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26"/>
      <c r="B112" s="227"/>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26"/>
      <c r="B113" s="227"/>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26"/>
      <c r="B115" s="227"/>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26"/>
      <c r="B116" s="227"/>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8"/>
      <c r="B117" s="229"/>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c r="B118" s="159"/>
      <c r="N118" s="8"/>
      <c r="X118" s="160"/>
      <c r="AD118" s="107"/>
      <c r="AE118" s="107"/>
      <c r="AH118" s="107"/>
      <c r="AK118" s="107"/>
      <c r="AP118" s="107"/>
    </row>
    <row r="119" spans="1:104" s="11" customFormat="1" ht="89.25" customHeight="1" x14ac:dyDescent="0.15">
      <c r="A119" s="581"/>
      <c r="B119" s="548"/>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741"/>
      <c r="AG119" s="549"/>
      <c r="AH119" s="548"/>
      <c r="AI119" s="549"/>
      <c r="AJ119" s="548"/>
      <c r="AK119" s="549"/>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582"/>
      <c r="B120" s="534"/>
      <c r="C120" s="581"/>
      <c r="D120" s="595"/>
      <c r="E120" s="595"/>
      <c r="F120" s="595"/>
      <c r="G120" s="595"/>
      <c r="H120" s="595"/>
      <c r="I120" s="595"/>
      <c r="J120" s="595"/>
      <c r="K120" s="595"/>
      <c r="L120" s="595"/>
      <c r="M120" s="595"/>
      <c r="N120" s="595"/>
      <c r="O120" s="595"/>
      <c r="P120" s="595"/>
      <c r="Q120" s="595"/>
      <c r="R120" s="595"/>
      <c r="S120" s="590"/>
      <c r="T120" s="581"/>
      <c r="U120" s="590"/>
      <c r="V120" s="557"/>
      <c r="W120" s="539"/>
      <c r="X120" s="548"/>
      <c r="Y120" s="716"/>
      <c r="Z120" s="716"/>
      <c r="AA120" s="716"/>
      <c r="AB120" s="716"/>
      <c r="AC120" s="716"/>
      <c r="AD120" s="716"/>
      <c r="AE120" s="716"/>
      <c r="AF120" s="748"/>
      <c r="AG120" s="745"/>
      <c r="AH120" s="742"/>
      <c r="AI120" s="745"/>
      <c r="AJ120" s="742"/>
      <c r="AK120" s="745"/>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582"/>
      <c r="B121" s="535"/>
      <c r="C121" s="583"/>
      <c r="D121" s="603"/>
      <c r="E121" s="603"/>
      <c r="F121" s="603"/>
      <c r="G121" s="603"/>
      <c r="H121" s="603"/>
      <c r="I121" s="603"/>
      <c r="J121" s="603"/>
      <c r="K121" s="603"/>
      <c r="L121" s="603"/>
      <c r="M121" s="603"/>
      <c r="N121" s="603"/>
      <c r="O121" s="603"/>
      <c r="P121" s="603"/>
      <c r="Q121" s="603"/>
      <c r="R121" s="603"/>
      <c r="S121" s="591"/>
      <c r="T121" s="583"/>
      <c r="U121" s="591"/>
      <c r="V121" s="559"/>
      <c r="W121" s="561"/>
      <c r="X121" s="562"/>
      <c r="Y121" s="563"/>
      <c r="Z121" s="563"/>
      <c r="AA121" s="564"/>
      <c r="AB121" s="562"/>
      <c r="AC121" s="563"/>
      <c r="AD121" s="563"/>
      <c r="AE121" s="563"/>
      <c r="AF121" s="749"/>
      <c r="AG121" s="746"/>
      <c r="AH121" s="743"/>
      <c r="AI121" s="746"/>
      <c r="AJ121" s="743"/>
      <c r="AK121" s="74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583"/>
      <c r="B122" s="536"/>
      <c r="C122" s="13"/>
      <c r="D122" s="108"/>
      <c r="E122" s="15"/>
      <c r="F122" s="15"/>
      <c r="G122" s="15"/>
      <c r="H122" s="16"/>
      <c r="I122" s="16"/>
      <c r="J122" s="16"/>
      <c r="K122" s="16"/>
      <c r="L122" s="16"/>
      <c r="M122" s="16"/>
      <c r="N122" s="16"/>
      <c r="O122" s="16"/>
      <c r="P122" s="16"/>
      <c r="Q122" s="16"/>
      <c r="R122" s="16"/>
      <c r="S122" s="17"/>
      <c r="T122" s="13"/>
      <c r="U122" s="18"/>
      <c r="V122" s="220"/>
      <c r="W122" s="18"/>
      <c r="X122" s="216"/>
      <c r="Y122" s="19"/>
      <c r="Z122" s="15"/>
      <c r="AA122" s="18"/>
      <c r="AB122" s="19"/>
      <c r="AC122" s="19"/>
      <c r="AD122" s="15"/>
      <c r="AE122" s="161"/>
      <c r="AF122" s="750"/>
      <c r="AG122" s="747"/>
      <c r="AH122" s="744"/>
      <c r="AI122" s="747"/>
      <c r="AJ122" s="744"/>
      <c r="AK122" s="74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c r="B123" s="22"/>
      <c r="C123" s="23"/>
      <c r="D123" s="49"/>
      <c r="E123" s="30"/>
      <c r="F123" s="30"/>
      <c r="G123" s="30"/>
      <c r="H123" s="52"/>
      <c r="I123" s="52"/>
      <c r="J123" s="52"/>
      <c r="K123" s="52"/>
      <c r="L123" s="52"/>
      <c r="M123" s="52"/>
      <c r="N123" s="52"/>
      <c r="O123" s="52"/>
      <c r="P123" s="52"/>
      <c r="Q123" s="52"/>
      <c r="R123" s="52"/>
      <c r="S123" s="52"/>
      <c r="T123" s="27"/>
      <c r="U123" s="28"/>
      <c r="V123" s="27"/>
      <c r="W123" s="28"/>
      <c r="X123" s="29"/>
      <c r="Y123" s="27"/>
      <c r="Z123" s="30"/>
      <c r="AA123" s="28"/>
      <c r="AB123" s="31"/>
      <c r="AC123" s="27"/>
      <c r="AD123" s="30"/>
      <c r="AE123" s="52"/>
      <c r="AF123" s="162"/>
      <c r="AG123" s="28"/>
      <c r="AH123" s="163"/>
      <c r="AI123" s="164"/>
      <c r="AJ123" s="163"/>
      <c r="AK123" s="164"/>
      <c r="AL123" s="41"/>
      <c r="AM123" s="6"/>
      <c r="AN123" s="107"/>
      <c r="AO123" s="6"/>
      <c r="AP123" s="6"/>
      <c r="AQ123" s="6"/>
      <c r="AR123" s="6"/>
      <c r="AS123" s="6"/>
      <c r="AT123" s="6"/>
      <c r="AU123" s="6"/>
      <c r="BF123" s="6"/>
      <c r="BG123" s="6"/>
      <c r="BH123" s="6"/>
      <c r="BI123" s="6"/>
      <c r="BJ123" s="6"/>
      <c r="BK123" s="6"/>
      <c r="BL123" s="6"/>
      <c r="BM123" s="6"/>
      <c r="BN123" s="6"/>
      <c r="BO123" s="6"/>
      <c r="BP123" s="42"/>
      <c r="BQ123" s="43"/>
      <c r="BR123" s="43"/>
      <c r="BS123" s="43"/>
      <c r="BT123" s="43"/>
      <c r="BU123" s="44"/>
      <c r="BV123" s="45"/>
      <c r="BW123" s="46"/>
      <c r="BX123" s="47"/>
      <c r="BY123" s="47"/>
      <c r="BZ123" s="47"/>
      <c r="CA123" s="47"/>
      <c r="CB123" s="47"/>
      <c r="CC123" s="47"/>
      <c r="CD123" s="47"/>
    </row>
    <row r="124" spans="1:104" s="11" customFormat="1" ht="15" customHeight="1" x14ac:dyDescent="0.15">
      <c r="A124" s="48"/>
      <c r="B124" s="22"/>
      <c r="C124" s="27"/>
      <c r="D124" s="49"/>
      <c r="E124" s="30"/>
      <c r="F124" s="30"/>
      <c r="G124" s="30"/>
      <c r="H124" s="52"/>
      <c r="I124" s="52"/>
      <c r="J124" s="52"/>
      <c r="K124" s="52"/>
      <c r="L124" s="52"/>
      <c r="M124" s="52"/>
      <c r="N124" s="52"/>
      <c r="O124" s="52"/>
      <c r="P124" s="52"/>
      <c r="Q124" s="52"/>
      <c r="R124" s="52"/>
      <c r="S124" s="52"/>
      <c r="T124" s="27"/>
      <c r="U124" s="28"/>
      <c r="V124" s="27"/>
      <c r="W124" s="28"/>
      <c r="X124" s="29"/>
      <c r="Y124" s="27"/>
      <c r="Z124" s="30"/>
      <c r="AA124" s="28"/>
      <c r="AB124" s="31"/>
      <c r="AC124" s="27"/>
      <c r="AD124" s="30"/>
      <c r="AE124" s="52"/>
      <c r="AF124" s="162"/>
      <c r="AG124" s="28"/>
      <c r="AH124" s="165"/>
      <c r="AI124" s="166"/>
      <c r="AJ124" s="165"/>
      <c r="AK124" s="166"/>
      <c r="AL124" s="132"/>
      <c r="AM124" s="6"/>
      <c r="AN124" s="107"/>
      <c r="AO124" s="6"/>
      <c r="AP124" s="6"/>
      <c r="AQ124" s="6"/>
      <c r="AR124" s="6"/>
      <c r="AS124" s="6"/>
      <c r="AT124" s="6"/>
      <c r="AU124" s="6"/>
      <c r="BG124" s="6"/>
      <c r="BH124" s="6"/>
      <c r="BI124" s="6"/>
      <c r="BJ124" s="6"/>
      <c r="BK124" s="6"/>
      <c r="BL124" s="6"/>
      <c r="BM124" s="6"/>
      <c r="BN124" s="6"/>
      <c r="BO124" s="6"/>
      <c r="BP124" s="6"/>
      <c r="BQ124" s="42"/>
      <c r="BR124" s="42"/>
      <c r="BS124" s="42"/>
      <c r="BT124" s="42"/>
      <c r="BU124" s="42"/>
      <c r="BY124" s="116"/>
      <c r="BZ124" s="116"/>
      <c r="CA124" s="116"/>
      <c r="CB124" s="116"/>
      <c r="CC124" s="6"/>
    </row>
    <row r="125" spans="1:104" s="11" customFormat="1" ht="15" customHeight="1" x14ac:dyDescent="0.15">
      <c r="A125" s="48"/>
      <c r="B125" s="22"/>
      <c r="C125" s="27"/>
      <c r="D125" s="49"/>
      <c r="E125" s="30"/>
      <c r="F125" s="30"/>
      <c r="G125" s="30"/>
      <c r="H125" s="52"/>
      <c r="I125" s="52"/>
      <c r="J125" s="52"/>
      <c r="K125" s="52"/>
      <c r="L125" s="52"/>
      <c r="M125" s="52"/>
      <c r="N125" s="52"/>
      <c r="O125" s="52"/>
      <c r="P125" s="52"/>
      <c r="Q125" s="52"/>
      <c r="R125" s="52"/>
      <c r="S125" s="52"/>
      <c r="T125" s="27"/>
      <c r="U125" s="28"/>
      <c r="V125" s="27"/>
      <c r="W125" s="28"/>
      <c r="X125" s="29"/>
      <c r="Y125" s="27"/>
      <c r="Z125" s="30"/>
      <c r="AA125" s="28"/>
      <c r="AB125" s="31"/>
      <c r="AC125" s="27"/>
      <c r="AD125" s="30"/>
      <c r="AE125" s="52"/>
      <c r="AF125" s="162"/>
      <c r="AG125" s="28"/>
      <c r="AH125" s="165"/>
      <c r="AI125" s="166"/>
      <c r="AJ125" s="165"/>
      <c r="AK125" s="166"/>
      <c r="AL125" s="132"/>
      <c r="AM125" s="6"/>
      <c r="AN125" s="107"/>
      <c r="AO125" s="6"/>
      <c r="AP125" s="6"/>
      <c r="AQ125" s="6"/>
      <c r="AR125" s="6"/>
      <c r="AS125" s="6"/>
      <c r="AT125" s="6"/>
      <c r="AU125" s="6"/>
      <c r="BG125" s="6"/>
      <c r="BH125" s="6"/>
      <c r="BI125" s="6"/>
      <c r="BJ125" s="6"/>
      <c r="BK125" s="6"/>
      <c r="BL125" s="6"/>
      <c r="BM125" s="6"/>
      <c r="BN125" s="6"/>
      <c r="BO125" s="6"/>
      <c r="BP125" s="6"/>
      <c r="BQ125" s="42"/>
      <c r="BR125" s="42"/>
      <c r="BS125" s="42"/>
      <c r="BT125" s="42"/>
      <c r="BU125" s="42"/>
      <c r="BY125" s="116"/>
      <c r="BZ125" s="116"/>
      <c r="CA125" s="116"/>
      <c r="CB125" s="116"/>
      <c r="CC125" s="6"/>
    </row>
    <row r="126" spans="1:104" s="11" customFormat="1" ht="15" customHeight="1" x14ac:dyDescent="0.15">
      <c r="A126" s="48"/>
      <c r="B126" s="22"/>
      <c r="C126" s="27"/>
      <c r="D126" s="49"/>
      <c r="E126" s="30"/>
      <c r="F126" s="30"/>
      <c r="G126" s="30"/>
      <c r="H126" s="52"/>
      <c r="I126" s="52"/>
      <c r="J126" s="52"/>
      <c r="K126" s="52"/>
      <c r="L126" s="52"/>
      <c r="M126" s="52"/>
      <c r="N126" s="52"/>
      <c r="O126" s="52"/>
      <c r="P126" s="52"/>
      <c r="Q126" s="52"/>
      <c r="R126" s="52"/>
      <c r="S126" s="52"/>
      <c r="T126" s="27"/>
      <c r="U126" s="28"/>
      <c r="V126" s="27"/>
      <c r="W126" s="28"/>
      <c r="X126" s="29"/>
      <c r="Y126" s="27"/>
      <c r="Z126" s="30"/>
      <c r="AA126" s="28"/>
      <c r="AB126" s="31"/>
      <c r="AC126" s="27"/>
      <c r="AD126" s="30"/>
      <c r="AE126" s="52"/>
      <c r="AF126" s="162"/>
      <c r="AG126" s="28"/>
      <c r="AH126" s="165"/>
      <c r="AI126" s="166"/>
      <c r="AJ126" s="165"/>
      <c r="AK126" s="166"/>
      <c r="AL126" s="132"/>
      <c r="AM126" s="6"/>
      <c r="AN126" s="107"/>
      <c r="AO126" s="6"/>
      <c r="AP126" s="6"/>
      <c r="AQ126" s="6"/>
      <c r="AR126" s="6"/>
      <c r="AS126" s="6"/>
      <c r="AT126" s="6"/>
      <c r="AU126" s="6"/>
      <c r="BG126" s="6"/>
      <c r="BH126" s="6"/>
      <c r="BI126" s="6"/>
      <c r="BJ126" s="6"/>
      <c r="BK126" s="6"/>
      <c r="BL126" s="6"/>
      <c r="BM126" s="6"/>
      <c r="BN126" s="6"/>
      <c r="BO126" s="6"/>
      <c r="BP126" s="6"/>
      <c r="BQ126" s="42"/>
      <c r="BR126" s="42"/>
      <c r="BS126" s="42"/>
      <c r="BT126" s="42"/>
      <c r="BU126" s="42"/>
      <c r="BY126" s="116"/>
      <c r="BZ126" s="116"/>
      <c r="CA126" s="116"/>
      <c r="CB126" s="116"/>
      <c r="CC126" s="6"/>
    </row>
    <row r="127" spans="1:104" s="11" customFormat="1" ht="15" customHeight="1" x14ac:dyDescent="0.15">
      <c r="A127" s="48"/>
      <c r="B127" s="22"/>
      <c r="C127" s="27"/>
      <c r="D127" s="49"/>
      <c r="E127" s="30"/>
      <c r="F127" s="30"/>
      <c r="G127" s="30"/>
      <c r="H127" s="52"/>
      <c r="I127" s="52"/>
      <c r="J127" s="52"/>
      <c r="K127" s="52"/>
      <c r="L127" s="52"/>
      <c r="M127" s="52"/>
      <c r="N127" s="52"/>
      <c r="O127" s="52"/>
      <c r="P127" s="52"/>
      <c r="Q127" s="52"/>
      <c r="R127" s="52"/>
      <c r="S127" s="52"/>
      <c r="T127" s="27"/>
      <c r="U127" s="28"/>
      <c r="V127" s="27"/>
      <c r="W127" s="28"/>
      <c r="X127" s="29"/>
      <c r="Y127" s="27"/>
      <c r="Z127" s="30"/>
      <c r="AA127" s="28"/>
      <c r="AB127" s="31"/>
      <c r="AC127" s="27"/>
      <c r="AD127" s="30"/>
      <c r="AE127" s="52"/>
      <c r="AF127" s="162"/>
      <c r="AG127" s="28"/>
      <c r="AH127" s="165"/>
      <c r="AI127" s="166"/>
      <c r="AJ127" s="165"/>
      <c r="AK127" s="166"/>
      <c r="AL127" s="132"/>
      <c r="AM127" s="6"/>
      <c r="AN127" s="107"/>
      <c r="AO127" s="6"/>
      <c r="AP127" s="6"/>
      <c r="AQ127" s="6"/>
      <c r="AR127" s="6"/>
      <c r="AS127" s="6"/>
      <c r="AT127" s="6"/>
      <c r="AU127" s="6"/>
      <c r="BG127" s="6"/>
      <c r="BH127" s="6"/>
      <c r="BI127" s="6"/>
      <c r="BJ127" s="6"/>
      <c r="BK127" s="6"/>
      <c r="BL127" s="6"/>
      <c r="BM127" s="6"/>
      <c r="BN127" s="6"/>
      <c r="BO127" s="6"/>
      <c r="BP127" s="6"/>
      <c r="BQ127" s="42"/>
      <c r="BR127" s="42"/>
      <c r="BS127" s="42"/>
      <c r="BT127" s="42"/>
      <c r="BU127" s="42"/>
      <c r="BY127" s="116"/>
      <c r="BZ127" s="116"/>
      <c r="CA127" s="116"/>
      <c r="CB127" s="116"/>
      <c r="CC127" s="6"/>
    </row>
    <row r="128" spans="1:104" s="11" customFormat="1" ht="15" customHeight="1" x14ac:dyDescent="0.15">
      <c r="A128" s="48"/>
      <c r="B128" s="22"/>
      <c r="C128" s="27"/>
      <c r="D128" s="49"/>
      <c r="E128" s="30"/>
      <c r="F128" s="30"/>
      <c r="G128" s="30"/>
      <c r="H128" s="52"/>
      <c r="I128" s="52"/>
      <c r="J128" s="52"/>
      <c r="K128" s="52"/>
      <c r="L128" s="52"/>
      <c r="M128" s="52"/>
      <c r="N128" s="52"/>
      <c r="O128" s="52"/>
      <c r="P128" s="52"/>
      <c r="Q128" s="52"/>
      <c r="R128" s="52"/>
      <c r="S128" s="52"/>
      <c r="T128" s="27"/>
      <c r="U128" s="28"/>
      <c r="V128" s="27"/>
      <c r="W128" s="28"/>
      <c r="X128" s="29"/>
      <c r="Y128" s="27"/>
      <c r="Z128" s="30"/>
      <c r="AA128" s="28"/>
      <c r="AB128" s="31"/>
      <c r="AC128" s="27"/>
      <c r="AD128" s="30"/>
      <c r="AE128" s="52"/>
      <c r="AF128" s="162"/>
      <c r="AG128" s="28"/>
      <c r="AH128" s="165"/>
      <c r="AI128" s="166"/>
      <c r="AJ128" s="165"/>
      <c r="AK128" s="166"/>
      <c r="AL128" s="132"/>
      <c r="AM128" s="6"/>
      <c r="AN128" s="107"/>
      <c r="AO128" s="6"/>
      <c r="AP128" s="6"/>
      <c r="AQ128" s="6"/>
      <c r="AR128" s="6"/>
      <c r="AS128" s="6"/>
      <c r="AT128" s="6"/>
      <c r="AU128" s="6"/>
      <c r="BG128" s="6"/>
      <c r="BH128" s="6"/>
      <c r="BI128" s="6"/>
      <c r="BJ128" s="6"/>
      <c r="BK128" s="6"/>
      <c r="BL128" s="6"/>
      <c r="BM128" s="6"/>
      <c r="BN128" s="6"/>
      <c r="BO128" s="6"/>
      <c r="BP128" s="6"/>
      <c r="BQ128" s="42"/>
      <c r="BR128" s="42"/>
      <c r="BS128" s="42"/>
      <c r="BT128" s="42"/>
      <c r="BU128" s="42"/>
      <c r="BY128" s="116"/>
      <c r="BZ128" s="116"/>
      <c r="CA128" s="116"/>
      <c r="CB128" s="116"/>
      <c r="CC128" s="6"/>
    </row>
    <row r="129" spans="1:81" s="11" customFormat="1" ht="15" customHeight="1" x14ac:dyDescent="0.15">
      <c r="A129" s="48"/>
      <c r="B129" s="22"/>
      <c r="C129" s="27"/>
      <c r="D129" s="49"/>
      <c r="E129" s="30"/>
      <c r="F129" s="30"/>
      <c r="G129" s="30"/>
      <c r="H129" s="52"/>
      <c r="I129" s="52"/>
      <c r="J129" s="52"/>
      <c r="K129" s="52"/>
      <c r="L129" s="52"/>
      <c r="M129" s="52"/>
      <c r="N129" s="52"/>
      <c r="O129" s="52"/>
      <c r="P129" s="52"/>
      <c r="Q129" s="52"/>
      <c r="R129" s="52"/>
      <c r="S129" s="52"/>
      <c r="T129" s="27"/>
      <c r="U129" s="28"/>
      <c r="V129" s="27"/>
      <c r="W129" s="28"/>
      <c r="X129" s="29"/>
      <c r="Y129" s="27"/>
      <c r="Z129" s="30"/>
      <c r="AA129" s="28"/>
      <c r="AB129" s="31"/>
      <c r="AC129" s="27"/>
      <c r="AD129" s="30"/>
      <c r="AE129" s="52"/>
      <c r="AF129" s="162"/>
      <c r="AG129" s="28"/>
      <c r="AH129" s="165"/>
      <c r="AI129" s="166"/>
      <c r="AJ129" s="165"/>
      <c r="AK129" s="166"/>
      <c r="AL129" s="132"/>
      <c r="AM129" s="6"/>
      <c r="AN129" s="107"/>
      <c r="AO129" s="6"/>
      <c r="AP129" s="6"/>
      <c r="AQ129" s="6"/>
      <c r="AR129" s="6"/>
      <c r="AS129" s="6"/>
      <c r="AT129" s="6"/>
      <c r="AU129" s="6"/>
      <c r="BG129" s="6"/>
      <c r="BH129" s="6"/>
      <c r="BI129" s="6"/>
      <c r="BJ129" s="6"/>
      <c r="BK129" s="6"/>
      <c r="BL129" s="6"/>
      <c r="BM129" s="6"/>
      <c r="BN129" s="6"/>
      <c r="BO129" s="6"/>
      <c r="BP129" s="6"/>
      <c r="BQ129" s="42"/>
      <c r="BR129" s="42"/>
      <c r="BS129" s="42"/>
      <c r="BT129" s="42"/>
      <c r="BU129" s="42"/>
      <c r="BY129" s="116"/>
      <c r="BZ129" s="116"/>
      <c r="CA129" s="116"/>
      <c r="CB129" s="116"/>
      <c r="CC129" s="6"/>
    </row>
    <row r="130" spans="1:81" s="11" customFormat="1" ht="15" customHeight="1" x14ac:dyDescent="0.15">
      <c r="A130" s="73"/>
      <c r="B130" s="74"/>
      <c r="C130" s="75"/>
      <c r="D130" s="76"/>
      <c r="E130" s="77"/>
      <c r="F130" s="77"/>
      <c r="G130" s="77"/>
      <c r="H130" s="78"/>
      <c r="I130" s="78"/>
      <c r="J130" s="78"/>
      <c r="K130" s="78"/>
      <c r="L130" s="78"/>
      <c r="M130" s="78"/>
      <c r="N130" s="78"/>
      <c r="O130" s="78"/>
      <c r="P130" s="78"/>
      <c r="Q130" s="78"/>
      <c r="R130" s="78"/>
      <c r="S130" s="78"/>
      <c r="T130" s="75"/>
      <c r="U130" s="71"/>
      <c r="V130" s="79"/>
      <c r="W130" s="80"/>
      <c r="X130" s="81"/>
      <c r="Y130" s="75"/>
      <c r="Z130" s="77"/>
      <c r="AA130" s="71"/>
      <c r="AB130" s="82"/>
      <c r="AC130" s="75"/>
      <c r="AD130" s="77"/>
      <c r="AE130" s="78"/>
      <c r="AF130" s="162"/>
      <c r="AG130" s="28"/>
      <c r="AH130" s="165"/>
      <c r="AI130" s="166"/>
      <c r="AJ130" s="165"/>
      <c r="AK130" s="166"/>
      <c r="AL130" s="132"/>
      <c r="AM130" s="6"/>
      <c r="AN130" s="107"/>
      <c r="AO130" s="6"/>
      <c r="AP130" s="6"/>
      <c r="AQ130" s="6"/>
      <c r="AR130" s="6"/>
      <c r="AS130" s="6"/>
      <c r="AT130" s="6"/>
      <c r="AU130" s="6"/>
      <c r="BG130" s="6"/>
      <c r="BH130" s="6"/>
      <c r="BI130" s="6"/>
      <c r="BJ130" s="6"/>
      <c r="BK130" s="6"/>
      <c r="BL130" s="6"/>
      <c r="BM130" s="6"/>
      <c r="BN130" s="6"/>
      <c r="BO130" s="6"/>
      <c r="BP130" s="6"/>
      <c r="BQ130" s="42"/>
      <c r="BR130" s="42"/>
      <c r="BS130" s="42"/>
      <c r="BT130" s="42"/>
      <c r="BU130" s="42"/>
      <c r="BY130" s="116"/>
      <c r="BZ130" s="116"/>
      <c r="CA130" s="116"/>
      <c r="CB130" s="116"/>
      <c r="CC130" s="6"/>
    </row>
    <row r="131" spans="1:81" s="11" customFormat="1" ht="15" customHeight="1" x14ac:dyDescent="0.15">
      <c r="A131" s="216"/>
      <c r="B131" s="92"/>
      <c r="C131" s="93"/>
      <c r="D131" s="94"/>
      <c r="E131" s="95"/>
      <c r="F131" s="96"/>
      <c r="G131" s="97"/>
      <c r="H131" s="97"/>
      <c r="I131" s="97"/>
      <c r="J131" s="97"/>
      <c r="K131" s="97"/>
      <c r="L131" s="97"/>
      <c r="M131" s="97"/>
      <c r="N131" s="97"/>
      <c r="O131" s="97"/>
      <c r="P131" s="97"/>
      <c r="Q131" s="97"/>
      <c r="R131" s="97"/>
      <c r="S131" s="97"/>
      <c r="T131" s="98"/>
      <c r="U131" s="99"/>
      <c r="V131" s="98"/>
      <c r="W131" s="99"/>
      <c r="X131" s="98"/>
      <c r="Y131" s="98"/>
      <c r="Z131" s="95"/>
      <c r="AA131" s="94"/>
      <c r="AB131" s="93"/>
      <c r="AC131" s="98"/>
      <c r="AD131" s="95"/>
      <c r="AE131" s="94"/>
      <c r="AF131" s="167"/>
      <c r="AG131" s="99"/>
      <c r="AH131" s="93"/>
      <c r="AI131" s="99"/>
      <c r="AJ131" s="93"/>
      <c r="AK131" s="99"/>
      <c r="AL131" s="132"/>
      <c r="AM131" s="6"/>
      <c r="AN131" s="107"/>
      <c r="AO131" s="6"/>
      <c r="AP131" s="6"/>
      <c r="AQ131" s="6"/>
      <c r="AR131" s="6"/>
      <c r="AS131" s="6"/>
      <c r="AT131" s="6"/>
      <c r="AU131" s="6"/>
      <c r="BG131" s="6"/>
      <c r="BH131" s="6"/>
      <c r="BI131" s="6"/>
      <c r="BJ131" s="6"/>
      <c r="BK131" s="6"/>
      <c r="BL131" s="6"/>
      <c r="BM131" s="6"/>
      <c r="BN131" s="6"/>
      <c r="BO131" s="6"/>
      <c r="BP131" s="6"/>
      <c r="BQ131" s="42"/>
      <c r="BR131" s="42"/>
      <c r="BS131" s="42"/>
      <c r="BT131" s="42"/>
      <c r="BU131" s="42"/>
      <c r="BY131" s="116"/>
      <c r="BZ131" s="116"/>
      <c r="CA131" s="116"/>
      <c r="CB131" s="116"/>
      <c r="CC131" s="6"/>
    </row>
    <row r="132" spans="1:81" s="6" customFormat="1" ht="21.75" customHeight="1" x14ac:dyDescent="0.15">
      <c r="A132" s="168"/>
      <c r="X132" s="169"/>
      <c r="AD132" s="107"/>
      <c r="AE132" s="107"/>
      <c r="AH132" s="107"/>
      <c r="AK132" s="107"/>
      <c r="AP132" s="107"/>
    </row>
    <row r="133" spans="1:81" s="6" customFormat="1" ht="13.5" customHeight="1" x14ac:dyDescent="0.15">
      <c r="A133" s="168"/>
      <c r="AD133" s="107"/>
      <c r="AE133" s="107"/>
      <c r="AH133" s="107"/>
      <c r="AK133" s="107"/>
      <c r="AP133" s="107"/>
    </row>
    <row r="134" spans="1:81" s="6" customFormat="1" ht="33" customHeight="1" x14ac:dyDescent="0.25">
      <c r="A134" s="170"/>
      <c r="B134" s="8"/>
      <c r="C134" s="8"/>
      <c r="D134" s="8"/>
      <c r="E134" s="171"/>
      <c r="F134" s="171"/>
      <c r="G134" s="171"/>
      <c r="H134" s="171"/>
      <c r="AD134" s="107"/>
      <c r="AE134" s="107"/>
      <c r="AH134" s="107"/>
      <c r="AK134" s="107"/>
      <c r="AP134" s="107"/>
    </row>
    <row r="135" spans="1:81" s="6" customFormat="1" ht="10.5" customHeight="1" x14ac:dyDescent="0.15">
      <c r="A135" s="581"/>
      <c r="B135" s="534"/>
      <c r="C135" s="581"/>
      <c r="D135" s="595"/>
      <c r="E135" s="595"/>
      <c r="F135" s="595"/>
      <c r="G135" s="595"/>
      <c r="H135" s="595"/>
      <c r="I135" s="595"/>
      <c r="J135" s="595"/>
      <c r="K135" s="595"/>
      <c r="L135" s="595"/>
      <c r="M135" s="595"/>
      <c r="N135" s="595"/>
      <c r="O135" s="595"/>
      <c r="P135" s="595"/>
      <c r="Q135" s="595"/>
      <c r="R135" s="595"/>
      <c r="S135" s="590"/>
      <c r="T135" s="581"/>
      <c r="U135" s="607"/>
      <c r="V135" s="751"/>
      <c r="W135" s="590"/>
      <c r="AR135" s="107"/>
      <c r="AS135" s="107"/>
      <c r="AU135" s="107"/>
      <c r="BA135" s="107"/>
    </row>
    <row r="136" spans="1:81" s="6" customFormat="1" x14ac:dyDescent="0.15">
      <c r="A136" s="582"/>
      <c r="B136" s="535"/>
      <c r="C136" s="582"/>
      <c r="D136" s="756"/>
      <c r="E136" s="756"/>
      <c r="F136" s="756"/>
      <c r="G136" s="756"/>
      <c r="H136" s="756"/>
      <c r="I136" s="756"/>
      <c r="J136" s="756"/>
      <c r="K136" s="756"/>
      <c r="L136" s="756"/>
      <c r="M136" s="756"/>
      <c r="N136" s="756"/>
      <c r="O136" s="756"/>
      <c r="P136" s="756"/>
      <c r="Q136" s="756"/>
      <c r="R136" s="756"/>
      <c r="S136" s="709"/>
      <c r="T136" s="582"/>
      <c r="U136" s="608"/>
      <c r="V136" s="752"/>
      <c r="W136" s="709"/>
      <c r="AR136" s="107"/>
      <c r="AS136" s="107"/>
      <c r="AU136" s="107"/>
      <c r="BA136" s="107"/>
    </row>
    <row r="137" spans="1:81" s="6" customFormat="1" ht="27" customHeight="1" x14ac:dyDescent="0.25">
      <c r="A137" s="582"/>
      <c r="B137" s="535"/>
      <c r="C137" s="583"/>
      <c r="D137" s="603"/>
      <c r="E137" s="603"/>
      <c r="F137" s="603"/>
      <c r="G137" s="603"/>
      <c r="H137" s="603"/>
      <c r="I137" s="603"/>
      <c r="J137" s="603"/>
      <c r="K137" s="603"/>
      <c r="L137" s="603"/>
      <c r="M137" s="603"/>
      <c r="N137" s="603"/>
      <c r="O137" s="603"/>
      <c r="P137" s="603"/>
      <c r="Q137" s="603"/>
      <c r="R137" s="603"/>
      <c r="S137" s="591"/>
      <c r="T137" s="583"/>
      <c r="U137" s="609"/>
      <c r="V137" s="753"/>
      <c r="W137" s="591"/>
      <c r="Y137" s="172"/>
      <c r="AR137" s="107"/>
      <c r="AS137" s="107"/>
      <c r="AU137" s="107"/>
      <c r="BA137" s="107"/>
    </row>
    <row r="138" spans="1:81" s="6" customFormat="1" ht="27" customHeight="1" x14ac:dyDescent="0.15">
      <c r="A138" s="583"/>
      <c r="B138" s="536"/>
      <c r="C138" s="13"/>
      <c r="D138" s="173"/>
      <c r="E138" s="15"/>
      <c r="F138" s="15"/>
      <c r="G138" s="15"/>
      <c r="H138" s="16"/>
      <c r="I138" s="16"/>
      <c r="J138" s="16"/>
      <c r="K138" s="16"/>
      <c r="L138" s="16"/>
      <c r="M138" s="16"/>
      <c r="N138" s="16"/>
      <c r="O138" s="16"/>
      <c r="P138" s="16"/>
      <c r="Q138" s="16"/>
      <c r="R138" s="16"/>
      <c r="S138" s="17"/>
      <c r="T138" s="13"/>
      <c r="U138" s="174"/>
      <c r="V138" s="175"/>
      <c r="W138" s="18"/>
      <c r="AR138" s="107"/>
      <c r="AS138" s="107"/>
      <c r="AU138" s="107"/>
      <c r="BA138" s="107"/>
    </row>
    <row r="139" spans="1:81" s="6" customFormat="1" ht="13.5" customHeight="1" x14ac:dyDescent="0.15">
      <c r="A139" s="21"/>
      <c r="B139" s="22"/>
      <c r="C139" s="27"/>
      <c r="D139" s="25"/>
      <c r="E139" s="30"/>
      <c r="F139" s="25"/>
      <c r="G139" s="30"/>
      <c r="H139" s="25"/>
      <c r="I139" s="30"/>
      <c r="J139" s="25"/>
      <c r="K139" s="30"/>
      <c r="L139" s="25"/>
      <c r="M139" s="30"/>
      <c r="N139" s="25"/>
      <c r="O139" s="30"/>
      <c r="P139" s="25"/>
      <c r="Q139" s="30"/>
      <c r="R139" s="25"/>
      <c r="S139" s="28"/>
      <c r="T139" s="176"/>
      <c r="U139" s="177"/>
      <c r="V139" s="33"/>
      <c r="W139" s="177"/>
      <c r="X139" s="132"/>
      <c r="AR139" s="107"/>
      <c r="AS139" s="107"/>
      <c r="AU139" s="107"/>
      <c r="BA139" s="107"/>
      <c r="BQ139" s="42"/>
      <c r="BY139" s="116"/>
    </row>
    <row r="140" spans="1:81" s="6" customFormat="1" ht="13.5" customHeight="1" x14ac:dyDescent="0.15">
      <c r="A140" s="48"/>
      <c r="B140" s="22"/>
      <c r="C140" s="27"/>
      <c r="D140" s="30"/>
      <c r="E140" s="30"/>
      <c r="F140" s="30"/>
      <c r="G140" s="30"/>
      <c r="H140" s="30"/>
      <c r="I140" s="30"/>
      <c r="J140" s="30"/>
      <c r="K140" s="30"/>
      <c r="L140" s="30"/>
      <c r="M140" s="30"/>
      <c r="N140" s="30"/>
      <c r="O140" s="30"/>
      <c r="P140" s="30"/>
      <c r="Q140" s="30"/>
      <c r="R140" s="30"/>
      <c r="S140" s="28"/>
      <c r="T140" s="33"/>
      <c r="U140" s="178"/>
      <c r="V140" s="33"/>
      <c r="W140" s="178"/>
      <c r="X140" s="132"/>
      <c r="AR140" s="107"/>
      <c r="AS140" s="107"/>
      <c r="AU140" s="107"/>
      <c r="BA140" s="107"/>
      <c r="BQ140" s="42"/>
      <c r="BY140" s="116"/>
    </row>
    <row r="141" spans="1:81" s="6" customFormat="1" ht="13.5" customHeight="1" x14ac:dyDescent="0.15">
      <c r="A141" s="48"/>
      <c r="B141" s="22"/>
      <c r="C141" s="27"/>
      <c r="D141" s="30"/>
      <c r="E141" s="30"/>
      <c r="F141" s="30"/>
      <c r="G141" s="30"/>
      <c r="H141" s="30"/>
      <c r="I141" s="30"/>
      <c r="J141" s="30"/>
      <c r="K141" s="30"/>
      <c r="L141" s="30"/>
      <c r="M141" s="30"/>
      <c r="N141" s="30"/>
      <c r="O141" s="30"/>
      <c r="P141" s="30"/>
      <c r="Q141" s="30"/>
      <c r="R141" s="30"/>
      <c r="S141" s="28"/>
      <c r="T141" s="33"/>
      <c r="U141" s="178"/>
      <c r="V141" s="33"/>
      <c r="W141" s="178"/>
      <c r="X141" s="132"/>
      <c r="AR141" s="107"/>
      <c r="AS141" s="107"/>
      <c r="AU141" s="107"/>
      <c r="BA141" s="107"/>
      <c r="BQ141" s="42"/>
      <c r="BY141" s="116"/>
    </row>
    <row r="142" spans="1:81" s="6" customFormat="1" ht="13.5" customHeight="1" x14ac:dyDescent="0.15">
      <c r="A142" s="48"/>
      <c r="B142" s="22"/>
      <c r="C142" s="27"/>
      <c r="D142" s="30"/>
      <c r="E142" s="30"/>
      <c r="F142" s="30"/>
      <c r="G142" s="30"/>
      <c r="H142" s="30"/>
      <c r="I142" s="30"/>
      <c r="J142" s="30"/>
      <c r="K142" s="30"/>
      <c r="L142" s="30"/>
      <c r="M142" s="30"/>
      <c r="N142" s="30"/>
      <c r="O142" s="30"/>
      <c r="P142" s="30"/>
      <c r="Q142" s="30"/>
      <c r="R142" s="30"/>
      <c r="S142" s="28"/>
      <c r="T142" s="33"/>
      <c r="U142" s="178"/>
      <c r="V142" s="33"/>
      <c r="W142" s="178"/>
      <c r="X142" s="132"/>
      <c r="AR142" s="107"/>
      <c r="AS142" s="107"/>
      <c r="AU142" s="107"/>
      <c r="BA142" s="107"/>
      <c r="BQ142" s="42"/>
      <c r="BY142" s="116"/>
    </row>
    <row r="143" spans="1:81" s="6" customFormat="1" ht="13.5" customHeight="1" x14ac:dyDescent="0.15">
      <c r="A143" s="48"/>
      <c r="B143" s="22"/>
      <c r="C143" s="27"/>
      <c r="D143" s="30"/>
      <c r="E143" s="30"/>
      <c r="F143" s="30"/>
      <c r="G143" s="30"/>
      <c r="H143" s="30"/>
      <c r="I143" s="30"/>
      <c r="J143" s="30"/>
      <c r="K143" s="30"/>
      <c r="L143" s="30"/>
      <c r="M143" s="30"/>
      <c r="N143" s="30"/>
      <c r="O143" s="30"/>
      <c r="P143" s="30"/>
      <c r="Q143" s="30"/>
      <c r="R143" s="30"/>
      <c r="S143" s="28"/>
      <c r="T143" s="33"/>
      <c r="U143" s="178"/>
      <c r="V143" s="33"/>
      <c r="W143" s="178"/>
      <c r="X143" s="132"/>
      <c r="AR143" s="107"/>
      <c r="AS143" s="107"/>
      <c r="AU143" s="107"/>
      <c r="BA143" s="107"/>
      <c r="BQ143" s="42"/>
      <c r="BY143" s="116"/>
    </row>
    <row r="144" spans="1:81" s="6" customFormat="1" ht="13.5" customHeight="1" x14ac:dyDescent="0.15">
      <c r="A144" s="48"/>
      <c r="B144" s="22"/>
      <c r="C144" s="27"/>
      <c r="D144" s="30"/>
      <c r="E144" s="30"/>
      <c r="F144" s="30"/>
      <c r="G144" s="30"/>
      <c r="H144" s="30"/>
      <c r="I144" s="30"/>
      <c r="J144" s="30"/>
      <c r="K144" s="30"/>
      <c r="L144" s="30"/>
      <c r="M144" s="30"/>
      <c r="N144" s="30"/>
      <c r="O144" s="30"/>
      <c r="P144" s="30"/>
      <c r="Q144" s="30"/>
      <c r="R144" s="30"/>
      <c r="S144" s="28"/>
      <c r="T144" s="33"/>
      <c r="U144" s="178"/>
      <c r="V144" s="33"/>
      <c r="W144" s="178"/>
      <c r="X144" s="132"/>
      <c r="AR144" s="107"/>
      <c r="AS144" s="107"/>
      <c r="AU144" s="107"/>
      <c r="BA144" s="107"/>
      <c r="BQ144" s="42"/>
      <c r="BY144" s="116"/>
    </row>
    <row r="145" spans="1:77" s="6" customFormat="1" ht="13.5" customHeight="1" x14ac:dyDescent="0.15">
      <c r="A145" s="48"/>
      <c r="B145" s="22"/>
      <c r="C145" s="27"/>
      <c r="D145" s="30"/>
      <c r="E145" s="30"/>
      <c r="F145" s="30"/>
      <c r="G145" s="30"/>
      <c r="H145" s="30"/>
      <c r="I145" s="30"/>
      <c r="J145" s="30"/>
      <c r="K145" s="30"/>
      <c r="L145" s="30"/>
      <c r="M145" s="30"/>
      <c r="N145" s="30"/>
      <c r="O145" s="30"/>
      <c r="P145" s="30"/>
      <c r="Q145" s="30"/>
      <c r="R145" s="30"/>
      <c r="S145" s="28"/>
      <c r="T145" s="33"/>
      <c r="U145" s="178"/>
      <c r="V145" s="33"/>
      <c r="W145" s="178"/>
      <c r="X145" s="132"/>
      <c r="AR145" s="107"/>
      <c r="AS145" s="107"/>
      <c r="AU145" s="107"/>
      <c r="BA145" s="107"/>
      <c r="BQ145" s="42"/>
      <c r="BY145" s="116"/>
    </row>
    <row r="146" spans="1:77" s="6" customFormat="1" ht="13.5" customHeight="1" x14ac:dyDescent="0.15">
      <c r="A146" s="48"/>
      <c r="B146" s="22"/>
      <c r="C146" s="27"/>
      <c r="D146" s="30"/>
      <c r="E146" s="30"/>
      <c r="F146" s="30"/>
      <c r="G146" s="30"/>
      <c r="H146" s="30"/>
      <c r="I146" s="30"/>
      <c r="J146" s="30"/>
      <c r="K146" s="30"/>
      <c r="L146" s="30"/>
      <c r="M146" s="30"/>
      <c r="N146" s="30"/>
      <c r="O146" s="30"/>
      <c r="P146" s="30"/>
      <c r="Q146" s="30"/>
      <c r="R146" s="30"/>
      <c r="S146" s="28"/>
      <c r="T146" s="33"/>
      <c r="U146" s="178"/>
      <c r="V146" s="33"/>
      <c r="W146" s="178"/>
      <c r="X146" s="132"/>
      <c r="AR146" s="107"/>
      <c r="AS146" s="107"/>
      <c r="AU146" s="107"/>
      <c r="BA146" s="107"/>
      <c r="BQ146" s="42"/>
      <c r="BY146" s="116"/>
    </row>
    <row r="147" spans="1:77" s="6" customFormat="1" ht="13.5" customHeight="1" x14ac:dyDescent="0.15">
      <c r="A147" s="48"/>
      <c r="B147" s="22"/>
      <c r="C147" s="27"/>
      <c r="D147" s="30"/>
      <c r="E147" s="30"/>
      <c r="F147" s="30"/>
      <c r="G147" s="30"/>
      <c r="H147" s="30"/>
      <c r="I147" s="30"/>
      <c r="J147" s="30"/>
      <c r="K147" s="30"/>
      <c r="L147" s="30"/>
      <c r="M147" s="30"/>
      <c r="N147" s="30"/>
      <c r="O147" s="30"/>
      <c r="P147" s="30"/>
      <c r="Q147" s="30"/>
      <c r="R147" s="30"/>
      <c r="S147" s="28"/>
      <c r="T147" s="33"/>
      <c r="U147" s="178"/>
      <c r="V147" s="33"/>
      <c r="W147" s="178"/>
      <c r="X147" s="132"/>
      <c r="AR147" s="107"/>
      <c r="AS147" s="107"/>
      <c r="AU147" s="107"/>
      <c r="BA147" s="107"/>
      <c r="BQ147" s="42"/>
      <c r="BY147" s="116"/>
    </row>
    <row r="148" spans="1:77" s="6" customFormat="1" ht="13.5" customHeight="1" x14ac:dyDescent="0.15">
      <c r="A148" s="48"/>
      <c r="B148" s="22"/>
      <c r="C148" s="27"/>
      <c r="D148" s="30"/>
      <c r="E148" s="30"/>
      <c r="F148" s="30"/>
      <c r="G148" s="30"/>
      <c r="H148" s="30"/>
      <c r="I148" s="30"/>
      <c r="J148" s="30"/>
      <c r="K148" s="30"/>
      <c r="L148" s="30"/>
      <c r="M148" s="30"/>
      <c r="N148" s="30"/>
      <c r="O148" s="30"/>
      <c r="P148" s="30"/>
      <c r="Q148" s="30"/>
      <c r="R148" s="30"/>
      <c r="S148" s="28"/>
      <c r="T148" s="33"/>
      <c r="U148" s="178"/>
      <c r="V148" s="33"/>
      <c r="W148" s="178"/>
      <c r="X148" s="132"/>
      <c r="AR148" s="107"/>
      <c r="AS148" s="107"/>
      <c r="AU148" s="107"/>
      <c r="BA148" s="107"/>
      <c r="BQ148" s="42"/>
      <c r="BY148" s="116"/>
    </row>
    <row r="149" spans="1:77" s="6" customFormat="1" x14ac:dyDescent="0.15">
      <c r="A149" s="67"/>
      <c r="B149" s="22"/>
      <c r="C149" s="27"/>
      <c r="D149" s="30"/>
      <c r="E149" s="30"/>
      <c r="F149" s="30"/>
      <c r="G149" s="30"/>
      <c r="H149" s="30"/>
      <c r="I149" s="30"/>
      <c r="J149" s="30"/>
      <c r="K149" s="30"/>
      <c r="L149" s="30"/>
      <c r="M149" s="30"/>
      <c r="N149" s="30"/>
      <c r="O149" s="30"/>
      <c r="P149" s="30"/>
      <c r="Q149" s="30"/>
      <c r="R149" s="30"/>
      <c r="S149" s="28"/>
      <c r="T149" s="33"/>
      <c r="U149" s="178"/>
      <c r="V149" s="33"/>
      <c r="W149" s="178"/>
      <c r="X149" s="132"/>
      <c r="AR149" s="107"/>
      <c r="AS149" s="107"/>
      <c r="AU149" s="107"/>
      <c r="BA149" s="107"/>
      <c r="BQ149" s="42"/>
      <c r="BY149" s="116"/>
    </row>
    <row r="150" spans="1:77" s="6" customFormat="1" ht="16.5" customHeight="1" x14ac:dyDescent="0.15">
      <c r="A150" s="48"/>
      <c r="B150" s="22"/>
      <c r="C150" s="27"/>
      <c r="D150" s="30"/>
      <c r="E150" s="30"/>
      <c r="F150" s="30"/>
      <c r="G150" s="30"/>
      <c r="H150" s="30"/>
      <c r="I150" s="30"/>
      <c r="J150" s="30"/>
      <c r="K150" s="30"/>
      <c r="L150" s="30"/>
      <c r="M150" s="30"/>
      <c r="N150" s="30"/>
      <c r="O150" s="30"/>
      <c r="P150" s="30"/>
      <c r="Q150" s="30"/>
      <c r="R150" s="30"/>
      <c r="S150" s="28"/>
      <c r="T150" s="33"/>
      <c r="U150" s="178"/>
      <c r="V150" s="33"/>
      <c r="W150" s="178"/>
      <c r="X150" s="132"/>
      <c r="AR150" s="107"/>
      <c r="AS150" s="107"/>
      <c r="AU150" s="107"/>
      <c r="BA150" s="107"/>
      <c r="BQ150" s="42"/>
      <c r="BY150" s="116"/>
    </row>
    <row r="151" spans="1:77" s="6" customFormat="1" ht="14.25" customHeight="1" x14ac:dyDescent="0.15">
      <c r="A151" s="48"/>
      <c r="B151" s="22"/>
      <c r="C151" s="62"/>
      <c r="D151" s="59"/>
      <c r="E151" s="59"/>
      <c r="F151" s="59"/>
      <c r="G151" s="59"/>
      <c r="H151" s="59"/>
      <c r="I151" s="59"/>
      <c r="J151" s="59"/>
      <c r="K151" s="59"/>
      <c r="L151" s="59"/>
      <c r="M151" s="59"/>
      <c r="N151" s="59"/>
      <c r="O151" s="30"/>
      <c r="P151" s="30"/>
      <c r="Q151" s="30"/>
      <c r="R151" s="30"/>
      <c r="S151" s="28"/>
      <c r="T151" s="33"/>
      <c r="U151" s="178"/>
      <c r="V151" s="69"/>
      <c r="W151" s="178"/>
      <c r="X151" s="132"/>
      <c r="AR151" s="107"/>
      <c r="AS151" s="107"/>
      <c r="AU151" s="107"/>
      <c r="BA151" s="107"/>
      <c r="BQ151" s="42"/>
      <c r="BY151" s="116"/>
    </row>
    <row r="152" spans="1:77" s="6" customFormat="1" ht="16.5" customHeight="1" x14ac:dyDescent="0.15">
      <c r="A152" s="179"/>
      <c r="B152" s="22"/>
      <c r="C152" s="27"/>
      <c r="D152" s="30"/>
      <c r="E152" s="30"/>
      <c r="F152" s="30"/>
      <c r="G152" s="30"/>
      <c r="H152" s="30"/>
      <c r="I152" s="30"/>
      <c r="J152" s="30"/>
      <c r="K152" s="30"/>
      <c r="L152" s="30"/>
      <c r="M152" s="30"/>
      <c r="N152" s="30"/>
      <c r="O152" s="30"/>
      <c r="P152" s="30"/>
      <c r="Q152" s="30"/>
      <c r="R152" s="30"/>
      <c r="S152" s="28"/>
      <c r="T152" s="33"/>
      <c r="U152" s="178"/>
      <c r="V152" s="33"/>
      <c r="W152" s="178"/>
      <c r="X152" s="132"/>
      <c r="AR152" s="107"/>
      <c r="AS152" s="107"/>
      <c r="AU152" s="107"/>
      <c r="BA152" s="107"/>
      <c r="BQ152" s="42"/>
      <c r="BY152" s="116"/>
    </row>
    <row r="153" spans="1:77" s="6" customFormat="1" ht="12" customHeight="1" x14ac:dyDescent="0.15">
      <c r="A153" s="48"/>
      <c r="B153" s="22"/>
      <c r="C153" s="27"/>
      <c r="D153" s="30"/>
      <c r="E153" s="30"/>
      <c r="F153" s="30"/>
      <c r="G153" s="30"/>
      <c r="H153" s="30"/>
      <c r="I153" s="30"/>
      <c r="J153" s="30"/>
      <c r="K153" s="30"/>
      <c r="L153" s="30"/>
      <c r="M153" s="30"/>
      <c r="N153" s="30"/>
      <c r="O153" s="30"/>
      <c r="P153" s="30"/>
      <c r="Q153" s="30"/>
      <c r="R153" s="30"/>
      <c r="S153" s="28"/>
      <c r="T153" s="33"/>
      <c r="U153" s="178"/>
      <c r="V153" s="33"/>
      <c r="W153" s="178"/>
      <c r="X153" s="132"/>
      <c r="AR153" s="107"/>
      <c r="AS153" s="107"/>
      <c r="AU153" s="107"/>
      <c r="BA153" s="107"/>
      <c r="BQ153" s="42"/>
      <c r="BY153" s="116"/>
    </row>
    <row r="154" spans="1:77" s="6" customFormat="1" ht="12" customHeight="1" x14ac:dyDescent="0.15">
      <c r="A154" s="48"/>
      <c r="B154" s="22"/>
      <c r="C154" s="27"/>
      <c r="D154" s="30"/>
      <c r="E154" s="30"/>
      <c r="F154" s="30"/>
      <c r="G154" s="30"/>
      <c r="H154" s="30"/>
      <c r="I154" s="30"/>
      <c r="J154" s="30"/>
      <c r="K154" s="30"/>
      <c r="L154" s="30"/>
      <c r="M154" s="30"/>
      <c r="N154" s="30"/>
      <c r="O154" s="30"/>
      <c r="P154" s="30"/>
      <c r="Q154" s="30"/>
      <c r="R154" s="30"/>
      <c r="S154" s="28"/>
      <c r="T154" s="33"/>
      <c r="U154" s="178"/>
      <c r="V154" s="33"/>
      <c r="W154" s="178"/>
      <c r="X154" s="132"/>
      <c r="AR154" s="107"/>
      <c r="AS154" s="107"/>
      <c r="AU154" s="107"/>
      <c r="BA154" s="107"/>
      <c r="BQ154" s="42"/>
      <c r="BY154" s="116"/>
    </row>
    <row r="155" spans="1:77" s="6" customFormat="1" ht="12" customHeight="1" x14ac:dyDescent="0.15">
      <c r="A155" s="48"/>
      <c r="B155" s="22"/>
      <c r="C155" s="27"/>
      <c r="D155" s="30"/>
      <c r="E155" s="30"/>
      <c r="F155" s="30"/>
      <c r="G155" s="30"/>
      <c r="H155" s="30"/>
      <c r="I155" s="30"/>
      <c r="J155" s="30"/>
      <c r="K155" s="30"/>
      <c r="L155" s="30"/>
      <c r="M155" s="30"/>
      <c r="N155" s="30"/>
      <c r="O155" s="30"/>
      <c r="P155" s="30"/>
      <c r="Q155" s="30"/>
      <c r="R155" s="30"/>
      <c r="S155" s="28"/>
      <c r="T155" s="33"/>
      <c r="U155" s="178"/>
      <c r="V155" s="33"/>
      <c r="W155" s="178"/>
      <c r="X155" s="132"/>
      <c r="AR155" s="107"/>
      <c r="AS155" s="107"/>
      <c r="AU155" s="107"/>
      <c r="BA155" s="107"/>
      <c r="BQ155" s="42"/>
      <c r="BY155" s="116"/>
    </row>
    <row r="156" spans="1:77" s="6" customFormat="1" ht="12" customHeight="1" x14ac:dyDescent="0.15">
      <c r="A156" s="48"/>
      <c r="B156" s="22"/>
      <c r="C156" s="27"/>
      <c r="D156" s="30"/>
      <c r="E156" s="30"/>
      <c r="F156" s="30"/>
      <c r="G156" s="30"/>
      <c r="H156" s="30"/>
      <c r="I156" s="30"/>
      <c r="J156" s="30"/>
      <c r="K156" s="30"/>
      <c r="L156" s="30"/>
      <c r="M156" s="30"/>
      <c r="N156" s="30"/>
      <c r="O156" s="30"/>
      <c r="P156" s="30"/>
      <c r="Q156" s="30"/>
      <c r="R156" s="30"/>
      <c r="S156" s="28"/>
      <c r="T156" s="33"/>
      <c r="U156" s="178"/>
      <c r="V156" s="33"/>
      <c r="W156" s="178"/>
      <c r="X156" s="132"/>
      <c r="AR156" s="107"/>
      <c r="AS156" s="107"/>
      <c r="AU156" s="107"/>
      <c r="BA156" s="107"/>
      <c r="BQ156" s="42"/>
      <c r="BY156" s="116"/>
    </row>
    <row r="157" spans="1:77" s="6" customFormat="1" ht="12" customHeight="1" x14ac:dyDescent="0.15">
      <c r="A157" s="48"/>
      <c r="B157" s="22"/>
      <c r="C157" s="27"/>
      <c r="D157" s="30"/>
      <c r="E157" s="30"/>
      <c r="F157" s="59"/>
      <c r="G157" s="59"/>
      <c r="H157" s="59"/>
      <c r="I157" s="59"/>
      <c r="J157" s="59"/>
      <c r="K157" s="59"/>
      <c r="L157" s="59"/>
      <c r="M157" s="59"/>
      <c r="N157" s="59"/>
      <c r="O157" s="59"/>
      <c r="P157" s="59"/>
      <c r="Q157" s="59"/>
      <c r="R157" s="59"/>
      <c r="S157" s="61"/>
      <c r="T157" s="33"/>
      <c r="U157" s="178"/>
      <c r="V157" s="33"/>
      <c r="W157" s="178"/>
      <c r="X157" s="132"/>
      <c r="AR157" s="107"/>
      <c r="AS157" s="107"/>
      <c r="AU157" s="107"/>
      <c r="BA157" s="107"/>
      <c r="BQ157" s="42"/>
      <c r="BY157" s="116"/>
    </row>
    <row r="158" spans="1:77" s="6" customFormat="1" ht="12" customHeight="1" x14ac:dyDescent="0.15">
      <c r="A158" s="48"/>
      <c r="B158" s="22"/>
      <c r="C158" s="62"/>
      <c r="D158" s="59"/>
      <c r="E158" s="59"/>
      <c r="F158" s="30"/>
      <c r="G158" s="30"/>
      <c r="H158" s="30"/>
      <c r="I158" s="30"/>
      <c r="J158" s="30"/>
      <c r="K158" s="30"/>
      <c r="L158" s="30"/>
      <c r="M158" s="30"/>
      <c r="N158" s="30"/>
      <c r="O158" s="30"/>
      <c r="P158" s="30"/>
      <c r="Q158" s="30"/>
      <c r="R158" s="30"/>
      <c r="S158" s="28"/>
      <c r="T158" s="33"/>
      <c r="U158" s="178"/>
      <c r="V158" s="33"/>
      <c r="W158" s="178"/>
      <c r="X158" s="132"/>
      <c r="AR158" s="107"/>
      <c r="AS158" s="107"/>
      <c r="AU158" s="107"/>
      <c r="BA158" s="107"/>
      <c r="BQ158" s="42"/>
      <c r="BY158" s="116"/>
    </row>
    <row r="159" spans="1:77" s="6" customFormat="1" ht="12.75" customHeight="1" x14ac:dyDescent="0.15">
      <c r="A159" s="48"/>
      <c r="B159" s="22"/>
      <c r="C159" s="27"/>
      <c r="D159" s="30"/>
      <c r="E159" s="30"/>
      <c r="F159" s="30"/>
      <c r="G159" s="30"/>
      <c r="H159" s="30"/>
      <c r="I159" s="30"/>
      <c r="J159" s="30"/>
      <c r="K159" s="30"/>
      <c r="L159" s="30"/>
      <c r="M159" s="30"/>
      <c r="N159" s="30"/>
      <c r="O159" s="30"/>
      <c r="P159" s="30"/>
      <c r="Q159" s="30"/>
      <c r="R159" s="30"/>
      <c r="S159" s="28"/>
      <c r="T159" s="33"/>
      <c r="U159" s="178"/>
      <c r="V159" s="33"/>
      <c r="W159" s="178"/>
      <c r="X159" s="132"/>
      <c r="AR159" s="107"/>
      <c r="AS159" s="107"/>
      <c r="AU159" s="107"/>
      <c r="BA159" s="107"/>
      <c r="BQ159" s="42"/>
      <c r="BY159" s="116"/>
    </row>
    <row r="160" spans="1:77" s="6" customFormat="1" x14ac:dyDescent="0.15">
      <c r="A160" s="179"/>
      <c r="B160" s="22"/>
      <c r="C160" s="62"/>
      <c r="D160" s="59"/>
      <c r="E160" s="59"/>
      <c r="F160" s="30"/>
      <c r="G160" s="30"/>
      <c r="H160" s="30"/>
      <c r="I160" s="30"/>
      <c r="J160" s="30"/>
      <c r="K160" s="30"/>
      <c r="L160" s="30"/>
      <c r="M160" s="30"/>
      <c r="N160" s="30"/>
      <c r="O160" s="30"/>
      <c r="P160" s="30"/>
      <c r="Q160" s="30"/>
      <c r="R160" s="30"/>
      <c r="S160" s="28"/>
      <c r="T160" s="33"/>
      <c r="U160" s="178"/>
      <c r="V160" s="69"/>
      <c r="W160" s="178"/>
      <c r="X160" s="132"/>
      <c r="AR160" s="107"/>
      <c r="AS160" s="107"/>
      <c r="AU160" s="107"/>
      <c r="BA160" s="107"/>
      <c r="BQ160" s="42"/>
      <c r="BY160" s="116"/>
    </row>
    <row r="161" spans="1:77" s="6" customFormat="1" x14ac:dyDescent="0.15">
      <c r="A161" s="179"/>
      <c r="B161" s="22"/>
      <c r="C161" s="62"/>
      <c r="D161" s="59"/>
      <c r="E161" s="59"/>
      <c r="F161" s="30"/>
      <c r="G161" s="30"/>
      <c r="H161" s="30"/>
      <c r="I161" s="30"/>
      <c r="J161" s="30"/>
      <c r="K161" s="30"/>
      <c r="L161" s="30"/>
      <c r="M161" s="30"/>
      <c r="N161" s="30"/>
      <c r="O161" s="30"/>
      <c r="P161" s="30"/>
      <c r="Q161" s="30"/>
      <c r="R161" s="30"/>
      <c r="S161" s="28"/>
      <c r="T161" s="33"/>
      <c r="U161" s="178"/>
      <c r="V161" s="69"/>
      <c r="W161" s="178"/>
      <c r="X161" s="132"/>
      <c r="AR161" s="107"/>
      <c r="AS161" s="107"/>
      <c r="AU161" s="107"/>
      <c r="BA161" s="107"/>
      <c r="BQ161" s="42"/>
      <c r="BY161" s="116"/>
    </row>
    <row r="162" spans="1:77" s="6" customFormat="1" ht="15" customHeight="1" x14ac:dyDescent="0.15">
      <c r="A162" s="48"/>
      <c r="B162" s="22"/>
      <c r="C162" s="27"/>
      <c r="D162" s="30"/>
      <c r="E162" s="30"/>
      <c r="F162" s="30"/>
      <c r="G162" s="30"/>
      <c r="H162" s="30"/>
      <c r="I162" s="30"/>
      <c r="J162" s="30"/>
      <c r="K162" s="30"/>
      <c r="L162" s="30"/>
      <c r="M162" s="30"/>
      <c r="N162" s="30"/>
      <c r="O162" s="30"/>
      <c r="P162" s="30"/>
      <c r="Q162" s="30"/>
      <c r="R162" s="30"/>
      <c r="S162" s="28"/>
      <c r="T162" s="33"/>
      <c r="U162" s="178"/>
      <c r="V162" s="33"/>
      <c r="W162" s="178"/>
      <c r="X162" s="132"/>
      <c r="AR162" s="107"/>
      <c r="AS162" s="107"/>
      <c r="AU162" s="107"/>
      <c r="BA162" s="107"/>
      <c r="BQ162" s="42"/>
      <c r="BY162" s="116"/>
    </row>
    <row r="163" spans="1:77" s="6" customFormat="1" ht="15" customHeight="1" x14ac:dyDescent="0.15">
      <c r="A163" s="48"/>
      <c r="B163" s="22"/>
      <c r="C163" s="27"/>
      <c r="D163" s="30"/>
      <c r="E163" s="30"/>
      <c r="F163" s="30"/>
      <c r="G163" s="30"/>
      <c r="H163" s="30"/>
      <c r="I163" s="30"/>
      <c r="J163" s="30"/>
      <c r="K163" s="30"/>
      <c r="L163" s="30"/>
      <c r="M163" s="30"/>
      <c r="N163" s="30"/>
      <c r="O163" s="30"/>
      <c r="P163" s="30"/>
      <c r="Q163" s="30"/>
      <c r="R163" s="30"/>
      <c r="S163" s="28"/>
      <c r="T163" s="33"/>
      <c r="U163" s="178"/>
      <c r="V163" s="33"/>
      <c r="W163" s="178"/>
      <c r="X163" s="132"/>
      <c r="AR163" s="107"/>
      <c r="AS163" s="107"/>
      <c r="AU163" s="107"/>
      <c r="BA163" s="107"/>
      <c r="BQ163" s="42"/>
      <c r="BY163" s="116"/>
    </row>
    <row r="164" spans="1:77" s="6" customFormat="1" ht="15" customHeight="1" x14ac:dyDescent="0.15">
      <c r="A164" s="48"/>
      <c r="B164" s="22"/>
      <c r="C164" s="62"/>
      <c r="D164" s="59"/>
      <c r="E164" s="59"/>
      <c r="F164" s="30"/>
      <c r="G164" s="30"/>
      <c r="H164" s="30"/>
      <c r="I164" s="30"/>
      <c r="J164" s="30"/>
      <c r="K164" s="30"/>
      <c r="L164" s="30"/>
      <c r="M164" s="30"/>
      <c r="N164" s="30"/>
      <c r="O164" s="30"/>
      <c r="P164" s="30"/>
      <c r="Q164" s="30"/>
      <c r="R164" s="30"/>
      <c r="S164" s="28"/>
      <c r="T164" s="33"/>
      <c r="U164" s="178"/>
      <c r="V164" s="69"/>
      <c r="W164" s="178"/>
      <c r="X164" s="132"/>
      <c r="AR164" s="107"/>
      <c r="AS164" s="107"/>
      <c r="AU164" s="107"/>
      <c r="BA164" s="107"/>
      <c r="BQ164" s="42"/>
      <c r="BY164" s="116"/>
    </row>
    <row r="165" spans="1:77" s="6" customFormat="1" ht="15" customHeight="1" x14ac:dyDescent="0.15">
      <c r="A165" s="48"/>
      <c r="B165" s="22"/>
      <c r="C165" s="27"/>
      <c r="D165" s="30"/>
      <c r="E165" s="30"/>
      <c r="F165" s="30"/>
      <c r="G165" s="30"/>
      <c r="H165" s="30"/>
      <c r="I165" s="30"/>
      <c r="J165" s="30"/>
      <c r="K165" s="30"/>
      <c r="L165" s="30"/>
      <c r="M165" s="30"/>
      <c r="N165" s="30"/>
      <c r="O165" s="30"/>
      <c r="P165" s="30"/>
      <c r="Q165" s="30"/>
      <c r="R165" s="30"/>
      <c r="S165" s="28"/>
      <c r="T165" s="33"/>
      <c r="U165" s="178"/>
      <c r="V165" s="33"/>
      <c r="W165" s="178"/>
      <c r="X165" s="132"/>
      <c r="AR165" s="107"/>
      <c r="AS165" s="107"/>
      <c r="AU165" s="107"/>
      <c r="BA165" s="107"/>
      <c r="BQ165" s="42"/>
      <c r="BY165" s="116"/>
    </row>
    <row r="166" spans="1:77" s="6" customFormat="1" ht="15" customHeight="1" x14ac:dyDescent="0.15">
      <c r="A166" s="48"/>
      <c r="B166" s="22"/>
      <c r="C166" s="62"/>
      <c r="D166" s="59"/>
      <c r="E166" s="59"/>
      <c r="F166" s="30"/>
      <c r="G166" s="30"/>
      <c r="H166" s="30"/>
      <c r="I166" s="30"/>
      <c r="J166" s="30"/>
      <c r="K166" s="30"/>
      <c r="L166" s="30"/>
      <c r="M166" s="30"/>
      <c r="N166" s="30"/>
      <c r="O166" s="30"/>
      <c r="P166" s="30"/>
      <c r="Q166" s="30"/>
      <c r="R166" s="30"/>
      <c r="S166" s="28"/>
      <c r="T166" s="33"/>
      <c r="U166" s="178"/>
      <c r="V166" s="69"/>
      <c r="W166" s="178"/>
      <c r="X166" s="132"/>
      <c r="AR166" s="107"/>
      <c r="AS166" s="107"/>
      <c r="AU166" s="107"/>
      <c r="BA166" s="107"/>
      <c r="BQ166" s="42"/>
      <c r="BY166" s="116"/>
    </row>
    <row r="167" spans="1:77" s="6" customFormat="1" ht="15" customHeight="1" x14ac:dyDescent="0.15">
      <c r="A167" s="48"/>
      <c r="B167" s="22"/>
      <c r="C167" s="27"/>
      <c r="D167" s="30"/>
      <c r="E167" s="30"/>
      <c r="F167" s="30"/>
      <c r="G167" s="30"/>
      <c r="H167" s="30"/>
      <c r="I167" s="30"/>
      <c r="J167" s="30"/>
      <c r="K167" s="30"/>
      <c r="L167" s="30"/>
      <c r="M167" s="30"/>
      <c r="N167" s="30"/>
      <c r="O167" s="30"/>
      <c r="P167" s="30"/>
      <c r="Q167" s="30"/>
      <c r="R167" s="30"/>
      <c r="S167" s="28"/>
      <c r="T167" s="33"/>
      <c r="U167" s="178"/>
      <c r="V167" s="33"/>
      <c r="W167" s="178"/>
      <c r="X167" s="132"/>
      <c r="AR167" s="107"/>
      <c r="AS167" s="107"/>
      <c r="AU167" s="107"/>
      <c r="BA167" s="107"/>
      <c r="BQ167" s="42"/>
      <c r="BY167" s="116"/>
    </row>
    <row r="168" spans="1:77" s="6" customFormat="1" ht="15" customHeight="1" x14ac:dyDescent="0.15">
      <c r="A168" s="48"/>
      <c r="B168" s="22"/>
      <c r="C168" s="27"/>
      <c r="D168" s="30"/>
      <c r="E168" s="30"/>
      <c r="F168" s="30"/>
      <c r="G168" s="30"/>
      <c r="H168" s="30"/>
      <c r="I168" s="30"/>
      <c r="J168" s="30"/>
      <c r="K168" s="30"/>
      <c r="L168" s="30"/>
      <c r="M168" s="30"/>
      <c r="N168" s="30"/>
      <c r="O168" s="30"/>
      <c r="P168" s="30"/>
      <c r="Q168" s="30"/>
      <c r="R168" s="30"/>
      <c r="S168" s="28"/>
      <c r="T168" s="33"/>
      <c r="U168" s="178"/>
      <c r="V168" s="33"/>
      <c r="W168" s="178"/>
      <c r="X168" s="132"/>
      <c r="AR168" s="107"/>
      <c r="AS168" s="107"/>
      <c r="AU168" s="107"/>
      <c r="BA168" s="107"/>
      <c r="BQ168" s="42"/>
      <c r="BY168" s="116"/>
    </row>
    <row r="169" spans="1:77" s="6" customFormat="1" ht="15" customHeight="1" x14ac:dyDescent="0.15">
      <c r="A169" s="48"/>
      <c r="B169" s="22"/>
      <c r="C169" s="27"/>
      <c r="D169" s="30"/>
      <c r="E169" s="30"/>
      <c r="F169" s="30"/>
      <c r="G169" s="30"/>
      <c r="H169" s="30"/>
      <c r="I169" s="30"/>
      <c r="J169" s="30"/>
      <c r="K169" s="30"/>
      <c r="L169" s="30"/>
      <c r="M169" s="30"/>
      <c r="N169" s="30"/>
      <c r="O169" s="30"/>
      <c r="P169" s="30"/>
      <c r="Q169" s="30"/>
      <c r="R169" s="30"/>
      <c r="S169" s="28"/>
      <c r="T169" s="33"/>
      <c r="U169" s="178"/>
      <c r="V169" s="33"/>
      <c r="W169" s="178"/>
      <c r="X169" s="132"/>
      <c r="AR169" s="107"/>
      <c r="AS169" s="107"/>
      <c r="AU169" s="107"/>
      <c r="BA169" s="107"/>
      <c r="BQ169" s="42"/>
      <c r="BY169" s="116"/>
    </row>
    <row r="170" spans="1:77" s="6" customFormat="1" ht="15" customHeight="1" x14ac:dyDescent="0.15">
      <c r="A170" s="48"/>
      <c r="B170" s="22"/>
      <c r="C170" s="62"/>
      <c r="D170" s="59"/>
      <c r="E170" s="30"/>
      <c r="F170" s="30"/>
      <c r="G170" s="30"/>
      <c r="H170" s="30"/>
      <c r="I170" s="30"/>
      <c r="J170" s="30"/>
      <c r="K170" s="30"/>
      <c r="L170" s="30"/>
      <c r="M170" s="59"/>
      <c r="N170" s="59"/>
      <c r="O170" s="59"/>
      <c r="P170" s="59"/>
      <c r="Q170" s="59"/>
      <c r="R170" s="59"/>
      <c r="S170" s="61"/>
      <c r="T170" s="69"/>
      <c r="U170" s="178"/>
      <c r="V170" s="33"/>
      <c r="W170" s="178"/>
      <c r="X170" s="132"/>
      <c r="AR170" s="107"/>
      <c r="AS170" s="107"/>
      <c r="AU170" s="107"/>
      <c r="BA170" s="107"/>
      <c r="BQ170" s="42"/>
      <c r="BY170" s="116"/>
    </row>
    <row r="171" spans="1:77" s="6" customFormat="1" ht="24" customHeight="1" x14ac:dyDescent="0.15">
      <c r="A171" s="67"/>
      <c r="B171" s="22"/>
      <c r="C171" s="27"/>
      <c r="D171" s="30"/>
      <c r="E171" s="30"/>
      <c r="F171" s="30"/>
      <c r="G171" s="30"/>
      <c r="H171" s="30"/>
      <c r="I171" s="30"/>
      <c r="J171" s="30"/>
      <c r="K171" s="30"/>
      <c r="L171" s="30"/>
      <c r="M171" s="30"/>
      <c r="N171" s="30"/>
      <c r="O171" s="30"/>
      <c r="P171" s="30"/>
      <c r="Q171" s="30"/>
      <c r="R171" s="30"/>
      <c r="S171" s="28"/>
      <c r="T171" s="33"/>
      <c r="U171" s="178"/>
      <c r="V171" s="33"/>
      <c r="W171" s="178"/>
      <c r="X171" s="132"/>
      <c r="AR171" s="107"/>
      <c r="AS171" s="107"/>
      <c r="AU171" s="107"/>
      <c r="BA171" s="107"/>
      <c r="BQ171" s="42"/>
      <c r="BY171" s="116"/>
    </row>
    <row r="172" spans="1:77" s="6" customFormat="1" ht="15.75" customHeight="1" x14ac:dyDescent="0.15">
      <c r="A172" s="67"/>
      <c r="B172" s="22"/>
      <c r="C172" s="62"/>
      <c r="D172" s="59"/>
      <c r="E172" s="59"/>
      <c r="F172" s="30"/>
      <c r="G172" s="30"/>
      <c r="H172" s="30"/>
      <c r="I172" s="30"/>
      <c r="J172" s="30"/>
      <c r="K172" s="30"/>
      <c r="L172" s="30"/>
      <c r="M172" s="30"/>
      <c r="N172" s="30"/>
      <c r="O172" s="30"/>
      <c r="P172" s="30"/>
      <c r="Q172" s="30"/>
      <c r="R172" s="30"/>
      <c r="S172" s="28"/>
      <c r="T172" s="69"/>
      <c r="U172" s="178"/>
      <c r="V172" s="33"/>
      <c r="W172" s="178"/>
      <c r="X172" s="132"/>
      <c r="AR172" s="107"/>
      <c r="AS172" s="107"/>
      <c r="AU172" s="107"/>
      <c r="BA172" s="107"/>
      <c r="BQ172" s="42"/>
      <c r="BY172" s="116"/>
    </row>
    <row r="173" spans="1:77" s="6" customFormat="1" ht="12.75" customHeight="1" x14ac:dyDescent="0.15">
      <c r="A173" s="48"/>
      <c r="B173" s="22"/>
      <c r="C173" s="62"/>
      <c r="D173" s="59"/>
      <c r="E173" s="59"/>
      <c r="F173" s="59"/>
      <c r="G173" s="30"/>
      <c r="H173" s="30"/>
      <c r="I173" s="30"/>
      <c r="J173" s="30"/>
      <c r="K173" s="30"/>
      <c r="L173" s="30"/>
      <c r="M173" s="30"/>
      <c r="N173" s="30"/>
      <c r="O173" s="30"/>
      <c r="P173" s="30"/>
      <c r="Q173" s="30"/>
      <c r="R173" s="30"/>
      <c r="S173" s="28"/>
      <c r="T173" s="33"/>
      <c r="U173" s="178"/>
      <c r="V173" s="33"/>
      <c r="W173" s="178"/>
      <c r="X173" s="132"/>
      <c r="AR173" s="107"/>
      <c r="AS173" s="107"/>
      <c r="AU173" s="107"/>
      <c r="BA173" s="107"/>
      <c r="BQ173" s="42"/>
      <c r="BY173" s="116"/>
    </row>
    <row r="174" spans="1:77" s="6" customFormat="1" ht="12.75" customHeight="1" x14ac:dyDescent="0.15">
      <c r="A174" s="48"/>
      <c r="B174" s="22"/>
      <c r="C174" s="27"/>
      <c r="D174" s="30"/>
      <c r="E174" s="30"/>
      <c r="F174" s="30"/>
      <c r="G174" s="30"/>
      <c r="H174" s="30"/>
      <c r="I174" s="30"/>
      <c r="J174" s="30"/>
      <c r="K174" s="30"/>
      <c r="L174" s="30"/>
      <c r="M174" s="30"/>
      <c r="N174" s="30"/>
      <c r="O174" s="30"/>
      <c r="P174" s="30"/>
      <c r="Q174" s="30"/>
      <c r="R174" s="30"/>
      <c r="S174" s="28"/>
      <c r="T174" s="33"/>
      <c r="U174" s="178"/>
      <c r="V174" s="33"/>
      <c r="W174" s="178"/>
      <c r="X174" s="132"/>
      <c r="AR174" s="107"/>
      <c r="AS174" s="107"/>
      <c r="AU174" s="107"/>
      <c r="BA174" s="107"/>
      <c r="BQ174" s="42"/>
      <c r="BY174" s="116"/>
    </row>
    <row r="175" spans="1:77" s="6" customFormat="1" ht="12.75" customHeight="1" x14ac:dyDescent="0.15">
      <c r="A175" s="48"/>
      <c r="B175" s="22"/>
      <c r="C175" s="27"/>
      <c r="D175" s="30"/>
      <c r="E175" s="30"/>
      <c r="F175" s="30"/>
      <c r="G175" s="30"/>
      <c r="H175" s="30"/>
      <c r="I175" s="30"/>
      <c r="J175" s="30"/>
      <c r="K175" s="30"/>
      <c r="L175" s="30"/>
      <c r="M175" s="30"/>
      <c r="N175" s="30"/>
      <c r="O175" s="30"/>
      <c r="P175" s="30"/>
      <c r="Q175" s="30"/>
      <c r="R175" s="30"/>
      <c r="S175" s="28"/>
      <c r="T175" s="33"/>
      <c r="U175" s="178"/>
      <c r="V175" s="33"/>
      <c r="W175" s="178"/>
      <c r="X175" s="132"/>
      <c r="AR175" s="107"/>
      <c r="AS175" s="107"/>
      <c r="AU175" s="107"/>
      <c r="BA175" s="107"/>
      <c r="BQ175" s="42"/>
      <c r="BY175" s="116"/>
    </row>
    <row r="176" spans="1:77" s="6" customFormat="1" ht="12.75" customHeight="1" x14ac:dyDescent="0.15">
      <c r="A176" s="48"/>
      <c r="B176" s="22"/>
      <c r="C176" s="27"/>
      <c r="D176" s="30"/>
      <c r="E176" s="30"/>
      <c r="F176" s="30"/>
      <c r="G176" s="30"/>
      <c r="H176" s="30"/>
      <c r="I176" s="30"/>
      <c r="J176" s="30"/>
      <c r="K176" s="30"/>
      <c r="L176" s="30"/>
      <c r="M176" s="30"/>
      <c r="N176" s="30"/>
      <c r="O176" s="30"/>
      <c r="P176" s="30"/>
      <c r="Q176" s="30"/>
      <c r="R176" s="30"/>
      <c r="S176" s="28"/>
      <c r="T176" s="33"/>
      <c r="U176" s="178"/>
      <c r="V176" s="33"/>
      <c r="W176" s="178"/>
      <c r="X176" s="132"/>
      <c r="AR176" s="107"/>
      <c r="AS176" s="107"/>
      <c r="AU176" s="107"/>
      <c r="BA176" s="107"/>
      <c r="BQ176" s="42"/>
      <c r="BY176" s="116"/>
    </row>
    <row r="177" spans="1:77" s="6" customFormat="1" ht="12.75" customHeight="1" x14ac:dyDescent="0.15">
      <c r="A177" s="48"/>
      <c r="B177" s="22"/>
      <c r="C177" s="27"/>
      <c r="D177" s="30"/>
      <c r="E177" s="30"/>
      <c r="F177" s="30"/>
      <c r="G177" s="30"/>
      <c r="H177" s="30"/>
      <c r="I177" s="30"/>
      <c r="J177" s="30"/>
      <c r="K177" s="30"/>
      <c r="L177" s="30"/>
      <c r="M177" s="30"/>
      <c r="N177" s="30"/>
      <c r="O177" s="30"/>
      <c r="P177" s="30"/>
      <c r="Q177" s="30"/>
      <c r="R177" s="30"/>
      <c r="S177" s="28"/>
      <c r="T177" s="33"/>
      <c r="U177" s="178"/>
      <c r="V177" s="33"/>
      <c r="W177" s="178"/>
      <c r="X177" s="132"/>
      <c r="AR177" s="107"/>
      <c r="AS177" s="107"/>
      <c r="AU177" s="107"/>
      <c r="BA177" s="107"/>
      <c r="BQ177" s="42"/>
      <c r="BY177" s="116"/>
    </row>
    <row r="178" spans="1:77" s="6" customFormat="1" ht="12.75" customHeight="1" x14ac:dyDescent="0.15">
      <c r="A178" s="48"/>
      <c r="B178" s="22"/>
      <c r="C178" s="27"/>
      <c r="D178" s="30"/>
      <c r="E178" s="30"/>
      <c r="F178" s="30"/>
      <c r="G178" s="30"/>
      <c r="H178" s="30"/>
      <c r="I178" s="30"/>
      <c r="J178" s="30"/>
      <c r="K178" s="30"/>
      <c r="L178" s="30"/>
      <c r="M178" s="30"/>
      <c r="N178" s="30"/>
      <c r="O178" s="30"/>
      <c r="P178" s="30"/>
      <c r="Q178" s="30"/>
      <c r="R178" s="30"/>
      <c r="S178" s="28"/>
      <c r="T178" s="33"/>
      <c r="U178" s="178"/>
      <c r="V178" s="33"/>
      <c r="W178" s="178"/>
      <c r="X178" s="132"/>
      <c r="AR178" s="107"/>
      <c r="AS178" s="107"/>
      <c r="AU178" s="107"/>
      <c r="BA178" s="107"/>
      <c r="BQ178" s="42"/>
      <c r="BY178" s="116"/>
    </row>
    <row r="179" spans="1:77" s="6" customFormat="1" ht="12.75" customHeight="1" x14ac:dyDescent="0.15">
      <c r="A179" s="73"/>
      <c r="B179" s="117"/>
      <c r="C179" s="27"/>
      <c r="D179" s="30"/>
      <c r="E179" s="30"/>
      <c r="F179" s="30"/>
      <c r="G179" s="30"/>
      <c r="H179" s="30"/>
      <c r="I179" s="30"/>
      <c r="J179" s="30"/>
      <c r="K179" s="30"/>
      <c r="L179" s="30"/>
      <c r="M179" s="30"/>
      <c r="N179" s="30"/>
      <c r="O179" s="30"/>
      <c r="P179" s="30"/>
      <c r="Q179" s="30"/>
      <c r="R179" s="30"/>
      <c r="S179" s="28"/>
      <c r="T179" s="33"/>
      <c r="U179" s="178"/>
      <c r="V179" s="33"/>
      <c r="W179" s="178"/>
      <c r="X179" s="132"/>
      <c r="AR179" s="107"/>
      <c r="AS179" s="107"/>
      <c r="AU179" s="107"/>
      <c r="BA179" s="107"/>
      <c r="BQ179" s="42"/>
      <c r="BY179" s="116"/>
    </row>
    <row r="180" spans="1:77" s="6" customFormat="1" ht="12.75" customHeight="1" x14ac:dyDescent="0.15">
      <c r="A180" s="48"/>
      <c r="B180" s="22"/>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c r="AR180" s="107"/>
      <c r="AS180" s="107"/>
      <c r="AU180" s="107"/>
      <c r="BA180" s="107"/>
      <c r="BQ180" s="42"/>
      <c r="BY180" s="116"/>
    </row>
    <row r="181" spans="1:77" s="6" customFormat="1" ht="18" customHeight="1" x14ac:dyDescent="0.15">
      <c r="A181" s="216"/>
      <c r="B181" s="92"/>
      <c r="C181" s="93"/>
      <c r="D181" s="95"/>
      <c r="E181" s="95"/>
      <c r="F181" s="95"/>
      <c r="G181" s="95"/>
      <c r="H181" s="95"/>
      <c r="I181" s="95"/>
      <c r="J181" s="95"/>
      <c r="K181" s="95"/>
      <c r="L181" s="95"/>
      <c r="M181" s="95"/>
      <c r="N181" s="95"/>
      <c r="O181" s="95"/>
      <c r="P181" s="95"/>
      <c r="Q181" s="95"/>
      <c r="R181" s="95"/>
      <c r="S181" s="99"/>
      <c r="T181" s="92"/>
      <c r="U181" s="184"/>
      <c r="V181" s="185"/>
      <c r="W181" s="184"/>
      <c r="X181" s="132"/>
      <c r="AR181" s="107"/>
      <c r="AS181" s="107"/>
      <c r="AU181" s="107"/>
      <c r="BA181" s="107"/>
      <c r="BQ181" s="42"/>
      <c r="BY181" s="116"/>
    </row>
    <row r="182" spans="1:77" s="6" customFormat="1" x14ac:dyDescent="0.15">
      <c r="A182" s="186"/>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754"/>
      <c r="B184" s="755"/>
      <c r="C184" s="755"/>
      <c r="D184" s="755"/>
    </row>
    <row r="185" spans="1:77" s="64" customFormat="1" ht="21" customHeight="1" x14ac:dyDescent="0.15">
      <c r="A185" s="754"/>
      <c r="B185" s="755"/>
      <c r="C185" s="755"/>
      <c r="D185" s="755"/>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H20" sqref="H20"/>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c r="B1" s="1"/>
      <c r="C1" s="2"/>
      <c r="D1" s="2"/>
      <c r="E1" s="2"/>
      <c r="F1" s="2"/>
      <c r="G1" s="2"/>
      <c r="H1" s="2"/>
      <c r="I1" s="2"/>
      <c r="J1" s="2"/>
      <c r="K1" s="2"/>
      <c r="L1" s="2"/>
      <c r="AD1" s="2"/>
      <c r="AE1" s="2"/>
      <c r="AH1" s="2"/>
      <c r="AK1" s="2"/>
      <c r="AL1" s="2"/>
      <c r="AM1" s="2"/>
      <c r="AN1" s="2"/>
      <c r="AO1" s="2"/>
      <c r="AP1" s="2"/>
    </row>
    <row r="2" spans="1:105" s="3" customFormat="1" ht="12.75" customHeight="1" x14ac:dyDescent="0.15">
      <c r="A2" s="1"/>
      <c r="B2" s="1"/>
      <c r="C2" s="2"/>
      <c r="D2" s="2"/>
      <c r="E2" s="2"/>
      <c r="F2" s="2"/>
      <c r="G2" s="2"/>
      <c r="H2" s="2"/>
      <c r="I2" s="2"/>
      <c r="J2" s="2"/>
      <c r="K2" s="2"/>
      <c r="L2" s="2"/>
      <c r="AD2" s="2"/>
      <c r="AE2" s="2"/>
      <c r="AH2" s="2"/>
      <c r="AK2" s="2"/>
      <c r="AL2" s="2"/>
      <c r="AM2" s="2"/>
      <c r="AN2" s="2"/>
      <c r="AO2" s="2"/>
      <c r="AP2" s="2"/>
    </row>
    <row r="3" spans="1:105" s="3" customFormat="1" ht="12.75" customHeight="1" x14ac:dyDescent="0.2">
      <c r="A3" s="1"/>
      <c r="B3" s="1"/>
      <c r="C3" s="2"/>
      <c r="D3" s="2"/>
      <c r="E3" s="4"/>
      <c r="F3" s="2"/>
      <c r="G3" s="2"/>
      <c r="H3" s="2"/>
      <c r="I3" s="2"/>
      <c r="J3" s="2"/>
      <c r="K3" s="2"/>
      <c r="L3" s="2"/>
      <c r="AD3" s="2"/>
      <c r="AE3" s="2"/>
      <c r="AH3" s="2"/>
      <c r="AK3" s="2"/>
      <c r="AL3" s="2"/>
      <c r="AM3" s="2"/>
      <c r="AN3" s="2"/>
      <c r="AO3" s="2"/>
      <c r="AP3" s="2"/>
    </row>
    <row r="4" spans="1:105" s="3" customFormat="1" ht="12.75" customHeight="1" x14ac:dyDescent="0.15">
      <c r="A4" s="1"/>
      <c r="B4" s="1"/>
      <c r="C4" s="2"/>
      <c r="D4" s="2"/>
      <c r="E4" s="2"/>
      <c r="F4" s="2"/>
      <c r="G4" s="2"/>
      <c r="H4" s="2"/>
      <c r="I4" s="2"/>
      <c r="J4" s="2"/>
      <c r="K4" s="2"/>
      <c r="L4" s="2"/>
      <c r="AD4" s="2"/>
      <c r="AE4" s="2"/>
      <c r="AH4" s="2"/>
      <c r="AK4" s="2"/>
      <c r="AL4" s="2"/>
      <c r="AM4" s="2"/>
      <c r="AN4" s="2"/>
      <c r="AO4" s="2"/>
      <c r="AP4" s="2"/>
    </row>
    <row r="5" spans="1:105" s="3" customFormat="1" ht="12.75" customHeight="1" x14ac:dyDescent="0.15">
      <c r="A5" s="5"/>
      <c r="B5" s="5"/>
      <c r="C5" s="2"/>
      <c r="D5" s="2"/>
      <c r="E5" s="2"/>
      <c r="F5" s="2"/>
      <c r="G5" s="2"/>
      <c r="H5" s="2"/>
      <c r="I5" s="2"/>
      <c r="J5" s="2"/>
      <c r="K5" s="2"/>
      <c r="L5" s="2"/>
      <c r="AD5" s="2"/>
      <c r="AE5" s="2"/>
      <c r="AH5" s="2"/>
      <c r="AK5" s="2"/>
      <c r="AL5" s="2"/>
      <c r="AM5" s="2"/>
      <c r="AN5" s="2"/>
      <c r="AO5" s="2"/>
      <c r="AP5" s="2"/>
    </row>
    <row r="6" spans="1:105" s="6" customFormat="1" ht="39.75" customHeight="1" x14ac:dyDescent="0.15">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706"/>
      <c r="AA6" s="706"/>
      <c r="AB6" s="706"/>
      <c r="AC6" s="706"/>
      <c r="AD6" s="706"/>
      <c r="AH6" s="212"/>
      <c r="AK6" s="212"/>
      <c r="AN6" s="209"/>
      <c r="AP6" s="705"/>
      <c r="AQ6" s="705"/>
      <c r="AR6" s="705"/>
      <c r="AS6" s="705"/>
      <c r="AU6" s="212"/>
      <c r="AV6" s="707"/>
      <c r="CZ6" s="3"/>
      <c r="DA6" s="3"/>
    </row>
    <row r="7" spans="1:105" s="6" customFormat="1" ht="67.5" customHeight="1" thickBot="1" x14ac:dyDescent="0.25">
      <c r="A7" s="7"/>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12"/>
      <c r="AN7" s="209"/>
      <c r="AO7" s="212"/>
      <c r="AP7" s="705"/>
      <c r="AQ7" s="705"/>
      <c r="AR7" s="705"/>
      <c r="AS7" s="705"/>
      <c r="AT7" s="705"/>
      <c r="AU7" s="705"/>
      <c r="AV7" s="707"/>
      <c r="AW7" s="705"/>
      <c r="AX7" s="705"/>
      <c r="CZ7" s="3"/>
      <c r="DA7" s="3"/>
    </row>
    <row r="8" spans="1:105" s="11" customFormat="1" ht="34.5" customHeight="1" thickTop="1" x14ac:dyDescent="0.15">
      <c r="A8" s="581"/>
      <c r="B8" s="596"/>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597"/>
      <c r="AF8" s="581"/>
      <c r="AG8" s="590"/>
      <c r="AH8" s="581"/>
      <c r="AI8" s="590"/>
      <c r="AJ8" s="710"/>
      <c r="AK8" s="581"/>
      <c r="AL8" s="590"/>
      <c r="AM8" s="581"/>
      <c r="AN8" s="590"/>
      <c r="AO8" s="9"/>
      <c r="AP8" s="718"/>
      <c r="AQ8" s="721"/>
      <c r="AR8" s="718"/>
      <c r="AS8" s="721"/>
      <c r="AT8" s="718"/>
      <c r="AU8" s="721"/>
      <c r="AV8" s="725"/>
      <c r="AW8" s="728"/>
      <c r="AX8" s="713"/>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582"/>
      <c r="B9" s="534"/>
      <c r="C9" s="581"/>
      <c r="D9" s="595"/>
      <c r="E9" s="595"/>
      <c r="F9" s="595"/>
      <c r="G9" s="595"/>
      <c r="H9" s="595"/>
      <c r="I9" s="595"/>
      <c r="J9" s="595"/>
      <c r="K9" s="595"/>
      <c r="L9" s="595"/>
      <c r="M9" s="595"/>
      <c r="N9" s="595"/>
      <c r="O9" s="595"/>
      <c r="P9" s="595"/>
      <c r="Q9" s="595"/>
      <c r="R9" s="595"/>
      <c r="S9" s="590"/>
      <c r="T9" s="581"/>
      <c r="U9" s="590"/>
      <c r="V9" s="557"/>
      <c r="W9" s="539"/>
      <c r="X9" s="548"/>
      <c r="Y9" s="716"/>
      <c r="Z9" s="716"/>
      <c r="AA9" s="716"/>
      <c r="AB9" s="717"/>
      <c r="AC9" s="717"/>
      <c r="AD9" s="717"/>
      <c r="AE9" s="717"/>
      <c r="AF9" s="582"/>
      <c r="AG9" s="709"/>
      <c r="AH9" s="582"/>
      <c r="AI9" s="709"/>
      <c r="AJ9" s="711"/>
      <c r="AK9" s="582"/>
      <c r="AL9" s="709"/>
      <c r="AM9" s="582"/>
      <c r="AN9" s="709"/>
      <c r="AO9" s="9"/>
      <c r="AP9" s="719"/>
      <c r="AQ9" s="722"/>
      <c r="AR9" s="719"/>
      <c r="AS9" s="722"/>
      <c r="AT9" s="719"/>
      <c r="AU9" s="722"/>
      <c r="AV9" s="726"/>
      <c r="AW9" s="729"/>
      <c r="AX9" s="714"/>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582"/>
      <c r="B10" s="535"/>
      <c r="C10" s="583"/>
      <c r="D10" s="603"/>
      <c r="E10" s="603"/>
      <c r="F10" s="603"/>
      <c r="G10" s="603"/>
      <c r="H10" s="603"/>
      <c r="I10" s="603"/>
      <c r="J10" s="603"/>
      <c r="K10" s="603"/>
      <c r="L10" s="603"/>
      <c r="M10" s="603"/>
      <c r="N10" s="603"/>
      <c r="O10" s="603"/>
      <c r="P10" s="603"/>
      <c r="Q10" s="603"/>
      <c r="R10" s="603"/>
      <c r="S10" s="591"/>
      <c r="T10" s="583"/>
      <c r="U10" s="591"/>
      <c r="V10" s="559"/>
      <c r="W10" s="561"/>
      <c r="X10" s="562"/>
      <c r="Y10" s="563"/>
      <c r="Z10" s="563"/>
      <c r="AA10" s="564"/>
      <c r="AB10" s="562"/>
      <c r="AC10" s="563"/>
      <c r="AD10" s="563"/>
      <c r="AE10" s="563"/>
      <c r="AF10" s="583"/>
      <c r="AG10" s="591"/>
      <c r="AH10" s="583"/>
      <c r="AI10" s="591"/>
      <c r="AJ10" s="711"/>
      <c r="AK10" s="583"/>
      <c r="AL10" s="591"/>
      <c r="AM10" s="583"/>
      <c r="AN10" s="591"/>
      <c r="AO10" s="9"/>
      <c r="AP10" s="719"/>
      <c r="AQ10" s="722"/>
      <c r="AR10" s="719"/>
      <c r="AS10" s="722"/>
      <c r="AT10" s="719"/>
      <c r="AU10" s="722"/>
      <c r="AV10" s="726"/>
      <c r="AW10" s="729"/>
      <c r="AX10" s="714"/>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583"/>
      <c r="B11" s="536"/>
      <c r="C11" s="13"/>
      <c r="D11" s="14"/>
      <c r="E11" s="15"/>
      <c r="F11" s="15"/>
      <c r="G11" s="15"/>
      <c r="H11" s="16"/>
      <c r="I11" s="16"/>
      <c r="J11" s="16"/>
      <c r="K11" s="16"/>
      <c r="L11" s="16"/>
      <c r="M11" s="16"/>
      <c r="N11" s="16"/>
      <c r="O11" s="16"/>
      <c r="P11" s="16"/>
      <c r="Q11" s="16"/>
      <c r="R11" s="16"/>
      <c r="S11" s="17"/>
      <c r="T11" s="13"/>
      <c r="U11" s="18"/>
      <c r="V11" s="220"/>
      <c r="W11" s="18"/>
      <c r="X11" s="216"/>
      <c r="Y11" s="19"/>
      <c r="Z11" s="15"/>
      <c r="AA11" s="18"/>
      <c r="AB11" s="19"/>
      <c r="AC11" s="19"/>
      <c r="AD11" s="15"/>
      <c r="AE11" s="18"/>
      <c r="AF11" s="13"/>
      <c r="AG11" s="225"/>
      <c r="AH11" s="13"/>
      <c r="AI11" s="18"/>
      <c r="AJ11" s="712"/>
      <c r="AK11" s="13"/>
      <c r="AL11" s="18"/>
      <c r="AM11" s="13"/>
      <c r="AN11" s="18"/>
      <c r="AO11" s="20"/>
      <c r="AP11" s="720"/>
      <c r="AQ11" s="723"/>
      <c r="AR11" s="720"/>
      <c r="AS11" s="723"/>
      <c r="AT11" s="720"/>
      <c r="AU11" s="723"/>
      <c r="AV11" s="727"/>
      <c r="AW11" s="730"/>
      <c r="AX11" s="715"/>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c r="B12" s="22"/>
      <c r="C12" s="23"/>
      <c r="D12" s="24"/>
      <c r="E12" s="25"/>
      <c r="F12" s="25"/>
      <c r="G12" s="26"/>
      <c r="H12" s="26"/>
      <c r="I12" s="26"/>
      <c r="J12" s="26"/>
      <c r="K12" s="26"/>
      <c r="L12" s="26"/>
      <c r="M12" s="26"/>
      <c r="N12" s="26"/>
      <c r="O12" s="26"/>
      <c r="P12" s="26"/>
      <c r="Q12" s="26"/>
      <c r="R12" s="26"/>
      <c r="S12" s="26"/>
      <c r="T12" s="27"/>
      <c r="U12" s="28"/>
      <c r="V12" s="27"/>
      <c r="W12" s="28"/>
      <c r="X12" s="29"/>
      <c r="Y12" s="27"/>
      <c r="Z12" s="30"/>
      <c r="AA12" s="28"/>
      <c r="AB12" s="31"/>
      <c r="AC12" s="27"/>
      <c r="AD12" s="30"/>
      <c r="AE12" s="28"/>
      <c r="AF12" s="23"/>
      <c r="AG12" s="32"/>
      <c r="AH12" s="33"/>
      <c r="AI12" s="34"/>
      <c r="AJ12" s="32"/>
      <c r="AK12" s="33"/>
      <c r="AL12" s="34"/>
      <c r="AM12" s="33"/>
      <c r="AN12" s="34"/>
      <c r="AO12" s="35"/>
      <c r="AP12" s="36"/>
      <c r="AQ12" s="37"/>
      <c r="AR12" s="36"/>
      <c r="AS12" s="37"/>
      <c r="AT12" s="36"/>
      <c r="AU12" s="37"/>
      <c r="AV12" s="38"/>
      <c r="AW12" s="39"/>
      <c r="AX12" s="40"/>
      <c r="AY12" s="41"/>
      <c r="BF12" s="6"/>
      <c r="BG12" s="6"/>
      <c r="BH12" s="6"/>
      <c r="BI12" s="6"/>
      <c r="BJ12" s="6"/>
      <c r="BK12" s="6"/>
      <c r="BL12" s="6"/>
      <c r="BM12" s="6"/>
      <c r="BN12" s="6"/>
      <c r="BO12" s="6"/>
      <c r="BP12" s="42"/>
      <c r="BQ12" s="43"/>
      <c r="BR12" s="43"/>
      <c r="BS12" s="43"/>
      <c r="BT12" s="43"/>
      <c r="BU12" s="44"/>
      <c r="BV12" s="45"/>
      <c r="BW12" s="46"/>
      <c r="BX12" s="47"/>
      <c r="BY12" s="47"/>
      <c r="BZ12" s="47"/>
      <c r="CA12" s="47"/>
      <c r="CB12" s="47"/>
      <c r="CC12" s="47"/>
      <c r="CD12" s="47"/>
      <c r="CY12" s="12"/>
      <c r="CZ12" s="12"/>
    </row>
    <row r="13" spans="1:105" s="11" customFormat="1" ht="11.25" x14ac:dyDescent="0.15">
      <c r="A13" s="48"/>
      <c r="B13" s="22"/>
      <c r="C13" s="27"/>
      <c r="D13" s="49"/>
      <c r="E13" s="50"/>
      <c r="F13" s="50"/>
      <c r="G13" s="50"/>
      <c r="H13" s="51"/>
      <c r="I13" s="51"/>
      <c r="J13" s="51"/>
      <c r="K13" s="51"/>
      <c r="L13" s="51"/>
      <c r="M13" s="51"/>
      <c r="N13" s="51"/>
      <c r="O13" s="51"/>
      <c r="P13" s="51"/>
      <c r="Q13" s="51"/>
      <c r="R13" s="51"/>
      <c r="S13" s="52"/>
      <c r="T13" s="27"/>
      <c r="U13" s="28"/>
      <c r="V13" s="27"/>
      <c r="W13" s="28"/>
      <c r="X13" s="29"/>
      <c r="Y13" s="27"/>
      <c r="Z13" s="30"/>
      <c r="AA13" s="28"/>
      <c r="AB13" s="31"/>
      <c r="AC13" s="27"/>
      <c r="AD13" s="30"/>
      <c r="AE13" s="28"/>
      <c r="AF13" s="27"/>
      <c r="AG13" s="32"/>
      <c r="AH13" s="27"/>
      <c r="AI13" s="28"/>
      <c r="AJ13" s="32"/>
      <c r="AK13" s="33"/>
      <c r="AL13" s="28"/>
      <c r="AM13" s="33"/>
      <c r="AN13" s="28"/>
      <c r="AO13" s="35"/>
      <c r="AP13" s="53"/>
      <c r="AQ13" s="54"/>
      <c r="AR13" s="53"/>
      <c r="AS13" s="54"/>
      <c r="AT13" s="53"/>
      <c r="AU13" s="54"/>
      <c r="AV13" s="55"/>
      <c r="AW13" s="56"/>
      <c r="AX13" s="57"/>
      <c r="AY13" s="41"/>
      <c r="BF13" s="6"/>
      <c r="BG13" s="6"/>
      <c r="BH13" s="6"/>
      <c r="BI13" s="6"/>
      <c r="BJ13" s="6"/>
      <c r="BK13" s="6"/>
      <c r="BL13" s="6"/>
      <c r="BM13" s="6"/>
      <c r="BN13" s="6"/>
      <c r="BO13" s="6"/>
      <c r="BP13" s="42"/>
      <c r="BQ13" s="43"/>
      <c r="BR13" s="43"/>
      <c r="BS13" s="43"/>
      <c r="BT13" s="43"/>
      <c r="BU13" s="43"/>
      <c r="BV13" s="45"/>
      <c r="BW13" s="46"/>
      <c r="BX13" s="47"/>
      <c r="BY13" s="47"/>
      <c r="BZ13" s="47"/>
      <c r="CA13" s="47"/>
      <c r="CB13" s="47"/>
      <c r="CC13" s="47"/>
      <c r="CD13" s="47"/>
      <c r="CY13" s="12"/>
      <c r="CZ13" s="12"/>
    </row>
    <row r="14" spans="1:105" s="11" customFormat="1" ht="11.25" x14ac:dyDescent="0.15">
      <c r="A14" s="48"/>
      <c r="B14" s="22"/>
      <c r="C14" s="27"/>
      <c r="D14" s="58"/>
      <c r="E14" s="59"/>
      <c r="F14" s="59"/>
      <c r="G14" s="59"/>
      <c r="H14" s="60"/>
      <c r="I14" s="60"/>
      <c r="J14" s="60"/>
      <c r="K14" s="60"/>
      <c r="L14" s="60"/>
      <c r="M14" s="60"/>
      <c r="N14" s="60"/>
      <c r="O14" s="60"/>
      <c r="P14" s="60"/>
      <c r="Q14" s="60"/>
      <c r="R14" s="60"/>
      <c r="S14" s="60"/>
      <c r="T14" s="27"/>
      <c r="U14" s="61"/>
      <c r="V14" s="27"/>
      <c r="W14" s="28"/>
      <c r="X14" s="29"/>
      <c r="Y14" s="27"/>
      <c r="Z14" s="30"/>
      <c r="AA14" s="28"/>
      <c r="AC14" s="62"/>
      <c r="AD14" s="58"/>
      <c r="AE14" s="59"/>
      <c r="AF14" s="59"/>
      <c r="AG14" s="58"/>
      <c r="AH14" s="27"/>
      <c r="AI14" s="61"/>
      <c r="AJ14" s="32"/>
      <c r="AK14" s="33"/>
      <c r="AL14" s="61"/>
      <c r="AM14" s="33"/>
      <c r="AN14" s="61"/>
      <c r="AO14" s="35"/>
      <c r="AP14" s="53"/>
      <c r="AQ14" s="54"/>
      <c r="AR14" s="53"/>
      <c r="AS14" s="54"/>
      <c r="AT14" s="53"/>
      <c r="AU14" s="54"/>
      <c r="AV14" s="55"/>
      <c r="AW14" s="56"/>
      <c r="AX14" s="63"/>
      <c r="AY14" s="41"/>
      <c r="BF14" s="6"/>
      <c r="BG14" s="6"/>
      <c r="BH14" s="6"/>
      <c r="BI14" s="6"/>
      <c r="BJ14" s="6"/>
      <c r="BK14" s="6"/>
      <c r="BL14" s="6"/>
      <c r="BM14" s="6"/>
      <c r="BN14" s="6"/>
      <c r="BO14" s="6"/>
      <c r="BP14" s="42"/>
      <c r="BQ14" s="43"/>
      <c r="BR14" s="43"/>
      <c r="BS14" s="43"/>
      <c r="BT14" s="43"/>
      <c r="BU14" s="43"/>
      <c r="BV14" s="46"/>
      <c r="BW14" s="46"/>
      <c r="BX14" s="47"/>
      <c r="BY14" s="47"/>
      <c r="BZ14" s="47"/>
      <c r="CA14" s="47"/>
      <c r="CB14" s="47"/>
      <c r="CC14" s="47"/>
      <c r="CD14" s="64"/>
      <c r="CY14" s="12"/>
      <c r="CZ14" s="12"/>
    </row>
    <row r="15" spans="1:105" s="11" customFormat="1" ht="11.25" x14ac:dyDescent="0.15">
      <c r="A15" s="48"/>
      <c r="B15" s="22"/>
      <c r="C15" s="27"/>
      <c r="D15" s="49"/>
      <c r="E15" s="30"/>
      <c r="F15" s="30"/>
      <c r="G15" s="30"/>
      <c r="H15" s="52"/>
      <c r="I15" s="52"/>
      <c r="J15" s="52"/>
      <c r="K15" s="52"/>
      <c r="L15" s="52"/>
      <c r="M15" s="52"/>
      <c r="N15" s="52"/>
      <c r="O15" s="52"/>
      <c r="P15" s="52"/>
      <c r="Q15" s="52"/>
      <c r="R15" s="52"/>
      <c r="S15" s="52"/>
      <c r="T15" s="27"/>
      <c r="U15" s="28"/>
      <c r="V15" s="27"/>
      <c r="W15" s="28"/>
      <c r="X15" s="29"/>
      <c r="Y15" s="27"/>
      <c r="Z15" s="30"/>
      <c r="AA15" s="28"/>
      <c r="AB15" s="31"/>
      <c r="AC15" s="27"/>
      <c r="AD15" s="30"/>
      <c r="AE15" s="28"/>
      <c r="AF15" s="27"/>
      <c r="AG15" s="32"/>
      <c r="AH15" s="27"/>
      <c r="AI15" s="28"/>
      <c r="AJ15" s="32"/>
      <c r="AK15" s="33"/>
      <c r="AL15" s="28"/>
      <c r="AM15" s="33"/>
      <c r="AN15" s="28"/>
      <c r="AO15" s="35"/>
      <c r="AP15" s="53"/>
      <c r="AQ15" s="54"/>
      <c r="AR15" s="53"/>
      <c r="AS15" s="54"/>
      <c r="AT15" s="53"/>
      <c r="AU15" s="54"/>
      <c r="AV15" s="55"/>
      <c r="AW15" s="56"/>
      <c r="AX15" s="57"/>
      <c r="AY15" s="41"/>
      <c r="BF15" s="6"/>
      <c r="BG15" s="6"/>
      <c r="BH15" s="6"/>
      <c r="BI15" s="6"/>
      <c r="BJ15" s="6"/>
      <c r="BK15" s="6"/>
      <c r="BL15" s="6"/>
      <c r="BM15" s="6"/>
      <c r="BN15" s="6"/>
      <c r="BO15" s="6"/>
      <c r="BP15" s="42"/>
      <c r="BQ15" s="43"/>
      <c r="BR15" s="43"/>
      <c r="BS15" s="43"/>
      <c r="BT15" s="43"/>
      <c r="BU15" s="43"/>
      <c r="BV15" s="65"/>
      <c r="BW15" s="46"/>
      <c r="BX15" s="47"/>
      <c r="BY15" s="47"/>
      <c r="BZ15" s="47"/>
      <c r="CA15" s="47"/>
      <c r="CB15" s="47"/>
      <c r="CC15" s="47"/>
      <c r="CD15" s="47"/>
      <c r="CY15" s="12"/>
      <c r="CZ15" s="12"/>
    </row>
    <row r="16" spans="1:105" s="11" customFormat="1" ht="11.25" x14ac:dyDescent="0.15">
      <c r="A16" s="48"/>
      <c r="B16" s="22"/>
      <c r="C16" s="27"/>
      <c r="D16" s="49"/>
      <c r="E16" s="30"/>
      <c r="F16" s="30"/>
      <c r="G16" s="30"/>
      <c r="H16" s="52"/>
      <c r="I16" s="52"/>
      <c r="J16" s="52"/>
      <c r="K16" s="52"/>
      <c r="L16" s="52"/>
      <c r="M16" s="52"/>
      <c r="N16" s="52"/>
      <c r="O16" s="52"/>
      <c r="P16" s="52"/>
      <c r="Q16" s="52"/>
      <c r="R16" s="52"/>
      <c r="S16" s="52"/>
      <c r="T16" s="27"/>
      <c r="U16" s="28"/>
      <c r="V16" s="27"/>
      <c r="W16" s="28"/>
      <c r="X16" s="29"/>
      <c r="Y16" s="27"/>
      <c r="Z16" s="30"/>
      <c r="AA16" s="28"/>
      <c r="AB16" s="31"/>
      <c r="AC16" s="27"/>
      <c r="AD16" s="30"/>
      <c r="AE16" s="28"/>
      <c r="AF16" s="27"/>
      <c r="AG16" s="32"/>
      <c r="AH16" s="27"/>
      <c r="AI16" s="28"/>
      <c r="AJ16" s="32"/>
      <c r="AK16" s="33"/>
      <c r="AL16" s="28"/>
      <c r="AM16" s="33"/>
      <c r="AN16" s="28"/>
      <c r="AO16" s="35"/>
      <c r="AP16" s="53"/>
      <c r="AQ16" s="54"/>
      <c r="AR16" s="53"/>
      <c r="AS16" s="54"/>
      <c r="AT16" s="53"/>
      <c r="AU16" s="54"/>
      <c r="AV16" s="55"/>
      <c r="AW16" s="56"/>
      <c r="AX16" s="57"/>
      <c r="AY16" s="41"/>
      <c r="BF16" s="6"/>
      <c r="BG16" s="6"/>
      <c r="BH16" s="6"/>
      <c r="BI16" s="6"/>
      <c r="BJ16" s="6"/>
      <c r="BK16" s="6"/>
      <c r="BL16" s="6"/>
      <c r="BM16" s="6"/>
      <c r="BN16" s="6"/>
      <c r="BO16" s="6"/>
      <c r="BP16" s="42"/>
      <c r="BQ16" s="43"/>
      <c r="BR16" s="43"/>
      <c r="BS16" s="43"/>
      <c r="BT16" s="43"/>
      <c r="BU16" s="43"/>
      <c r="BV16" s="65"/>
      <c r="BW16" s="46"/>
      <c r="BX16" s="47"/>
      <c r="BY16" s="47"/>
      <c r="BZ16" s="47"/>
      <c r="CA16" s="47"/>
      <c r="CB16" s="47"/>
      <c r="CC16" s="47"/>
      <c r="CD16" s="47"/>
      <c r="CY16" s="12"/>
      <c r="CZ16" s="12"/>
    </row>
    <row r="17" spans="1:104" s="11" customFormat="1" ht="11.25" x14ac:dyDescent="0.15">
      <c r="A17" s="48"/>
      <c r="B17" s="22"/>
      <c r="C17" s="27"/>
      <c r="D17" s="49"/>
      <c r="E17" s="30"/>
      <c r="F17" s="30"/>
      <c r="G17" s="30"/>
      <c r="H17" s="52"/>
      <c r="I17" s="52"/>
      <c r="J17" s="52"/>
      <c r="K17" s="52"/>
      <c r="L17" s="52"/>
      <c r="M17" s="52"/>
      <c r="N17" s="52"/>
      <c r="O17" s="52"/>
      <c r="P17" s="52"/>
      <c r="Q17" s="52"/>
      <c r="R17" s="52"/>
      <c r="S17" s="52"/>
      <c r="T17" s="27"/>
      <c r="U17" s="28"/>
      <c r="V17" s="27"/>
      <c r="W17" s="28"/>
      <c r="X17" s="29"/>
      <c r="Y17" s="27"/>
      <c r="Z17" s="30"/>
      <c r="AA17" s="28"/>
      <c r="AB17" s="31"/>
      <c r="AC17" s="27"/>
      <c r="AD17" s="30"/>
      <c r="AE17" s="28"/>
      <c r="AF17" s="27"/>
      <c r="AG17" s="32"/>
      <c r="AH17" s="27"/>
      <c r="AI17" s="28"/>
      <c r="AJ17" s="32"/>
      <c r="AK17" s="33"/>
      <c r="AL17" s="28"/>
      <c r="AM17" s="33"/>
      <c r="AN17" s="28"/>
      <c r="AO17" s="35"/>
      <c r="AP17" s="53"/>
      <c r="AQ17" s="54"/>
      <c r="AR17" s="53"/>
      <c r="AS17" s="54"/>
      <c r="AT17" s="53"/>
      <c r="AU17" s="54"/>
      <c r="AV17" s="55"/>
      <c r="AW17" s="56"/>
      <c r="AX17" s="57"/>
      <c r="AY17" s="41"/>
      <c r="BF17" s="6"/>
      <c r="BG17" s="6"/>
      <c r="BH17" s="6"/>
      <c r="BI17" s="6"/>
      <c r="BJ17" s="6"/>
      <c r="BK17" s="6"/>
      <c r="BL17" s="6"/>
      <c r="BM17" s="6"/>
      <c r="BN17" s="6"/>
      <c r="BO17" s="6"/>
      <c r="BP17" s="42"/>
      <c r="BQ17" s="43"/>
      <c r="BR17" s="43"/>
      <c r="BS17" s="43"/>
      <c r="BT17" s="43"/>
      <c r="BU17" s="43"/>
      <c r="BV17" s="65"/>
      <c r="BW17" s="46"/>
      <c r="BX17" s="47"/>
      <c r="BY17" s="47"/>
      <c r="BZ17" s="47"/>
      <c r="CA17" s="47"/>
      <c r="CB17" s="47"/>
      <c r="CC17" s="47"/>
      <c r="CD17" s="47"/>
      <c r="CY17" s="12"/>
      <c r="CZ17" s="12"/>
    </row>
    <row r="18" spans="1:104" s="11" customFormat="1" ht="11.25" x14ac:dyDescent="0.15">
      <c r="A18" s="48"/>
      <c r="B18" s="22"/>
      <c r="C18" s="27"/>
      <c r="D18" s="49"/>
      <c r="E18" s="30"/>
      <c r="F18" s="30"/>
      <c r="G18" s="30"/>
      <c r="H18" s="52"/>
      <c r="I18" s="52"/>
      <c r="J18" s="52"/>
      <c r="K18" s="52"/>
      <c r="L18" s="52"/>
      <c r="M18" s="52"/>
      <c r="N18" s="52"/>
      <c r="O18" s="52"/>
      <c r="P18" s="52"/>
      <c r="Q18" s="52"/>
      <c r="R18" s="52"/>
      <c r="S18" s="52"/>
      <c r="T18" s="27"/>
      <c r="U18" s="28"/>
      <c r="V18" s="27"/>
      <c r="W18" s="28"/>
      <c r="X18" s="29"/>
      <c r="Y18" s="27"/>
      <c r="Z18" s="30"/>
      <c r="AA18" s="28"/>
      <c r="AB18" s="31"/>
      <c r="AC18" s="27"/>
      <c r="AD18" s="30"/>
      <c r="AE18" s="28"/>
      <c r="AF18" s="27"/>
      <c r="AG18" s="32"/>
      <c r="AH18" s="27"/>
      <c r="AI18" s="28"/>
      <c r="AJ18" s="32"/>
      <c r="AK18" s="33"/>
      <c r="AL18" s="28"/>
      <c r="AM18" s="33"/>
      <c r="AN18" s="28"/>
      <c r="AO18" s="35"/>
      <c r="AP18" s="53"/>
      <c r="AQ18" s="54"/>
      <c r="AR18" s="53"/>
      <c r="AS18" s="54"/>
      <c r="AT18" s="53"/>
      <c r="AU18" s="54"/>
      <c r="AV18" s="55"/>
      <c r="AW18" s="56"/>
      <c r="AX18" s="57"/>
      <c r="AY18" s="41"/>
      <c r="BF18" s="6"/>
      <c r="BG18" s="6"/>
      <c r="BH18" s="6"/>
      <c r="BI18" s="6"/>
      <c r="BJ18" s="6"/>
      <c r="BK18" s="6"/>
      <c r="BL18" s="6"/>
      <c r="BM18" s="6"/>
      <c r="BN18" s="6"/>
      <c r="BO18" s="6"/>
      <c r="BP18" s="42"/>
      <c r="BQ18" s="43"/>
      <c r="BR18" s="43"/>
      <c r="BS18" s="43"/>
      <c r="BT18" s="43"/>
      <c r="BU18" s="43"/>
      <c r="BV18" s="65"/>
      <c r="BW18" s="46"/>
      <c r="BX18" s="47"/>
      <c r="BY18" s="47"/>
      <c r="BZ18" s="47"/>
      <c r="CA18" s="47"/>
      <c r="CB18" s="47"/>
      <c r="CC18" s="47"/>
      <c r="CD18" s="47"/>
      <c r="CE18" s="47"/>
      <c r="CY18" s="12"/>
      <c r="CZ18" s="12"/>
    </row>
    <row r="19" spans="1:104" s="11" customFormat="1" ht="11.25" x14ac:dyDescent="0.15">
      <c r="A19" s="48"/>
      <c r="B19" s="22"/>
      <c r="C19" s="27"/>
      <c r="D19" s="49"/>
      <c r="E19" s="30"/>
      <c r="F19" s="30"/>
      <c r="G19" s="30"/>
      <c r="H19" s="52"/>
      <c r="I19" s="52"/>
      <c r="J19" s="52"/>
      <c r="K19" s="52"/>
      <c r="L19" s="52"/>
      <c r="M19" s="52"/>
      <c r="N19" s="52"/>
      <c r="O19" s="52"/>
      <c r="P19" s="52"/>
      <c r="Q19" s="52"/>
      <c r="R19" s="52"/>
      <c r="S19" s="52"/>
      <c r="T19" s="27"/>
      <c r="U19" s="28"/>
      <c r="V19" s="27"/>
      <c r="W19" s="28"/>
      <c r="X19" s="29"/>
      <c r="Y19" s="27"/>
      <c r="Z19" s="30"/>
      <c r="AA19" s="28"/>
      <c r="AB19" s="31"/>
      <c r="AC19" s="27"/>
      <c r="AD19" s="30"/>
      <c r="AE19" s="28"/>
      <c r="AF19" s="62"/>
      <c r="AG19" s="66"/>
      <c r="AH19" s="27"/>
      <c r="AI19" s="28"/>
      <c r="AJ19" s="32"/>
      <c r="AK19" s="33"/>
      <c r="AL19" s="28"/>
      <c r="AM19" s="33"/>
      <c r="AN19" s="28"/>
      <c r="AO19" s="35"/>
      <c r="AP19" s="53"/>
      <c r="AQ19" s="54"/>
      <c r="AR19" s="53"/>
      <c r="AS19" s="54"/>
      <c r="AT19" s="53"/>
      <c r="AU19" s="54"/>
      <c r="AV19" s="55"/>
      <c r="AW19" s="56"/>
      <c r="AX19" s="57"/>
      <c r="AY19" s="41"/>
      <c r="BF19" s="6"/>
      <c r="BG19" s="6"/>
      <c r="BH19" s="6"/>
      <c r="BI19" s="6"/>
      <c r="BJ19" s="6"/>
      <c r="BK19" s="6"/>
      <c r="BL19" s="6"/>
      <c r="BM19" s="6"/>
      <c r="BN19" s="6"/>
      <c r="BO19" s="6"/>
      <c r="BP19" s="42"/>
      <c r="BQ19" s="43"/>
      <c r="BR19" s="43"/>
      <c r="BS19" s="43"/>
      <c r="BT19" s="43"/>
      <c r="BU19" s="43"/>
      <c r="BV19" s="46"/>
      <c r="BW19" s="46"/>
      <c r="BX19" s="47"/>
      <c r="BY19" s="47"/>
      <c r="BZ19" s="47"/>
      <c r="CA19" s="47"/>
      <c r="CB19" s="47"/>
      <c r="CC19" s="47"/>
      <c r="CD19" s="64"/>
      <c r="CY19" s="12"/>
      <c r="CZ19" s="12"/>
    </row>
    <row r="20" spans="1:104" s="11" customFormat="1" ht="11.25" x14ac:dyDescent="0.15">
      <c r="A20" s="48"/>
      <c r="B20" s="22"/>
      <c r="C20" s="27"/>
      <c r="D20" s="49"/>
      <c r="E20" s="30"/>
      <c r="F20" s="30"/>
      <c r="G20" s="30"/>
      <c r="H20" s="52"/>
      <c r="I20" s="52"/>
      <c r="J20" s="52"/>
      <c r="K20" s="52"/>
      <c r="L20" s="52"/>
      <c r="M20" s="52"/>
      <c r="N20" s="52"/>
      <c r="O20" s="52"/>
      <c r="P20" s="52"/>
      <c r="Q20" s="52"/>
      <c r="R20" s="52"/>
      <c r="S20" s="52"/>
      <c r="T20" s="27"/>
      <c r="U20" s="28"/>
      <c r="V20" s="27"/>
      <c r="W20" s="28"/>
      <c r="X20" s="29"/>
      <c r="Y20" s="27"/>
      <c r="Z20" s="30"/>
      <c r="AA20" s="28"/>
      <c r="AB20" s="31"/>
      <c r="AC20" s="27"/>
      <c r="AD20" s="30"/>
      <c r="AE20" s="28"/>
      <c r="AF20" s="27"/>
      <c r="AG20" s="32"/>
      <c r="AH20" s="27"/>
      <c r="AI20" s="28"/>
      <c r="AJ20" s="32"/>
      <c r="AK20" s="33"/>
      <c r="AL20" s="28"/>
      <c r="AM20" s="33"/>
      <c r="AN20" s="28"/>
      <c r="AO20" s="35"/>
      <c r="AP20" s="53"/>
      <c r="AQ20" s="54"/>
      <c r="AR20" s="53"/>
      <c r="AS20" s="54"/>
      <c r="AT20" s="53"/>
      <c r="AU20" s="54"/>
      <c r="AV20" s="55"/>
      <c r="AW20" s="56"/>
      <c r="AX20" s="57"/>
      <c r="AY20" s="41"/>
      <c r="BF20" s="6"/>
      <c r="BG20" s="6"/>
      <c r="BH20" s="6"/>
      <c r="BI20" s="6"/>
      <c r="BJ20" s="6"/>
      <c r="BK20" s="6"/>
      <c r="BL20" s="6"/>
      <c r="BM20" s="6"/>
      <c r="BN20" s="6"/>
      <c r="BO20" s="6"/>
      <c r="BP20" s="42"/>
      <c r="BQ20" s="43"/>
      <c r="BR20" s="43"/>
      <c r="BS20" s="43"/>
      <c r="BT20" s="43"/>
      <c r="BU20" s="43"/>
      <c r="BV20" s="65"/>
      <c r="BW20" s="46"/>
      <c r="BX20" s="47"/>
      <c r="BY20" s="47"/>
      <c r="BZ20" s="47"/>
      <c r="CA20" s="47"/>
      <c r="CB20" s="47"/>
      <c r="CC20" s="47"/>
      <c r="CD20" s="47"/>
      <c r="CY20" s="12"/>
      <c r="CZ20" s="12"/>
    </row>
    <row r="21" spans="1:104" s="11" customFormat="1" ht="11.25" x14ac:dyDescent="0.15">
      <c r="A21" s="48"/>
      <c r="B21" s="22"/>
      <c r="C21" s="27"/>
      <c r="D21" s="49"/>
      <c r="E21" s="30"/>
      <c r="F21" s="30"/>
      <c r="G21" s="30"/>
      <c r="H21" s="52"/>
      <c r="I21" s="52"/>
      <c r="J21" s="52"/>
      <c r="K21" s="52"/>
      <c r="L21" s="52"/>
      <c r="M21" s="52"/>
      <c r="N21" s="52"/>
      <c r="O21" s="52"/>
      <c r="P21" s="52"/>
      <c r="Q21" s="52"/>
      <c r="R21" s="52"/>
      <c r="S21" s="52"/>
      <c r="T21" s="27"/>
      <c r="U21" s="28"/>
      <c r="V21" s="27"/>
      <c r="W21" s="28"/>
      <c r="X21" s="29"/>
      <c r="Y21" s="27"/>
      <c r="Z21" s="30"/>
      <c r="AA21" s="28"/>
      <c r="AB21" s="31"/>
      <c r="AC21" s="27"/>
      <c r="AD21" s="30"/>
      <c r="AE21" s="28"/>
      <c r="AF21" s="62"/>
      <c r="AG21" s="66"/>
      <c r="AH21" s="27"/>
      <c r="AI21" s="28"/>
      <c r="AJ21" s="32"/>
      <c r="AK21" s="33"/>
      <c r="AL21" s="28"/>
      <c r="AM21" s="33"/>
      <c r="AN21" s="28"/>
      <c r="AO21" s="35"/>
      <c r="AP21" s="53"/>
      <c r="AQ21" s="54"/>
      <c r="AR21" s="53"/>
      <c r="AS21" s="54"/>
      <c r="AT21" s="53"/>
      <c r="AU21" s="54"/>
      <c r="AV21" s="55"/>
      <c r="AW21" s="56"/>
      <c r="AX21" s="57"/>
      <c r="AY21" s="41"/>
      <c r="BF21" s="6"/>
      <c r="BG21" s="6"/>
      <c r="BH21" s="6"/>
      <c r="BI21" s="6"/>
      <c r="BJ21" s="6"/>
      <c r="BK21" s="6"/>
      <c r="BL21" s="6"/>
      <c r="BM21" s="6"/>
      <c r="BN21" s="6"/>
      <c r="BO21" s="6"/>
      <c r="BP21" s="42"/>
      <c r="BQ21" s="43"/>
      <c r="BR21" s="43"/>
      <c r="BS21" s="43"/>
      <c r="BT21" s="43"/>
      <c r="BU21" s="43"/>
      <c r="BV21" s="46"/>
      <c r="BW21" s="46"/>
      <c r="BX21" s="47"/>
      <c r="BY21" s="47"/>
      <c r="BZ21" s="47"/>
      <c r="CA21" s="47"/>
      <c r="CB21" s="47"/>
      <c r="CC21" s="47"/>
      <c r="CD21" s="64"/>
      <c r="CY21" s="12"/>
      <c r="CZ21" s="12"/>
    </row>
    <row r="22" spans="1:104" s="11" customFormat="1" ht="11.25" x14ac:dyDescent="0.15">
      <c r="A22" s="48"/>
      <c r="B22" s="22"/>
      <c r="C22" s="27"/>
      <c r="D22" s="49"/>
      <c r="E22" s="30"/>
      <c r="F22" s="30"/>
      <c r="G22" s="30"/>
      <c r="H22" s="52"/>
      <c r="I22" s="52"/>
      <c r="J22" s="52"/>
      <c r="K22" s="52"/>
      <c r="L22" s="52"/>
      <c r="M22" s="52"/>
      <c r="N22" s="52"/>
      <c r="O22" s="52"/>
      <c r="P22" s="52"/>
      <c r="Q22" s="52"/>
      <c r="R22" s="52"/>
      <c r="S22" s="52"/>
      <c r="T22" s="27"/>
      <c r="U22" s="28"/>
      <c r="V22" s="27"/>
      <c r="W22" s="28"/>
      <c r="X22" s="29"/>
      <c r="Y22" s="27"/>
      <c r="Z22" s="30"/>
      <c r="AA22" s="28"/>
      <c r="AB22" s="31"/>
      <c r="AC22" s="27"/>
      <c r="AD22" s="30"/>
      <c r="AE22" s="28"/>
      <c r="AF22" s="27"/>
      <c r="AG22" s="32"/>
      <c r="AH22" s="27"/>
      <c r="AI22" s="28"/>
      <c r="AJ22" s="32"/>
      <c r="AK22" s="33"/>
      <c r="AL22" s="28"/>
      <c r="AM22" s="33"/>
      <c r="AN22" s="28"/>
      <c r="AO22" s="35"/>
      <c r="AP22" s="53"/>
      <c r="AQ22" s="54"/>
      <c r="AR22" s="53"/>
      <c r="AS22" s="54"/>
      <c r="AT22" s="53"/>
      <c r="AU22" s="54"/>
      <c r="AV22" s="55"/>
      <c r="AW22" s="56"/>
      <c r="AX22" s="57"/>
      <c r="AY22" s="41"/>
      <c r="BF22" s="6"/>
      <c r="BG22" s="6"/>
      <c r="BH22" s="6"/>
      <c r="BI22" s="6"/>
      <c r="BJ22" s="6"/>
      <c r="BK22" s="6"/>
      <c r="BL22" s="6"/>
      <c r="BM22" s="6"/>
      <c r="BN22" s="6"/>
      <c r="BO22" s="6"/>
      <c r="BP22" s="42"/>
      <c r="BQ22" s="43"/>
      <c r="BR22" s="43"/>
      <c r="BS22" s="43"/>
      <c r="BT22" s="43"/>
      <c r="BU22" s="43"/>
      <c r="BV22" s="65"/>
      <c r="BW22" s="46"/>
      <c r="BX22" s="47"/>
      <c r="BY22" s="47"/>
      <c r="BZ22" s="47"/>
      <c r="CA22" s="47"/>
      <c r="CB22" s="47"/>
      <c r="CC22" s="47"/>
      <c r="CD22" s="47"/>
      <c r="CY22" s="12"/>
      <c r="CZ22" s="12"/>
    </row>
    <row r="23" spans="1:104" s="11" customFormat="1" ht="11.25" x14ac:dyDescent="0.15">
      <c r="A23" s="48"/>
      <c r="B23" s="22"/>
      <c r="C23" s="27"/>
      <c r="D23" s="49"/>
      <c r="E23" s="30"/>
      <c r="F23" s="30"/>
      <c r="G23" s="30"/>
      <c r="H23" s="52"/>
      <c r="I23" s="52"/>
      <c r="J23" s="52"/>
      <c r="K23" s="52"/>
      <c r="L23" s="52"/>
      <c r="M23" s="52"/>
      <c r="N23" s="52"/>
      <c r="O23" s="52"/>
      <c r="P23" s="52"/>
      <c r="Q23" s="52"/>
      <c r="R23" s="52"/>
      <c r="S23" s="52"/>
      <c r="T23" s="27"/>
      <c r="U23" s="28"/>
      <c r="V23" s="27"/>
      <c r="W23" s="28"/>
      <c r="X23" s="29"/>
      <c r="Y23" s="27"/>
      <c r="Z23" s="30"/>
      <c r="AA23" s="28"/>
      <c r="AB23" s="31"/>
      <c r="AC23" s="27"/>
      <c r="AD23" s="30"/>
      <c r="AE23" s="28"/>
      <c r="AF23" s="62"/>
      <c r="AG23" s="66"/>
      <c r="AH23" s="27"/>
      <c r="AI23" s="28"/>
      <c r="AJ23" s="32"/>
      <c r="AK23" s="33"/>
      <c r="AL23" s="28"/>
      <c r="AM23" s="33"/>
      <c r="AN23" s="28"/>
      <c r="AO23" s="35"/>
      <c r="AP23" s="53"/>
      <c r="AQ23" s="54"/>
      <c r="AR23" s="53"/>
      <c r="AS23" s="54"/>
      <c r="AT23" s="53"/>
      <c r="AU23" s="54"/>
      <c r="AV23" s="55"/>
      <c r="AW23" s="56"/>
      <c r="AX23" s="57"/>
      <c r="AY23" s="41"/>
      <c r="BF23" s="6"/>
      <c r="BG23" s="6"/>
      <c r="BH23" s="6"/>
      <c r="BI23" s="6"/>
      <c r="BJ23" s="6"/>
      <c r="BK23" s="6"/>
      <c r="BL23" s="6"/>
      <c r="BM23" s="6"/>
      <c r="BN23" s="6"/>
      <c r="BO23" s="6"/>
      <c r="BP23" s="42"/>
      <c r="BQ23" s="43"/>
      <c r="BR23" s="43"/>
      <c r="BS23" s="43"/>
      <c r="BT23" s="43"/>
      <c r="BU23" s="43"/>
      <c r="BV23" s="46"/>
      <c r="BW23" s="46"/>
      <c r="BX23" s="47"/>
      <c r="BY23" s="47"/>
      <c r="BZ23" s="47"/>
      <c r="CA23" s="47"/>
      <c r="CB23" s="47"/>
      <c r="CC23" s="47"/>
      <c r="CD23" s="64"/>
      <c r="CY23" s="12"/>
      <c r="CZ23" s="12"/>
    </row>
    <row r="24" spans="1:104" s="11" customFormat="1" ht="11.25" x14ac:dyDescent="0.15">
      <c r="A24" s="48"/>
      <c r="B24" s="22"/>
      <c r="C24" s="27"/>
      <c r="D24" s="49"/>
      <c r="E24" s="30"/>
      <c r="F24" s="30"/>
      <c r="G24" s="30"/>
      <c r="H24" s="52"/>
      <c r="I24" s="52"/>
      <c r="J24" s="52"/>
      <c r="K24" s="52"/>
      <c r="L24" s="52"/>
      <c r="M24" s="52"/>
      <c r="N24" s="52"/>
      <c r="O24" s="52"/>
      <c r="P24" s="52"/>
      <c r="Q24" s="52"/>
      <c r="R24" s="52"/>
      <c r="S24" s="52"/>
      <c r="T24" s="27"/>
      <c r="U24" s="28"/>
      <c r="V24" s="27"/>
      <c r="W24" s="28"/>
      <c r="X24" s="29"/>
      <c r="Y24" s="27"/>
      <c r="Z24" s="30"/>
      <c r="AA24" s="28"/>
      <c r="AB24" s="31"/>
      <c r="AC24" s="27"/>
      <c r="AD24" s="30"/>
      <c r="AE24" s="28"/>
      <c r="AF24" s="27"/>
      <c r="AG24" s="32"/>
      <c r="AH24" s="27"/>
      <c r="AI24" s="28"/>
      <c r="AJ24" s="32"/>
      <c r="AK24" s="33"/>
      <c r="AL24" s="28"/>
      <c r="AM24" s="33"/>
      <c r="AN24" s="28"/>
      <c r="AO24" s="35"/>
      <c r="AP24" s="53"/>
      <c r="AQ24" s="54"/>
      <c r="AR24" s="53"/>
      <c r="AS24" s="54"/>
      <c r="AT24" s="53"/>
      <c r="AU24" s="54"/>
      <c r="AV24" s="55"/>
      <c r="AW24" s="56"/>
      <c r="AX24" s="57"/>
      <c r="AY24" s="41"/>
      <c r="BF24" s="6"/>
      <c r="BG24" s="6"/>
      <c r="BH24" s="6"/>
      <c r="BI24" s="6"/>
      <c r="BJ24" s="6"/>
      <c r="BK24" s="6"/>
      <c r="BL24" s="6"/>
      <c r="BM24" s="6"/>
      <c r="BN24" s="6"/>
      <c r="BO24" s="6"/>
      <c r="BP24" s="42"/>
      <c r="BQ24" s="43"/>
      <c r="BR24" s="43"/>
      <c r="BS24" s="43"/>
      <c r="BT24" s="43"/>
      <c r="BU24" s="43"/>
      <c r="BV24" s="65"/>
      <c r="BW24" s="46"/>
      <c r="BX24" s="47"/>
      <c r="BY24" s="47"/>
      <c r="BZ24" s="47"/>
      <c r="CA24" s="47"/>
      <c r="CB24" s="47"/>
      <c r="CC24" s="47"/>
      <c r="CD24" s="47"/>
      <c r="CY24" s="12"/>
      <c r="CZ24" s="12"/>
    </row>
    <row r="25" spans="1:104" s="11" customFormat="1" ht="11.25" x14ac:dyDescent="0.15">
      <c r="A25" s="48"/>
      <c r="B25" s="22"/>
      <c r="C25" s="27"/>
      <c r="D25" s="49"/>
      <c r="E25" s="30"/>
      <c r="F25" s="30"/>
      <c r="G25" s="30"/>
      <c r="H25" s="52"/>
      <c r="I25" s="52"/>
      <c r="J25" s="52"/>
      <c r="K25" s="52"/>
      <c r="L25" s="52"/>
      <c r="M25" s="52"/>
      <c r="N25" s="52"/>
      <c r="O25" s="52"/>
      <c r="P25" s="52"/>
      <c r="Q25" s="52"/>
      <c r="R25" s="52"/>
      <c r="S25" s="52"/>
      <c r="T25" s="27"/>
      <c r="U25" s="28"/>
      <c r="V25" s="27"/>
      <c r="W25" s="28"/>
      <c r="X25" s="29"/>
      <c r="Y25" s="27"/>
      <c r="Z25" s="30"/>
      <c r="AA25" s="28"/>
      <c r="AB25" s="31"/>
      <c r="AC25" s="27"/>
      <c r="AD25" s="30"/>
      <c r="AE25" s="28"/>
      <c r="AF25" s="27"/>
      <c r="AG25" s="32"/>
      <c r="AH25" s="27"/>
      <c r="AI25" s="28"/>
      <c r="AJ25" s="32"/>
      <c r="AK25" s="33"/>
      <c r="AL25" s="28"/>
      <c r="AM25" s="33"/>
      <c r="AN25" s="28"/>
      <c r="AO25" s="35"/>
      <c r="AP25" s="53"/>
      <c r="AQ25" s="54"/>
      <c r="AR25" s="53"/>
      <c r="AS25" s="54"/>
      <c r="AT25" s="53"/>
      <c r="AU25" s="54"/>
      <c r="AV25" s="55"/>
      <c r="AW25" s="56"/>
      <c r="AX25" s="57"/>
      <c r="AY25" s="41"/>
      <c r="BF25" s="6"/>
      <c r="BG25" s="6"/>
      <c r="BH25" s="6"/>
      <c r="BI25" s="6"/>
      <c r="BJ25" s="6"/>
      <c r="BK25" s="6"/>
      <c r="BL25" s="6"/>
      <c r="BM25" s="6"/>
      <c r="BN25" s="6"/>
      <c r="BO25" s="6"/>
      <c r="BP25" s="42"/>
      <c r="BQ25" s="43"/>
      <c r="BR25" s="43"/>
      <c r="BS25" s="43"/>
      <c r="BT25" s="43"/>
      <c r="BU25" s="43"/>
      <c r="BV25" s="65"/>
      <c r="BW25" s="46"/>
      <c r="BX25" s="47"/>
      <c r="BY25" s="47"/>
      <c r="BZ25" s="47"/>
      <c r="CA25" s="47"/>
      <c r="CB25" s="47"/>
      <c r="CC25" s="47"/>
      <c r="CD25" s="47"/>
      <c r="CY25" s="12"/>
      <c r="CZ25" s="12"/>
    </row>
    <row r="26" spans="1:104" s="11" customFormat="1" ht="11.25" x14ac:dyDescent="0.15">
      <c r="A26" s="67"/>
      <c r="B26" s="22"/>
      <c r="C26" s="27"/>
      <c r="D26" s="49"/>
      <c r="E26" s="30"/>
      <c r="F26" s="30"/>
      <c r="G26" s="30"/>
      <c r="H26" s="52"/>
      <c r="I26" s="52"/>
      <c r="J26" s="52"/>
      <c r="K26" s="52"/>
      <c r="L26" s="52"/>
      <c r="M26" s="52"/>
      <c r="N26" s="52"/>
      <c r="O26" s="52"/>
      <c r="P26" s="52"/>
      <c r="Q26" s="52"/>
      <c r="R26" s="52"/>
      <c r="S26" s="52"/>
      <c r="T26" s="27"/>
      <c r="U26" s="28"/>
      <c r="V26" s="27"/>
      <c r="W26" s="28"/>
      <c r="X26" s="29"/>
      <c r="Y26" s="27"/>
      <c r="Z26" s="30"/>
      <c r="AA26" s="28"/>
      <c r="AB26" s="31"/>
      <c r="AC26" s="27"/>
      <c r="AD26" s="30"/>
      <c r="AE26" s="28"/>
      <c r="AF26" s="27"/>
      <c r="AG26" s="32"/>
      <c r="AH26" s="27"/>
      <c r="AI26" s="28"/>
      <c r="AJ26" s="32"/>
      <c r="AK26" s="33"/>
      <c r="AL26" s="28"/>
      <c r="AM26" s="33"/>
      <c r="AN26" s="28"/>
      <c r="AO26" s="35"/>
      <c r="AP26" s="53"/>
      <c r="AQ26" s="54"/>
      <c r="AR26" s="53"/>
      <c r="AS26" s="54"/>
      <c r="AT26" s="53"/>
      <c r="AU26" s="54"/>
      <c r="AV26" s="55"/>
      <c r="AW26" s="56"/>
      <c r="AX26" s="57"/>
      <c r="AY26" s="41"/>
      <c r="BF26" s="6"/>
      <c r="BG26" s="6"/>
      <c r="BH26" s="6"/>
      <c r="BI26" s="6"/>
      <c r="BJ26" s="6"/>
      <c r="BK26" s="6"/>
      <c r="BL26" s="6"/>
      <c r="BM26" s="6"/>
      <c r="BN26" s="6"/>
      <c r="BO26" s="6"/>
      <c r="BP26" s="42"/>
      <c r="BQ26" s="43"/>
      <c r="BR26" s="43"/>
      <c r="BS26" s="43"/>
      <c r="BT26" s="43"/>
      <c r="BU26" s="43"/>
      <c r="BV26" s="65"/>
      <c r="BW26" s="46"/>
      <c r="BX26" s="47"/>
      <c r="BY26" s="47"/>
      <c r="BZ26" s="47"/>
      <c r="CA26" s="47"/>
      <c r="CB26" s="47"/>
      <c r="CC26" s="47"/>
      <c r="CD26" s="47"/>
      <c r="CY26" s="12"/>
      <c r="CZ26" s="12"/>
    </row>
    <row r="27" spans="1:104" s="11" customFormat="1" ht="11.25" x14ac:dyDescent="0.15">
      <c r="A27" s="48"/>
      <c r="B27" s="22"/>
      <c r="C27" s="27"/>
      <c r="D27" s="49"/>
      <c r="E27" s="30"/>
      <c r="F27" s="30"/>
      <c r="G27" s="30"/>
      <c r="H27" s="52"/>
      <c r="I27" s="52"/>
      <c r="J27" s="52"/>
      <c r="K27" s="52"/>
      <c r="L27" s="52"/>
      <c r="M27" s="52"/>
      <c r="N27" s="52"/>
      <c r="O27" s="52"/>
      <c r="P27" s="52"/>
      <c r="Q27" s="52"/>
      <c r="R27" s="52"/>
      <c r="S27" s="52"/>
      <c r="T27" s="27"/>
      <c r="U27" s="28"/>
      <c r="V27" s="27"/>
      <c r="W27" s="28"/>
      <c r="X27" s="29"/>
      <c r="Y27" s="27"/>
      <c r="Z27" s="30"/>
      <c r="AA27" s="28"/>
      <c r="AB27" s="31"/>
      <c r="AC27" s="27"/>
      <c r="AD27" s="30"/>
      <c r="AE27" s="28"/>
      <c r="AF27" s="27"/>
      <c r="AG27" s="32"/>
      <c r="AH27" s="27"/>
      <c r="AI27" s="28"/>
      <c r="AJ27" s="32"/>
      <c r="AK27" s="33"/>
      <c r="AL27" s="28"/>
      <c r="AM27" s="33"/>
      <c r="AN27" s="28"/>
      <c r="AO27" s="35"/>
      <c r="AP27" s="53"/>
      <c r="AQ27" s="54"/>
      <c r="AR27" s="53"/>
      <c r="AS27" s="54"/>
      <c r="AT27" s="53"/>
      <c r="AU27" s="54"/>
      <c r="AV27" s="55"/>
      <c r="AW27" s="56"/>
      <c r="AX27" s="57"/>
      <c r="AY27" s="41"/>
      <c r="BB27" s="68"/>
      <c r="BF27" s="6"/>
      <c r="BG27" s="6"/>
      <c r="BH27" s="6"/>
      <c r="BI27" s="6"/>
      <c r="BJ27" s="6"/>
      <c r="BK27" s="6"/>
      <c r="BL27" s="6"/>
      <c r="BM27" s="6"/>
      <c r="BN27" s="6"/>
      <c r="BO27" s="6"/>
      <c r="BP27" s="42"/>
      <c r="BQ27" s="43"/>
      <c r="BR27" s="43"/>
      <c r="BS27" s="43"/>
      <c r="BT27" s="43"/>
      <c r="BU27" s="43"/>
      <c r="BV27" s="65"/>
      <c r="BW27" s="46"/>
      <c r="BX27" s="47"/>
      <c r="BY27" s="47"/>
      <c r="BZ27" s="47"/>
      <c r="CA27" s="47"/>
      <c r="CB27" s="47"/>
      <c r="CC27" s="47"/>
      <c r="CD27" s="47"/>
      <c r="CY27" s="12"/>
      <c r="CZ27" s="12"/>
    </row>
    <row r="28" spans="1:104" s="11" customFormat="1" ht="11.25" x14ac:dyDescent="0.15">
      <c r="A28" s="48"/>
      <c r="B28" s="22"/>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c r="AC28" s="27"/>
      <c r="AD28" s="30"/>
      <c r="AE28" s="28"/>
      <c r="AF28" s="27"/>
      <c r="AG28" s="32"/>
      <c r="AH28" s="62"/>
      <c r="AI28" s="28"/>
      <c r="AJ28" s="32"/>
      <c r="AK28" s="69"/>
      <c r="AL28" s="28"/>
      <c r="AM28" s="69"/>
      <c r="AN28" s="28"/>
      <c r="AO28" s="35"/>
      <c r="AP28" s="53"/>
      <c r="AQ28" s="54"/>
      <c r="AR28" s="53"/>
      <c r="AS28" s="54"/>
      <c r="AT28" s="53"/>
      <c r="AU28" s="54"/>
      <c r="AV28" s="55"/>
      <c r="AW28" s="70"/>
      <c r="AX28" s="57"/>
      <c r="AY28" s="41"/>
      <c r="BF28" s="6"/>
      <c r="BG28" s="6"/>
      <c r="BH28" s="6"/>
      <c r="BI28" s="6"/>
      <c r="BJ28" s="6"/>
      <c r="BK28" s="6"/>
      <c r="BL28" s="6"/>
      <c r="BM28" s="6"/>
      <c r="BN28" s="6"/>
      <c r="BO28" s="6"/>
      <c r="BP28" s="42"/>
      <c r="BQ28" s="43"/>
      <c r="BR28" s="43"/>
      <c r="BS28" s="43"/>
      <c r="BT28" s="43"/>
      <c r="BU28" s="43"/>
      <c r="BV28" s="65"/>
      <c r="BW28" s="46"/>
      <c r="BX28" s="47"/>
      <c r="BY28" s="47"/>
      <c r="BZ28" s="47"/>
      <c r="CA28" s="47"/>
      <c r="CB28" s="47"/>
      <c r="CC28" s="47"/>
      <c r="CD28" s="47"/>
      <c r="CY28" s="12"/>
      <c r="CZ28" s="12"/>
    </row>
    <row r="29" spans="1:104" s="11" customFormat="1" ht="11.25" x14ac:dyDescent="0.15">
      <c r="A29" s="48"/>
      <c r="B29" s="22"/>
      <c r="C29" s="27"/>
      <c r="D29" s="49"/>
      <c r="E29" s="30"/>
      <c r="F29" s="30"/>
      <c r="G29" s="30"/>
      <c r="H29" s="52"/>
      <c r="I29" s="52"/>
      <c r="J29" s="52"/>
      <c r="K29" s="52"/>
      <c r="L29" s="52"/>
      <c r="M29" s="52"/>
      <c r="N29" s="52"/>
      <c r="O29" s="52"/>
      <c r="P29" s="52"/>
      <c r="Q29" s="52"/>
      <c r="R29" s="52"/>
      <c r="S29" s="52"/>
      <c r="T29" s="27"/>
      <c r="U29" s="28"/>
      <c r="V29" s="27"/>
      <c r="W29" s="28"/>
      <c r="X29" s="29"/>
      <c r="Y29" s="27"/>
      <c r="Z29" s="30"/>
      <c r="AA29" s="28"/>
      <c r="AB29" s="31"/>
      <c r="AC29" s="27"/>
      <c r="AD29" s="30"/>
      <c r="AE29" s="28"/>
      <c r="AF29" s="27"/>
      <c r="AG29" s="32"/>
      <c r="AH29" s="27"/>
      <c r="AI29" s="28"/>
      <c r="AJ29" s="32"/>
      <c r="AK29" s="33"/>
      <c r="AL29" s="28"/>
      <c r="AM29" s="33"/>
      <c r="AN29" s="28"/>
      <c r="AO29" s="35"/>
      <c r="AP29" s="53"/>
      <c r="AQ29" s="54"/>
      <c r="AR29" s="53"/>
      <c r="AS29" s="54"/>
      <c r="AT29" s="53"/>
      <c r="AU29" s="54"/>
      <c r="AV29" s="55"/>
      <c r="AW29" s="56"/>
      <c r="AX29" s="57"/>
      <c r="AY29" s="41"/>
      <c r="BF29" s="6"/>
      <c r="BG29" s="6"/>
      <c r="BH29" s="6"/>
      <c r="BI29" s="6"/>
      <c r="BJ29" s="6"/>
      <c r="BK29" s="6"/>
      <c r="BL29" s="6"/>
      <c r="BM29" s="6"/>
      <c r="BN29" s="6"/>
      <c r="BO29" s="6"/>
      <c r="BP29" s="42"/>
      <c r="BQ29" s="43"/>
      <c r="BR29" s="43"/>
      <c r="BS29" s="43"/>
      <c r="BT29" s="43"/>
      <c r="BU29" s="43"/>
      <c r="BV29" s="65"/>
      <c r="BW29" s="46"/>
      <c r="BX29" s="47"/>
      <c r="BY29" s="47"/>
      <c r="BZ29" s="47"/>
      <c r="CA29" s="47"/>
      <c r="CB29" s="47"/>
      <c r="CC29" s="47"/>
      <c r="CD29" s="47"/>
      <c r="CY29" s="12"/>
      <c r="CZ29" s="12"/>
    </row>
    <row r="30" spans="1:104" s="11" customFormat="1" ht="11.25" x14ac:dyDescent="0.15">
      <c r="A30" s="48"/>
      <c r="B30" s="22"/>
      <c r="C30" s="27"/>
      <c r="D30" s="49"/>
      <c r="E30" s="30"/>
      <c r="F30" s="30"/>
      <c r="G30" s="30"/>
      <c r="H30" s="52"/>
      <c r="I30" s="52"/>
      <c r="J30" s="52"/>
      <c r="K30" s="52"/>
      <c r="L30" s="52"/>
      <c r="M30" s="52"/>
      <c r="N30" s="52"/>
      <c r="O30" s="52"/>
      <c r="P30" s="52"/>
      <c r="Q30" s="52"/>
      <c r="R30" s="52"/>
      <c r="S30" s="52"/>
      <c r="T30" s="27"/>
      <c r="U30" s="28"/>
      <c r="V30" s="27"/>
      <c r="W30" s="28"/>
      <c r="X30" s="29"/>
      <c r="Y30" s="27"/>
      <c r="Z30" s="30"/>
      <c r="AA30" s="28"/>
      <c r="AB30" s="31"/>
      <c r="AC30" s="27"/>
      <c r="AD30" s="30"/>
      <c r="AE30" s="28"/>
      <c r="AF30" s="27"/>
      <c r="AG30" s="32"/>
      <c r="AH30" s="27"/>
      <c r="AI30" s="28"/>
      <c r="AJ30" s="32"/>
      <c r="AK30" s="33"/>
      <c r="AL30" s="28"/>
      <c r="AM30" s="33"/>
      <c r="AN30" s="28"/>
      <c r="AO30" s="35"/>
      <c r="AP30" s="53"/>
      <c r="AQ30" s="54"/>
      <c r="AR30" s="53"/>
      <c r="AS30" s="54"/>
      <c r="AT30" s="53"/>
      <c r="AU30" s="54"/>
      <c r="AV30" s="55"/>
      <c r="AW30" s="56"/>
      <c r="AX30" s="57"/>
      <c r="AY30" s="41"/>
      <c r="BF30" s="6"/>
      <c r="BG30" s="6"/>
      <c r="BH30" s="6"/>
      <c r="BI30" s="6"/>
      <c r="BJ30" s="6"/>
      <c r="BK30" s="6"/>
      <c r="BL30" s="6"/>
      <c r="BM30" s="6"/>
      <c r="BN30" s="6"/>
      <c r="BO30" s="6"/>
      <c r="BP30" s="42"/>
      <c r="BQ30" s="43"/>
      <c r="BR30" s="43"/>
      <c r="BS30" s="43"/>
      <c r="BT30" s="43"/>
      <c r="BU30" s="43"/>
      <c r="BV30" s="65"/>
      <c r="BW30" s="46"/>
      <c r="BX30" s="47"/>
      <c r="BY30" s="47"/>
      <c r="BZ30" s="47"/>
      <c r="CA30" s="47"/>
      <c r="CB30" s="47"/>
      <c r="CC30" s="47"/>
      <c r="CD30" s="47"/>
      <c r="CY30" s="12"/>
      <c r="CZ30" s="12"/>
    </row>
    <row r="31" spans="1:104" s="11" customFormat="1" ht="11.25" x14ac:dyDescent="0.15">
      <c r="A31" s="48"/>
      <c r="B31" s="22"/>
      <c r="C31" s="27"/>
      <c r="D31" s="49"/>
      <c r="E31" s="30"/>
      <c r="F31" s="30"/>
      <c r="G31" s="30"/>
      <c r="H31" s="52"/>
      <c r="I31" s="52"/>
      <c r="J31" s="52"/>
      <c r="K31" s="52"/>
      <c r="L31" s="52"/>
      <c r="M31" s="52"/>
      <c r="N31" s="52"/>
      <c r="O31" s="52"/>
      <c r="P31" s="52"/>
      <c r="Q31" s="52"/>
      <c r="R31" s="52"/>
      <c r="S31" s="52"/>
      <c r="T31" s="27"/>
      <c r="U31" s="28"/>
      <c r="V31" s="27"/>
      <c r="W31" s="28"/>
      <c r="X31" s="29"/>
      <c r="Y31" s="27"/>
      <c r="Z31" s="30"/>
      <c r="AA31" s="28"/>
      <c r="AB31" s="31"/>
      <c r="AC31" s="27"/>
      <c r="AD31" s="30"/>
      <c r="AE31" s="28"/>
      <c r="AF31" s="27"/>
      <c r="AG31" s="32"/>
      <c r="AH31" s="27"/>
      <c r="AI31" s="28"/>
      <c r="AJ31" s="32"/>
      <c r="AK31" s="33"/>
      <c r="AL31" s="28"/>
      <c r="AM31" s="33"/>
      <c r="AN31" s="28"/>
      <c r="AO31" s="35"/>
      <c r="AP31" s="53"/>
      <c r="AQ31" s="54"/>
      <c r="AR31" s="53"/>
      <c r="AS31" s="54"/>
      <c r="AT31" s="53"/>
      <c r="AU31" s="54"/>
      <c r="AV31" s="55"/>
      <c r="AW31" s="56"/>
      <c r="AX31" s="57"/>
      <c r="AY31" s="41"/>
      <c r="BF31" s="6"/>
      <c r="BG31" s="6"/>
      <c r="BH31" s="6"/>
      <c r="BI31" s="6"/>
      <c r="BJ31" s="6"/>
      <c r="BK31" s="6"/>
      <c r="BL31" s="6"/>
      <c r="BM31" s="6"/>
      <c r="BN31" s="6"/>
      <c r="BO31" s="6"/>
      <c r="BP31" s="42"/>
      <c r="BQ31" s="43"/>
      <c r="BR31" s="43"/>
      <c r="BS31" s="43"/>
      <c r="BT31" s="43"/>
      <c r="BU31" s="43"/>
      <c r="BV31" s="65"/>
      <c r="BW31" s="46"/>
      <c r="BX31" s="47"/>
      <c r="BY31" s="47"/>
      <c r="BZ31" s="47"/>
      <c r="CA31" s="47"/>
      <c r="CB31" s="47"/>
      <c r="CC31" s="47"/>
      <c r="CD31" s="47"/>
      <c r="CY31" s="12"/>
      <c r="CZ31" s="12"/>
    </row>
    <row r="32" spans="1:104" s="11" customFormat="1" ht="11.25" x14ac:dyDescent="0.15">
      <c r="A32" s="48"/>
      <c r="B32" s="22"/>
      <c r="C32" s="27"/>
      <c r="D32" s="49"/>
      <c r="E32" s="30"/>
      <c r="F32" s="30"/>
      <c r="G32" s="30"/>
      <c r="H32" s="52"/>
      <c r="I32" s="52"/>
      <c r="J32" s="52"/>
      <c r="K32" s="52"/>
      <c r="L32" s="52"/>
      <c r="M32" s="52"/>
      <c r="N32" s="52"/>
      <c r="O32" s="52"/>
      <c r="P32" s="52"/>
      <c r="Q32" s="52"/>
      <c r="R32" s="52"/>
      <c r="S32" s="52"/>
      <c r="T32" s="27"/>
      <c r="U32" s="28"/>
      <c r="V32" s="27"/>
      <c r="W32" s="28"/>
      <c r="X32" s="29"/>
      <c r="Y32" s="27"/>
      <c r="Z32" s="30"/>
      <c r="AA32" s="28"/>
      <c r="AB32" s="31"/>
      <c r="AC32" s="27"/>
      <c r="AD32" s="30"/>
      <c r="AE32" s="28"/>
      <c r="AF32" s="27"/>
      <c r="AG32" s="32"/>
      <c r="AH32" s="27"/>
      <c r="AI32" s="28"/>
      <c r="AJ32" s="32"/>
      <c r="AK32" s="33"/>
      <c r="AL32" s="28"/>
      <c r="AM32" s="33"/>
      <c r="AN32" s="28"/>
      <c r="AO32" s="35"/>
      <c r="AP32" s="53"/>
      <c r="AQ32" s="54"/>
      <c r="AR32" s="53"/>
      <c r="AS32" s="54"/>
      <c r="AT32" s="53"/>
      <c r="AU32" s="54"/>
      <c r="AV32" s="55"/>
      <c r="AW32" s="56"/>
      <c r="AX32" s="57"/>
      <c r="AY32" s="41"/>
      <c r="BF32" s="6"/>
      <c r="BG32" s="6"/>
      <c r="BH32" s="6"/>
      <c r="BI32" s="6"/>
      <c r="BJ32" s="6"/>
      <c r="BK32" s="6"/>
      <c r="BL32" s="6"/>
      <c r="BM32" s="6"/>
      <c r="BN32" s="6"/>
      <c r="BO32" s="6"/>
      <c r="BP32" s="42"/>
      <c r="BQ32" s="43"/>
      <c r="BR32" s="43"/>
      <c r="BS32" s="43"/>
      <c r="BT32" s="43"/>
      <c r="BU32" s="43"/>
      <c r="BV32" s="65"/>
      <c r="BW32" s="46"/>
      <c r="BX32" s="47"/>
      <c r="BY32" s="47"/>
      <c r="BZ32" s="47"/>
      <c r="CA32" s="47"/>
      <c r="CB32" s="47"/>
      <c r="CC32" s="47"/>
      <c r="CD32" s="47"/>
      <c r="CY32" s="12"/>
      <c r="CZ32" s="12"/>
    </row>
    <row r="33" spans="1:104" s="11" customFormat="1" ht="11.25" x14ac:dyDescent="0.15">
      <c r="A33" s="48"/>
      <c r="B33" s="22"/>
      <c r="C33" s="27"/>
      <c r="D33" s="49"/>
      <c r="E33" s="30"/>
      <c r="F33" s="30"/>
      <c r="G33" s="30"/>
      <c r="H33" s="52"/>
      <c r="I33" s="52"/>
      <c r="J33" s="52"/>
      <c r="K33" s="52"/>
      <c r="L33" s="52"/>
      <c r="M33" s="52"/>
      <c r="N33" s="52"/>
      <c r="O33" s="52"/>
      <c r="P33" s="52"/>
      <c r="Q33" s="52"/>
      <c r="R33" s="52"/>
      <c r="S33" s="52"/>
      <c r="T33" s="27"/>
      <c r="U33" s="71"/>
      <c r="V33" s="27"/>
      <c r="W33" s="28"/>
      <c r="X33" s="29"/>
      <c r="Y33" s="27"/>
      <c r="Z33" s="30"/>
      <c r="AA33" s="28"/>
      <c r="AB33" s="31"/>
      <c r="AC33" s="27"/>
      <c r="AD33" s="30"/>
      <c r="AE33" s="28"/>
      <c r="AF33" s="27"/>
      <c r="AG33" s="32"/>
      <c r="AH33" s="27"/>
      <c r="AI33" s="28"/>
      <c r="AJ33" s="32"/>
      <c r="AK33" s="33"/>
      <c r="AL33" s="28"/>
      <c r="AM33" s="33"/>
      <c r="AN33" s="28"/>
      <c r="AO33" s="35"/>
      <c r="AP33" s="53"/>
      <c r="AQ33" s="54"/>
      <c r="AR33" s="53"/>
      <c r="AS33" s="54"/>
      <c r="AT33" s="53"/>
      <c r="AU33" s="54"/>
      <c r="AV33" s="55"/>
      <c r="AW33" s="56"/>
      <c r="AX33" s="57"/>
      <c r="AY33" s="41"/>
      <c r="BF33" s="6"/>
      <c r="BG33" s="6"/>
      <c r="BH33" s="6"/>
      <c r="BI33" s="6"/>
      <c r="BJ33" s="6"/>
      <c r="BK33" s="6"/>
      <c r="BL33" s="6"/>
      <c r="BM33" s="6"/>
      <c r="BN33" s="6"/>
      <c r="BO33" s="6"/>
      <c r="BP33" s="42"/>
      <c r="BQ33" s="43"/>
      <c r="BR33" s="43"/>
      <c r="BS33" s="43"/>
      <c r="BT33" s="43"/>
      <c r="BU33" s="43"/>
      <c r="BV33" s="65"/>
      <c r="BW33" s="46"/>
      <c r="BX33" s="47"/>
      <c r="BY33" s="47"/>
      <c r="BZ33" s="47"/>
      <c r="CA33" s="47"/>
      <c r="CB33" s="47"/>
      <c r="CC33" s="47"/>
      <c r="CD33" s="47"/>
      <c r="CY33" s="12"/>
      <c r="CZ33" s="12"/>
    </row>
    <row r="34" spans="1:104" s="11" customFormat="1" ht="11.25" x14ac:dyDescent="0.15">
      <c r="A34" s="48"/>
      <c r="B34" s="22"/>
      <c r="C34" s="27"/>
      <c r="D34" s="49"/>
      <c r="E34" s="30"/>
      <c r="F34" s="59"/>
      <c r="G34" s="59"/>
      <c r="H34" s="59"/>
      <c r="I34" s="59"/>
      <c r="J34" s="59"/>
      <c r="K34" s="59"/>
      <c r="L34" s="59"/>
      <c r="M34" s="59"/>
      <c r="N34" s="59"/>
      <c r="O34" s="59"/>
      <c r="P34" s="59"/>
      <c r="Q34" s="59"/>
      <c r="R34" s="59"/>
      <c r="S34" s="59"/>
      <c r="T34" s="27"/>
      <c r="U34" s="61"/>
      <c r="V34" s="27"/>
      <c r="W34" s="28"/>
      <c r="X34" s="29"/>
      <c r="Y34" s="27"/>
      <c r="Z34" s="30"/>
      <c r="AA34" s="28"/>
      <c r="AB34" s="31"/>
      <c r="AC34" s="27"/>
      <c r="AD34" s="30"/>
      <c r="AE34" s="28"/>
      <c r="AF34" s="27"/>
      <c r="AG34" s="32"/>
      <c r="AH34" s="27"/>
      <c r="AI34" s="72"/>
      <c r="AJ34" s="32"/>
      <c r="AK34" s="33"/>
      <c r="AL34" s="28"/>
      <c r="AM34" s="33"/>
      <c r="AN34" s="28"/>
      <c r="AO34" s="35"/>
      <c r="AP34" s="53"/>
      <c r="AQ34" s="54"/>
      <c r="AR34" s="53"/>
      <c r="AS34" s="54"/>
      <c r="AT34" s="53"/>
      <c r="AU34" s="54"/>
      <c r="AV34" s="55"/>
      <c r="AW34" s="56"/>
      <c r="AX34" s="57"/>
      <c r="AY34" s="41"/>
      <c r="BF34" s="6"/>
      <c r="BG34" s="6"/>
      <c r="BH34" s="6"/>
      <c r="BI34" s="6"/>
      <c r="BJ34" s="6"/>
      <c r="BK34" s="6"/>
      <c r="BL34" s="6"/>
      <c r="BM34" s="6"/>
      <c r="BN34" s="6"/>
      <c r="BO34" s="6"/>
      <c r="BP34" s="42"/>
      <c r="BQ34" s="43"/>
      <c r="BR34" s="43"/>
      <c r="BS34" s="43"/>
      <c r="BT34" s="43"/>
      <c r="BU34" s="43"/>
      <c r="BV34" s="65"/>
      <c r="BW34" s="46"/>
      <c r="BX34" s="47"/>
      <c r="BY34" s="47"/>
      <c r="BZ34" s="47"/>
      <c r="CA34" s="47"/>
      <c r="CB34" s="47"/>
      <c r="CC34" s="47"/>
      <c r="CD34" s="47"/>
      <c r="CY34" s="12"/>
      <c r="CZ34" s="12"/>
    </row>
    <row r="35" spans="1:104" s="11" customFormat="1" ht="11.25" x14ac:dyDescent="0.15">
      <c r="A35" s="48"/>
      <c r="B35" s="22"/>
      <c r="C35" s="62"/>
      <c r="D35" s="58"/>
      <c r="E35" s="59"/>
      <c r="F35" s="30"/>
      <c r="G35" s="30"/>
      <c r="H35" s="52"/>
      <c r="I35" s="52"/>
      <c r="J35" s="52"/>
      <c r="K35" s="52"/>
      <c r="L35" s="52"/>
      <c r="M35" s="52"/>
      <c r="N35" s="52"/>
      <c r="O35" s="52"/>
      <c r="P35" s="52"/>
      <c r="Q35" s="52"/>
      <c r="R35" s="52"/>
      <c r="S35" s="52"/>
      <c r="T35" s="62"/>
      <c r="U35" s="28"/>
      <c r="V35" s="27"/>
      <c r="W35" s="28"/>
      <c r="X35" s="69"/>
      <c r="Y35" s="62"/>
      <c r="Z35" s="59"/>
      <c r="AA35" s="61"/>
      <c r="AB35" s="31"/>
      <c r="AC35" s="27"/>
      <c r="AD35" s="30"/>
      <c r="AE35" s="28"/>
      <c r="AF35" s="27"/>
      <c r="AG35" s="32"/>
      <c r="AH35" s="62"/>
      <c r="AI35" s="72"/>
      <c r="AJ35" s="72"/>
      <c r="AK35" s="69"/>
      <c r="AL35" s="28"/>
      <c r="AM35" s="69"/>
      <c r="AN35" s="28"/>
      <c r="AO35" s="35"/>
      <c r="AP35" s="53"/>
      <c r="AQ35" s="54"/>
      <c r="AR35" s="53"/>
      <c r="AS35" s="54"/>
      <c r="AT35" s="53"/>
      <c r="AU35" s="54"/>
      <c r="AV35" s="55"/>
      <c r="AW35" s="70"/>
      <c r="AX35" s="57"/>
      <c r="AY35" s="41"/>
      <c r="BF35" s="6"/>
      <c r="BG35" s="6"/>
      <c r="BH35" s="6"/>
      <c r="BI35" s="6"/>
      <c r="BJ35" s="6"/>
      <c r="BK35" s="6"/>
      <c r="BL35" s="6"/>
      <c r="BM35" s="6"/>
      <c r="BN35" s="6"/>
      <c r="BO35" s="6"/>
      <c r="BP35" s="42"/>
      <c r="BQ35" s="43"/>
      <c r="BR35" s="43"/>
      <c r="BS35" s="43"/>
      <c r="BT35" s="43"/>
      <c r="BU35" s="43"/>
      <c r="BV35" s="65"/>
      <c r="BW35" s="46"/>
      <c r="BX35" s="47"/>
      <c r="BY35" s="47"/>
      <c r="BZ35" s="47"/>
      <c r="CA35" s="47"/>
      <c r="CB35" s="47"/>
      <c r="CC35" s="47"/>
      <c r="CD35" s="47"/>
      <c r="CY35" s="12"/>
      <c r="CZ35" s="12"/>
    </row>
    <row r="36" spans="1:104" s="11" customFormat="1" ht="11.25" x14ac:dyDescent="0.15">
      <c r="A36" s="48"/>
      <c r="B36" s="22"/>
      <c r="C36" s="27"/>
      <c r="D36" s="49"/>
      <c r="E36" s="30"/>
      <c r="F36" s="30"/>
      <c r="G36" s="30"/>
      <c r="H36" s="52"/>
      <c r="I36" s="52"/>
      <c r="J36" s="52"/>
      <c r="K36" s="52"/>
      <c r="L36" s="52"/>
      <c r="M36" s="52"/>
      <c r="N36" s="52"/>
      <c r="O36" s="52"/>
      <c r="P36" s="52"/>
      <c r="Q36" s="52"/>
      <c r="R36" s="52"/>
      <c r="S36" s="52"/>
      <c r="T36" s="27"/>
      <c r="U36" s="28"/>
      <c r="V36" s="27"/>
      <c r="W36" s="28"/>
      <c r="X36" s="29"/>
      <c r="Y36" s="27"/>
      <c r="Z36" s="30"/>
      <c r="AA36" s="28"/>
      <c r="AB36" s="31"/>
      <c r="AC36" s="27"/>
      <c r="AD36" s="30"/>
      <c r="AE36" s="28"/>
      <c r="AF36" s="27"/>
      <c r="AG36" s="32"/>
      <c r="AH36" s="27"/>
      <c r="AI36" s="28"/>
      <c r="AJ36" s="32"/>
      <c r="AK36" s="33"/>
      <c r="AL36" s="28"/>
      <c r="AM36" s="33"/>
      <c r="AN36" s="28"/>
      <c r="AO36" s="35"/>
      <c r="AP36" s="53"/>
      <c r="AQ36" s="54"/>
      <c r="AR36" s="53"/>
      <c r="AS36" s="54"/>
      <c r="AT36" s="53"/>
      <c r="AU36" s="54"/>
      <c r="AV36" s="55"/>
      <c r="AW36" s="56"/>
      <c r="AX36" s="57"/>
      <c r="AY36" s="41"/>
      <c r="BF36" s="6"/>
      <c r="BG36" s="6"/>
      <c r="BH36" s="6"/>
      <c r="BI36" s="6"/>
      <c r="BJ36" s="6"/>
      <c r="BK36" s="6"/>
      <c r="BL36" s="6"/>
      <c r="BM36" s="6"/>
      <c r="BN36" s="6"/>
      <c r="BO36" s="6"/>
      <c r="BP36" s="42"/>
      <c r="BQ36" s="43"/>
      <c r="BR36" s="43"/>
      <c r="BS36" s="43"/>
      <c r="BT36" s="43"/>
      <c r="BU36" s="43"/>
      <c r="BV36" s="65"/>
      <c r="BW36" s="46"/>
      <c r="BX36" s="47"/>
      <c r="BY36" s="47"/>
      <c r="BZ36" s="47"/>
      <c r="CA36" s="47"/>
      <c r="CB36" s="47"/>
      <c r="CC36" s="47"/>
      <c r="CD36" s="47"/>
      <c r="CY36" s="12"/>
      <c r="CZ36" s="12"/>
    </row>
    <row r="37" spans="1:104" s="11" customFormat="1" ht="11.25" x14ac:dyDescent="0.15">
      <c r="A37" s="67"/>
      <c r="B37" s="22"/>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c r="AC37" s="27"/>
      <c r="AD37" s="30"/>
      <c r="AE37" s="28"/>
      <c r="AF37" s="27"/>
      <c r="AG37" s="32"/>
      <c r="AH37" s="62"/>
      <c r="AI37" s="28"/>
      <c r="AJ37" s="32"/>
      <c r="AK37" s="69"/>
      <c r="AL37" s="28"/>
      <c r="AM37" s="69"/>
      <c r="AN37" s="28"/>
      <c r="AO37" s="35"/>
      <c r="AP37" s="53"/>
      <c r="AQ37" s="54"/>
      <c r="AR37" s="53"/>
      <c r="AS37" s="54"/>
      <c r="AT37" s="53"/>
      <c r="AU37" s="54"/>
      <c r="AV37" s="55"/>
      <c r="AW37" s="70"/>
      <c r="AX37" s="57"/>
      <c r="AY37" s="41"/>
      <c r="BF37" s="6"/>
      <c r="BG37" s="6"/>
      <c r="BH37" s="6"/>
      <c r="BI37" s="6"/>
      <c r="BJ37" s="6"/>
      <c r="BK37" s="6"/>
      <c r="BL37" s="6"/>
      <c r="BM37" s="6"/>
      <c r="BN37" s="6"/>
      <c r="BO37" s="6"/>
      <c r="BP37" s="42"/>
      <c r="BQ37" s="43"/>
      <c r="BR37" s="43"/>
      <c r="BS37" s="43"/>
      <c r="BT37" s="43"/>
      <c r="BU37" s="43"/>
      <c r="BV37" s="65"/>
      <c r="BW37" s="46"/>
      <c r="BX37" s="47"/>
      <c r="BY37" s="47"/>
      <c r="BZ37" s="47"/>
      <c r="CA37" s="47"/>
      <c r="CB37" s="47"/>
      <c r="CC37" s="47"/>
      <c r="CD37" s="47"/>
      <c r="CY37" s="12"/>
      <c r="CZ37" s="12"/>
    </row>
    <row r="38" spans="1:104" s="11" customFormat="1" ht="11.25" x14ac:dyDescent="0.15">
      <c r="A38" s="67"/>
      <c r="B38" s="22"/>
      <c r="C38" s="62"/>
      <c r="D38" s="58"/>
      <c r="E38" s="59"/>
      <c r="F38" s="30"/>
      <c r="G38" s="30"/>
      <c r="H38" s="52"/>
      <c r="I38" s="52"/>
      <c r="J38" s="52"/>
      <c r="K38" s="52"/>
      <c r="L38" s="52"/>
      <c r="M38" s="52"/>
      <c r="N38" s="52"/>
      <c r="O38" s="52"/>
      <c r="P38" s="52"/>
      <c r="Q38" s="52"/>
      <c r="R38" s="52"/>
      <c r="S38" s="52"/>
      <c r="T38" s="62"/>
      <c r="U38" s="28"/>
      <c r="V38" s="27"/>
      <c r="W38" s="28"/>
      <c r="X38" s="69"/>
      <c r="Y38" s="62"/>
      <c r="Z38" s="59"/>
      <c r="AA38" s="61"/>
      <c r="AB38" s="31"/>
      <c r="AC38" s="27"/>
      <c r="AD38" s="30"/>
      <c r="AE38" s="28"/>
      <c r="AF38" s="27"/>
      <c r="AG38" s="32"/>
      <c r="AH38" s="62"/>
      <c r="AI38" s="28"/>
      <c r="AJ38" s="32"/>
      <c r="AK38" s="69"/>
      <c r="AL38" s="28"/>
      <c r="AM38" s="69"/>
      <c r="AN38" s="28"/>
      <c r="AO38" s="35"/>
      <c r="AP38" s="53"/>
      <c r="AQ38" s="54"/>
      <c r="AR38" s="53"/>
      <c r="AS38" s="54"/>
      <c r="AT38" s="53"/>
      <c r="AU38" s="54"/>
      <c r="AV38" s="55"/>
      <c r="AW38" s="70"/>
      <c r="AX38" s="57"/>
      <c r="AY38" s="41"/>
      <c r="BF38" s="6"/>
      <c r="BG38" s="6"/>
      <c r="BH38" s="6"/>
      <c r="BI38" s="6"/>
      <c r="BJ38" s="6"/>
      <c r="BK38" s="6"/>
      <c r="BL38" s="6"/>
      <c r="BM38" s="6"/>
      <c r="BN38" s="6"/>
      <c r="BO38" s="6"/>
      <c r="BP38" s="42"/>
      <c r="BQ38" s="43"/>
      <c r="BR38" s="43"/>
      <c r="BS38" s="43"/>
      <c r="BT38" s="43"/>
      <c r="BU38" s="43"/>
      <c r="BV38" s="65"/>
      <c r="BW38" s="46"/>
      <c r="BX38" s="47"/>
      <c r="BY38" s="47"/>
      <c r="BZ38" s="47"/>
      <c r="CA38" s="47"/>
      <c r="CB38" s="47"/>
      <c r="CC38" s="47"/>
      <c r="CD38" s="47"/>
      <c r="CY38" s="12"/>
      <c r="CZ38" s="12"/>
    </row>
    <row r="39" spans="1:104" s="11" customFormat="1" ht="11.25" x14ac:dyDescent="0.15">
      <c r="A39" s="48"/>
      <c r="B39" s="22"/>
      <c r="C39" s="27"/>
      <c r="D39" s="49"/>
      <c r="E39" s="30"/>
      <c r="F39" s="30"/>
      <c r="G39" s="30"/>
      <c r="H39" s="52"/>
      <c r="I39" s="52"/>
      <c r="J39" s="52"/>
      <c r="K39" s="52"/>
      <c r="L39" s="52"/>
      <c r="M39" s="52"/>
      <c r="N39" s="52"/>
      <c r="O39" s="52"/>
      <c r="P39" s="52"/>
      <c r="Q39" s="52"/>
      <c r="R39" s="52"/>
      <c r="S39" s="52"/>
      <c r="T39" s="27"/>
      <c r="U39" s="28"/>
      <c r="V39" s="27"/>
      <c r="W39" s="28"/>
      <c r="X39" s="29"/>
      <c r="Y39" s="27"/>
      <c r="Z39" s="30"/>
      <c r="AA39" s="28"/>
      <c r="AB39" s="31"/>
      <c r="AC39" s="27"/>
      <c r="AD39" s="30"/>
      <c r="AE39" s="28"/>
      <c r="AF39" s="27"/>
      <c r="AG39" s="32"/>
      <c r="AH39" s="27"/>
      <c r="AI39" s="28"/>
      <c r="AJ39" s="32"/>
      <c r="AK39" s="33"/>
      <c r="AL39" s="28"/>
      <c r="AM39" s="33"/>
      <c r="AN39" s="28"/>
      <c r="AO39" s="35"/>
      <c r="AP39" s="53"/>
      <c r="AQ39" s="54"/>
      <c r="AR39" s="53"/>
      <c r="AS39" s="54"/>
      <c r="AT39" s="53"/>
      <c r="AU39" s="54"/>
      <c r="AV39" s="55"/>
      <c r="AW39" s="56"/>
      <c r="AX39" s="57"/>
      <c r="AY39" s="41"/>
      <c r="BF39" s="6"/>
      <c r="BG39" s="6"/>
      <c r="BH39" s="6"/>
      <c r="BI39" s="6"/>
      <c r="BJ39" s="6"/>
      <c r="BK39" s="6"/>
      <c r="BL39" s="6"/>
      <c r="BM39" s="6"/>
      <c r="BN39" s="6"/>
      <c r="BO39" s="6"/>
      <c r="BP39" s="42"/>
      <c r="BQ39" s="43"/>
      <c r="BR39" s="43"/>
      <c r="BS39" s="43"/>
      <c r="BT39" s="43"/>
      <c r="BU39" s="43"/>
      <c r="BV39" s="65"/>
      <c r="BW39" s="46"/>
      <c r="BX39" s="47"/>
      <c r="BY39" s="47"/>
      <c r="BZ39" s="47"/>
      <c r="CA39" s="47"/>
      <c r="CB39" s="47"/>
      <c r="CC39" s="47"/>
      <c r="CD39" s="47"/>
      <c r="CY39" s="12"/>
      <c r="CZ39" s="12"/>
    </row>
    <row r="40" spans="1:104" s="11" customFormat="1" ht="11.25" x14ac:dyDescent="0.15">
      <c r="A40" s="48"/>
      <c r="B40" s="22"/>
      <c r="C40" s="27"/>
      <c r="D40" s="49"/>
      <c r="E40" s="30"/>
      <c r="F40" s="30"/>
      <c r="G40" s="30"/>
      <c r="H40" s="52"/>
      <c r="I40" s="52"/>
      <c r="J40" s="52"/>
      <c r="K40" s="52"/>
      <c r="L40" s="52"/>
      <c r="M40" s="52"/>
      <c r="N40" s="52"/>
      <c r="O40" s="52"/>
      <c r="P40" s="52"/>
      <c r="Q40" s="52"/>
      <c r="R40" s="52"/>
      <c r="S40" s="52"/>
      <c r="T40" s="27"/>
      <c r="U40" s="28"/>
      <c r="V40" s="27"/>
      <c r="W40" s="28"/>
      <c r="X40" s="29"/>
      <c r="Y40" s="27"/>
      <c r="Z40" s="30"/>
      <c r="AA40" s="28"/>
      <c r="AB40" s="31"/>
      <c r="AC40" s="27"/>
      <c r="AD40" s="30"/>
      <c r="AE40" s="28"/>
      <c r="AF40" s="27"/>
      <c r="AG40" s="32"/>
      <c r="AH40" s="27"/>
      <c r="AI40" s="28"/>
      <c r="AJ40" s="32"/>
      <c r="AK40" s="33"/>
      <c r="AL40" s="28"/>
      <c r="AM40" s="33"/>
      <c r="AN40" s="28"/>
      <c r="AO40" s="35"/>
      <c r="AP40" s="53"/>
      <c r="AQ40" s="54"/>
      <c r="AR40" s="53"/>
      <c r="AS40" s="54"/>
      <c r="AT40" s="53"/>
      <c r="AU40" s="54"/>
      <c r="AV40" s="55"/>
      <c r="AW40" s="56"/>
      <c r="AX40" s="57"/>
      <c r="AY40" s="41"/>
      <c r="BF40" s="6"/>
      <c r="BG40" s="6"/>
      <c r="BH40" s="6"/>
      <c r="BI40" s="6"/>
      <c r="BJ40" s="6"/>
      <c r="BK40" s="6"/>
      <c r="BL40" s="6"/>
      <c r="BM40" s="6"/>
      <c r="BN40" s="6"/>
      <c r="BO40" s="6"/>
      <c r="BP40" s="42"/>
      <c r="BQ40" s="43"/>
      <c r="BR40" s="43"/>
      <c r="BS40" s="43"/>
      <c r="BT40" s="43"/>
      <c r="BU40" s="43"/>
      <c r="BV40" s="65"/>
      <c r="BW40" s="46"/>
      <c r="BX40" s="47"/>
      <c r="BY40" s="47"/>
      <c r="BZ40" s="47"/>
      <c r="CA40" s="47"/>
      <c r="CB40" s="47"/>
      <c r="CC40" s="47"/>
      <c r="CD40" s="47"/>
      <c r="CY40" s="12"/>
      <c r="CZ40" s="12"/>
    </row>
    <row r="41" spans="1:104" s="11" customFormat="1" ht="11.25" x14ac:dyDescent="0.15">
      <c r="A41" s="48"/>
      <c r="B41" s="22"/>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c r="AC41" s="27"/>
      <c r="AD41" s="30"/>
      <c r="AE41" s="28"/>
      <c r="AF41" s="27"/>
      <c r="AG41" s="32"/>
      <c r="AH41" s="62"/>
      <c r="AI41" s="28"/>
      <c r="AJ41" s="32"/>
      <c r="AK41" s="69"/>
      <c r="AL41" s="28"/>
      <c r="AM41" s="69"/>
      <c r="AN41" s="28"/>
      <c r="AO41" s="35"/>
      <c r="AP41" s="53"/>
      <c r="AQ41" s="54"/>
      <c r="AR41" s="53"/>
      <c r="AS41" s="54"/>
      <c r="AT41" s="53"/>
      <c r="AU41" s="54"/>
      <c r="AV41" s="55"/>
      <c r="AW41" s="70"/>
      <c r="AX41" s="57"/>
      <c r="AY41" s="41"/>
      <c r="BF41" s="6"/>
      <c r="BG41" s="6"/>
      <c r="BH41" s="6"/>
      <c r="BI41" s="6"/>
      <c r="BJ41" s="6"/>
      <c r="BK41" s="6"/>
      <c r="BL41" s="6"/>
      <c r="BM41" s="6"/>
      <c r="BN41" s="6"/>
      <c r="BO41" s="6"/>
      <c r="BP41" s="42"/>
      <c r="BQ41" s="43"/>
      <c r="BR41" s="43"/>
      <c r="BS41" s="43"/>
      <c r="BT41" s="43"/>
      <c r="BU41" s="43"/>
      <c r="BV41" s="65"/>
      <c r="BW41" s="46"/>
      <c r="BX41" s="47"/>
      <c r="BY41" s="47"/>
      <c r="BZ41" s="47"/>
      <c r="CA41" s="47"/>
      <c r="CB41" s="47"/>
      <c r="CC41" s="47"/>
      <c r="CD41" s="47"/>
      <c r="CY41" s="12"/>
      <c r="CZ41" s="12"/>
    </row>
    <row r="42" spans="1:104" s="11" customFormat="1" ht="11.25" x14ac:dyDescent="0.15">
      <c r="A42" s="48"/>
      <c r="B42" s="22"/>
      <c r="C42" s="27"/>
      <c r="D42" s="49"/>
      <c r="E42" s="30"/>
      <c r="F42" s="30"/>
      <c r="G42" s="30"/>
      <c r="H42" s="52"/>
      <c r="I42" s="52"/>
      <c r="J42" s="52"/>
      <c r="K42" s="52"/>
      <c r="L42" s="52"/>
      <c r="M42" s="52"/>
      <c r="N42" s="52"/>
      <c r="O42" s="52"/>
      <c r="P42" s="52"/>
      <c r="Q42" s="52"/>
      <c r="R42" s="52"/>
      <c r="S42" s="52"/>
      <c r="T42" s="27"/>
      <c r="U42" s="28"/>
      <c r="V42" s="27"/>
      <c r="W42" s="28"/>
      <c r="X42" s="29"/>
      <c r="Y42" s="27"/>
      <c r="Z42" s="30"/>
      <c r="AA42" s="28"/>
      <c r="AB42" s="31"/>
      <c r="AC42" s="27"/>
      <c r="AD42" s="30"/>
      <c r="AE42" s="28"/>
      <c r="AF42" s="27"/>
      <c r="AG42" s="32"/>
      <c r="AH42" s="27"/>
      <c r="AI42" s="28"/>
      <c r="AJ42" s="32"/>
      <c r="AK42" s="33"/>
      <c r="AL42" s="28"/>
      <c r="AM42" s="33"/>
      <c r="AN42" s="28"/>
      <c r="AO42" s="35"/>
      <c r="AP42" s="53"/>
      <c r="AQ42" s="54"/>
      <c r="AR42" s="53"/>
      <c r="AS42" s="54"/>
      <c r="AT42" s="53"/>
      <c r="AU42" s="54"/>
      <c r="AV42" s="55"/>
      <c r="AW42" s="56"/>
      <c r="AX42" s="57"/>
      <c r="AY42" s="41"/>
      <c r="BF42" s="6"/>
      <c r="BG42" s="6"/>
      <c r="BH42" s="6"/>
      <c r="BI42" s="6"/>
      <c r="BJ42" s="6"/>
      <c r="BK42" s="6"/>
      <c r="BL42" s="6"/>
      <c r="BM42" s="6"/>
      <c r="BN42" s="6"/>
      <c r="BO42" s="6"/>
      <c r="BP42" s="42"/>
      <c r="BQ42" s="43"/>
      <c r="BR42" s="43"/>
      <c r="BS42" s="43"/>
      <c r="BT42" s="43"/>
      <c r="BU42" s="43"/>
      <c r="BV42" s="65"/>
      <c r="BW42" s="46"/>
      <c r="BX42" s="47"/>
      <c r="BY42" s="47"/>
      <c r="BZ42" s="47"/>
      <c r="CA42" s="47"/>
      <c r="CB42" s="47"/>
      <c r="CC42" s="47"/>
      <c r="CD42" s="47"/>
      <c r="CY42" s="12"/>
      <c r="CZ42" s="12"/>
    </row>
    <row r="43" spans="1:104" s="11" customFormat="1" ht="11.25" x14ac:dyDescent="0.15">
      <c r="A43" s="48"/>
      <c r="B43" s="22"/>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c r="AC43" s="27"/>
      <c r="AD43" s="30"/>
      <c r="AE43" s="28"/>
      <c r="AF43" s="27"/>
      <c r="AG43" s="32"/>
      <c r="AH43" s="62"/>
      <c r="AI43" s="28"/>
      <c r="AJ43" s="32"/>
      <c r="AK43" s="69"/>
      <c r="AL43" s="28"/>
      <c r="AM43" s="69"/>
      <c r="AN43" s="28"/>
      <c r="AO43" s="35"/>
      <c r="AP43" s="53"/>
      <c r="AQ43" s="54"/>
      <c r="AR43" s="53"/>
      <c r="AS43" s="54"/>
      <c r="AT43" s="53"/>
      <c r="AU43" s="54"/>
      <c r="AV43" s="55"/>
      <c r="AW43" s="70"/>
      <c r="AX43" s="57"/>
      <c r="AY43" s="41"/>
      <c r="BF43" s="6"/>
      <c r="BG43" s="6"/>
      <c r="BH43" s="6"/>
      <c r="BI43" s="6"/>
      <c r="BJ43" s="6"/>
      <c r="BK43" s="6"/>
      <c r="BL43" s="6"/>
      <c r="BM43" s="6"/>
      <c r="BN43" s="6"/>
      <c r="BO43" s="6"/>
      <c r="BP43" s="42"/>
      <c r="BQ43" s="43"/>
      <c r="BR43" s="43"/>
      <c r="BS43" s="43"/>
      <c r="BT43" s="43"/>
      <c r="BU43" s="43"/>
      <c r="BV43" s="65"/>
      <c r="BW43" s="46"/>
      <c r="BX43" s="47"/>
      <c r="BY43" s="47"/>
      <c r="BZ43" s="47"/>
      <c r="CA43" s="47"/>
      <c r="CB43" s="47"/>
      <c r="CC43" s="47"/>
      <c r="CD43" s="47"/>
      <c r="CY43" s="12"/>
      <c r="CZ43" s="12"/>
    </row>
    <row r="44" spans="1:104" s="11" customFormat="1" ht="11.25" x14ac:dyDescent="0.15">
      <c r="A44" s="48"/>
      <c r="B44" s="22"/>
      <c r="C44" s="27"/>
      <c r="D44" s="49"/>
      <c r="E44" s="30"/>
      <c r="F44" s="30"/>
      <c r="G44" s="30"/>
      <c r="H44" s="52"/>
      <c r="I44" s="52"/>
      <c r="J44" s="52"/>
      <c r="K44" s="52"/>
      <c r="L44" s="52"/>
      <c r="M44" s="52"/>
      <c r="N44" s="52"/>
      <c r="O44" s="52"/>
      <c r="P44" s="52"/>
      <c r="Q44" s="52"/>
      <c r="R44" s="52"/>
      <c r="S44" s="52"/>
      <c r="T44" s="27"/>
      <c r="U44" s="28"/>
      <c r="V44" s="27"/>
      <c r="W44" s="28"/>
      <c r="X44" s="29"/>
      <c r="Y44" s="27"/>
      <c r="Z44" s="30"/>
      <c r="AA44" s="28"/>
      <c r="AB44" s="31"/>
      <c r="AC44" s="27"/>
      <c r="AD44" s="30"/>
      <c r="AE44" s="28"/>
      <c r="AF44" s="27"/>
      <c r="AG44" s="32"/>
      <c r="AH44" s="27"/>
      <c r="AI44" s="28"/>
      <c r="AJ44" s="32"/>
      <c r="AK44" s="33"/>
      <c r="AL44" s="28"/>
      <c r="AM44" s="33"/>
      <c r="AN44" s="28"/>
      <c r="AO44" s="35"/>
      <c r="AP44" s="53"/>
      <c r="AQ44" s="54"/>
      <c r="AR44" s="53"/>
      <c r="AS44" s="54"/>
      <c r="AT44" s="53"/>
      <c r="AU44" s="54"/>
      <c r="AV44" s="55"/>
      <c r="AW44" s="56"/>
      <c r="AX44" s="57"/>
      <c r="AY44" s="41"/>
      <c r="BF44" s="6"/>
      <c r="BG44" s="6"/>
      <c r="BH44" s="6"/>
      <c r="BI44" s="6"/>
      <c r="BJ44" s="6"/>
      <c r="BK44" s="6"/>
      <c r="BL44" s="6"/>
      <c r="BM44" s="6"/>
      <c r="BN44" s="6"/>
      <c r="BO44" s="6"/>
      <c r="BP44" s="42"/>
      <c r="BQ44" s="43"/>
      <c r="BR44" s="43"/>
      <c r="BS44" s="43"/>
      <c r="BT44" s="43"/>
      <c r="BU44" s="43"/>
      <c r="BV44" s="65"/>
      <c r="BW44" s="46"/>
      <c r="BX44" s="47"/>
      <c r="BY44" s="47"/>
      <c r="BZ44" s="47"/>
      <c r="CA44" s="47"/>
      <c r="CB44" s="47"/>
      <c r="CC44" s="47"/>
      <c r="CD44" s="47"/>
      <c r="CY44" s="12"/>
      <c r="CZ44" s="12"/>
    </row>
    <row r="45" spans="1:104" s="11" customFormat="1" ht="11.25" x14ac:dyDescent="0.15">
      <c r="A45" s="48"/>
      <c r="B45" s="22"/>
      <c r="C45" s="27"/>
      <c r="D45" s="49"/>
      <c r="E45" s="30"/>
      <c r="F45" s="30"/>
      <c r="G45" s="30"/>
      <c r="H45" s="52"/>
      <c r="I45" s="52"/>
      <c r="J45" s="52"/>
      <c r="K45" s="52"/>
      <c r="L45" s="52"/>
      <c r="M45" s="52"/>
      <c r="N45" s="52"/>
      <c r="O45" s="52"/>
      <c r="P45" s="52"/>
      <c r="Q45" s="52"/>
      <c r="R45" s="52"/>
      <c r="S45" s="52"/>
      <c r="T45" s="27"/>
      <c r="U45" s="28"/>
      <c r="V45" s="27"/>
      <c r="W45" s="28"/>
      <c r="X45" s="29"/>
      <c r="Y45" s="27"/>
      <c r="Z45" s="30"/>
      <c r="AA45" s="28"/>
      <c r="AB45" s="31"/>
      <c r="AC45" s="27"/>
      <c r="AD45" s="30"/>
      <c r="AE45" s="28"/>
      <c r="AF45" s="27"/>
      <c r="AG45" s="32"/>
      <c r="AH45" s="27"/>
      <c r="AI45" s="28"/>
      <c r="AJ45" s="32"/>
      <c r="AK45" s="33"/>
      <c r="AL45" s="28"/>
      <c r="AM45" s="33"/>
      <c r="AN45" s="28"/>
      <c r="AO45" s="35"/>
      <c r="AP45" s="53"/>
      <c r="AQ45" s="54"/>
      <c r="AR45" s="53"/>
      <c r="AS45" s="54"/>
      <c r="AT45" s="53"/>
      <c r="AU45" s="54"/>
      <c r="AV45" s="55"/>
      <c r="AW45" s="56"/>
      <c r="AX45" s="57"/>
      <c r="AY45" s="41"/>
      <c r="BF45" s="6"/>
      <c r="BG45" s="6"/>
      <c r="BH45" s="6"/>
      <c r="BI45" s="6"/>
      <c r="BJ45" s="6"/>
      <c r="BK45" s="6"/>
      <c r="BL45" s="6"/>
      <c r="BM45" s="6"/>
      <c r="BN45" s="6"/>
      <c r="BO45" s="6"/>
      <c r="BP45" s="42"/>
      <c r="BQ45" s="43"/>
      <c r="BR45" s="43"/>
      <c r="BS45" s="43"/>
      <c r="BT45" s="43"/>
      <c r="BU45" s="43"/>
      <c r="BV45" s="65"/>
      <c r="BW45" s="46"/>
      <c r="BX45" s="47"/>
      <c r="BY45" s="47"/>
      <c r="BZ45" s="47"/>
      <c r="CA45" s="47"/>
      <c r="CB45" s="47"/>
      <c r="CC45" s="47"/>
      <c r="CD45" s="47"/>
      <c r="CY45" s="12"/>
      <c r="CZ45" s="12"/>
    </row>
    <row r="46" spans="1:104" s="11" customFormat="1" ht="11.25" x14ac:dyDescent="0.15">
      <c r="A46" s="48"/>
      <c r="B46" s="22"/>
      <c r="C46" s="27"/>
      <c r="D46" s="49"/>
      <c r="E46" s="30"/>
      <c r="F46" s="30"/>
      <c r="G46" s="30"/>
      <c r="H46" s="52"/>
      <c r="I46" s="52"/>
      <c r="J46" s="52"/>
      <c r="K46" s="52"/>
      <c r="L46" s="52"/>
      <c r="M46" s="52"/>
      <c r="N46" s="52"/>
      <c r="O46" s="52"/>
      <c r="P46" s="52"/>
      <c r="Q46" s="52"/>
      <c r="R46" s="52"/>
      <c r="S46" s="52"/>
      <c r="T46" s="27"/>
      <c r="U46" s="28"/>
      <c r="V46" s="27"/>
      <c r="W46" s="28"/>
      <c r="X46" s="29"/>
      <c r="Y46" s="27"/>
      <c r="Z46" s="30"/>
      <c r="AA46" s="28"/>
      <c r="AB46" s="31"/>
      <c r="AC46" s="27"/>
      <c r="AD46" s="30"/>
      <c r="AE46" s="28"/>
      <c r="AF46" s="62"/>
      <c r="AG46" s="66"/>
      <c r="AH46" s="27"/>
      <c r="AI46" s="28"/>
      <c r="AJ46" s="32"/>
      <c r="AK46" s="33"/>
      <c r="AL46" s="28"/>
      <c r="AM46" s="33"/>
      <c r="AN46" s="28"/>
      <c r="AO46" s="35"/>
      <c r="AP46" s="53"/>
      <c r="AQ46" s="54"/>
      <c r="AR46" s="53"/>
      <c r="AS46" s="54"/>
      <c r="AT46" s="53"/>
      <c r="AU46" s="54"/>
      <c r="AV46" s="55"/>
      <c r="AW46" s="56"/>
      <c r="AX46" s="57"/>
      <c r="AY46" s="41"/>
      <c r="BF46" s="6"/>
      <c r="BG46" s="6"/>
      <c r="BH46" s="6"/>
      <c r="BI46" s="6"/>
      <c r="BJ46" s="6"/>
      <c r="BK46" s="6"/>
      <c r="BL46" s="6"/>
      <c r="BM46" s="6"/>
      <c r="BN46" s="6"/>
      <c r="BO46" s="6"/>
      <c r="BP46" s="42"/>
      <c r="BQ46" s="43"/>
      <c r="BR46" s="43"/>
      <c r="BS46" s="43"/>
      <c r="BT46" s="43"/>
      <c r="BU46" s="43"/>
      <c r="BV46" s="46"/>
      <c r="BW46" s="46"/>
      <c r="BX46" s="47"/>
      <c r="BY46" s="47"/>
      <c r="BZ46" s="47"/>
      <c r="CA46" s="47"/>
      <c r="CB46" s="47"/>
      <c r="CC46" s="47"/>
      <c r="CD46" s="64"/>
      <c r="CY46" s="12"/>
      <c r="CZ46" s="12"/>
    </row>
    <row r="47" spans="1:104" s="11" customFormat="1" ht="11.25" x14ac:dyDescent="0.15">
      <c r="A47" s="48"/>
      <c r="B47" s="22"/>
      <c r="C47" s="62"/>
      <c r="D47" s="58"/>
      <c r="E47" s="30"/>
      <c r="F47" s="30"/>
      <c r="G47" s="30"/>
      <c r="H47" s="52"/>
      <c r="I47" s="52"/>
      <c r="J47" s="52"/>
      <c r="K47" s="52"/>
      <c r="L47" s="52"/>
      <c r="M47" s="58"/>
      <c r="N47" s="58"/>
      <c r="O47" s="58"/>
      <c r="P47" s="58"/>
      <c r="Q47" s="58"/>
      <c r="R47" s="58"/>
      <c r="S47" s="58"/>
      <c r="T47" s="27"/>
      <c r="U47" s="28"/>
      <c r="V47" s="62"/>
      <c r="W47" s="28"/>
      <c r="X47" s="29"/>
      <c r="Y47" s="27"/>
      <c r="Z47" s="30"/>
      <c r="AA47" s="28"/>
      <c r="AB47" s="31"/>
      <c r="AC47" s="27"/>
      <c r="AD47" s="30"/>
      <c r="AE47" s="28"/>
      <c r="AF47" s="27"/>
      <c r="AG47" s="32"/>
      <c r="AH47" s="27"/>
      <c r="AI47" s="28"/>
      <c r="AJ47" s="32"/>
      <c r="AK47" s="33"/>
      <c r="AL47" s="28"/>
      <c r="AM47" s="33"/>
      <c r="AN47" s="28"/>
      <c r="AO47" s="35"/>
      <c r="AP47" s="53"/>
      <c r="AQ47" s="54"/>
      <c r="AR47" s="53"/>
      <c r="AS47" s="54"/>
      <c r="AT47" s="53"/>
      <c r="AU47" s="54"/>
      <c r="AV47" s="55"/>
      <c r="AW47" s="56"/>
      <c r="AX47" s="57"/>
      <c r="AY47" s="41"/>
      <c r="BF47" s="6"/>
      <c r="BG47" s="6"/>
      <c r="BH47" s="6"/>
      <c r="BI47" s="6"/>
      <c r="BJ47" s="6"/>
      <c r="BK47" s="6"/>
      <c r="BL47" s="6"/>
      <c r="BM47" s="6"/>
      <c r="BN47" s="6"/>
      <c r="BO47" s="6"/>
      <c r="BP47" s="42"/>
      <c r="BQ47" s="43"/>
      <c r="BR47" s="43"/>
      <c r="BS47" s="43"/>
      <c r="BT47" s="43"/>
      <c r="BU47" s="43"/>
      <c r="BV47" s="65"/>
      <c r="BW47" s="46"/>
      <c r="BX47" s="47"/>
      <c r="BY47" s="47"/>
      <c r="BZ47" s="47"/>
      <c r="CA47" s="47"/>
      <c r="CB47" s="47"/>
      <c r="CC47" s="47"/>
      <c r="CD47" s="47"/>
      <c r="CY47" s="12"/>
      <c r="CZ47" s="12"/>
    </row>
    <row r="48" spans="1:104" s="11" customFormat="1" ht="24.75" customHeight="1" x14ac:dyDescent="0.15">
      <c r="A48" s="67"/>
      <c r="B48" s="22"/>
      <c r="C48" s="27"/>
      <c r="D48" s="49"/>
      <c r="E48" s="30"/>
      <c r="F48" s="30"/>
      <c r="G48" s="30"/>
      <c r="H48" s="52"/>
      <c r="I48" s="52"/>
      <c r="J48" s="52"/>
      <c r="K48" s="52"/>
      <c r="L48" s="52"/>
      <c r="M48" s="52"/>
      <c r="N48" s="52"/>
      <c r="O48" s="52"/>
      <c r="P48" s="52"/>
      <c r="Q48" s="52"/>
      <c r="R48" s="52"/>
      <c r="S48" s="52"/>
      <c r="T48" s="27"/>
      <c r="U48" s="28"/>
      <c r="V48" s="27"/>
      <c r="W48" s="28"/>
      <c r="X48" s="29"/>
      <c r="Y48" s="27"/>
      <c r="Z48" s="30"/>
      <c r="AA48" s="28"/>
      <c r="AB48" s="31"/>
      <c r="AC48" s="27"/>
      <c r="AD48" s="30"/>
      <c r="AE48" s="28"/>
      <c r="AF48" s="27"/>
      <c r="AG48" s="32"/>
      <c r="AH48" s="27"/>
      <c r="AI48" s="28"/>
      <c r="AJ48" s="32"/>
      <c r="AK48" s="33"/>
      <c r="AL48" s="28"/>
      <c r="AM48" s="33"/>
      <c r="AN48" s="28"/>
      <c r="AO48" s="35"/>
      <c r="AP48" s="53"/>
      <c r="AQ48" s="54"/>
      <c r="AR48" s="53"/>
      <c r="AS48" s="54"/>
      <c r="AT48" s="53"/>
      <c r="AU48" s="54"/>
      <c r="AV48" s="55"/>
      <c r="AW48" s="56"/>
      <c r="AX48" s="57"/>
      <c r="AY48" s="41"/>
      <c r="BF48" s="6"/>
      <c r="BG48" s="6"/>
      <c r="BH48" s="6"/>
      <c r="BI48" s="6"/>
      <c r="BJ48" s="6"/>
      <c r="BK48" s="6"/>
      <c r="BL48" s="6"/>
      <c r="BM48" s="6"/>
      <c r="BN48" s="6"/>
      <c r="BO48" s="6"/>
      <c r="BP48" s="42"/>
      <c r="BQ48" s="43"/>
      <c r="BR48" s="43"/>
      <c r="BS48" s="43"/>
      <c r="BT48" s="43"/>
      <c r="BU48" s="43"/>
      <c r="BV48" s="65"/>
      <c r="BW48" s="46"/>
      <c r="BX48" s="47"/>
      <c r="BY48" s="47"/>
      <c r="BZ48" s="47"/>
      <c r="CA48" s="47"/>
      <c r="CB48" s="47"/>
      <c r="CC48" s="47"/>
      <c r="CD48" s="47"/>
      <c r="CY48" s="12"/>
      <c r="CZ48" s="12"/>
    </row>
    <row r="49" spans="1:105" s="11" customFormat="1" ht="15.75" customHeight="1" x14ac:dyDescent="0.15">
      <c r="A49" s="48"/>
      <c r="B49" s="22"/>
      <c r="C49" s="62"/>
      <c r="D49" s="58"/>
      <c r="E49" s="58"/>
      <c r="F49" s="30"/>
      <c r="G49" s="30"/>
      <c r="H49" s="52"/>
      <c r="I49" s="52"/>
      <c r="J49" s="52"/>
      <c r="K49" s="52"/>
      <c r="L49" s="52"/>
      <c r="M49" s="52"/>
      <c r="N49" s="52"/>
      <c r="O49" s="52"/>
      <c r="P49" s="52"/>
      <c r="Q49" s="52"/>
      <c r="R49" s="52"/>
      <c r="S49" s="52"/>
      <c r="T49" s="62"/>
      <c r="U49" s="28"/>
      <c r="V49" s="62"/>
      <c r="W49" s="28"/>
      <c r="X49" s="29"/>
      <c r="Y49" s="27"/>
      <c r="Z49" s="30"/>
      <c r="AA49" s="28"/>
      <c r="AB49" s="31"/>
      <c r="AC49" s="27"/>
      <c r="AD49" s="30"/>
      <c r="AE49" s="28"/>
      <c r="AF49" s="27"/>
      <c r="AG49" s="32"/>
      <c r="AH49" s="27"/>
      <c r="AI49" s="28"/>
      <c r="AJ49" s="32"/>
      <c r="AK49" s="33"/>
      <c r="AL49" s="28"/>
      <c r="AM49" s="33"/>
      <c r="AN49" s="28"/>
      <c r="AO49" s="35"/>
      <c r="AP49" s="53"/>
      <c r="AQ49" s="54"/>
      <c r="AR49" s="53"/>
      <c r="AS49" s="54"/>
      <c r="AT49" s="53"/>
      <c r="AU49" s="54"/>
      <c r="AV49" s="55"/>
      <c r="AW49" s="56"/>
      <c r="AX49" s="57"/>
      <c r="AY49" s="41"/>
      <c r="BF49" s="6"/>
      <c r="BG49" s="6"/>
      <c r="BH49" s="6"/>
      <c r="BI49" s="6"/>
      <c r="BJ49" s="6"/>
      <c r="BK49" s="6"/>
      <c r="BL49" s="6"/>
      <c r="BM49" s="6"/>
      <c r="BN49" s="6"/>
      <c r="BO49" s="6"/>
      <c r="BP49" s="42"/>
      <c r="BQ49" s="43"/>
      <c r="BR49" s="43"/>
      <c r="BS49" s="43"/>
      <c r="BT49" s="43"/>
      <c r="BU49" s="43"/>
      <c r="BV49" s="65"/>
      <c r="BW49" s="46"/>
      <c r="BX49" s="47"/>
      <c r="BY49" s="47"/>
      <c r="BZ49" s="47"/>
      <c r="CA49" s="47"/>
      <c r="CB49" s="47"/>
      <c r="CC49" s="47"/>
      <c r="CD49" s="47"/>
      <c r="CY49" s="12"/>
      <c r="CZ49" s="12"/>
    </row>
    <row r="50" spans="1:105" s="11" customFormat="1" ht="15.75" customHeight="1" x14ac:dyDescent="0.15">
      <c r="A50" s="48"/>
      <c r="B50" s="22"/>
      <c r="C50" s="62"/>
      <c r="D50" s="58"/>
      <c r="E50" s="58"/>
      <c r="F50" s="58"/>
      <c r="G50" s="30"/>
      <c r="H50" s="52"/>
      <c r="I50" s="52"/>
      <c r="J50" s="52"/>
      <c r="K50" s="52"/>
      <c r="L50" s="52"/>
      <c r="M50" s="52"/>
      <c r="N50" s="58"/>
      <c r="O50" s="58"/>
      <c r="P50" s="58"/>
      <c r="Q50" s="58"/>
      <c r="R50" s="58"/>
      <c r="S50" s="58"/>
      <c r="T50" s="62"/>
      <c r="U50" s="28"/>
      <c r="V50" s="27"/>
      <c r="W50" s="28"/>
      <c r="X50" s="29"/>
      <c r="Y50" s="27"/>
      <c r="Z50" s="30"/>
      <c r="AA50" s="28"/>
      <c r="AB50" s="31"/>
      <c r="AC50" s="27"/>
      <c r="AD50" s="30"/>
      <c r="AE50" s="28"/>
      <c r="AF50" s="27"/>
      <c r="AG50" s="32"/>
      <c r="AH50" s="27"/>
      <c r="AI50" s="28"/>
      <c r="AJ50" s="32"/>
      <c r="AK50" s="33"/>
      <c r="AL50" s="28"/>
      <c r="AM50" s="33"/>
      <c r="AN50" s="28"/>
      <c r="AO50" s="35"/>
      <c r="AP50" s="53"/>
      <c r="AQ50" s="54"/>
      <c r="AR50" s="53"/>
      <c r="AS50" s="54"/>
      <c r="AT50" s="53"/>
      <c r="AU50" s="54"/>
      <c r="AV50" s="55"/>
      <c r="AW50" s="56"/>
      <c r="AX50" s="57"/>
      <c r="AY50" s="41"/>
      <c r="BF50" s="6"/>
      <c r="BG50" s="6"/>
      <c r="BH50" s="6"/>
      <c r="BI50" s="6"/>
      <c r="BJ50" s="6"/>
      <c r="BK50" s="6"/>
      <c r="BL50" s="6"/>
      <c r="BM50" s="6"/>
      <c r="BN50" s="6"/>
      <c r="BO50" s="6"/>
      <c r="BP50" s="42"/>
      <c r="BQ50" s="43"/>
      <c r="BR50" s="43"/>
      <c r="BS50" s="43"/>
      <c r="BT50" s="43"/>
      <c r="BU50" s="43"/>
      <c r="BV50" s="65"/>
      <c r="BW50" s="46"/>
      <c r="BX50" s="47"/>
      <c r="BY50" s="47"/>
      <c r="BZ50" s="47"/>
      <c r="CA50" s="47"/>
      <c r="CB50" s="47"/>
      <c r="CC50" s="47"/>
      <c r="CD50" s="47"/>
      <c r="CY50" s="12"/>
      <c r="CZ50" s="12"/>
    </row>
    <row r="51" spans="1:105" s="11" customFormat="1" ht="11.25" customHeight="1" x14ac:dyDescent="0.15">
      <c r="A51" s="48"/>
      <c r="B51" s="22"/>
      <c r="C51" s="27"/>
      <c r="D51" s="49"/>
      <c r="E51" s="30"/>
      <c r="F51" s="30"/>
      <c r="G51" s="30"/>
      <c r="H51" s="52"/>
      <c r="I51" s="52"/>
      <c r="J51" s="52"/>
      <c r="K51" s="52"/>
      <c r="L51" s="52"/>
      <c r="M51" s="52"/>
      <c r="N51" s="52"/>
      <c r="O51" s="52"/>
      <c r="P51" s="52"/>
      <c r="Q51" s="52"/>
      <c r="R51" s="52"/>
      <c r="S51" s="52"/>
      <c r="T51" s="27"/>
      <c r="U51" s="28"/>
      <c r="V51" s="27"/>
      <c r="W51" s="28"/>
      <c r="X51" s="29"/>
      <c r="Y51" s="27"/>
      <c r="Z51" s="30"/>
      <c r="AA51" s="28"/>
      <c r="AB51" s="31"/>
      <c r="AC51" s="27"/>
      <c r="AD51" s="30"/>
      <c r="AE51" s="28"/>
      <c r="AF51" s="27"/>
      <c r="AG51" s="32"/>
      <c r="AH51" s="27"/>
      <c r="AI51" s="28"/>
      <c r="AJ51" s="32"/>
      <c r="AK51" s="33"/>
      <c r="AL51" s="28"/>
      <c r="AM51" s="33"/>
      <c r="AN51" s="28"/>
      <c r="AO51" s="35"/>
      <c r="AP51" s="53"/>
      <c r="AQ51" s="54"/>
      <c r="AR51" s="53"/>
      <c r="AS51" s="54"/>
      <c r="AT51" s="53"/>
      <c r="AU51" s="54"/>
      <c r="AV51" s="55"/>
      <c r="AW51" s="56"/>
      <c r="AX51" s="57"/>
      <c r="AY51" s="41"/>
      <c r="BF51" s="6"/>
      <c r="BG51" s="6"/>
      <c r="BH51" s="6"/>
      <c r="BI51" s="6"/>
      <c r="BJ51" s="6"/>
      <c r="BK51" s="6"/>
      <c r="BL51" s="6"/>
      <c r="BM51" s="6"/>
      <c r="BN51" s="6"/>
      <c r="BO51" s="6"/>
      <c r="BP51" s="42"/>
      <c r="BQ51" s="43"/>
      <c r="BR51" s="43"/>
      <c r="BS51" s="43"/>
      <c r="BT51" s="43"/>
      <c r="BU51" s="43"/>
      <c r="BV51" s="65"/>
      <c r="BW51" s="65"/>
      <c r="BX51" s="47"/>
      <c r="BY51" s="47"/>
      <c r="BZ51" s="47"/>
      <c r="CA51" s="47"/>
      <c r="CB51" s="47"/>
      <c r="CC51" s="47"/>
      <c r="CD51" s="47"/>
      <c r="CE51" s="47"/>
      <c r="CY51" s="12"/>
      <c r="CZ51" s="12"/>
    </row>
    <row r="52" spans="1:105" s="11" customFormat="1" ht="11.25" customHeight="1" x14ac:dyDescent="0.15">
      <c r="A52" s="48"/>
      <c r="B52" s="22"/>
      <c r="C52" s="27"/>
      <c r="D52" s="49"/>
      <c r="E52" s="30"/>
      <c r="F52" s="30"/>
      <c r="G52" s="30"/>
      <c r="H52" s="52"/>
      <c r="I52" s="52"/>
      <c r="J52" s="52"/>
      <c r="K52" s="52"/>
      <c r="L52" s="52"/>
      <c r="M52" s="52"/>
      <c r="N52" s="52"/>
      <c r="O52" s="52"/>
      <c r="P52" s="52"/>
      <c r="Q52" s="52"/>
      <c r="R52" s="52"/>
      <c r="S52" s="52"/>
      <c r="T52" s="27"/>
      <c r="U52" s="28"/>
      <c r="V52" s="27"/>
      <c r="W52" s="28"/>
      <c r="X52" s="29"/>
      <c r="Y52" s="27"/>
      <c r="Z52" s="30"/>
      <c r="AA52" s="28"/>
      <c r="AB52" s="31"/>
      <c r="AC52" s="27"/>
      <c r="AD52" s="30"/>
      <c r="AE52" s="28"/>
      <c r="AF52" s="27"/>
      <c r="AG52" s="32"/>
      <c r="AH52" s="27"/>
      <c r="AI52" s="28"/>
      <c r="AJ52" s="32"/>
      <c r="AK52" s="33"/>
      <c r="AL52" s="28"/>
      <c r="AM52" s="33"/>
      <c r="AN52" s="28"/>
      <c r="AO52" s="35"/>
      <c r="AP52" s="53"/>
      <c r="AQ52" s="54"/>
      <c r="AR52" s="53"/>
      <c r="AS52" s="54"/>
      <c r="AT52" s="53"/>
      <c r="AU52" s="54"/>
      <c r="AV52" s="55"/>
      <c r="AW52" s="56"/>
      <c r="AX52" s="57"/>
      <c r="AY52" s="41"/>
      <c r="BF52" s="6"/>
      <c r="BG52" s="6"/>
      <c r="BH52" s="6"/>
      <c r="BI52" s="6"/>
      <c r="BJ52" s="6"/>
      <c r="BK52" s="6"/>
      <c r="BL52" s="6"/>
      <c r="BM52" s="6"/>
      <c r="BN52" s="6"/>
      <c r="BO52" s="6"/>
      <c r="BP52" s="42"/>
      <c r="BQ52" s="43"/>
      <c r="BR52" s="43"/>
      <c r="BS52" s="43"/>
      <c r="BT52" s="43"/>
      <c r="BU52" s="43"/>
      <c r="BV52" s="65"/>
      <c r="BW52" s="65"/>
      <c r="BX52" s="47"/>
      <c r="BY52" s="47"/>
      <c r="BZ52" s="47"/>
      <c r="CA52" s="47"/>
      <c r="CB52" s="47"/>
      <c r="CC52" s="47"/>
      <c r="CD52" s="47"/>
      <c r="CE52" s="47"/>
      <c r="CY52" s="12"/>
      <c r="CZ52" s="12"/>
    </row>
    <row r="53" spans="1:105" s="11" customFormat="1" ht="11.25" customHeight="1" x14ac:dyDescent="0.15">
      <c r="A53" s="48"/>
      <c r="B53" s="22"/>
      <c r="C53" s="27"/>
      <c r="D53" s="49"/>
      <c r="E53" s="30"/>
      <c r="F53" s="30"/>
      <c r="G53" s="30"/>
      <c r="H53" s="52"/>
      <c r="I53" s="52"/>
      <c r="J53" s="52"/>
      <c r="K53" s="52"/>
      <c r="L53" s="52"/>
      <c r="M53" s="52"/>
      <c r="N53" s="52"/>
      <c r="O53" s="52"/>
      <c r="P53" s="52"/>
      <c r="Q53" s="52"/>
      <c r="R53" s="52"/>
      <c r="S53" s="52"/>
      <c r="T53" s="27"/>
      <c r="U53" s="28"/>
      <c r="V53" s="27"/>
      <c r="W53" s="28"/>
      <c r="X53" s="29"/>
      <c r="Y53" s="27"/>
      <c r="Z53" s="30"/>
      <c r="AA53" s="28"/>
      <c r="AB53" s="31"/>
      <c r="AC53" s="27"/>
      <c r="AD53" s="30"/>
      <c r="AE53" s="28"/>
      <c r="AF53" s="27"/>
      <c r="AG53" s="32"/>
      <c r="AH53" s="27"/>
      <c r="AI53" s="28"/>
      <c r="AJ53" s="32"/>
      <c r="AK53" s="33"/>
      <c r="AL53" s="28"/>
      <c r="AM53" s="33"/>
      <c r="AN53" s="28"/>
      <c r="AO53" s="35"/>
      <c r="AP53" s="53"/>
      <c r="AQ53" s="54"/>
      <c r="AR53" s="53"/>
      <c r="AS53" s="54"/>
      <c r="AT53" s="53"/>
      <c r="AU53" s="54"/>
      <c r="AV53" s="55"/>
      <c r="AW53" s="56"/>
      <c r="AX53" s="57"/>
      <c r="AY53" s="41"/>
      <c r="BF53" s="6"/>
      <c r="BG53" s="6"/>
      <c r="BH53" s="6"/>
      <c r="BI53" s="6"/>
      <c r="BJ53" s="6"/>
      <c r="BK53" s="6"/>
      <c r="BL53" s="6"/>
      <c r="BM53" s="6"/>
      <c r="BN53" s="6"/>
      <c r="BO53" s="6"/>
      <c r="BP53" s="42"/>
      <c r="BQ53" s="43"/>
      <c r="BR53" s="43"/>
      <c r="BS53" s="43"/>
      <c r="BT53" s="43"/>
      <c r="BU53" s="43"/>
      <c r="BV53" s="65"/>
      <c r="BW53" s="65"/>
      <c r="BX53" s="47"/>
      <c r="BY53" s="47"/>
      <c r="BZ53" s="47"/>
      <c r="CA53" s="47"/>
      <c r="CB53" s="47"/>
      <c r="CC53" s="47"/>
      <c r="CD53" s="47"/>
      <c r="CE53" s="47"/>
      <c r="CY53" s="12"/>
      <c r="CZ53" s="12"/>
    </row>
    <row r="54" spans="1:105" s="11" customFormat="1" ht="11.25" x14ac:dyDescent="0.15">
      <c r="A54" s="48"/>
      <c r="B54" s="22"/>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c r="AC54" s="27"/>
      <c r="AD54" s="30"/>
      <c r="AE54" s="28"/>
      <c r="AF54" s="27"/>
      <c r="AG54" s="32"/>
      <c r="AH54" s="62"/>
      <c r="AI54" s="28"/>
      <c r="AJ54" s="32"/>
      <c r="AK54" s="69"/>
      <c r="AL54" s="28"/>
      <c r="AM54" s="69"/>
      <c r="AN54" s="28"/>
      <c r="AO54" s="35"/>
      <c r="AP54" s="53"/>
      <c r="AQ54" s="54"/>
      <c r="AR54" s="53"/>
      <c r="AS54" s="54"/>
      <c r="AT54" s="53"/>
      <c r="AU54" s="54"/>
      <c r="AV54" s="55"/>
      <c r="AW54" s="70"/>
      <c r="AX54" s="57"/>
      <c r="AY54" s="41"/>
      <c r="BF54" s="6"/>
      <c r="BG54" s="6"/>
      <c r="BH54" s="6"/>
      <c r="BI54" s="6"/>
      <c r="BJ54" s="6"/>
      <c r="BK54" s="6"/>
      <c r="BL54" s="6"/>
      <c r="BM54" s="6"/>
      <c r="BN54" s="6"/>
      <c r="BO54" s="6"/>
      <c r="BP54" s="42"/>
      <c r="BQ54" s="43"/>
      <c r="BR54" s="43"/>
      <c r="BS54" s="43"/>
      <c r="BT54" s="43"/>
      <c r="BU54" s="43"/>
      <c r="BV54" s="65"/>
      <c r="BW54" s="46"/>
      <c r="BX54" s="47"/>
      <c r="BY54" s="47"/>
      <c r="BZ54" s="47"/>
      <c r="CA54" s="47"/>
      <c r="CB54" s="47"/>
      <c r="CC54" s="47"/>
      <c r="CD54" s="47"/>
      <c r="CY54" s="12"/>
      <c r="CZ54" s="12"/>
    </row>
    <row r="55" spans="1:105" s="11" customFormat="1" ht="11.25" x14ac:dyDescent="0.15">
      <c r="A55" s="48"/>
      <c r="B55" s="22"/>
      <c r="C55" s="27"/>
      <c r="D55" s="49"/>
      <c r="E55" s="30"/>
      <c r="F55" s="30"/>
      <c r="G55" s="30"/>
      <c r="H55" s="52"/>
      <c r="I55" s="52"/>
      <c r="J55" s="52"/>
      <c r="K55" s="52"/>
      <c r="L55" s="52"/>
      <c r="M55" s="52"/>
      <c r="N55" s="52"/>
      <c r="O55" s="52"/>
      <c r="P55" s="52"/>
      <c r="Q55" s="52"/>
      <c r="R55" s="52"/>
      <c r="S55" s="52"/>
      <c r="T55" s="27"/>
      <c r="U55" s="28"/>
      <c r="V55" s="27"/>
      <c r="W55" s="28"/>
      <c r="X55" s="29"/>
      <c r="Y55" s="27"/>
      <c r="Z55" s="30"/>
      <c r="AA55" s="28"/>
      <c r="AB55" s="31"/>
      <c r="AC55" s="27"/>
      <c r="AD55" s="30"/>
      <c r="AE55" s="28"/>
      <c r="AF55" s="27"/>
      <c r="AG55" s="32"/>
      <c r="AH55" s="27"/>
      <c r="AI55" s="28"/>
      <c r="AJ55" s="32"/>
      <c r="AK55" s="33"/>
      <c r="AL55" s="28"/>
      <c r="AM55" s="33"/>
      <c r="AN55" s="28"/>
      <c r="AO55" s="35"/>
      <c r="AP55" s="53"/>
      <c r="AQ55" s="54"/>
      <c r="AR55" s="53"/>
      <c r="AS55" s="54"/>
      <c r="AT55" s="53"/>
      <c r="AU55" s="54"/>
      <c r="AV55" s="55"/>
      <c r="AW55" s="56"/>
      <c r="AX55" s="57"/>
      <c r="AY55" s="41"/>
      <c r="BF55" s="6"/>
      <c r="BG55" s="6"/>
      <c r="BH55" s="6"/>
      <c r="BI55" s="6"/>
      <c r="BJ55" s="6"/>
      <c r="BK55" s="6"/>
      <c r="BL55" s="6"/>
      <c r="BM55" s="6"/>
      <c r="BN55" s="6"/>
      <c r="BO55" s="6"/>
      <c r="BP55" s="42"/>
      <c r="BQ55" s="43"/>
      <c r="BR55" s="43"/>
      <c r="BS55" s="43"/>
      <c r="BT55" s="43"/>
      <c r="BU55" s="43"/>
      <c r="BV55" s="65"/>
      <c r="BW55" s="46"/>
      <c r="BX55" s="47"/>
      <c r="BY55" s="47"/>
      <c r="BZ55" s="47"/>
      <c r="CA55" s="47"/>
      <c r="CB55" s="47"/>
      <c r="CC55" s="47"/>
      <c r="CD55" s="47"/>
      <c r="CY55" s="12"/>
      <c r="CZ55" s="12"/>
    </row>
    <row r="56" spans="1:105" s="11" customFormat="1" ht="11.25" x14ac:dyDescent="0.15">
      <c r="A56" s="48"/>
      <c r="B56" s="22"/>
      <c r="C56" s="27"/>
      <c r="D56" s="49"/>
      <c r="E56" s="30"/>
      <c r="F56" s="30"/>
      <c r="G56" s="30"/>
      <c r="H56" s="52"/>
      <c r="I56" s="52"/>
      <c r="J56" s="52"/>
      <c r="K56" s="52"/>
      <c r="L56" s="52"/>
      <c r="M56" s="52"/>
      <c r="N56" s="52"/>
      <c r="O56" s="52"/>
      <c r="P56" s="52"/>
      <c r="Q56" s="52"/>
      <c r="R56" s="52"/>
      <c r="S56" s="52"/>
      <c r="T56" s="27"/>
      <c r="U56" s="28"/>
      <c r="V56" s="27"/>
      <c r="W56" s="28"/>
      <c r="X56" s="29"/>
      <c r="Y56" s="27"/>
      <c r="Z56" s="30"/>
      <c r="AA56" s="28"/>
      <c r="AB56" s="31"/>
      <c r="AC56" s="27"/>
      <c r="AD56" s="30"/>
      <c r="AE56" s="28"/>
      <c r="AF56" s="27"/>
      <c r="AG56" s="32"/>
      <c r="AH56" s="27"/>
      <c r="AI56" s="28"/>
      <c r="AJ56" s="32"/>
      <c r="AK56" s="33"/>
      <c r="AL56" s="28"/>
      <c r="AM56" s="33"/>
      <c r="AN56" s="28"/>
      <c r="AO56" s="35"/>
      <c r="AP56" s="53"/>
      <c r="AQ56" s="54"/>
      <c r="AR56" s="53"/>
      <c r="AS56" s="54"/>
      <c r="AT56" s="53"/>
      <c r="AU56" s="54"/>
      <c r="AV56" s="55"/>
      <c r="AW56" s="56"/>
      <c r="AX56" s="57"/>
      <c r="AY56" s="41"/>
      <c r="BF56" s="6"/>
      <c r="BG56" s="6"/>
      <c r="BH56" s="6"/>
      <c r="BI56" s="6"/>
      <c r="BJ56" s="6"/>
      <c r="BK56" s="6"/>
      <c r="BL56" s="6"/>
      <c r="BM56" s="6"/>
      <c r="BN56" s="6"/>
      <c r="BO56" s="6"/>
      <c r="BP56" s="42"/>
      <c r="BQ56" s="43"/>
      <c r="BR56" s="43"/>
      <c r="BS56" s="43"/>
      <c r="BT56" s="43"/>
      <c r="BU56" s="43"/>
      <c r="BV56" s="65"/>
      <c r="BW56" s="46"/>
      <c r="BX56" s="47"/>
      <c r="BY56" s="47"/>
      <c r="BZ56" s="47"/>
      <c r="CA56" s="47"/>
      <c r="CB56" s="47"/>
      <c r="CC56" s="47"/>
      <c r="CD56" s="47"/>
      <c r="CY56" s="12"/>
      <c r="CZ56" s="12"/>
    </row>
    <row r="57" spans="1:105" s="11" customFormat="1" ht="11.25" x14ac:dyDescent="0.15">
      <c r="A57" s="73"/>
      <c r="B57" s="74"/>
      <c r="C57" s="75"/>
      <c r="D57" s="76"/>
      <c r="E57" s="77"/>
      <c r="F57" s="77"/>
      <c r="G57" s="77"/>
      <c r="H57" s="78"/>
      <c r="I57" s="78"/>
      <c r="J57" s="78"/>
      <c r="K57" s="78"/>
      <c r="L57" s="78"/>
      <c r="M57" s="78"/>
      <c r="N57" s="78"/>
      <c r="O57" s="78"/>
      <c r="P57" s="78"/>
      <c r="Q57" s="78"/>
      <c r="R57" s="78"/>
      <c r="S57" s="78"/>
      <c r="T57" s="75"/>
      <c r="U57" s="71"/>
      <c r="V57" s="79"/>
      <c r="W57" s="80"/>
      <c r="X57" s="81"/>
      <c r="Y57" s="75"/>
      <c r="Z57" s="77"/>
      <c r="AA57" s="71"/>
      <c r="AB57" s="82"/>
      <c r="AC57" s="75"/>
      <c r="AD57" s="77"/>
      <c r="AE57" s="71"/>
      <c r="AF57" s="75"/>
      <c r="AG57" s="83"/>
      <c r="AH57" s="84"/>
      <c r="AI57" s="85"/>
      <c r="AJ57" s="83"/>
      <c r="AK57" s="86"/>
      <c r="AL57" s="85"/>
      <c r="AM57" s="86"/>
      <c r="AN57" s="85"/>
      <c r="AO57" s="35"/>
      <c r="AP57" s="87"/>
      <c r="AQ57" s="88"/>
      <c r="AR57" s="87"/>
      <c r="AS57" s="88"/>
      <c r="AT57" s="87"/>
      <c r="AU57" s="88"/>
      <c r="AV57" s="89"/>
      <c r="AW57" s="90"/>
      <c r="AX57" s="91"/>
      <c r="AY57" s="41"/>
      <c r="BF57" s="6"/>
      <c r="BG57" s="6"/>
      <c r="BH57" s="6"/>
      <c r="BI57" s="6"/>
      <c r="BJ57" s="6"/>
      <c r="BK57" s="6"/>
      <c r="BL57" s="6"/>
      <c r="BM57" s="6"/>
      <c r="BN57" s="6"/>
      <c r="BO57" s="6"/>
      <c r="BP57" s="42"/>
      <c r="BQ57" s="43"/>
      <c r="BR57" s="43"/>
      <c r="BS57" s="43"/>
      <c r="BT57" s="43"/>
      <c r="BU57" s="43"/>
      <c r="BV57" s="65"/>
      <c r="BW57" s="46"/>
      <c r="BX57" s="47"/>
      <c r="BY57" s="47"/>
      <c r="BZ57" s="47"/>
      <c r="CA57" s="47"/>
      <c r="CB57" s="47"/>
      <c r="CC57" s="47"/>
      <c r="CD57" s="47"/>
      <c r="CY57" s="12"/>
      <c r="CZ57" s="12"/>
    </row>
    <row r="58" spans="1:105" s="11" customFormat="1" ht="15" customHeight="1" thickBot="1" x14ac:dyDescent="0.2">
      <c r="A58" s="216"/>
      <c r="B58" s="92"/>
      <c r="C58" s="93"/>
      <c r="D58" s="94"/>
      <c r="E58" s="95"/>
      <c r="F58" s="96"/>
      <c r="G58" s="97"/>
      <c r="H58" s="97"/>
      <c r="I58" s="97"/>
      <c r="J58" s="97"/>
      <c r="K58" s="97"/>
      <c r="L58" s="97"/>
      <c r="M58" s="97"/>
      <c r="N58" s="97"/>
      <c r="O58" s="97"/>
      <c r="P58" s="97"/>
      <c r="Q58" s="97"/>
      <c r="R58" s="97"/>
      <c r="S58" s="97"/>
      <c r="T58" s="98"/>
      <c r="U58" s="99"/>
      <c r="V58" s="98"/>
      <c r="W58" s="99"/>
      <c r="X58" s="98"/>
      <c r="Y58" s="98"/>
      <c r="Z58" s="95"/>
      <c r="AA58" s="94"/>
      <c r="AB58" s="93"/>
      <c r="AC58" s="98"/>
      <c r="AD58" s="95"/>
      <c r="AE58" s="99"/>
      <c r="AF58" s="93"/>
      <c r="AG58" s="94"/>
      <c r="AH58" s="98"/>
      <c r="AI58" s="99"/>
      <c r="AJ58" s="94"/>
      <c r="AK58" s="98"/>
      <c r="AL58" s="99"/>
      <c r="AM58" s="98"/>
      <c r="AN58" s="99"/>
      <c r="AO58" s="100"/>
      <c r="AP58" s="101"/>
      <c r="AQ58" s="102"/>
      <c r="AR58" s="101"/>
      <c r="AS58" s="102"/>
      <c r="AT58" s="101"/>
      <c r="AU58" s="102"/>
      <c r="AV58" s="103"/>
      <c r="AW58" s="104"/>
      <c r="AX58" s="105"/>
      <c r="AY58" s="41"/>
      <c r="BF58" s="6"/>
      <c r="BG58" s="6"/>
      <c r="BH58" s="6"/>
      <c r="BI58" s="6"/>
      <c r="BJ58" s="6"/>
      <c r="BK58" s="6"/>
      <c r="BL58" s="6"/>
      <c r="BM58" s="6"/>
      <c r="BN58" s="6"/>
      <c r="BO58" s="6"/>
      <c r="BP58" s="42"/>
      <c r="BQ58" s="43"/>
      <c r="BR58" s="43"/>
      <c r="BS58" s="43"/>
      <c r="BT58" s="43"/>
      <c r="BU58" s="43"/>
      <c r="BV58" s="65"/>
      <c r="BW58" s="46"/>
      <c r="BX58" s="47"/>
      <c r="BY58" s="47"/>
      <c r="BZ58" s="47"/>
      <c r="CA58" s="47"/>
      <c r="CB58" s="47"/>
      <c r="CC58" s="47"/>
      <c r="CD58" s="47"/>
      <c r="CY58" s="12"/>
      <c r="CZ58" s="12"/>
    </row>
    <row r="59" spans="1:105" s="11" customFormat="1" ht="30" customHeight="1" thickTop="1" x14ac:dyDescent="0.2">
      <c r="A59" s="106"/>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554"/>
      <c r="B60" s="218"/>
      <c r="C60" s="554"/>
      <c r="D60" s="562"/>
      <c r="E60" s="563"/>
      <c r="F60" s="563"/>
      <c r="G60" s="563"/>
      <c r="H60" s="563"/>
      <c r="I60" s="563"/>
      <c r="J60" s="563"/>
      <c r="K60" s="563"/>
      <c r="L60" s="563"/>
      <c r="M60" s="563"/>
      <c r="N60" s="563"/>
      <c r="O60" s="563"/>
      <c r="P60" s="563"/>
      <c r="Q60" s="563"/>
      <c r="R60" s="563"/>
      <c r="S60" s="563"/>
      <c r="T60" s="564"/>
      <c r="U60" s="624"/>
      <c r="V60" s="624"/>
      <c r="W60" s="548"/>
      <c r="X60" s="724"/>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556"/>
      <c r="B61" s="219"/>
      <c r="C61" s="556"/>
      <c r="D61" s="13"/>
      <c r="E61" s="108"/>
      <c r="F61" s="15"/>
      <c r="G61" s="15"/>
      <c r="H61" s="15"/>
      <c r="I61" s="16"/>
      <c r="J61" s="16"/>
      <c r="K61" s="16"/>
      <c r="L61" s="16"/>
      <c r="M61" s="16"/>
      <c r="N61" s="16"/>
      <c r="O61" s="16"/>
      <c r="P61" s="16"/>
      <c r="Q61" s="16"/>
      <c r="R61" s="16"/>
      <c r="S61" s="16"/>
      <c r="T61" s="17"/>
      <c r="U61" s="223"/>
      <c r="V61" s="223"/>
      <c r="W61" s="548"/>
      <c r="X61" s="724"/>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731"/>
      <c r="B62" s="732"/>
      <c r="C62" s="109"/>
      <c r="D62" s="23"/>
      <c r="E62" s="24"/>
      <c r="F62" s="25"/>
      <c r="G62" s="25"/>
      <c r="H62" s="25"/>
      <c r="I62" s="25"/>
      <c r="J62" s="25"/>
      <c r="K62" s="25"/>
      <c r="L62" s="25"/>
      <c r="M62" s="25"/>
      <c r="N62" s="25"/>
      <c r="O62" s="25"/>
      <c r="P62" s="25"/>
      <c r="Q62" s="25"/>
      <c r="R62" s="25"/>
      <c r="S62" s="25"/>
      <c r="T62" s="34"/>
      <c r="U62" s="110"/>
      <c r="V62" s="110"/>
      <c r="W62" s="111"/>
      <c r="X62" s="112"/>
      <c r="Y62" s="113"/>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c r="BR62" s="42"/>
      <c r="BS62" s="42"/>
      <c r="BT62" s="42"/>
      <c r="BU62" s="6"/>
      <c r="BV62" s="6"/>
      <c r="BW62" s="6"/>
      <c r="BX62" s="6"/>
      <c r="BY62" s="116"/>
      <c r="BZ62" s="116"/>
      <c r="CA62" s="116"/>
      <c r="CB62" s="47"/>
      <c r="CC62" s="6"/>
      <c r="CZ62" s="12"/>
      <c r="DA62" s="12"/>
    </row>
    <row r="63" spans="1:105" s="11" customFormat="1" ht="15" customHeight="1" x14ac:dyDescent="0.15">
      <c r="A63" s="733"/>
      <c r="B63" s="48"/>
      <c r="C63" s="117"/>
      <c r="D63" s="58"/>
      <c r="E63" s="58"/>
      <c r="F63" s="30"/>
      <c r="G63" s="30"/>
      <c r="H63" s="30"/>
      <c r="I63" s="30"/>
      <c r="J63" s="30"/>
      <c r="K63" s="30"/>
      <c r="L63" s="30"/>
      <c r="M63" s="30"/>
      <c r="N63" s="30"/>
      <c r="O63" s="30"/>
      <c r="P63" s="30"/>
      <c r="Q63" s="30"/>
      <c r="R63" s="30"/>
      <c r="S63" s="30"/>
      <c r="T63" s="28"/>
      <c r="U63" s="58"/>
      <c r="V63" s="118"/>
      <c r="W63" s="33"/>
      <c r="X63" s="53"/>
      <c r="Y63" s="113"/>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c r="BR63" s="42"/>
      <c r="BS63" s="42"/>
      <c r="BT63" s="42"/>
      <c r="BU63" s="6"/>
      <c r="BV63" s="6"/>
      <c r="BW63" s="6"/>
      <c r="BX63" s="6"/>
      <c r="BY63" s="116"/>
      <c r="BZ63" s="116"/>
      <c r="CA63" s="116"/>
      <c r="CB63" s="47"/>
      <c r="CC63" s="6"/>
      <c r="CZ63" s="12"/>
      <c r="DA63" s="12"/>
    </row>
    <row r="64" spans="1:105" s="11" customFormat="1" ht="15.75" customHeight="1" x14ac:dyDescent="0.15">
      <c r="A64" s="535"/>
      <c r="B64" s="48"/>
      <c r="C64" s="117"/>
      <c r="D64" s="30"/>
      <c r="E64" s="30"/>
      <c r="F64" s="30"/>
      <c r="G64" s="30"/>
      <c r="H64" s="30"/>
      <c r="I64" s="30"/>
      <c r="J64" s="30"/>
      <c r="K64" s="30"/>
      <c r="L64" s="30"/>
      <c r="M64" s="30"/>
      <c r="N64" s="30"/>
      <c r="O64" s="30"/>
      <c r="P64" s="30"/>
      <c r="Q64" s="30"/>
      <c r="R64" s="30"/>
      <c r="S64" s="30"/>
      <c r="T64" s="28"/>
      <c r="U64" s="118"/>
      <c r="V64" s="118"/>
      <c r="W64" s="33"/>
      <c r="X64" s="53"/>
      <c r="Y64" s="113"/>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c r="BR64" s="42"/>
      <c r="BS64" s="42"/>
      <c r="BT64" s="42"/>
      <c r="BU64" s="6"/>
      <c r="BV64" s="6"/>
      <c r="BW64" s="6"/>
      <c r="BX64" s="6"/>
      <c r="BY64" s="116"/>
      <c r="BZ64" s="116"/>
      <c r="CA64" s="116"/>
      <c r="CB64" s="47"/>
      <c r="CC64" s="6"/>
      <c r="CZ64" s="12"/>
      <c r="DA64" s="12"/>
    </row>
    <row r="65" spans="1:105" s="11" customFormat="1" ht="15" customHeight="1" x14ac:dyDescent="0.15">
      <c r="A65" s="734"/>
      <c r="B65" s="48"/>
      <c r="C65" s="22"/>
      <c r="D65" s="58"/>
      <c r="E65" s="58"/>
      <c r="F65" s="58"/>
      <c r="G65" s="58"/>
      <c r="H65" s="30"/>
      <c r="I65" s="30"/>
      <c r="J65" s="30"/>
      <c r="K65" s="30"/>
      <c r="L65" s="30"/>
      <c r="M65" s="30"/>
      <c r="N65" s="30"/>
      <c r="O65" s="58"/>
      <c r="P65" s="58"/>
      <c r="Q65" s="58"/>
      <c r="R65" s="58"/>
      <c r="S65" s="58"/>
      <c r="T65" s="58"/>
      <c r="U65" s="118"/>
      <c r="V65" s="118"/>
      <c r="W65" s="33"/>
      <c r="X65" s="53"/>
      <c r="Y65" s="113"/>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c r="BR65" s="42"/>
      <c r="BS65" s="42"/>
      <c r="BT65" s="42"/>
      <c r="BU65" s="6"/>
      <c r="BV65" s="6"/>
      <c r="BW65" s="6"/>
      <c r="BX65" s="6"/>
      <c r="BY65" s="116"/>
      <c r="BZ65" s="116"/>
      <c r="CA65" s="116"/>
      <c r="CB65" s="47"/>
      <c r="CC65" s="6"/>
      <c r="CZ65" s="12"/>
      <c r="DA65" s="12"/>
    </row>
    <row r="66" spans="1:105" s="11" customFormat="1" ht="15.75" customHeight="1" x14ac:dyDescent="0.15">
      <c r="A66" s="541"/>
      <c r="B66" s="542"/>
      <c r="C66" s="117"/>
      <c r="D66" s="27"/>
      <c r="E66" s="49"/>
      <c r="F66" s="30"/>
      <c r="G66" s="30"/>
      <c r="H66" s="30"/>
      <c r="I66" s="30"/>
      <c r="J66" s="30"/>
      <c r="K66" s="30"/>
      <c r="L66" s="30"/>
      <c r="M66" s="30"/>
      <c r="N66" s="30"/>
      <c r="O66" s="30"/>
      <c r="P66" s="30"/>
      <c r="Q66" s="30"/>
      <c r="R66" s="30"/>
      <c r="S66" s="49"/>
      <c r="T66" s="28"/>
      <c r="U66" s="118"/>
      <c r="V66" s="118"/>
      <c r="W66" s="33"/>
      <c r="X66" s="53"/>
      <c r="Y66" s="113"/>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c r="BR66" s="42"/>
      <c r="BS66" s="42"/>
      <c r="BT66" s="42"/>
      <c r="BU66" s="6"/>
      <c r="BV66" s="6"/>
      <c r="BW66" s="6"/>
      <c r="BX66" s="6"/>
      <c r="BY66" s="116"/>
      <c r="BZ66" s="116"/>
      <c r="CA66" s="116"/>
      <c r="CB66" s="47"/>
      <c r="CC66" s="6"/>
      <c r="CZ66" s="12"/>
      <c r="DA66" s="12"/>
    </row>
    <row r="67" spans="1:105" s="11" customFormat="1" ht="15" customHeight="1" x14ac:dyDescent="0.15">
      <c r="A67" s="541"/>
      <c r="B67" s="542"/>
      <c r="C67" s="29"/>
      <c r="D67" s="27"/>
      <c r="E67" s="49"/>
      <c r="F67" s="30"/>
      <c r="G67" s="30"/>
      <c r="H67" s="30"/>
      <c r="I67" s="30"/>
      <c r="J67" s="30"/>
      <c r="K67" s="30"/>
      <c r="L67" s="30"/>
      <c r="M67" s="30"/>
      <c r="N67" s="30"/>
      <c r="O67" s="30"/>
      <c r="P67" s="49"/>
      <c r="Q67" s="49"/>
      <c r="R67" s="30"/>
      <c r="S67" s="49"/>
      <c r="T67" s="28"/>
      <c r="U67" s="118"/>
      <c r="V67" s="118"/>
      <c r="W67" s="33"/>
      <c r="X67" s="53"/>
      <c r="Y67" s="113"/>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c r="BR67" s="42"/>
      <c r="BS67" s="42"/>
      <c r="BT67" s="42"/>
      <c r="BU67" s="6"/>
      <c r="BV67" s="6"/>
      <c r="BW67" s="6"/>
      <c r="BX67" s="6"/>
      <c r="BY67" s="116"/>
      <c r="BZ67" s="116"/>
      <c r="CA67" s="116"/>
      <c r="CB67" s="47"/>
      <c r="CC67" s="6"/>
      <c r="CZ67" s="12"/>
      <c r="DA67" s="12"/>
    </row>
    <row r="68" spans="1:105" s="11" customFormat="1" ht="18" customHeight="1" x14ac:dyDescent="0.15">
      <c r="A68" s="565"/>
      <c r="B68" s="566"/>
      <c r="C68" s="117"/>
      <c r="D68" s="27"/>
      <c r="E68" s="49"/>
      <c r="F68" s="30"/>
      <c r="G68" s="30"/>
      <c r="H68" s="30"/>
      <c r="I68" s="30"/>
      <c r="J68" s="30"/>
      <c r="K68" s="30"/>
      <c r="L68" s="30"/>
      <c r="M68" s="30"/>
      <c r="N68" s="30"/>
      <c r="O68" s="30"/>
      <c r="P68" s="49"/>
      <c r="Q68" s="49"/>
      <c r="R68" s="30"/>
      <c r="S68" s="49"/>
      <c r="T68" s="28"/>
      <c r="U68" s="118"/>
      <c r="V68" s="118"/>
      <c r="W68" s="33"/>
      <c r="X68" s="53"/>
      <c r="Y68" s="113"/>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c r="BR68" s="42"/>
      <c r="BS68" s="42"/>
      <c r="BT68" s="42"/>
      <c r="BU68" s="6"/>
      <c r="BV68" s="6"/>
      <c r="BW68" s="6"/>
      <c r="BX68" s="6"/>
      <c r="BY68" s="116"/>
      <c r="BZ68" s="116"/>
      <c r="CA68" s="116"/>
      <c r="CB68" s="47"/>
      <c r="CC68" s="6"/>
      <c r="CZ68" s="12"/>
      <c r="DA68" s="12"/>
    </row>
    <row r="69" spans="1:105" s="11" customFormat="1" ht="12.75" customHeight="1" x14ac:dyDescent="0.15">
      <c r="A69" s="567"/>
      <c r="B69" s="568"/>
      <c r="C69" s="29"/>
      <c r="D69" s="27"/>
      <c r="E69" s="49"/>
      <c r="F69" s="30"/>
      <c r="G69" s="30"/>
      <c r="H69" s="30"/>
      <c r="I69" s="30"/>
      <c r="J69" s="30"/>
      <c r="K69" s="30"/>
      <c r="L69" s="30"/>
      <c r="M69" s="30"/>
      <c r="N69" s="30"/>
      <c r="O69" s="30"/>
      <c r="P69" s="49"/>
      <c r="Q69" s="49"/>
      <c r="R69" s="30"/>
      <c r="S69" s="49"/>
      <c r="T69" s="28"/>
      <c r="U69" s="118"/>
      <c r="V69" s="118"/>
      <c r="W69" s="33"/>
      <c r="X69" s="53"/>
      <c r="Y69" s="113"/>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c r="BR69" s="42"/>
      <c r="BS69" s="42"/>
      <c r="BT69" s="42"/>
      <c r="BU69" s="6"/>
      <c r="BV69" s="6"/>
      <c r="BW69" s="6"/>
      <c r="BX69" s="6"/>
      <c r="BY69" s="116"/>
      <c r="BZ69" s="116"/>
      <c r="CA69" s="116"/>
      <c r="CB69" s="47"/>
      <c r="CC69" s="6"/>
      <c r="CZ69" s="12"/>
      <c r="DA69" s="12"/>
    </row>
    <row r="70" spans="1:105" s="11" customFormat="1" ht="16.5" customHeight="1" x14ac:dyDescent="0.15">
      <c r="A70" s="541"/>
      <c r="B70" s="542"/>
      <c r="C70" s="29"/>
      <c r="D70" s="27"/>
      <c r="E70" s="49"/>
      <c r="F70" s="30"/>
      <c r="G70" s="30"/>
      <c r="H70" s="30"/>
      <c r="I70" s="30"/>
      <c r="J70" s="30"/>
      <c r="K70" s="30"/>
      <c r="L70" s="30"/>
      <c r="M70" s="30"/>
      <c r="N70" s="30"/>
      <c r="O70" s="30"/>
      <c r="P70" s="49"/>
      <c r="Q70" s="49"/>
      <c r="R70" s="30"/>
      <c r="S70" s="49"/>
      <c r="T70" s="28"/>
      <c r="U70" s="118"/>
      <c r="V70" s="118"/>
      <c r="W70" s="33"/>
      <c r="X70" s="53"/>
      <c r="Y70" s="113"/>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c r="BR70" s="42"/>
      <c r="BS70" s="42"/>
      <c r="BT70" s="42"/>
      <c r="BU70" s="6"/>
      <c r="BV70" s="6"/>
      <c r="BW70" s="6"/>
      <c r="BX70" s="6"/>
      <c r="BY70" s="116"/>
      <c r="BZ70" s="116"/>
      <c r="CA70" s="116"/>
      <c r="CB70" s="47"/>
      <c r="CC70" s="6"/>
      <c r="CZ70" s="12"/>
      <c r="DA70" s="12"/>
    </row>
    <row r="71" spans="1:105" s="11" customFormat="1" ht="16.5" customHeight="1" x14ac:dyDescent="0.15">
      <c r="A71" s="541"/>
      <c r="B71" s="542"/>
      <c r="C71" s="29"/>
      <c r="D71" s="27"/>
      <c r="E71" s="49"/>
      <c r="F71" s="30"/>
      <c r="G71" s="30"/>
      <c r="H71" s="30"/>
      <c r="I71" s="30"/>
      <c r="J71" s="30"/>
      <c r="K71" s="30"/>
      <c r="L71" s="30"/>
      <c r="M71" s="30"/>
      <c r="N71" s="30"/>
      <c r="O71" s="30"/>
      <c r="P71" s="30"/>
      <c r="Q71" s="30"/>
      <c r="R71" s="30"/>
      <c r="S71" s="49"/>
      <c r="T71" s="28"/>
      <c r="U71" s="118"/>
      <c r="V71" s="118"/>
      <c r="W71" s="33"/>
      <c r="X71" s="53"/>
      <c r="Y71" s="113"/>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c r="BR71" s="42"/>
      <c r="BS71" s="42"/>
      <c r="BT71" s="42"/>
      <c r="BU71" s="6"/>
      <c r="BV71" s="6"/>
      <c r="BW71" s="6"/>
      <c r="BX71" s="6"/>
      <c r="BY71" s="116"/>
      <c r="BZ71" s="116"/>
      <c r="CA71" s="116"/>
      <c r="CB71" s="47"/>
      <c r="CC71" s="6"/>
      <c r="CZ71" s="12"/>
      <c r="DA71" s="12"/>
    </row>
    <row r="72" spans="1:105" s="11" customFormat="1" ht="17.25" customHeight="1" x14ac:dyDescent="0.15">
      <c r="A72" s="543"/>
      <c r="B72" s="544"/>
      <c r="C72" s="119"/>
      <c r="D72" s="84"/>
      <c r="E72" s="120"/>
      <c r="F72" s="121"/>
      <c r="G72" s="121"/>
      <c r="H72" s="121"/>
      <c r="I72" s="121"/>
      <c r="J72" s="121"/>
      <c r="K72" s="121"/>
      <c r="L72" s="121"/>
      <c r="M72" s="121"/>
      <c r="N72" s="121"/>
      <c r="O72" s="121"/>
      <c r="P72" s="121"/>
      <c r="Q72" s="121"/>
      <c r="R72" s="121"/>
      <c r="S72" s="121"/>
      <c r="T72" s="85"/>
      <c r="U72" s="122"/>
      <c r="V72" s="122"/>
      <c r="W72" s="86"/>
      <c r="X72" s="123"/>
      <c r="Y72" s="113"/>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c r="BR72" s="42"/>
      <c r="BS72" s="42"/>
      <c r="BT72" s="42"/>
      <c r="BU72" s="6"/>
      <c r="BV72" s="6"/>
      <c r="BW72" s="6"/>
      <c r="BX72" s="6"/>
      <c r="BY72" s="116"/>
      <c r="BZ72" s="116"/>
      <c r="CA72" s="116"/>
      <c r="CB72" s="47"/>
      <c r="CC72" s="6"/>
      <c r="CZ72" s="12"/>
      <c r="DA72" s="12"/>
    </row>
    <row r="73" spans="1:105" s="11" customFormat="1" ht="15" customHeight="1" x14ac:dyDescent="0.15">
      <c r="A73" s="735"/>
      <c r="B73" s="736"/>
      <c r="C73" s="124"/>
      <c r="D73" s="125"/>
      <c r="E73" s="126"/>
      <c r="F73" s="95"/>
      <c r="G73" s="95"/>
      <c r="H73" s="95"/>
      <c r="I73" s="95"/>
      <c r="J73" s="95"/>
      <c r="K73" s="95"/>
      <c r="L73" s="95"/>
      <c r="M73" s="95"/>
      <c r="N73" s="95"/>
      <c r="O73" s="95"/>
      <c r="P73" s="95"/>
      <c r="Q73" s="95"/>
      <c r="R73" s="95"/>
      <c r="S73" s="95"/>
      <c r="T73" s="99"/>
      <c r="U73" s="124"/>
      <c r="V73" s="124"/>
      <c r="W73" s="127"/>
      <c r="X73" s="128"/>
      <c r="Y73" s="113"/>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c r="BR73" s="42"/>
      <c r="BS73" s="42"/>
      <c r="BT73" s="42"/>
      <c r="BU73" s="6"/>
      <c r="BV73" s="6"/>
      <c r="BW73" s="6"/>
      <c r="BX73" s="6"/>
      <c r="BY73" s="116"/>
      <c r="BZ73" s="116"/>
      <c r="CA73" s="116"/>
      <c r="CB73" s="47"/>
      <c r="CC73" s="6"/>
      <c r="CZ73" s="12"/>
      <c r="DA73" s="12"/>
    </row>
    <row r="74" spans="1:105" s="11" customFormat="1" ht="30" customHeight="1" x14ac:dyDescent="0.2">
      <c r="A74" s="129"/>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554"/>
      <c r="B75" s="534"/>
      <c r="C75" s="557"/>
      <c r="D75" s="562"/>
      <c r="E75" s="563"/>
      <c r="F75" s="563"/>
      <c r="G75" s="563"/>
      <c r="H75" s="563"/>
      <c r="I75" s="563"/>
      <c r="J75" s="563"/>
      <c r="K75" s="563"/>
      <c r="L75" s="563"/>
      <c r="M75" s="563"/>
      <c r="N75" s="563"/>
      <c r="O75" s="563"/>
      <c r="P75" s="563"/>
      <c r="Q75" s="563"/>
      <c r="R75" s="563"/>
      <c r="S75" s="563"/>
      <c r="T75" s="564"/>
      <c r="U75" s="624"/>
      <c r="V75" s="624"/>
      <c r="W75" s="624"/>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556"/>
      <c r="B76" s="536"/>
      <c r="C76" s="559"/>
      <c r="D76" s="13"/>
      <c r="E76" s="108"/>
      <c r="F76" s="15"/>
      <c r="G76" s="15"/>
      <c r="H76" s="15"/>
      <c r="I76" s="16"/>
      <c r="J76" s="16"/>
      <c r="K76" s="16"/>
      <c r="L76" s="16"/>
      <c r="M76" s="16"/>
      <c r="N76" s="16"/>
      <c r="O76" s="16"/>
      <c r="P76" s="16"/>
      <c r="Q76" s="16"/>
      <c r="R76" s="16"/>
      <c r="S76" s="16"/>
      <c r="T76" s="17"/>
      <c r="U76" s="223"/>
      <c r="V76" s="223"/>
      <c r="W76" s="624"/>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598"/>
      <c r="B77" s="131"/>
      <c r="C77" s="109"/>
      <c r="D77" s="23"/>
      <c r="E77" s="24"/>
      <c r="F77" s="25"/>
      <c r="G77" s="25"/>
      <c r="H77" s="25"/>
      <c r="I77" s="25"/>
      <c r="J77" s="25"/>
      <c r="K77" s="25"/>
      <c r="L77" s="25"/>
      <c r="M77" s="25"/>
      <c r="N77" s="25"/>
      <c r="O77" s="25"/>
      <c r="P77" s="25"/>
      <c r="Q77" s="25"/>
      <c r="R77" s="25"/>
      <c r="S77" s="25"/>
      <c r="T77" s="34"/>
      <c r="U77" s="110"/>
      <c r="V77" s="110"/>
      <c r="W77" s="110"/>
      <c r="X77" s="132"/>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c r="BQ77" s="42"/>
      <c r="BR77" s="42"/>
      <c r="BS77" s="42"/>
      <c r="BT77" s="6"/>
      <c r="BU77" s="6"/>
      <c r="BV77" s="6"/>
      <c r="BW77" s="6"/>
      <c r="BX77" s="116"/>
      <c r="BY77" s="116"/>
      <c r="BZ77" s="116"/>
      <c r="CA77" s="116"/>
      <c r="CB77" s="6"/>
      <c r="CY77" s="12"/>
      <c r="CZ77" s="12"/>
    </row>
    <row r="78" spans="1:105" s="11" customFormat="1" ht="21.75" customHeight="1" x14ac:dyDescent="0.15">
      <c r="A78" s="599"/>
      <c r="B78" s="133"/>
      <c r="C78" s="119"/>
      <c r="D78" s="84"/>
      <c r="E78" s="120"/>
      <c r="F78" s="121"/>
      <c r="G78" s="121"/>
      <c r="H78" s="121"/>
      <c r="I78" s="121"/>
      <c r="J78" s="121"/>
      <c r="K78" s="121"/>
      <c r="L78" s="121"/>
      <c r="M78" s="121"/>
      <c r="N78" s="121"/>
      <c r="O78" s="121"/>
      <c r="P78" s="121"/>
      <c r="Q78" s="121"/>
      <c r="R78" s="121"/>
      <c r="S78" s="121"/>
      <c r="T78" s="85"/>
      <c r="U78" s="122"/>
      <c r="V78" s="122"/>
      <c r="W78" s="122"/>
      <c r="X78" s="132"/>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c r="BQ78" s="42"/>
      <c r="BR78" s="42"/>
      <c r="BS78" s="42"/>
      <c r="BT78" s="6"/>
      <c r="BU78" s="6"/>
      <c r="BV78" s="6"/>
      <c r="BW78" s="6"/>
      <c r="BX78" s="116"/>
      <c r="BY78" s="116"/>
      <c r="BZ78" s="116"/>
      <c r="CA78" s="116"/>
      <c r="CB78" s="6"/>
      <c r="CY78" s="12"/>
      <c r="CZ78" s="12"/>
    </row>
    <row r="79" spans="1:105" s="11" customFormat="1" ht="18" customHeight="1" x14ac:dyDescent="0.15">
      <c r="A79" s="600"/>
      <c r="B79" s="131"/>
      <c r="C79" s="109"/>
      <c r="D79" s="23"/>
      <c r="E79" s="24"/>
      <c r="F79" s="25"/>
      <c r="G79" s="25"/>
      <c r="H79" s="25"/>
      <c r="I79" s="25"/>
      <c r="J79" s="25"/>
      <c r="K79" s="25"/>
      <c r="L79" s="25"/>
      <c r="M79" s="25"/>
      <c r="N79" s="25"/>
      <c r="O79" s="25"/>
      <c r="P79" s="25"/>
      <c r="Q79" s="25"/>
      <c r="R79" s="25"/>
      <c r="S79" s="25"/>
      <c r="T79" s="34"/>
      <c r="U79" s="110"/>
      <c r="V79" s="110"/>
      <c r="W79" s="110"/>
      <c r="X79" s="132"/>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c r="BQ79" s="42"/>
      <c r="BR79" s="42"/>
      <c r="BS79" s="42"/>
      <c r="BT79" s="6"/>
      <c r="BU79" s="6"/>
      <c r="BV79" s="6"/>
      <c r="BW79" s="6"/>
      <c r="BX79" s="116"/>
      <c r="BY79" s="116"/>
      <c r="BZ79" s="116"/>
      <c r="CA79" s="116"/>
      <c r="CB79" s="6"/>
      <c r="CY79" s="12"/>
      <c r="CZ79" s="12"/>
    </row>
    <row r="80" spans="1:105" s="11" customFormat="1" ht="18" customHeight="1" x14ac:dyDescent="0.15">
      <c r="A80" s="601"/>
      <c r="B80" s="134"/>
      <c r="C80" s="117"/>
      <c r="D80" s="27"/>
      <c r="E80" s="49"/>
      <c r="F80" s="30"/>
      <c r="G80" s="30"/>
      <c r="H80" s="30"/>
      <c r="I80" s="30"/>
      <c r="J80" s="30"/>
      <c r="K80" s="30"/>
      <c r="L80" s="30"/>
      <c r="M80" s="30"/>
      <c r="N80" s="30"/>
      <c r="O80" s="30"/>
      <c r="P80" s="30"/>
      <c r="Q80" s="30"/>
      <c r="R80" s="30"/>
      <c r="S80" s="30"/>
      <c r="T80" s="28"/>
      <c r="U80" s="118"/>
      <c r="V80" s="118"/>
      <c r="W80" s="118"/>
      <c r="X80" s="132"/>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c r="BQ80" s="42"/>
      <c r="BR80" s="42"/>
      <c r="BS80" s="42"/>
      <c r="BT80" s="6"/>
      <c r="BU80" s="6"/>
      <c r="BV80" s="6"/>
      <c r="BW80" s="6"/>
      <c r="BX80" s="116"/>
      <c r="BY80" s="116"/>
      <c r="BZ80" s="116"/>
      <c r="CA80" s="116"/>
      <c r="CB80" s="6"/>
      <c r="CY80" s="12"/>
      <c r="CZ80" s="12"/>
    </row>
    <row r="81" spans="1:105" s="11" customFormat="1" ht="18" customHeight="1" x14ac:dyDescent="0.15">
      <c r="A81" s="602"/>
      <c r="B81" s="133"/>
      <c r="C81" s="119"/>
      <c r="D81" s="84"/>
      <c r="E81" s="120"/>
      <c r="F81" s="121"/>
      <c r="G81" s="121"/>
      <c r="H81" s="121"/>
      <c r="I81" s="121"/>
      <c r="J81" s="121"/>
      <c r="K81" s="121"/>
      <c r="L81" s="121"/>
      <c r="M81" s="121"/>
      <c r="N81" s="121"/>
      <c r="O81" s="121"/>
      <c r="P81" s="121"/>
      <c r="Q81" s="121"/>
      <c r="R81" s="121"/>
      <c r="S81" s="121"/>
      <c r="T81" s="85"/>
      <c r="U81" s="122"/>
      <c r="V81" s="122"/>
      <c r="W81" s="122"/>
      <c r="X81" s="132"/>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c r="BQ81" s="42"/>
      <c r="BR81" s="42"/>
      <c r="BS81" s="42"/>
      <c r="BT81" s="6"/>
      <c r="BU81" s="6"/>
      <c r="BV81" s="6"/>
      <c r="BW81" s="6"/>
      <c r="BX81" s="116"/>
      <c r="BY81" s="116"/>
      <c r="BZ81" s="116"/>
      <c r="CA81" s="116"/>
      <c r="CB81" s="6"/>
      <c r="CY81" s="12"/>
      <c r="CZ81" s="12"/>
    </row>
    <row r="82" spans="1:105" s="11" customFormat="1" ht="18" customHeight="1" x14ac:dyDescent="0.15">
      <c r="A82" s="539"/>
      <c r="B82" s="131"/>
      <c r="C82" s="109"/>
      <c r="D82" s="23"/>
      <c r="E82" s="24"/>
      <c r="F82" s="25"/>
      <c r="G82" s="25"/>
      <c r="H82" s="25"/>
      <c r="I82" s="25"/>
      <c r="J82" s="25"/>
      <c r="K82" s="25"/>
      <c r="L82" s="24"/>
      <c r="M82" s="25"/>
      <c r="N82" s="25"/>
      <c r="O82" s="25"/>
      <c r="P82" s="25"/>
      <c r="Q82" s="25"/>
      <c r="R82" s="25"/>
      <c r="S82" s="25"/>
      <c r="T82" s="34"/>
      <c r="U82" s="110"/>
      <c r="V82" s="110"/>
      <c r="W82" s="110"/>
      <c r="X82" s="132"/>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c r="BQ82" s="42"/>
      <c r="BR82" s="42"/>
      <c r="BS82" s="42"/>
      <c r="BT82" s="6"/>
      <c r="BU82" s="6"/>
      <c r="BV82" s="6"/>
      <c r="BW82" s="6"/>
      <c r="BX82" s="116"/>
      <c r="BY82" s="116"/>
      <c r="BZ82" s="116"/>
      <c r="CA82" s="116"/>
      <c r="CB82" s="6"/>
      <c r="CY82" s="12"/>
      <c r="CZ82" s="12"/>
    </row>
    <row r="83" spans="1:105" s="11" customFormat="1" ht="18" customHeight="1" x14ac:dyDescent="0.15">
      <c r="A83" s="540"/>
      <c r="B83" s="134"/>
      <c r="C83" s="117"/>
      <c r="D83" s="84"/>
      <c r="E83" s="120"/>
      <c r="F83" s="121"/>
      <c r="G83" s="121"/>
      <c r="H83" s="121"/>
      <c r="I83" s="121"/>
      <c r="J83" s="121"/>
      <c r="K83" s="121"/>
      <c r="L83" s="121"/>
      <c r="M83" s="121"/>
      <c r="N83" s="121"/>
      <c r="O83" s="121"/>
      <c r="P83" s="121"/>
      <c r="Q83" s="121"/>
      <c r="R83" s="121"/>
      <c r="S83" s="121"/>
      <c r="T83" s="85"/>
      <c r="U83" s="122"/>
      <c r="V83" s="122"/>
      <c r="W83" s="122"/>
      <c r="X83" s="132"/>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c r="BQ83" s="42"/>
      <c r="BR83" s="42"/>
      <c r="BS83" s="42"/>
      <c r="BT83" s="6"/>
      <c r="BU83" s="6"/>
      <c r="BV83" s="6"/>
      <c r="BW83" s="6"/>
      <c r="BX83" s="116"/>
      <c r="BY83" s="116"/>
      <c r="BZ83" s="116"/>
      <c r="CA83" s="116"/>
      <c r="CB83" s="6"/>
      <c r="CY83" s="12"/>
      <c r="CZ83" s="12"/>
    </row>
    <row r="84" spans="1:105" s="11" customFormat="1" ht="18" customHeight="1" x14ac:dyDescent="0.15">
      <c r="A84" s="539"/>
      <c r="B84" s="131"/>
      <c r="C84" s="109"/>
      <c r="D84" s="23"/>
      <c r="E84" s="24"/>
      <c r="F84" s="25"/>
      <c r="G84" s="25"/>
      <c r="H84" s="25"/>
      <c r="I84" s="25"/>
      <c r="J84" s="25"/>
      <c r="K84" s="25"/>
      <c r="L84" s="50"/>
      <c r="M84" s="50"/>
      <c r="N84" s="50"/>
      <c r="O84" s="50"/>
      <c r="P84" s="50"/>
      <c r="Q84" s="50"/>
      <c r="R84" s="50"/>
      <c r="S84" s="50"/>
      <c r="T84" s="135"/>
      <c r="U84" s="110"/>
      <c r="V84" s="110"/>
      <c r="W84" s="110"/>
      <c r="X84" s="132"/>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c r="BQ84" s="42"/>
      <c r="BR84" s="42"/>
      <c r="BS84" s="42"/>
      <c r="BT84" s="6"/>
      <c r="BU84" s="6"/>
      <c r="BV84" s="6"/>
      <c r="BW84" s="6"/>
      <c r="BX84" s="116"/>
      <c r="BY84" s="116"/>
      <c r="BZ84" s="116"/>
      <c r="CA84" s="116"/>
      <c r="CB84" s="6"/>
      <c r="CY84" s="12"/>
      <c r="CZ84" s="12"/>
    </row>
    <row r="85" spans="1:105" s="11" customFormat="1" ht="18" customHeight="1" x14ac:dyDescent="0.15">
      <c r="A85" s="540"/>
      <c r="B85" s="134"/>
      <c r="C85" s="117"/>
      <c r="D85" s="84"/>
      <c r="E85" s="120"/>
      <c r="F85" s="121"/>
      <c r="G85" s="121"/>
      <c r="H85" s="121"/>
      <c r="I85" s="121"/>
      <c r="J85" s="121"/>
      <c r="K85" s="121"/>
      <c r="L85" s="136"/>
      <c r="M85" s="50"/>
      <c r="N85" s="50"/>
      <c r="O85" s="50"/>
      <c r="P85" s="50"/>
      <c r="Q85" s="50"/>
      <c r="R85" s="50"/>
      <c r="S85" s="50"/>
      <c r="T85" s="135"/>
      <c r="U85" s="137"/>
      <c r="V85" s="137"/>
      <c r="W85" s="137"/>
      <c r="X85" s="132"/>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c r="BQ85" s="42"/>
      <c r="BR85" s="42"/>
      <c r="BS85" s="42"/>
      <c r="BT85" s="6"/>
      <c r="BU85" s="6"/>
      <c r="BV85" s="6"/>
      <c r="BW85" s="6"/>
      <c r="BX85" s="116"/>
      <c r="BY85" s="116"/>
      <c r="BZ85" s="116"/>
      <c r="CA85" s="116"/>
      <c r="CB85" s="6"/>
      <c r="CY85" s="12"/>
      <c r="CZ85" s="12"/>
    </row>
    <row r="86" spans="1:105" s="11" customFormat="1" ht="18" customHeight="1" x14ac:dyDescent="0.15">
      <c r="A86" s="534"/>
      <c r="B86" s="138"/>
      <c r="C86" s="139"/>
      <c r="D86" s="140"/>
      <c r="E86" s="140"/>
      <c r="F86" s="140"/>
      <c r="G86" s="141"/>
      <c r="H86" s="141"/>
      <c r="I86" s="141"/>
      <c r="J86" s="141"/>
      <c r="K86" s="141"/>
      <c r="L86" s="141"/>
      <c r="M86" s="141"/>
      <c r="N86" s="141"/>
      <c r="O86" s="141"/>
      <c r="P86" s="141"/>
      <c r="Q86" s="141"/>
      <c r="R86" s="141"/>
      <c r="S86" s="141"/>
      <c r="T86" s="142"/>
      <c r="U86" s="143"/>
      <c r="V86" s="143"/>
      <c r="W86" s="143"/>
      <c r="X86" s="132"/>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c r="BQ86" s="42"/>
      <c r="BR86" s="42"/>
      <c r="BT86" s="6"/>
      <c r="BU86" s="6"/>
      <c r="BV86" s="6"/>
      <c r="BW86" s="6"/>
      <c r="BX86" s="116"/>
      <c r="BY86" s="116"/>
      <c r="BZ86" s="116"/>
      <c r="CA86" s="6"/>
      <c r="CB86" s="6"/>
      <c r="CY86" s="12"/>
      <c r="CZ86" s="12"/>
    </row>
    <row r="87" spans="1:105" s="11" customFormat="1" ht="18" customHeight="1" x14ac:dyDescent="0.15">
      <c r="A87" s="536"/>
      <c r="B87" s="133"/>
      <c r="C87" s="119"/>
      <c r="D87" s="144"/>
      <c r="E87" s="144"/>
      <c r="F87" s="144"/>
      <c r="G87" s="121"/>
      <c r="H87" s="121"/>
      <c r="I87" s="121"/>
      <c r="J87" s="121"/>
      <c r="K87" s="121"/>
      <c r="L87" s="121"/>
      <c r="M87" s="121"/>
      <c r="N87" s="121"/>
      <c r="O87" s="121"/>
      <c r="P87" s="121"/>
      <c r="Q87" s="121"/>
      <c r="R87" s="121"/>
      <c r="S87" s="121"/>
      <c r="T87" s="85"/>
      <c r="U87" s="122"/>
      <c r="V87" s="122"/>
      <c r="W87" s="122"/>
      <c r="X87" s="132"/>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c r="BQ87" s="42"/>
      <c r="BR87" s="42"/>
      <c r="BT87" s="6"/>
      <c r="BU87" s="6"/>
      <c r="BV87" s="6"/>
      <c r="BW87" s="6"/>
      <c r="BX87" s="116"/>
      <c r="BY87" s="116"/>
      <c r="BZ87" s="116"/>
      <c r="CA87" s="6"/>
      <c r="CB87" s="6"/>
      <c r="CY87" s="12"/>
      <c r="CZ87" s="12"/>
    </row>
    <row r="88" spans="1:105" s="6" customFormat="1" ht="30" customHeight="1" x14ac:dyDescent="0.2">
      <c r="A88" s="145"/>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22"/>
      <c r="B89" s="147"/>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c r="B90" s="148"/>
      <c r="C90" s="149"/>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c r="BR90" s="6"/>
      <c r="BS90" s="6"/>
      <c r="BT90" s="6"/>
      <c r="BU90" s="6"/>
      <c r="BV90" s="6"/>
      <c r="BW90" s="6"/>
      <c r="BX90" s="116"/>
      <c r="BY90" s="6"/>
      <c r="BZ90" s="6"/>
      <c r="CA90" s="6"/>
      <c r="CB90" s="6"/>
      <c r="CW90" s="12"/>
      <c r="CX90" s="12"/>
    </row>
    <row r="91" spans="1:105" s="11" customFormat="1" ht="20.25" customHeight="1" x14ac:dyDescent="0.15">
      <c r="A91" s="134"/>
      <c r="B91" s="150"/>
      <c r="C91" s="149"/>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c r="BR91" s="6"/>
      <c r="BS91" s="6"/>
      <c r="BT91" s="6"/>
      <c r="BU91" s="6"/>
      <c r="BV91" s="6"/>
      <c r="BW91" s="6"/>
      <c r="BX91" s="116"/>
      <c r="BY91" s="6"/>
      <c r="BZ91" s="6"/>
      <c r="CA91" s="6"/>
      <c r="CB91" s="6"/>
      <c r="CW91" s="12"/>
      <c r="CX91" s="12"/>
    </row>
    <row r="92" spans="1:105" s="11" customFormat="1" ht="17.25" customHeight="1" x14ac:dyDescent="0.15">
      <c r="A92" s="151"/>
      <c r="B92" s="150"/>
      <c r="C92" s="149"/>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c r="B94" s="155"/>
      <c r="C94" s="155"/>
      <c r="D94" s="155"/>
      <c r="E94" s="156"/>
      <c r="F94" s="156"/>
      <c r="G94" s="156"/>
      <c r="AA94" s="107"/>
      <c r="AD94" s="107"/>
      <c r="AG94" s="107"/>
      <c r="AJ94" s="107"/>
      <c r="AR94" s="3"/>
      <c r="BZ94" s="11"/>
      <c r="CZ94" s="3"/>
      <c r="DA94" s="3"/>
    </row>
    <row r="95" spans="1:105" s="11" customFormat="1" x14ac:dyDescent="0.15">
      <c r="A95" s="548"/>
      <c r="B95" s="738"/>
      <c r="C95" s="157"/>
      <c r="D95" s="157"/>
      <c r="E95" s="157"/>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739"/>
      <c r="B96" s="739"/>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737"/>
      <c r="B97" s="737"/>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737"/>
      <c r="B98" s="737"/>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737"/>
      <c r="B99" s="737"/>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737"/>
      <c r="B100" s="737"/>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737"/>
      <c r="B101" s="737"/>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737"/>
      <c r="B102" s="737"/>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737"/>
      <c r="B103" s="737"/>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737"/>
      <c r="B104" s="737"/>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737"/>
      <c r="B105" s="737"/>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737"/>
      <c r="B106" s="737"/>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737"/>
      <c r="B107" s="737"/>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737"/>
      <c r="B108" s="737"/>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737"/>
      <c r="B109" s="737"/>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737"/>
      <c r="B110" s="737"/>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740"/>
      <c r="B111" s="740"/>
      <c r="C111" s="208"/>
      <c r="D111" s="208"/>
      <c r="E111" s="208"/>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26"/>
      <c r="B112" s="227"/>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26"/>
      <c r="B113" s="227"/>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26"/>
      <c r="B115" s="227"/>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26"/>
      <c r="B116" s="227"/>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8"/>
      <c r="B117" s="229"/>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c r="B118" s="159"/>
      <c r="N118" s="8"/>
      <c r="X118" s="160"/>
      <c r="AD118" s="107"/>
      <c r="AE118" s="107"/>
      <c r="AH118" s="107"/>
      <c r="AK118" s="107"/>
      <c r="AP118" s="107"/>
    </row>
    <row r="119" spans="1:104" s="11" customFormat="1" ht="89.25" customHeight="1" x14ac:dyDescent="0.15">
      <c r="A119" s="581"/>
      <c r="B119" s="548"/>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741"/>
      <c r="AG119" s="549"/>
      <c r="AH119" s="548"/>
      <c r="AI119" s="549"/>
      <c r="AJ119" s="548"/>
      <c r="AK119" s="549"/>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582"/>
      <c r="B120" s="534"/>
      <c r="C120" s="581"/>
      <c r="D120" s="595"/>
      <c r="E120" s="595"/>
      <c r="F120" s="595"/>
      <c r="G120" s="595"/>
      <c r="H120" s="595"/>
      <c r="I120" s="595"/>
      <c r="J120" s="595"/>
      <c r="K120" s="595"/>
      <c r="L120" s="595"/>
      <c r="M120" s="595"/>
      <c r="N120" s="595"/>
      <c r="O120" s="595"/>
      <c r="P120" s="595"/>
      <c r="Q120" s="595"/>
      <c r="R120" s="595"/>
      <c r="S120" s="590"/>
      <c r="T120" s="581"/>
      <c r="U120" s="590"/>
      <c r="V120" s="557"/>
      <c r="W120" s="539"/>
      <c r="X120" s="548"/>
      <c r="Y120" s="716"/>
      <c r="Z120" s="716"/>
      <c r="AA120" s="716"/>
      <c r="AB120" s="716"/>
      <c r="AC120" s="716"/>
      <c r="AD120" s="716"/>
      <c r="AE120" s="716"/>
      <c r="AF120" s="748"/>
      <c r="AG120" s="745"/>
      <c r="AH120" s="742"/>
      <c r="AI120" s="745"/>
      <c r="AJ120" s="742"/>
      <c r="AK120" s="745"/>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582"/>
      <c r="B121" s="535"/>
      <c r="C121" s="583"/>
      <c r="D121" s="603"/>
      <c r="E121" s="603"/>
      <c r="F121" s="603"/>
      <c r="G121" s="603"/>
      <c r="H121" s="603"/>
      <c r="I121" s="603"/>
      <c r="J121" s="603"/>
      <c r="K121" s="603"/>
      <c r="L121" s="603"/>
      <c r="M121" s="603"/>
      <c r="N121" s="603"/>
      <c r="O121" s="603"/>
      <c r="P121" s="603"/>
      <c r="Q121" s="603"/>
      <c r="R121" s="603"/>
      <c r="S121" s="591"/>
      <c r="T121" s="583"/>
      <c r="U121" s="591"/>
      <c r="V121" s="559"/>
      <c r="W121" s="561"/>
      <c r="X121" s="562"/>
      <c r="Y121" s="563"/>
      <c r="Z121" s="563"/>
      <c r="AA121" s="564"/>
      <c r="AB121" s="562"/>
      <c r="AC121" s="563"/>
      <c r="AD121" s="563"/>
      <c r="AE121" s="563"/>
      <c r="AF121" s="749"/>
      <c r="AG121" s="746"/>
      <c r="AH121" s="743"/>
      <c r="AI121" s="746"/>
      <c r="AJ121" s="743"/>
      <c r="AK121" s="74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583"/>
      <c r="B122" s="536"/>
      <c r="C122" s="13"/>
      <c r="D122" s="108"/>
      <c r="E122" s="15"/>
      <c r="F122" s="15"/>
      <c r="G122" s="15"/>
      <c r="H122" s="16"/>
      <c r="I122" s="16"/>
      <c r="J122" s="16"/>
      <c r="K122" s="16"/>
      <c r="L122" s="16"/>
      <c r="M122" s="16"/>
      <c r="N122" s="16"/>
      <c r="O122" s="16"/>
      <c r="P122" s="16"/>
      <c r="Q122" s="16"/>
      <c r="R122" s="16"/>
      <c r="S122" s="17"/>
      <c r="T122" s="13"/>
      <c r="U122" s="18"/>
      <c r="V122" s="220"/>
      <c r="W122" s="18"/>
      <c r="X122" s="216"/>
      <c r="Y122" s="19"/>
      <c r="Z122" s="15"/>
      <c r="AA122" s="18"/>
      <c r="AB122" s="19"/>
      <c r="AC122" s="19"/>
      <c r="AD122" s="15"/>
      <c r="AE122" s="161"/>
      <c r="AF122" s="750"/>
      <c r="AG122" s="747"/>
      <c r="AH122" s="744"/>
      <c r="AI122" s="747"/>
      <c r="AJ122" s="744"/>
      <c r="AK122" s="74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c r="B123" s="22"/>
      <c r="C123" s="23"/>
      <c r="D123" s="49"/>
      <c r="E123" s="30"/>
      <c r="F123" s="30"/>
      <c r="G123" s="30"/>
      <c r="H123" s="52"/>
      <c r="I123" s="52"/>
      <c r="J123" s="52"/>
      <c r="K123" s="52"/>
      <c r="L123" s="52"/>
      <c r="M123" s="52"/>
      <c r="N123" s="52"/>
      <c r="O123" s="52"/>
      <c r="P123" s="52"/>
      <c r="Q123" s="52"/>
      <c r="R123" s="52"/>
      <c r="S123" s="52"/>
      <c r="T123" s="27"/>
      <c r="U123" s="28"/>
      <c r="V123" s="27"/>
      <c r="W123" s="28"/>
      <c r="X123" s="29"/>
      <c r="Y123" s="27"/>
      <c r="Z123" s="30"/>
      <c r="AA123" s="28"/>
      <c r="AB123" s="31"/>
      <c r="AC123" s="27"/>
      <c r="AD123" s="30"/>
      <c r="AE123" s="52"/>
      <c r="AF123" s="162"/>
      <c r="AG123" s="28"/>
      <c r="AH123" s="163"/>
      <c r="AI123" s="164"/>
      <c r="AJ123" s="163"/>
      <c r="AK123" s="164"/>
      <c r="AL123" s="41"/>
      <c r="AM123" s="6"/>
      <c r="AN123" s="107"/>
      <c r="AO123" s="6"/>
      <c r="AP123" s="6"/>
      <c r="AQ123" s="6"/>
      <c r="AR123" s="6"/>
      <c r="AS123" s="6"/>
      <c r="AT123" s="6"/>
      <c r="AU123" s="6"/>
      <c r="BF123" s="6"/>
      <c r="BG123" s="6"/>
      <c r="BH123" s="6"/>
      <c r="BI123" s="6"/>
      <c r="BJ123" s="6"/>
      <c r="BK123" s="6"/>
      <c r="BL123" s="6"/>
      <c r="BM123" s="6"/>
      <c r="BN123" s="6"/>
      <c r="BO123" s="6"/>
      <c r="BP123" s="42"/>
      <c r="BQ123" s="43"/>
      <c r="BR123" s="43"/>
      <c r="BS123" s="43"/>
      <c r="BT123" s="43"/>
      <c r="BU123" s="44"/>
      <c r="BV123" s="45"/>
      <c r="BW123" s="46"/>
      <c r="BX123" s="47"/>
      <c r="BY123" s="47"/>
      <c r="BZ123" s="47"/>
      <c r="CA123" s="47"/>
      <c r="CB123" s="47"/>
      <c r="CC123" s="47"/>
      <c r="CD123" s="47"/>
    </row>
    <row r="124" spans="1:104" s="11" customFormat="1" ht="15" customHeight="1" x14ac:dyDescent="0.15">
      <c r="A124" s="48"/>
      <c r="B124" s="22"/>
      <c r="C124" s="27"/>
      <c r="D124" s="49"/>
      <c r="E124" s="30"/>
      <c r="F124" s="30"/>
      <c r="G124" s="30"/>
      <c r="H124" s="52"/>
      <c r="I124" s="52"/>
      <c r="J124" s="52"/>
      <c r="K124" s="52"/>
      <c r="L124" s="52"/>
      <c r="M124" s="52"/>
      <c r="N124" s="52"/>
      <c r="O124" s="52"/>
      <c r="P124" s="52"/>
      <c r="Q124" s="52"/>
      <c r="R124" s="52"/>
      <c r="S124" s="52"/>
      <c r="T124" s="27"/>
      <c r="U124" s="28"/>
      <c r="V124" s="27"/>
      <c r="W124" s="28"/>
      <c r="X124" s="29"/>
      <c r="Y124" s="27"/>
      <c r="Z124" s="30"/>
      <c r="AA124" s="28"/>
      <c r="AB124" s="31"/>
      <c r="AC124" s="27"/>
      <c r="AD124" s="30"/>
      <c r="AE124" s="52"/>
      <c r="AF124" s="162"/>
      <c r="AG124" s="28"/>
      <c r="AH124" s="165"/>
      <c r="AI124" s="166"/>
      <c r="AJ124" s="165"/>
      <c r="AK124" s="166"/>
      <c r="AL124" s="132"/>
      <c r="AM124" s="6"/>
      <c r="AN124" s="107"/>
      <c r="AO124" s="6"/>
      <c r="AP124" s="6"/>
      <c r="AQ124" s="6"/>
      <c r="AR124" s="6"/>
      <c r="AS124" s="6"/>
      <c r="AT124" s="6"/>
      <c r="AU124" s="6"/>
      <c r="BG124" s="6"/>
      <c r="BH124" s="6"/>
      <c r="BI124" s="6"/>
      <c r="BJ124" s="6"/>
      <c r="BK124" s="6"/>
      <c r="BL124" s="6"/>
      <c r="BM124" s="6"/>
      <c r="BN124" s="6"/>
      <c r="BO124" s="6"/>
      <c r="BP124" s="6"/>
      <c r="BQ124" s="42"/>
      <c r="BR124" s="42"/>
      <c r="BS124" s="42"/>
      <c r="BT124" s="42"/>
      <c r="BU124" s="42"/>
      <c r="BY124" s="116"/>
      <c r="BZ124" s="116"/>
      <c r="CA124" s="116"/>
      <c r="CB124" s="116"/>
      <c r="CC124" s="6"/>
    </row>
    <row r="125" spans="1:104" s="11" customFormat="1" ht="15" customHeight="1" x14ac:dyDescent="0.15">
      <c r="A125" s="48"/>
      <c r="B125" s="22"/>
      <c r="C125" s="27"/>
      <c r="D125" s="49"/>
      <c r="E125" s="30"/>
      <c r="F125" s="30"/>
      <c r="G125" s="30"/>
      <c r="H125" s="52"/>
      <c r="I125" s="52"/>
      <c r="J125" s="52"/>
      <c r="K125" s="52"/>
      <c r="L125" s="52"/>
      <c r="M125" s="52"/>
      <c r="N125" s="52"/>
      <c r="O125" s="52"/>
      <c r="P125" s="52"/>
      <c r="Q125" s="52"/>
      <c r="R125" s="52"/>
      <c r="S125" s="52"/>
      <c r="T125" s="27"/>
      <c r="U125" s="28"/>
      <c r="V125" s="27"/>
      <c r="W125" s="28"/>
      <c r="X125" s="29"/>
      <c r="Y125" s="27"/>
      <c r="Z125" s="30"/>
      <c r="AA125" s="28"/>
      <c r="AB125" s="31"/>
      <c r="AC125" s="27"/>
      <c r="AD125" s="30"/>
      <c r="AE125" s="52"/>
      <c r="AF125" s="162"/>
      <c r="AG125" s="28"/>
      <c r="AH125" s="165"/>
      <c r="AI125" s="166"/>
      <c r="AJ125" s="165"/>
      <c r="AK125" s="166"/>
      <c r="AL125" s="132"/>
      <c r="AM125" s="6"/>
      <c r="AN125" s="107"/>
      <c r="AO125" s="6"/>
      <c r="AP125" s="6"/>
      <c r="AQ125" s="6"/>
      <c r="AR125" s="6"/>
      <c r="AS125" s="6"/>
      <c r="AT125" s="6"/>
      <c r="AU125" s="6"/>
      <c r="BG125" s="6"/>
      <c r="BH125" s="6"/>
      <c r="BI125" s="6"/>
      <c r="BJ125" s="6"/>
      <c r="BK125" s="6"/>
      <c r="BL125" s="6"/>
      <c r="BM125" s="6"/>
      <c r="BN125" s="6"/>
      <c r="BO125" s="6"/>
      <c r="BP125" s="6"/>
      <c r="BQ125" s="42"/>
      <c r="BR125" s="42"/>
      <c r="BS125" s="42"/>
      <c r="BT125" s="42"/>
      <c r="BU125" s="42"/>
      <c r="BY125" s="116"/>
      <c r="BZ125" s="116"/>
      <c r="CA125" s="116"/>
      <c r="CB125" s="116"/>
      <c r="CC125" s="6"/>
    </row>
    <row r="126" spans="1:104" s="11" customFormat="1" ht="15" customHeight="1" x14ac:dyDescent="0.15">
      <c r="A126" s="48"/>
      <c r="B126" s="22"/>
      <c r="C126" s="27"/>
      <c r="D126" s="49"/>
      <c r="E126" s="30"/>
      <c r="F126" s="30"/>
      <c r="G126" s="30"/>
      <c r="H126" s="52"/>
      <c r="I126" s="52"/>
      <c r="J126" s="52"/>
      <c r="K126" s="52"/>
      <c r="L126" s="52"/>
      <c r="M126" s="52"/>
      <c r="N126" s="52"/>
      <c r="O126" s="52"/>
      <c r="P126" s="52"/>
      <c r="Q126" s="52"/>
      <c r="R126" s="52"/>
      <c r="S126" s="52"/>
      <c r="T126" s="27"/>
      <c r="U126" s="28"/>
      <c r="V126" s="27"/>
      <c r="W126" s="28"/>
      <c r="X126" s="29"/>
      <c r="Y126" s="27"/>
      <c r="Z126" s="30"/>
      <c r="AA126" s="28"/>
      <c r="AB126" s="31"/>
      <c r="AC126" s="27"/>
      <c r="AD126" s="30"/>
      <c r="AE126" s="52"/>
      <c r="AF126" s="162"/>
      <c r="AG126" s="28"/>
      <c r="AH126" s="165"/>
      <c r="AI126" s="166"/>
      <c r="AJ126" s="165"/>
      <c r="AK126" s="166"/>
      <c r="AL126" s="132"/>
      <c r="AM126" s="6"/>
      <c r="AN126" s="107"/>
      <c r="AO126" s="6"/>
      <c r="AP126" s="6"/>
      <c r="AQ126" s="6"/>
      <c r="AR126" s="6"/>
      <c r="AS126" s="6"/>
      <c r="AT126" s="6"/>
      <c r="AU126" s="6"/>
      <c r="BG126" s="6"/>
      <c r="BH126" s="6"/>
      <c r="BI126" s="6"/>
      <c r="BJ126" s="6"/>
      <c r="BK126" s="6"/>
      <c r="BL126" s="6"/>
      <c r="BM126" s="6"/>
      <c r="BN126" s="6"/>
      <c r="BO126" s="6"/>
      <c r="BP126" s="6"/>
      <c r="BQ126" s="42"/>
      <c r="BR126" s="42"/>
      <c r="BS126" s="42"/>
      <c r="BT126" s="42"/>
      <c r="BU126" s="42"/>
      <c r="BY126" s="116"/>
      <c r="BZ126" s="116"/>
      <c r="CA126" s="116"/>
      <c r="CB126" s="116"/>
      <c r="CC126" s="6"/>
    </row>
    <row r="127" spans="1:104" s="11" customFormat="1" ht="15" customHeight="1" x14ac:dyDescent="0.15">
      <c r="A127" s="48"/>
      <c r="B127" s="22"/>
      <c r="C127" s="27"/>
      <c r="D127" s="49"/>
      <c r="E127" s="30"/>
      <c r="F127" s="30"/>
      <c r="G127" s="30"/>
      <c r="H127" s="52"/>
      <c r="I127" s="52"/>
      <c r="J127" s="52"/>
      <c r="K127" s="52"/>
      <c r="L127" s="52"/>
      <c r="M127" s="52"/>
      <c r="N127" s="52"/>
      <c r="O127" s="52"/>
      <c r="P127" s="52"/>
      <c r="Q127" s="52"/>
      <c r="R127" s="52"/>
      <c r="S127" s="52"/>
      <c r="T127" s="27"/>
      <c r="U127" s="28"/>
      <c r="V127" s="27"/>
      <c r="W127" s="28"/>
      <c r="X127" s="29"/>
      <c r="Y127" s="27"/>
      <c r="Z127" s="30"/>
      <c r="AA127" s="28"/>
      <c r="AB127" s="31"/>
      <c r="AC127" s="27"/>
      <c r="AD127" s="30"/>
      <c r="AE127" s="52"/>
      <c r="AF127" s="162"/>
      <c r="AG127" s="28"/>
      <c r="AH127" s="165"/>
      <c r="AI127" s="166"/>
      <c r="AJ127" s="165"/>
      <c r="AK127" s="166"/>
      <c r="AL127" s="132"/>
      <c r="AM127" s="6"/>
      <c r="AN127" s="107"/>
      <c r="AO127" s="6"/>
      <c r="AP127" s="6"/>
      <c r="AQ127" s="6"/>
      <c r="AR127" s="6"/>
      <c r="AS127" s="6"/>
      <c r="AT127" s="6"/>
      <c r="AU127" s="6"/>
      <c r="BG127" s="6"/>
      <c r="BH127" s="6"/>
      <c r="BI127" s="6"/>
      <c r="BJ127" s="6"/>
      <c r="BK127" s="6"/>
      <c r="BL127" s="6"/>
      <c r="BM127" s="6"/>
      <c r="BN127" s="6"/>
      <c r="BO127" s="6"/>
      <c r="BP127" s="6"/>
      <c r="BQ127" s="42"/>
      <c r="BR127" s="42"/>
      <c r="BS127" s="42"/>
      <c r="BT127" s="42"/>
      <c r="BU127" s="42"/>
      <c r="BY127" s="116"/>
      <c r="BZ127" s="116"/>
      <c r="CA127" s="116"/>
      <c r="CB127" s="116"/>
      <c r="CC127" s="6"/>
    </row>
    <row r="128" spans="1:104" s="11" customFormat="1" ht="15" customHeight="1" x14ac:dyDescent="0.15">
      <c r="A128" s="48"/>
      <c r="B128" s="22"/>
      <c r="C128" s="27"/>
      <c r="D128" s="49"/>
      <c r="E128" s="30"/>
      <c r="F128" s="30"/>
      <c r="G128" s="30"/>
      <c r="H128" s="52"/>
      <c r="I128" s="52"/>
      <c r="J128" s="52"/>
      <c r="K128" s="52"/>
      <c r="L128" s="52"/>
      <c r="M128" s="52"/>
      <c r="N128" s="52"/>
      <c r="O128" s="52"/>
      <c r="P128" s="52"/>
      <c r="Q128" s="52"/>
      <c r="R128" s="52"/>
      <c r="S128" s="52"/>
      <c r="T128" s="27"/>
      <c r="U128" s="28"/>
      <c r="V128" s="27"/>
      <c r="W128" s="28"/>
      <c r="X128" s="29"/>
      <c r="Y128" s="27"/>
      <c r="Z128" s="30"/>
      <c r="AA128" s="28"/>
      <c r="AB128" s="31"/>
      <c r="AC128" s="27"/>
      <c r="AD128" s="30"/>
      <c r="AE128" s="52"/>
      <c r="AF128" s="162"/>
      <c r="AG128" s="28"/>
      <c r="AH128" s="165"/>
      <c r="AI128" s="166"/>
      <c r="AJ128" s="165"/>
      <c r="AK128" s="166"/>
      <c r="AL128" s="132"/>
      <c r="AM128" s="6"/>
      <c r="AN128" s="107"/>
      <c r="AO128" s="6"/>
      <c r="AP128" s="6"/>
      <c r="AQ128" s="6"/>
      <c r="AR128" s="6"/>
      <c r="AS128" s="6"/>
      <c r="AT128" s="6"/>
      <c r="AU128" s="6"/>
      <c r="BG128" s="6"/>
      <c r="BH128" s="6"/>
      <c r="BI128" s="6"/>
      <c r="BJ128" s="6"/>
      <c r="BK128" s="6"/>
      <c r="BL128" s="6"/>
      <c r="BM128" s="6"/>
      <c r="BN128" s="6"/>
      <c r="BO128" s="6"/>
      <c r="BP128" s="6"/>
      <c r="BQ128" s="42"/>
      <c r="BR128" s="42"/>
      <c r="BS128" s="42"/>
      <c r="BT128" s="42"/>
      <c r="BU128" s="42"/>
      <c r="BY128" s="116"/>
      <c r="BZ128" s="116"/>
      <c r="CA128" s="116"/>
      <c r="CB128" s="116"/>
      <c r="CC128" s="6"/>
    </row>
    <row r="129" spans="1:81" s="11" customFormat="1" ht="15" customHeight="1" x14ac:dyDescent="0.15">
      <c r="A129" s="48"/>
      <c r="B129" s="22"/>
      <c r="C129" s="27"/>
      <c r="D129" s="49"/>
      <c r="E129" s="30"/>
      <c r="F129" s="30"/>
      <c r="G129" s="30"/>
      <c r="H129" s="52"/>
      <c r="I129" s="52"/>
      <c r="J129" s="52"/>
      <c r="K129" s="52"/>
      <c r="L129" s="52"/>
      <c r="M129" s="52"/>
      <c r="N129" s="52"/>
      <c r="O129" s="52"/>
      <c r="P129" s="52"/>
      <c r="Q129" s="52"/>
      <c r="R129" s="52"/>
      <c r="S129" s="52"/>
      <c r="T129" s="27"/>
      <c r="U129" s="28"/>
      <c r="V129" s="27"/>
      <c r="W129" s="28"/>
      <c r="X129" s="29"/>
      <c r="Y129" s="27"/>
      <c r="Z129" s="30"/>
      <c r="AA129" s="28"/>
      <c r="AB129" s="31"/>
      <c r="AC129" s="27"/>
      <c r="AD129" s="30"/>
      <c r="AE129" s="52"/>
      <c r="AF129" s="162"/>
      <c r="AG129" s="28"/>
      <c r="AH129" s="165"/>
      <c r="AI129" s="166"/>
      <c r="AJ129" s="165"/>
      <c r="AK129" s="166"/>
      <c r="AL129" s="132"/>
      <c r="AM129" s="6"/>
      <c r="AN129" s="107"/>
      <c r="AO129" s="6"/>
      <c r="AP129" s="6"/>
      <c r="AQ129" s="6"/>
      <c r="AR129" s="6"/>
      <c r="AS129" s="6"/>
      <c r="AT129" s="6"/>
      <c r="AU129" s="6"/>
      <c r="BG129" s="6"/>
      <c r="BH129" s="6"/>
      <c r="BI129" s="6"/>
      <c r="BJ129" s="6"/>
      <c r="BK129" s="6"/>
      <c r="BL129" s="6"/>
      <c r="BM129" s="6"/>
      <c r="BN129" s="6"/>
      <c r="BO129" s="6"/>
      <c r="BP129" s="6"/>
      <c r="BQ129" s="42"/>
      <c r="BR129" s="42"/>
      <c r="BS129" s="42"/>
      <c r="BT129" s="42"/>
      <c r="BU129" s="42"/>
      <c r="BY129" s="116"/>
      <c r="BZ129" s="116"/>
      <c r="CA129" s="116"/>
      <c r="CB129" s="116"/>
      <c r="CC129" s="6"/>
    </row>
    <row r="130" spans="1:81" s="11" customFormat="1" ht="15" customHeight="1" x14ac:dyDescent="0.15">
      <c r="A130" s="73"/>
      <c r="B130" s="74"/>
      <c r="C130" s="75"/>
      <c r="D130" s="76"/>
      <c r="E130" s="77"/>
      <c r="F130" s="77"/>
      <c r="G130" s="77"/>
      <c r="H130" s="78"/>
      <c r="I130" s="78"/>
      <c r="J130" s="78"/>
      <c r="K130" s="78"/>
      <c r="L130" s="78"/>
      <c r="M130" s="78"/>
      <c r="N130" s="78"/>
      <c r="O130" s="78"/>
      <c r="P130" s="78"/>
      <c r="Q130" s="78"/>
      <c r="R130" s="78"/>
      <c r="S130" s="78"/>
      <c r="T130" s="75"/>
      <c r="U130" s="71"/>
      <c r="V130" s="79"/>
      <c r="W130" s="80"/>
      <c r="X130" s="81"/>
      <c r="Y130" s="75"/>
      <c r="Z130" s="77"/>
      <c r="AA130" s="71"/>
      <c r="AB130" s="82"/>
      <c r="AC130" s="75"/>
      <c r="AD130" s="77"/>
      <c r="AE130" s="78"/>
      <c r="AF130" s="162"/>
      <c r="AG130" s="28"/>
      <c r="AH130" s="165"/>
      <c r="AI130" s="166"/>
      <c r="AJ130" s="165"/>
      <c r="AK130" s="166"/>
      <c r="AL130" s="132"/>
      <c r="AM130" s="6"/>
      <c r="AN130" s="107"/>
      <c r="AO130" s="6"/>
      <c r="AP130" s="6"/>
      <c r="AQ130" s="6"/>
      <c r="AR130" s="6"/>
      <c r="AS130" s="6"/>
      <c r="AT130" s="6"/>
      <c r="AU130" s="6"/>
      <c r="BG130" s="6"/>
      <c r="BH130" s="6"/>
      <c r="BI130" s="6"/>
      <c r="BJ130" s="6"/>
      <c r="BK130" s="6"/>
      <c r="BL130" s="6"/>
      <c r="BM130" s="6"/>
      <c r="BN130" s="6"/>
      <c r="BO130" s="6"/>
      <c r="BP130" s="6"/>
      <c r="BQ130" s="42"/>
      <c r="BR130" s="42"/>
      <c r="BS130" s="42"/>
      <c r="BT130" s="42"/>
      <c r="BU130" s="42"/>
      <c r="BY130" s="116"/>
      <c r="BZ130" s="116"/>
      <c r="CA130" s="116"/>
      <c r="CB130" s="116"/>
      <c r="CC130" s="6"/>
    </row>
    <row r="131" spans="1:81" s="11" customFormat="1" ht="15" customHeight="1" x14ac:dyDescent="0.15">
      <c r="A131" s="216"/>
      <c r="B131" s="92"/>
      <c r="C131" s="93"/>
      <c r="D131" s="94"/>
      <c r="E131" s="95"/>
      <c r="F131" s="96"/>
      <c r="G131" s="97"/>
      <c r="H131" s="97"/>
      <c r="I131" s="97"/>
      <c r="J131" s="97"/>
      <c r="K131" s="97"/>
      <c r="L131" s="97"/>
      <c r="M131" s="97"/>
      <c r="N131" s="97"/>
      <c r="O131" s="97"/>
      <c r="P131" s="97"/>
      <c r="Q131" s="97"/>
      <c r="R131" s="97"/>
      <c r="S131" s="97"/>
      <c r="T131" s="98"/>
      <c r="U131" s="99"/>
      <c r="V131" s="98"/>
      <c r="W131" s="99"/>
      <c r="X131" s="98"/>
      <c r="Y131" s="98"/>
      <c r="Z131" s="95"/>
      <c r="AA131" s="94"/>
      <c r="AB131" s="93"/>
      <c r="AC131" s="98"/>
      <c r="AD131" s="95"/>
      <c r="AE131" s="94"/>
      <c r="AF131" s="167"/>
      <c r="AG131" s="99"/>
      <c r="AH131" s="93"/>
      <c r="AI131" s="99"/>
      <c r="AJ131" s="93"/>
      <c r="AK131" s="99"/>
      <c r="AL131" s="132"/>
      <c r="AM131" s="6"/>
      <c r="AN131" s="107"/>
      <c r="AO131" s="6"/>
      <c r="AP131" s="6"/>
      <c r="AQ131" s="6"/>
      <c r="AR131" s="6"/>
      <c r="AS131" s="6"/>
      <c r="AT131" s="6"/>
      <c r="AU131" s="6"/>
      <c r="BG131" s="6"/>
      <c r="BH131" s="6"/>
      <c r="BI131" s="6"/>
      <c r="BJ131" s="6"/>
      <c r="BK131" s="6"/>
      <c r="BL131" s="6"/>
      <c r="BM131" s="6"/>
      <c r="BN131" s="6"/>
      <c r="BO131" s="6"/>
      <c r="BP131" s="6"/>
      <c r="BQ131" s="42"/>
      <c r="BR131" s="42"/>
      <c r="BS131" s="42"/>
      <c r="BT131" s="42"/>
      <c r="BU131" s="42"/>
      <c r="BY131" s="116"/>
      <c r="BZ131" s="116"/>
      <c r="CA131" s="116"/>
      <c r="CB131" s="116"/>
      <c r="CC131" s="6"/>
    </row>
    <row r="132" spans="1:81" s="6" customFormat="1" ht="21.75" customHeight="1" x14ac:dyDescent="0.15">
      <c r="A132" s="168"/>
      <c r="X132" s="169"/>
      <c r="AD132" s="107"/>
      <c r="AE132" s="107"/>
      <c r="AH132" s="107"/>
      <c r="AK132" s="107"/>
      <c r="AP132" s="107"/>
    </row>
    <row r="133" spans="1:81" s="6" customFormat="1" ht="13.5" customHeight="1" x14ac:dyDescent="0.15">
      <c r="A133" s="168"/>
      <c r="AD133" s="107"/>
      <c r="AE133" s="107"/>
      <c r="AH133" s="107"/>
      <c r="AK133" s="107"/>
      <c r="AP133" s="107"/>
    </row>
    <row r="134" spans="1:81" s="6" customFormat="1" ht="33" customHeight="1" x14ac:dyDescent="0.25">
      <c r="A134" s="170"/>
      <c r="B134" s="8"/>
      <c r="C134" s="8"/>
      <c r="D134" s="8"/>
      <c r="E134" s="171"/>
      <c r="F134" s="171"/>
      <c r="G134" s="171"/>
      <c r="H134" s="171"/>
      <c r="AD134" s="107"/>
      <c r="AE134" s="107"/>
      <c r="AH134" s="107"/>
      <c r="AK134" s="107"/>
      <c r="AP134" s="107"/>
    </row>
    <row r="135" spans="1:81" s="6" customFormat="1" ht="10.5" customHeight="1" x14ac:dyDescent="0.15">
      <c r="A135" s="581"/>
      <c r="B135" s="534"/>
      <c r="C135" s="581"/>
      <c r="D135" s="595"/>
      <c r="E135" s="595"/>
      <c r="F135" s="595"/>
      <c r="G135" s="595"/>
      <c r="H135" s="595"/>
      <c r="I135" s="595"/>
      <c r="J135" s="595"/>
      <c r="K135" s="595"/>
      <c r="L135" s="595"/>
      <c r="M135" s="595"/>
      <c r="N135" s="595"/>
      <c r="O135" s="595"/>
      <c r="P135" s="595"/>
      <c r="Q135" s="595"/>
      <c r="R135" s="595"/>
      <c r="S135" s="590"/>
      <c r="T135" s="581"/>
      <c r="U135" s="607"/>
      <c r="V135" s="751"/>
      <c r="W135" s="590"/>
      <c r="AR135" s="107"/>
      <c r="AS135" s="107"/>
      <c r="AU135" s="107"/>
      <c r="BA135" s="107"/>
    </row>
    <row r="136" spans="1:81" s="6" customFormat="1" x14ac:dyDescent="0.15">
      <c r="A136" s="582"/>
      <c r="B136" s="535"/>
      <c r="C136" s="582"/>
      <c r="D136" s="756"/>
      <c r="E136" s="756"/>
      <c r="F136" s="756"/>
      <c r="G136" s="756"/>
      <c r="H136" s="756"/>
      <c r="I136" s="756"/>
      <c r="J136" s="756"/>
      <c r="K136" s="756"/>
      <c r="L136" s="756"/>
      <c r="M136" s="756"/>
      <c r="N136" s="756"/>
      <c r="O136" s="756"/>
      <c r="P136" s="756"/>
      <c r="Q136" s="756"/>
      <c r="R136" s="756"/>
      <c r="S136" s="709"/>
      <c r="T136" s="582"/>
      <c r="U136" s="608"/>
      <c r="V136" s="752"/>
      <c r="W136" s="709"/>
      <c r="AR136" s="107"/>
      <c r="AS136" s="107"/>
      <c r="AU136" s="107"/>
      <c r="BA136" s="107"/>
    </row>
    <row r="137" spans="1:81" s="6" customFormat="1" ht="27" customHeight="1" x14ac:dyDescent="0.25">
      <c r="A137" s="582"/>
      <c r="B137" s="535"/>
      <c r="C137" s="583"/>
      <c r="D137" s="603"/>
      <c r="E137" s="603"/>
      <c r="F137" s="603"/>
      <c r="G137" s="603"/>
      <c r="H137" s="603"/>
      <c r="I137" s="603"/>
      <c r="J137" s="603"/>
      <c r="K137" s="603"/>
      <c r="L137" s="603"/>
      <c r="M137" s="603"/>
      <c r="N137" s="603"/>
      <c r="O137" s="603"/>
      <c r="P137" s="603"/>
      <c r="Q137" s="603"/>
      <c r="R137" s="603"/>
      <c r="S137" s="591"/>
      <c r="T137" s="583"/>
      <c r="U137" s="609"/>
      <c r="V137" s="753"/>
      <c r="W137" s="591"/>
      <c r="Y137" s="172"/>
      <c r="AR137" s="107"/>
      <c r="AS137" s="107"/>
      <c r="AU137" s="107"/>
      <c r="BA137" s="107"/>
    </row>
    <row r="138" spans="1:81" s="6" customFormat="1" ht="27" customHeight="1" x14ac:dyDescent="0.15">
      <c r="A138" s="583"/>
      <c r="B138" s="536"/>
      <c r="C138" s="13"/>
      <c r="D138" s="173"/>
      <c r="E138" s="15"/>
      <c r="F138" s="15"/>
      <c r="G138" s="15"/>
      <c r="H138" s="16"/>
      <c r="I138" s="16"/>
      <c r="J138" s="16"/>
      <c r="K138" s="16"/>
      <c r="L138" s="16"/>
      <c r="M138" s="16"/>
      <c r="N138" s="16"/>
      <c r="O138" s="16"/>
      <c r="P138" s="16"/>
      <c r="Q138" s="16"/>
      <c r="R138" s="16"/>
      <c r="S138" s="17"/>
      <c r="T138" s="13"/>
      <c r="U138" s="174"/>
      <c r="V138" s="175"/>
      <c r="W138" s="18"/>
      <c r="AR138" s="107"/>
      <c r="AS138" s="107"/>
      <c r="AU138" s="107"/>
      <c r="BA138" s="107"/>
    </row>
    <row r="139" spans="1:81" s="6" customFormat="1" ht="13.5" customHeight="1" x14ac:dyDescent="0.15">
      <c r="A139" s="21"/>
      <c r="B139" s="22"/>
      <c r="C139" s="27"/>
      <c r="D139" s="25"/>
      <c r="E139" s="30"/>
      <c r="F139" s="25"/>
      <c r="G139" s="30"/>
      <c r="H139" s="25"/>
      <c r="I139" s="30"/>
      <c r="J139" s="25"/>
      <c r="K139" s="30"/>
      <c r="L139" s="25"/>
      <c r="M139" s="30"/>
      <c r="N139" s="25"/>
      <c r="O139" s="30"/>
      <c r="P139" s="25"/>
      <c r="Q139" s="30"/>
      <c r="R139" s="25"/>
      <c r="S139" s="28"/>
      <c r="T139" s="176"/>
      <c r="U139" s="177"/>
      <c r="V139" s="33"/>
      <c r="W139" s="177"/>
      <c r="X139" s="132"/>
      <c r="AR139" s="107"/>
      <c r="AS139" s="107"/>
      <c r="AU139" s="107"/>
      <c r="BA139" s="107"/>
      <c r="BQ139" s="42"/>
      <c r="BY139" s="116"/>
    </row>
    <row r="140" spans="1:81" s="6" customFormat="1" ht="13.5" customHeight="1" x14ac:dyDescent="0.15">
      <c r="A140" s="48"/>
      <c r="B140" s="22"/>
      <c r="C140" s="27"/>
      <c r="D140" s="30"/>
      <c r="E140" s="30"/>
      <c r="F140" s="30"/>
      <c r="G140" s="30"/>
      <c r="H140" s="30"/>
      <c r="I140" s="30"/>
      <c r="J140" s="30"/>
      <c r="K140" s="30"/>
      <c r="L140" s="30"/>
      <c r="M140" s="30"/>
      <c r="N140" s="30"/>
      <c r="O140" s="30"/>
      <c r="P140" s="30"/>
      <c r="Q140" s="30"/>
      <c r="R140" s="30"/>
      <c r="S140" s="28"/>
      <c r="T140" s="33"/>
      <c r="U140" s="178"/>
      <c r="V140" s="33"/>
      <c r="W140" s="178"/>
      <c r="X140" s="132"/>
      <c r="AR140" s="107"/>
      <c r="AS140" s="107"/>
      <c r="AU140" s="107"/>
      <c r="BA140" s="107"/>
      <c r="BQ140" s="42"/>
      <c r="BY140" s="116"/>
    </row>
    <row r="141" spans="1:81" s="6" customFormat="1" ht="13.5" customHeight="1" x14ac:dyDescent="0.15">
      <c r="A141" s="48"/>
      <c r="B141" s="22"/>
      <c r="C141" s="27"/>
      <c r="D141" s="30"/>
      <c r="E141" s="30"/>
      <c r="F141" s="30"/>
      <c r="G141" s="30"/>
      <c r="H141" s="30"/>
      <c r="I141" s="30"/>
      <c r="J141" s="30"/>
      <c r="K141" s="30"/>
      <c r="L141" s="30"/>
      <c r="M141" s="30"/>
      <c r="N141" s="30"/>
      <c r="O141" s="30"/>
      <c r="P141" s="30"/>
      <c r="Q141" s="30"/>
      <c r="R141" s="30"/>
      <c r="S141" s="28"/>
      <c r="T141" s="33"/>
      <c r="U141" s="178"/>
      <c r="V141" s="33"/>
      <c r="W141" s="178"/>
      <c r="X141" s="132"/>
      <c r="AR141" s="107"/>
      <c r="AS141" s="107"/>
      <c r="AU141" s="107"/>
      <c r="BA141" s="107"/>
      <c r="BQ141" s="42"/>
      <c r="BY141" s="116"/>
    </row>
    <row r="142" spans="1:81" s="6" customFormat="1" ht="13.5" customHeight="1" x14ac:dyDescent="0.15">
      <c r="A142" s="48"/>
      <c r="B142" s="22"/>
      <c r="C142" s="27"/>
      <c r="D142" s="30"/>
      <c r="E142" s="30"/>
      <c r="F142" s="30"/>
      <c r="G142" s="30"/>
      <c r="H142" s="30"/>
      <c r="I142" s="30"/>
      <c r="J142" s="30"/>
      <c r="K142" s="30"/>
      <c r="L142" s="30"/>
      <c r="M142" s="30"/>
      <c r="N142" s="30"/>
      <c r="O142" s="30"/>
      <c r="P142" s="30"/>
      <c r="Q142" s="30"/>
      <c r="R142" s="30"/>
      <c r="S142" s="28"/>
      <c r="T142" s="33"/>
      <c r="U142" s="178"/>
      <c r="V142" s="33"/>
      <c r="W142" s="178"/>
      <c r="X142" s="132"/>
      <c r="AR142" s="107"/>
      <c r="AS142" s="107"/>
      <c r="AU142" s="107"/>
      <c r="BA142" s="107"/>
      <c r="BQ142" s="42"/>
      <c r="BY142" s="116"/>
    </row>
    <row r="143" spans="1:81" s="6" customFormat="1" ht="13.5" customHeight="1" x14ac:dyDescent="0.15">
      <c r="A143" s="48"/>
      <c r="B143" s="22"/>
      <c r="C143" s="27"/>
      <c r="D143" s="30"/>
      <c r="E143" s="30"/>
      <c r="F143" s="30"/>
      <c r="G143" s="30"/>
      <c r="H143" s="30"/>
      <c r="I143" s="30"/>
      <c r="J143" s="30"/>
      <c r="K143" s="30"/>
      <c r="L143" s="30"/>
      <c r="M143" s="30"/>
      <c r="N143" s="30"/>
      <c r="O143" s="30"/>
      <c r="P143" s="30"/>
      <c r="Q143" s="30"/>
      <c r="R143" s="30"/>
      <c r="S143" s="28"/>
      <c r="T143" s="33"/>
      <c r="U143" s="178"/>
      <c r="V143" s="33"/>
      <c r="W143" s="178"/>
      <c r="X143" s="132"/>
      <c r="AR143" s="107"/>
      <c r="AS143" s="107"/>
      <c r="AU143" s="107"/>
      <c r="BA143" s="107"/>
      <c r="BQ143" s="42"/>
      <c r="BY143" s="116"/>
    </row>
    <row r="144" spans="1:81" s="6" customFormat="1" ht="13.5" customHeight="1" x14ac:dyDescent="0.15">
      <c r="A144" s="48"/>
      <c r="B144" s="22"/>
      <c r="C144" s="27"/>
      <c r="D144" s="30"/>
      <c r="E144" s="30"/>
      <c r="F144" s="30"/>
      <c r="G144" s="30"/>
      <c r="H144" s="30"/>
      <c r="I144" s="30"/>
      <c r="J144" s="30"/>
      <c r="K144" s="30"/>
      <c r="L144" s="30"/>
      <c r="M144" s="30"/>
      <c r="N144" s="30"/>
      <c r="O144" s="30"/>
      <c r="P144" s="30"/>
      <c r="Q144" s="30"/>
      <c r="R144" s="30"/>
      <c r="S144" s="28"/>
      <c r="T144" s="33"/>
      <c r="U144" s="178"/>
      <c r="V144" s="33"/>
      <c r="W144" s="178"/>
      <c r="X144" s="132"/>
      <c r="AR144" s="107"/>
      <c r="AS144" s="107"/>
      <c r="AU144" s="107"/>
      <c r="BA144" s="107"/>
      <c r="BQ144" s="42"/>
      <c r="BY144" s="116"/>
    </row>
    <row r="145" spans="1:77" s="6" customFormat="1" ht="13.5" customHeight="1" x14ac:dyDescent="0.15">
      <c r="A145" s="48"/>
      <c r="B145" s="22"/>
      <c r="C145" s="27"/>
      <c r="D145" s="30"/>
      <c r="E145" s="30"/>
      <c r="F145" s="30"/>
      <c r="G145" s="30"/>
      <c r="H145" s="30"/>
      <c r="I145" s="30"/>
      <c r="J145" s="30"/>
      <c r="K145" s="30"/>
      <c r="L145" s="30"/>
      <c r="M145" s="30"/>
      <c r="N145" s="30"/>
      <c r="O145" s="30"/>
      <c r="P145" s="30"/>
      <c r="Q145" s="30"/>
      <c r="R145" s="30"/>
      <c r="S145" s="28"/>
      <c r="T145" s="33"/>
      <c r="U145" s="178"/>
      <c r="V145" s="33"/>
      <c r="W145" s="178"/>
      <c r="X145" s="132"/>
      <c r="AR145" s="107"/>
      <c r="AS145" s="107"/>
      <c r="AU145" s="107"/>
      <c r="BA145" s="107"/>
      <c r="BQ145" s="42"/>
      <c r="BY145" s="116"/>
    </row>
    <row r="146" spans="1:77" s="6" customFormat="1" ht="13.5" customHeight="1" x14ac:dyDescent="0.15">
      <c r="A146" s="48"/>
      <c r="B146" s="22"/>
      <c r="C146" s="27"/>
      <c r="D146" s="30"/>
      <c r="E146" s="30"/>
      <c r="F146" s="30"/>
      <c r="G146" s="30"/>
      <c r="H146" s="30"/>
      <c r="I146" s="30"/>
      <c r="J146" s="30"/>
      <c r="K146" s="30"/>
      <c r="L146" s="30"/>
      <c r="M146" s="30"/>
      <c r="N146" s="30"/>
      <c r="O146" s="30"/>
      <c r="P146" s="30"/>
      <c r="Q146" s="30"/>
      <c r="R146" s="30"/>
      <c r="S146" s="28"/>
      <c r="T146" s="33"/>
      <c r="U146" s="178"/>
      <c r="V146" s="33"/>
      <c r="W146" s="178"/>
      <c r="X146" s="132"/>
      <c r="AR146" s="107"/>
      <c r="AS146" s="107"/>
      <c r="AU146" s="107"/>
      <c r="BA146" s="107"/>
      <c r="BQ146" s="42"/>
      <c r="BY146" s="116"/>
    </row>
    <row r="147" spans="1:77" s="6" customFormat="1" ht="13.5" customHeight="1" x14ac:dyDescent="0.15">
      <c r="A147" s="48"/>
      <c r="B147" s="22"/>
      <c r="C147" s="27"/>
      <c r="D147" s="30"/>
      <c r="E147" s="30"/>
      <c r="F147" s="30"/>
      <c r="G147" s="30"/>
      <c r="H147" s="30"/>
      <c r="I147" s="30"/>
      <c r="J147" s="30"/>
      <c r="K147" s="30"/>
      <c r="L147" s="30"/>
      <c r="M147" s="30"/>
      <c r="N147" s="30"/>
      <c r="O147" s="30"/>
      <c r="P147" s="30"/>
      <c r="Q147" s="30"/>
      <c r="R147" s="30"/>
      <c r="S147" s="28"/>
      <c r="T147" s="33"/>
      <c r="U147" s="178"/>
      <c r="V147" s="33"/>
      <c r="W147" s="178"/>
      <c r="X147" s="132"/>
      <c r="AR147" s="107"/>
      <c r="AS147" s="107"/>
      <c r="AU147" s="107"/>
      <c r="BA147" s="107"/>
      <c r="BQ147" s="42"/>
      <c r="BY147" s="116"/>
    </row>
    <row r="148" spans="1:77" s="6" customFormat="1" ht="13.5" customHeight="1" x14ac:dyDescent="0.15">
      <c r="A148" s="48"/>
      <c r="B148" s="22"/>
      <c r="C148" s="27"/>
      <c r="D148" s="30"/>
      <c r="E148" s="30"/>
      <c r="F148" s="30"/>
      <c r="G148" s="30"/>
      <c r="H148" s="30"/>
      <c r="I148" s="30"/>
      <c r="J148" s="30"/>
      <c r="K148" s="30"/>
      <c r="L148" s="30"/>
      <c r="M148" s="30"/>
      <c r="N148" s="30"/>
      <c r="O148" s="30"/>
      <c r="P148" s="30"/>
      <c r="Q148" s="30"/>
      <c r="R148" s="30"/>
      <c r="S148" s="28"/>
      <c r="T148" s="33"/>
      <c r="U148" s="178"/>
      <c r="V148" s="33"/>
      <c r="W148" s="178"/>
      <c r="X148" s="132"/>
      <c r="AR148" s="107"/>
      <c r="AS148" s="107"/>
      <c r="AU148" s="107"/>
      <c r="BA148" s="107"/>
      <c r="BQ148" s="42"/>
      <c r="BY148" s="116"/>
    </row>
    <row r="149" spans="1:77" s="6" customFormat="1" x14ac:dyDescent="0.15">
      <c r="A149" s="67"/>
      <c r="B149" s="22"/>
      <c r="C149" s="27"/>
      <c r="D149" s="30"/>
      <c r="E149" s="30"/>
      <c r="F149" s="30"/>
      <c r="G149" s="30"/>
      <c r="H149" s="30"/>
      <c r="I149" s="30"/>
      <c r="J149" s="30"/>
      <c r="K149" s="30"/>
      <c r="L149" s="30"/>
      <c r="M149" s="30"/>
      <c r="N149" s="30"/>
      <c r="O149" s="30"/>
      <c r="P149" s="30"/>
      <c r="Q149" s="30"/>
      <c r="R149" s="30"/>
      <c r="S149" s="28"/>
      <c r="T149" s="33"/>
      <c r="U149" s="178"/>
      <c r="V149" s="33"/>
      <c r="W149" s="178"/>
      <c r="X149" s="132"/>
      <c r="AR149" s="107"/>
      <c r="AS149" s="107"/>
      <c r="AU149" s="107"/>
      <c r="BA149" s="107"/>
      <c r="BQ149" s="42"/>
      <c r="BY149" s="116"/>
    </row>
    <row r="150" spans="1:77" s="6" customFormat="1" ht="16.5" customHeight="1" x14ac:dyDescent="0.15">
      <c r="A150" s="48"/>
      <c r="B150" s="22"/>
      <c r="C150" s="27"/>
      <c r="D150" s="30"/>
      <c r="E150" s="30"/>
      <c r="F150" s="30"/>
      <c r="G150" s="30"/>
      <c r="H150" s="30"/>
      <c r="I150" s="30"/>
      <c r="J150" s="30"/>
      <c r="K150" s="30"/>
      <c r="L150" s="30"/>
      <c r="M150" s="30"/>
      <c r="N150" s="30"/>
      <c r="O150" s="30"/>
      <c r="P150" s="30"/>
      <c r="Q150" s="30"/>
      <c r="R150" s="30"/>
      <c r="S150" s="28"/>
      <c r="T150" s="33"/>
      <c r="U150" s="178"/>
      <c r="V150" s="33"/>
      <c r="W150" s="178"/>
      <c r="X150" s="132"/>
      <c r="AR150" s="107"/>
      <c r="AS150" s="107"/>
      <c r="AU150" s="107"/>
      <c r="BA150" s="107"/>
      <c r="BQ150" s="42"/>
      <c r="BY150" s="116"/>
    </row>
    <row r="151" spans="1:77" s="6" customFormat="1" ht="14.25" customHeight="1" x14ac:dyDescent="0.15">
      <c r="A151" s="48"/>
      <c r="B151" s="22"/>
      <c r="C151" s="62"/>
      <c r="D151" s="59"/>
      <c r="E151" s="59"/>
      <c r="F151" s="59"/>
      <c r="G151" s="59"/>
      <c r="H151" s="59"/>
      <c r="I151" s="59"/>
      <c r="J151" s="59"/>
      <c r="K151" s="59"/>
      <c r="L151" s="59"/>
      <c r="M151" s="59"/>
      <c r="N151" s="59"/>
      <c r="O151" s="30"/>
      <c r="P151" s="30"/>
      <c r="Q151" s="30"/>
      <c r="R151" s="30"/>
      <c r="S151" s="28"/>
      <c r="T151" s="33"/>
      <c r="U151" s="178"/>
      <c r="V151" s="69"/>
      <c r="W151" s="178"/>
      <c r="X151" s="132"/>
      <c r="AR151" s="107"/>
      <c r="AS151" s="107"/>
      <c r="AU151" s="107"/>
      <c r="BA151" s="107"/>
      <c r="BQ151" s="42"/>
      <c r="BY151" s="116"/>
    </row>
    <row r="152" spans="1:77" s="6" customFormat="1" ht="16.5" customHeight="1" x14ac:dyDescent="0.15">
      <c r="A152" s="179"/>
      <c r="B152" s="22"/>
      <c r="C152" s="27"/>
      <c r="D152" s="30"/>
      <c r="E152" s="30"/>
      <c r="F152" s="30"/>
      <c r="G152" s="30"/>
      <c r="H152" s="30"/>
      <c r="I152" s="30"/>
      <c r="J152" s="30"/>
      <c r="K152" s="30"/>
      <c r="L152" s="30"/>
      <c r="M152" s="30"/>
      <c r="N152" s="30"/>
      <c r="O152" s="30"/>
      <c r="P152" s="30"/>
      <c r="Q152" s="30"/>
      <c r="R152" s="30"/>
      <c r="S152" s="28"/>
      <c r="T152" s="33"/>
      <c r="U152" s="178"/>
      <c r="V152" s="33"/>
      <c r="W152" s="178"/>
      <c r="X152" s="132"/>
      <c r="AR152" s="107"/>
      <c r="AS152" s="107"/>
      <c r="AU152" s="107"/>
      <c r="BA152" s="107"/>
      <c r="BQ152" s="42"/>
      <c r="BY152" s="116"/>
    </row>
    <row r="153" spans="1:77" s="6" customFormat="1" ht="12" customHeight="1" x14ac:dyDescent="0.15">
      <c r="A153" s="48"/>
      <c r="B153" s="22"/>
      <c r="C153" s="27"/>
      <c r="D153" s="30"/>
      <c r="E153" s="30"/>
      <c r="F153" s="30"/>
      <c r="G153" s="30"/>
      <c r="H153" s="30"/>
      <c r="I153" s="30"/>
      <c r="J153" s="30"/>
      <c r="K153" s="30"/>
      <c r="L153" s="30"/>
      <c r="M153" s="30"/>
      <c r="N153" s="30"/>
      <c r="O153" s="30"/>
      <c r="P153" s="30"/>
      <c r="Q153" s="30"/>
      <c r="R153" s="30"/>
      <c r="S153" s="28"/>
      <c r="T153" s="33"/>
      <c r="U153" s="178"/>
      <c r="V153" s="33"/>
      <c r="W153" s="178"/>
      <c r="X153" s="132"/>
      <c r="AR153" s="107"/>
      <c r="AS153" s="107"/>
      <c r="AU153" s="107"/>
      <c r="BA153" s="107"/>
      <c r="BQ153" s="42"/>
      <c r="BY153" s="116"/>
    </row>
    <row r="154" spans="1:77" s="6" customFormat="1" ht="12" customHeight="1" x14ac:dyDescent="0.15">
      <c r="A154" s="48"/>
      <c r="B154" s="22"/>
      <c r="C154" s="27"/>
      <c r="D154" s="30"/>
      <c r="E154" s="30"/>
      <c r="F154" s="30"/>
      <c r="G154" s="30"/>
      <c r="H154" s="30"/>
      <c r="I154" s="30"/>
      <c r="J154" s="30"/>
      <c r="K154" s="30"/>
      <c r="L154" s="30"/>
      <c r="M154" s="30"/>
      <c r="N154" s="30"/>
      <c r="O154" s="30"/>
      <c r="P154" s="30"/>
      <c r="Q154" s="30"/>
      <c r="R154" s="30"/>
      <c r="S154" s="28"/>
      <c r="T154" s="33"/>
      <c r="U154" s="178"/>
      <c r="V154" s="33"/>
      <c r="W154" s="178"/>
      <c r="X154" s="132"/>
      <c r="AR154" s="107"/>
      <c r="AS154" s="107"/>
      <c r="AU154" s="107"/>
      <c r="BA154" s="107"/>
      <c r="BQ154" s="42"/>
      <c r="BY154" s="116"/>
    </row>
    <row r="155" spans="1:77" s="6" customFormat="1" ht="12" customHeight="1" x14ac:dyDescent="0.15">
      <c r="A155" s="48"/>
      <c r="B155" s="22"/>
      <c r="C155" s="27"/>
      <c r="D155" s="30"/>
      <c r="E155" s="30"/>
      <c r="F155" s="30"/>
      <c r="G155" s="30"/>
      <c r="H155" s="30"/>
      <c r="I155" s="30"/>
      <c r="J155" s="30"/>
      <c r="K155" s="30"/>
      <c r="L155" s="30"/>
      <c r="M155" s="30"/>
      <c r="N155" s="30"/>
      <c r="O155" s="30"/>
      <c r="P155" s="30"/>
      <c r="Q155" s="30"/>
      <c r="R155" s="30"/>
      <c r="S155" s="28"/>
      <c r="T155" s="33"/>
      <c r="U155" s="178"/>
      <c r="V155" s="33"/>
      <c r="W155" s="178"/>
      <c r="X155" s="132"/>
      <c r="AR155" s="107"/>
      <c r="AS155" s="107"/>
      <c r="AU155" s="107"/>
      <c r="BA155" s="107"/>
      <c r="BQ155" s="42"/>
      <c r="BY155" s="116"/>
    </row>
    <row r="156" spans="1:77" s="6" customFormat="1" ht="12" customHeight="1" x14ac:dyDescent="0.15">
      <c r="A156" s="48"/>
      <c r="B156" s="22"/>
      <c r="C156" s="27"/>
      <c r="D156" s="30"/>
      <c r="E156" s="30"/>
      <c r="F156" s="30"/>
      <c r="G156" s="30"/>
      <c r="H156" s="30"/>
      <c r="I156" s="30"/>
      <c r="J156" s="30"/>
      <c r="K156" s="30"/>
      <c r="L156" s="30"/>
      <c r="M156" s="30"/>
      <c r="N156" s="30"/>
      <c r="O156" s="30"/>
      <c r="P156" s="30"/>
      <c r="Q156" s="30"/>
      <c r="R156" s="30"/>
      <c r="S156" s="28"/>
      <c r="T156" s="33"/>
      <c r="U156" s="178"/>
      <c r="V156" s="33"/>
      <c r="W156" s="178"/>
      <c r="X156" s="132"/>
      <c r="AR156" s="107"/>
      <c r="AS156" s="107"/>
      <c r="AU156" s="107"/>
      <c r="BA156" s="107"/>
      <c r="BQ156" s="42"/>
      <c r="BY156" s="116"/>
    </row>
    <row r="157" spans="1:77" s="6" customFormat="1" ht="12" customHeight="1" x14ac:dyDescent="0.15">
      <c r="A157" s="48"/>
      <c r="B157" s="22"/>
      <c r="C157" s="27"/>
      <c r="D157" s="30"/>
      <c r="E157" s="30"/>
      <c r="F157" s="59"/>
      <c r="G157" s="59"/>
      <c r="H157" s="59"/>
      <c r="I157" s="59"/>
      <c r="J157" s="59"/>
      <c r="K157" s="59"/>
      <c r="L157" s="59"/>
      <c r="M157" s="59"/>
      <c r="N157" s="59"/>
      <c r="O157" s="59"/>
      <c r="P157" s="59"/>
      <c r="Q157" s="59"/>
      <c r="R157" s="59"/>
      <c r="S157" s="61"/>
      <c r="T157" s="33"/>
      <c r="U157" s="178"/>
      <c r="V157" s="33"/>
      <c r="W157" s="178"/>
      <c r="X157" s="132"/>
      <c r="AR157" s="107"/>
      <c r="AS157" s="107"/>
      <c r="AU157" s="107"/>
      <c r="BA157" s="107"/>
      <c r="BQ157" s="42"/>
      <c r="BY157" s="116"/>
    </row>
    <row r="158" spans="1:77" s="6" customFormat="1" ht="12" customHeight="1" x14ac:dyDescent="0.15">
      <c r="A158" s="48"/>
      <c r="B158" s="22"/>
      <c r="C158" s="62"/>
      <c r="D158" s="59"/>
      <c r="E158" s="59"/>
      <c r="F158" s="30"/>
      <c r="G158" s="30"/>
      <c r="H158" s="30"/>
      <c r="I158" s="30"/>
      <c r="J158" s="30"/>
      <c r="K158" s="30"/>
      <c r="L158" s="30"/>
      <c r="M158" s="30"/>
      <c r="N158" s="30"/>
      <c r="O158" s="30"/>
      <c r="P158" s="30"/>
      <c r="Q158" s="30"/>
      <c r="R158" s="30"/>
      <c r="S158" s="28"/>
      <c r="T158" s="33"/>
      <c r="U158" s="178"/>
      <c r="V158" s="33"/>
      <c r="W158" s="178"/>
      <c r="X158" s="132"/>
      <c r="AR158" s="107"/>
      <c r="AS158" s="107"/>
      <c r="AU158" s="107"/>
      <c r="BA158" s="107"/>
      <c r="BQ158" s="42"/>
      <c r="BY158" s="116"/>
    </row>
    <row r="159" spans="1:77" s="6" customFormat="1" ht="12.75" customHeight="1" x14ac:dyDescent="0.15">
      <c r="A159" s="48"/>
      <c r="B159" s="22"/>
      <c r="C159" s="27"/>
      <c r="D159" s="30"/>
      <c r="E159" s="30"/>
      <c r="F159" s="30"/>
      <c r="G159" s="30"/>
      <c r="H159" s="30"/>
      <c r="I159" s="30"/>
      <c r="J159" s="30"/>
      <c r="K159" s="30"/>
      <c r="L159" s="30"/>
      <c r="M159" s="30"/>
      <c r="N159" s="30"/>
      <c r="O159" s="30"/>
      <c r="P159" s="30"/>
      <c r="Q159" s="30"/>
      <c r="R159" s="30"/>
      <c r="S159" s="28"/>
      <c r="T159" s="33"/>
      <c r="U159" s="178"/>
      <c r="V159" s="33"/>
      <c r="W159" s="178"/>
      <c r="X159" s="132"/>
      <c r="AR159" s="107"/>
      <c r="AS159" s="107"/>
      <c r="AU159" s="107"/>
      <c r="BA159" s="107"/>
      <c r="BQ159" s="42"/>
      <c r="BY159" s="116"/>
    </row>
    <row r="160" spans="1:77" s="6" customFormat="1" x14ac:dyDescent="0.15">
      <c r="A160" s="179"/>
      <c r="B160" s="22"/>
      <c r="C160" s="62"/>
      <c r="D160" s="59"/>
      <c r="E160" s="59"/>
      <c r="F160" s="30"/>
      <c r="G160" s="30"/>
      <c r="H160" s="30"/>
      <c r="I160" s="30"/>
      <c r="J160" s="30"/>
      <c r="K160" s="30"/>
      <c r="L160" s="30"/>
      <c r="M160" s="30"/>
      <c r="N160" s="30"/>
      <c r="O160" s="30"/>
      <c r="P160" s="30"/>
      <c r="Q160" s="30"/>
      <c r="R160" s="30"/>
      <c r="S160" s="28"/>
      <c r="T160" s="33"/>
      <c r="U160" s="178"/>
      <c r="V160" s="69"/>
      <c r="W160" s="178"/>
      <c r="X160" s="132"/>
      <c r="AR160" s="107"/>
      <c r="AS160" s="107"/>
      <c r="AU160" s="107"/>
      <c r="BA160" s="107"/>
      <c r="BQ160" s="42"/>
      <c r="BY160" s="116"/>
    </row>
    <row r="161" spans="1:77" s="6" customFormat="1" x14ac:dyDescent="0.15">
      <c r="A161" s="179"/>
      <c r="B161" s="22"/>
      <c r="C161" s="62"/>
      <c r="D161" s="59"/>
      <c r="E161" s="59"/>
      <c r="F161" s="30"/>
      <c r="G161" s="30"/>
      <c r="H161" s="30"/>
      <c r="I161" s="30"/>
      <c r="J161" s="30"/>
      <c r="K161" s="30"/>
      <c r="L161" s="30"/>
      <c r="M161" s="30"/>
      <c r="N161" s="30"/>
      <c r="O161" s="30"/>
      <c r="P161" s="30"/>
      <c r="Q161" s="30"/>
      <c r="R161" s="30"/>
      <c r="S161" s="28"/>
      <c r="T161" s="33"/>
      <c r="U161" s="178"/>
      <c r="V161" s="69"/>
      <c r="W161" s="178"/>
      <c r="X161" s="132"/>
      <c r="AR161" s="107"/>
      <c r="AS161" s="107"/>
      <c r="AU161" s="107"/>
      <c r="BA161" s="107"/>
      <c r="BQ161" s="42"/>
      <c r="BY161" s="116"/>
    </row>
    <row r="162" spans="1:77" s="6" customFormat="1" ht="15" customHeight="1" x14ac:dyDescent="0.15">
      <c r="A162" s="48"/>
      <c r="B162" s="22"/>
      <c r="C162" s="27"/>
      <c r="D162" s="30"/>
      <c r="E162" s="30"/>
      <c r="F162" s="30"/>
      <c r="G162" s="30"/>
      <c r="H162" s="30"/>
      <c r="I162" s="30"/>
      <c r="J162" s="30"/>
      <c r="K162" s="30"/>
      <c r="L162" s="30"/>
      <c r="M162" s="30"/>
      <c r="N162" s="30"/>
      <c r="O162" s="30"/>
      <c r="P162" s="30"/>
      <c r="Q162" s="30"/>
      <c r="R162" s="30"/>
      <c r="S162" s="28"/>
      <c r="T162" s="33"/>
      <c r="U162" s="178"/>
      <c r="V162" s="33"/>
      <c r="W162" s="178"/>
      <c r="X162" s="132"/>
      <c r="AR162" s="107"/>
      <c r="AS162" s="107"/>
      <c r="AU162" s="107"/>
      <c r="BA162" s="107"/>
      <c r="BQ162" s="42"/>
      <c r="BY162" s="116"/>
    </row>
    <row r="163" spans="1:77" s="6" customFormat="1" ht="15" customHeight="1" x14ac:dyDescent="0.15">
      <c r="A163" s="48"/>
      <c r="B163" s="22"/>
      <c r="C163" s="27"/>
      <c r="D163" s="30"/>
      <c r="E163" s="30"/>
      <c r="F163" s="30"/>
      <c r="G163" s="30"/>
      <c r="H163" s="30"/>
      <c r="I163" s="30"/>
      <c r="J163" s="30"/>
      <c r="K163" s="30"/>
      <c r="L163" s="30"/>
      <c r="M163" s="30"/>
      <c r="N163" s="30"/>
      <c r="O163" s="30"/>
      <c r="P163" s="30"/>
      <c r="Q163" s="30"/>
      <c r="R163" s="30"/>
      <c r="S163" s="28"/>
      <c r="T163" s="33"/>
      <c r="U163" s="178"/>
      <c r="V163" s="33"/>
      <c r="W163" s="178"/>
      <c r="X163" s="132"/>
      <c r="AR163" s="107"/>
      <c r="AS163" s="107"/>
      <c r="AU163" s="107"/>
      <c r="BA163" s="107"/>
      <c r="BQ163" s="42"/>
      <c r="BY163" s="116"/>
    </row>
    <row r="164" spans="1:77" s="6" customFormat="1" ht="15" customHeight="1" x14ac:dyDescent="0.15">
      <c r="A164" s="48"/>
      <c r="B164" s="22"/>
      <c r="C164" s="62"/>
      <c r="D164" s="59"/>
      <c r="E164" s="59"/>
      <c r="F164" s="30"/>
      <c r="G164" s="30"/>
      <c r="H164" s="30"/>
      <c r="I164" s="30"/>
      <c r="J164" s="30"/>
      <c r="K164" s="30"/>
      <c r="L164" s="30"/>
      <c r="M164" s="30"/>
      <c r="N164" s="30"/>
      <c r="O164" s="30"/>
      <c r="P164" s="30"/>
      <c r="Q164" s="30"/>
      <c r="R164" s="30"/>
      <c r="S164" s="28"/>
      <c r="T164" s="33"/>
      <c r="U164" s="178"/>
      <c r="V164" s="69"/>
      <c r="W164" s="178"/>
      <c r="X164" s="132"/>
      <c r="AR164" s="107"/>
      <c r="AS164" s="107"/>
      <c r="AU164" s="107"/>
      <c r="BA164" s="107"/>
      <c r="BQ164" s="42"/>
      <c r="BY164" s="116"/>
    </row>
    <row r="165" spans="1:77" s="6" customFormat="1" ht="15" customHeight="1" x14ac:dyDescent="0.15">
      <c r="A165" s="48"/>
      <c r="B165" s="22"/>
      <c r="C165" s="27"/>
      <c r="D165" s="30"/>
      <c r="E165" s="30"/>
      <c r="F165" s="30"/>
      <c r="G165" s="30"/>
      <c r="H165" s="30"/>
      <c r="I165" s="30"/>
      <c r="J165" s="30"/>
      <c r="K165" s="30"/>
      <c r="L165" s="30"/>
      <c r="M165" s="30"/>
      <c r="N165" s="30"/>
      <c r="O165" s="30"/>
      <c r="P165" s="30"/>
      <c r="Q165" s="30"/>
      <c r="R165" s="30"/>
      <c r="S165" s="28"/>
      <c r="T165" s="33"/>
      <c r="U165" s="178"/>
      <c r="V165" s="33"/>
      <c r="W165" s="178"/>
      <c r="X165" s="132"/>
      <c r="AR165" s="107"/>
      <c r="AS165" s="107"/>
      <c r="AU165" s="107"/>
      <c r="BA165" s="107"/>
      <c r="BQ165" s="42"/>
      <c r="BY165" s="116"/>
    </row>
    <row r="166" spans="1:77" s="6" customFormat="1" ht="15" customHeight="1" x14ac:dyDescent="0.15">
      <c r="A166" s="48"/>
      <c r="B166" s="22"/>
      <c r="C166" s="62"/>
      <c r="D166" s="59"/>
      <c r="E166" s="59"/>
      <c r="F166" s="30"/>
      <c r="G166" s="30"/>
      <c r="H166" s="30"/>
      <c r="I166" s="30"/>
      <c r="J166" s="30"/>
      <c r="K166" s="30"/>
      <c r="L166" s="30"/>
      <c r="M166" s="30"/>
      <c r="N166" s="30"/>
      <c r="O166" s="30"/>
      <c r="P166" s="30"/>
      <c r="Q166" s="30"/>
      <c r="R166" s="30"/>
      <c r="S166" s="28"/>
      <c r="T166" s="33"/>
      <c r="U166" s="178"/>
      <c r="V166" s="69"/>
      <c r="W166" s="178"/>
      <c r="X166" s="132"/>
      <c r="AR166" s="107"/>
      <c r="AS166" s="107"/>
      <c r="AU166" s="107"/>
      <c r="BA166" s="107"/>
      <c r="BQ166" s="42"/>
      <c r="BY166" s="116"/>
    </row>
    <row r="167" spans="1:77" s="6" customFormat="1" ht="15" customHeight="1" x14ac:dyDescent="0.15">
      <c r="A167" s="48"/>
      <c r="B167" s="22"/>
      <c r="C167" s="27"/>
      <c r="D167" s="30"/>
      <c r="E167" s="30"/>
      <c r="F167" s="30"/>
      <c r="G167" s="30"/>
      <c r="H167" s="30"/>
      <c r="I167" s="30"/>
      <c r="J167" s="30"/>
      <c r="K167" s="30"/>
      <c r="L167" s="30"/>
      <c r="M167" s="30"/>
      <c r="N167" s="30"/>
      <c r="O167" s="30"/>
      <c r="P167" s="30"/>
      <c r="Q167" s="30"/>
      <c r="R167" s="30"/>
      <c r="S167" s="28"/>
      <c r="T167" s="33"/>
      <c r="U167" s="178"/>
      <c r="V167" s="33"/>
      <c r="W167" s="178"/>
      <c r="X167" s="132"/>
      <c r="AR167" s="107"/>
      <c r="AS167" s="107"/>
      <c r="AU167" s="107"/>
      <c r="BA167" s="107"/>
      <c r="BQ167" s="42"/>
      <c r="BY167" s="116"/>
    </row>
    <row r="168" spans="1:77" s="6" customFormat="1" ht="15" customHeight="1" x14ac:dyDescent="0.15">
      <c r="A168" s="48"/>
      <c r="B168" s="22"/>
      <c r="C168" s="27"/>
      <c r="D168" s="30"/>
      <c r="E168" s="30"/>
      <c r="F168" s="30"/>
      <c r="G168" s="30"/>
      <c r="H168" s="30"/>
      <c r="I168" s="30"/>
      <c r="J168" s="30"/>
      <c r="K168" s="30"/>
      <c r="L168" s="30"/>
      <c r="M168" s="30"/>
      <c r="N168" s="30"/>
      <c r="O168" s="30"/>
      <c r="P168" s="30"/>
      <c r="Q168" s="30"/>
      <c r="R168" s="30"/>
      <c r="S168" s="28"/>
      <c r="T168" s="33"/>
      <c r="U168" s="178"/>
      <c r="V168" s="33"/>
      <c r="W168" s="178"/>
      <c r="X168" s="132"/>
      <c r="AR168" s="107"/>
      <c r="AS168" s="107"/>
      <c r="AU168" s="107"/>
      <c r="BA168" s="107"/>
      <c r="BQ168" s="42"/>
      <c r="BY168" s="116"/>
    </row>
    <row r="169" spans="1:77" s="6" customFormat="1" ht="15" customHeight="1" x14ac:dyDescent="0.15">
      <c r="A169" s="48"/>
      <c r="B169" s="22"/>
      <c r="C169" s="27"/>
      <c r="D169" s="30"/>
      <c r="E169" s="30"/>
      <c r="F169" s="30"/>
      <c r="G169" s="30"/>
      <c r="H169" s="30"/>
      <c r="I169" s="30"/>
      <c r="J169" s="30"/>
      <c r="K169" s="30"/>
      <c r="L169" s="30"/>
      <c r="M169" s="30"/>
      <c r="N169" s="30"/>
      <c r="O169" s="30"/>
      <c r="P169" s="30"/>
      <c r="Q169" s="30"/>
      <c r="R169" s="30"/>
      <c r="S169" s="28"/>
      <c r="T169" s="33"/>
      <c r="U169" s="178"/>
      <c r="V169" s="33"/>
      <c r="W169" s="178"/>
      <c r="X169" s="132"/>
      <c r="AR169" s="107"/>
      <c r="AS169" s="107"/>
      <c r="AU169" s="107"/>
      <c r="BA169" s="107"/>
      <c r="BQ169" s="42"/>
      <c r="BY169" s="116"/>
    </row>
    <row r="170" spans="1:77" s="6" customFormat="1" ht="15" customHeight="1" x14ac:dyDescent="0.15">
      <c r="A170" s="48"/>
      <c r="B170" s="22"/>
      <c r="C170" s="62"/>
      <c r="D170" s="59"/>
      <c r="E170" s="30"/>
      <c r="F170" s="30"/>
      <c r="G170" s="30"/>
      <c r="H170" s="30"/>
      <c r="I170" s="30"/>
      <c r="J170" s="30"/>
      <c r="K170" s="30"/>
      <c r="L170" s="30"/>
      <c r="M170" s="59"/>
      <c r="N170" s="59"/>
      <c r="O170" s="59"/>
      <c r="P170" s="59"/>
      <c r="Q170" s="59"/>
      <c r="R170" s="59"/>
      <c r="S170" s="61"/>
      <c r="T170" s="69"/>
      <c r="U170" s="178"/>
      <c r="V170" s="33"/>
      <c r="W170" s="178"/>
      <c r="X170" s="132"/>
      <c r="AR170" s="107"/>
      <c r="AS170" s="107"/>
      <c r="AU170" s="107"/>
      <c r="BA170" s="107"/>
      <c r="BQ170" s="42"/>
      <c r="BY170" s="116"/>
    </row>
    <row r="171" spans="1:77" s="6" customFormat="1" ht="24" customHeight="1" x14ac:dyDescent="0.15">
      <c r="A171" s="67"/>
      <c r="B171" s="22"/>
      <c r="C171" s="27"/>
      <c r="D171" s="30"/>
      <c r="E171" s="30"/>
      <c r="F171" s="30"/>
      <c r="G171" s="30"/>
      <c r="H171" s="30"/>
      <c r="I171" s="30"/>
      <c r="J171" s="30"/>
      <c r="K171" s="30"/>
      <c r="L171" s="30"/>
      <c r="M171" s="30"/>
      <c r="N171" s="30"/>
      <c r="O171" s="30"/>
      <c r="P171" s="30"/>
      <c r="Q171" s="30"/>
      <c r="R171" s="30"/>
      <c r="S171" s="28"/>
      <c r="T171" s="33"/>
      <c r="U171" s="178"/>
      <c r="V171" s="33"/>
      <c r="W171" s="178"/>
      <c r="X171" s="132"/>
      <c r="AR171" s="107"/>
      <c r="AS171" s="107"/>
      <c r="AU171" s="107"/>
      <c r="BA171" s="107"/>
      <c r="BQ171" s="42"/>
      <c r="BY171" s="116"/>
    </row>
    <row r="172" spans="1:77" s="6" customFormat="1" ht="15.75" customHeight="1" x14ac:dyDescent="0.15">
      <c r="A172" s="67"/>
      <c r="B172" s="22"/>
      <c r="C172" s="62"/>
      <c r="D172" s="59"/>
      <c r="E172" s="59"/>
      <c r="F172" s="30"/>
      <c r="G172" s="30"/>
      <c r="H172" s="30"/>
      <c r="I172" s="30"/>
      <c r="J172" s="30"/>
      <c r="K172" s="30"/>
      <c r="L172" s="30"/>
      <c r="M172" s="30"/>
      <c r="N172" s="30"/>
      <c r="O172" s="30"/>
      <c r="P172" s="30"/>
      <c r="Q172" s="30"/>
      <c r="R172" s="30"/>
      <c r="S172" s="28"/>
      <c r="T172" s="69"/>
      <c r="U172" s="178"/>
      <c r="V172" s="33"/>
      <c r="W172" s="178"/>
      <c r="X172" s="132"/>
      <c r="AR172" s="107"/>
      <c r="AS172" s="107"/>
      <c r="AU172" s="107"/>
      <c r="BA172" s="107"/>
      <c r="BQ172" s="42"/>
      <c r="BY172" s="116"/>
    </row>
    <row r="173" spans="1:77" s="6" customFormat="1" ht="12.75" customHeight="1" x14ac:dyDescent="0.15">
      <c r="A173" s="48"/>
      <c r="B173" s="22"/>
      <c r="C173" s="62"/>
      <c r="D173" s="59"/>
      <c r="E173" s="59"/>
      <c r="F173" s="59"/>
      <c r="G173" s="30"/>
      <c r="H173" s="30"/>
      <c r="I173" s="30"/>
      <c r="J173" s="30"/>
      <c r="K173" s="30"/>
      <c r="L173" s="30"/>
      <c r="M173" s="30"/>
      <c r="N173" s="30"/>
      <c r="O173" s="30"/>
      <c r="P173" s="30"/>
      <c r="Q173" s="30"/>
      <c r="R173" s="30"/>
      <c r="S173" s="28"/>
      <c r="T173" s="33"/>
      <c r="U173" s="178"/>
      <c r="V173" s="33"/>
      <c r="W173" s="178"/>
      <c r="X173" s="132"/>
      <c r="AR173" s="107"/>
      <c r="AS173" s="107"/>
      <c r="AU173" s="107"/>
      <c r="BA173" s="107"/>
      <c r="BQ173" s="42"/>
      <c r="BY173" s="116"/>
    </row>
    <row r="174" spans="1:77" s="6" customFormat="1" ht="12.75" customHeight="1" x14ac:dyDescent="0.15">
      <c r="A174" s="48"/>
      <c r="B174" s="22"/>
      <c r="C174" s="27"/>
      <c r="D174" s="30"/>
      <c r="E174" s="30"/>
      <c r="F174" s="30"/>
      <c r="G174" s="30"/>
      <c r="H174" s="30"/>
      <c r="I174" s="30"/>
      <c r="J174" s="30"/>
      <c r="K174" s="30"/>
      <c r="L174" s="30"/>
      <c r="M174" s="30"/>
      <c r="N174" s="30"/>
      <c r="O174" s="30"/>
      <c r="P174" s="30"/>
      <c r="Q174" s="30"/>
      <c r="R174" s="30"/>
      <c r="S174" s="28"/>
      <c r="T174" s="33"/>
      <c r="U174" s="178"/>
      <c r="V174" s="33"/>
      <c r="W174" s="178"/>
      <c r="X174" s="132"/>
      <c r="AR174" s="107"/>
      <c r="AS174" s="107"/>
      <c r="AU174" s="107"/>
      <c r="BA174" s="107"/>
      <c r="BQ174" s="42"/>
      <c r="BY174" s="116"/>
    </row>
    <row r="175" spans="1:77" s="6" customFormat="1" ht="12.75" customHeight="1" x14ac:dyDescent="0.15">
      <c r="A175" s="48"/>
      <c r="B175" s="22"/>
      <c r="C175" s="27"/>
      <c r="D175" s="30"/>
      <c r="E175" s="30"/>
      <c r="F175" s="30"/>
      <c r="G175" s="30"/>
      <c r="H175" s="30"/>
      <c r="I175" s="30"/>
      <c r="J175" s="30"/>
      <c r="K175" s="30"/>
      <c r="L175" s="30"/>
      <c r="M175" s="30"/>
      <c r="N175" s="30"/>
      <c r="O175" s="30"/>
      <c r="P175" s="30"/>
      <c r="Q175" s="30"/>
      <c r="R175" s="30"/>
      <c r="S175" s="28"/>
      <c r="T175" s="33"/>
      <c r="U175" s="178"/>
      <c r="V175" s="33"/>
      <c r="W175" s="178"/>
      <c r="X175" s="132"/>
      <c r="AR175" s="107"/>
      <c r="AS175" s="107"/>
      <c r="AU175" s="107"/>
      <c r="BA175" s="107"/>
      <c r="BQ175" s="42"/>
      <c r="BY175" s="116"/>
    </row>
    <row r="176" spans="1:77" s="6" customFormat="1" ht="12.75" customHeight="1" x14ac:dyDescent="0.15">
      <c r="A176" s="48"/>
      <c r="B176" s="22"/>
      <c r="C176" s="27"/>
      <c r="D176" s="30"/>
      <c r="E176" s="30"/>
      <c r="F176" s="30"/>
      <c r="G176" s="30"/>
      <c r="H176" s="30"/>
      <c r="I176" s="30"/>
      <c r="J176" s="30"/>
      <c r="K176" s="30"/>
      <c r="L176" s="30"/>
      <c r="M176" s="30"/>
      <c r="N176" s="30"/>
      <c r="O176" s="30"/>
      <c r="P176" s="30"/>
      <c r="Q176" s="30"/>
      <c r="R176" s="30"/>
      <c r="S176" s="28"/>
      <c r="T176" s="33"/>
      <c r="U176" s="178"/>
      <c r="V176" s="33"/>
      <c r="W176" s="178"/>
      <c r="X176" s="132"/>
      <c r="AR176" s="107"/>
      <c r="AS176" s="107"/>
      <c r="AU176" s="107"/>
      <c r="BA176" s="107"/>
      <c r="BQ176" s="42"/>
      <c r="BY176" s="116"/>
    </row>
    <row r="177" spans="1:77" s="6" customFormat="1" ht="12.75" customHeight="1" x14ac:dyDescent="0.15">
      <c r="A177" s="48"/>
      <c r="B177" s="22"/>
      <c r="C177" s="27"/>
      <c r="D177" s="30"/>
      <c r="E177" s="30"/>
      <c r="F177" s="30"/>
      <c r="G177" s="30"/>
      <c r="H177" s="30"/>
      <c r="I177" s="30"/>
      <c r="J177" s="30"/>
      <c r="K177" s="30"/>
      <c r="L177" s="30"/>
      <c r="M177" s="30"/>
      <c r="N177" s="30"/>
      <c r="O177" s="30"/>
      <c r="P177" s="30"/>
      <c r="Q177" s="30"/>
      <c r="R177" s="30"/>
      <c r="S177" s="28"/>
      <c r="T177" s="33"/>
      <c r="U177" s="178"/>
      <c r="V177" s="33"/>
      <c r="W177" s="178"/>
      <c r="X177" s="132"/>
      <c r="AR177" s="107"/>
      <c r="AS177" s="107"/>
      <c r="AU177" s="107"/>
      <c r="BA177" s="107"/>
      <c r="BQ177" s="42"/>
      <c r="BY177" s="116"/>
    </row>
    <row r="178" spans="1:77" s="6" customFormat="1" ht="12.75" customHeight="1" x14ac:dyDescent="0.15">
      <c r="A178" s="48"/>
      <c r="B178" s="22"/>
      <c r="C178" s="27"/>
      <c r="D178" s="30"/>
      <c r="E178" s="30"/>
      <c r="F178" s="30"/>
      <c r="G178" s="30"/>
      <c r="H178" s="30"/>
      <c r="I178" s="30"/>
      <c r="J178" s="30"/>
      <c r="K178" s="30"/>
      <c r="L178" s="30"/>
      <c r="M178" s="30"/>
      <c r="N178" s="30"/>
      <c r="O178" s="30"/>
      <c r="P178" s="30"/>
      <c r="Q178" s="30"/>
      <c r="R178" s="30"/>
      <c r="S178" s="28"/>
      <c r="T178" s="33"/>
      <c r="U178" s="178"/>
      <c r="V178" s="33"/>
      <c r="W178" s="178"/>
      <c r="X178" s="132"/>
      <c r="AR178" s="107"/>
      <c r="AS178" s="107"/>
      <c r="AU178" s="107"/>
      <c r="BA178" s="107"/>
      <c r="BQ178" s="42"/>
      <c r="BY178" s="116"/>
    </row>
    <row r="179" spans="1:77" s="6" customFormat="1" ht="12.75" customHeight="1" x14ac:dyDescent="0.15">
      <c r="A179" s="73"/>
      <c r="B179" s="117"/>
      <c r="C179" s="27"/>
      <c r="D179" s="30"/>
      <c r="E179" s="30"/>
      <c r="F179" s="30"/>
      <c r="G179" s="30"/>
      <c r="H179" s="30"/>
      <c r="I179" s="30"/>
      <c r="J179" s="30"/>
      <c r="K179" s="30"/>
      <c r="L179" s="30"/>
      <c r="M179" s="30"/>
      <c r="N179" s="30"/>
      <c r="O179" s="30"/>
      <c r="P179" s="30"/>
      <c r="Q179" s="30"/>
      <c r="R179" s="30"/>
      <c r="S179" s="28"/>
      <c r="T179" s="33"/>
      <c r="U179" s="178"/>
      <c r="V179" s="33"/>
      <c r="W179" s="178"/>
      <c r="X179" s="132"/>
      <c r="AR179" s="107"/>
      <c r="AS179" s="107"/>
      <c r="AU179" s="107"/>
      <c r="BA179" s="107"/>
      <c r="BQ179" s="42"/>
      <c r="BY179" s="116"/>
    </row>
    <row r="180" spans="1:77" s="6" customFormat="1" ht="12.75" customHeight="1" x14ac:dyDescent="0.15">
      <c r="A180" s="48"/>
      <c r="B180" s="22"/>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c r="AR180" s="107"/>
      <c r="AS180" s="107"/>
      <c r="AU180" s="107"/>
      <c r="BA180" s="107"/>
      <c r="BQ180" s="42"/>
      <c r="BY180" s="116"/>
    </row>
    <row r="181" spans="1:77" s="6" customFormat="1" ht="18" customHeight="1" x14ac:dyDescent="0.15">
      <c r="A181" s="216"/>
      <c r="B181" s="92"/>
      <c r="C181" s="93"/>
      <c r="D181" s="95"/>
      <c r="E181" s="95"/>
      <c r="F181" s="95"/>
      <c r="G181" s="95"/>
      <c r="H181" s="95"/>
      <c r="I181" s="95"/>
      <c r="J181" s="95"/>
      <c r="K181" s="95"/>
      <c r="L181" s="95"/>
      <c r="M181" s="95"/>
      <c r="N181" s="95"/>
      <c r="O181" s="95"/>
      <c r="P181" s="95"/>
      <c r="Q181" s="95"/>
      <c r="R181" s="95"/>
      <c r="S181" s="99"/>
      <c r="T181" s="92"/>
      <c r="U181" s="184"/>
      <c r="V181" s="185"/>
      <c r="W181" s="184"/>
      <c r="X181" s="132"/>
      <c r="AR181" s="107"/>
      <c r="AS181" s="107"/>
      <c r="AU181" s="107"/>
      <c r="BA181" s="107"/>
      <c r="BQ181" s="42"/>
      <c r="BY181" s="116"/>
    </row>
    <row r="182" spans="1:77" s="6" customFormat="1" x14ac:dyDescent="0.15">
      <c r="A182" s="186"/>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754"/>
      <c r="B184" s="755"/>
      <c r="C184" s="755"/>
      <c r="D184" s="755"/>
    </row>
    <row r="185" spans="1:77" s="64" customFormat="1" ht="21" customHeight="1" x14ac:dyDescent="0.15">
      <c r="A185" s="754"/>
      <c r="B185" s="755"/>
      <c r="C185" s="755"/>
      <c r="D185" s="755"/>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sqref="A1:XFD1048576"/>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c r="B1" s="1"/>
      <c r="C1" s="2"/>
      <c r="D1" s="2"/>
      <c r="E1" s="2"/>
      <c r="F1" s="2"/>
      <c r="G1" s="2"/>
      <c r="H1" s="2"/>
      <c r="I1" s="2"/>
      <c r="J1" s="2"/>
      <c r="K1" s="2"/>
      <c r="L1" s="2"/>
      <c r="AD1" s="2"/>
      <c r="AE1" s="2"/>
      <c r="AH1" s="2"/>
      <c r="AK1" s="2"/>
      <c r="AL1" s="2"/>
      <c r="AM1" s="2"/>
      <c r="AN1" s="2"/>
      <c r="AO1" s="2"/>
      <c r="AP1" s="2"/>
    </row>
    <row r="2" spans="1:105" s="3" customFormat="1" ht="12.75" customHeight="1" x14ac:dyDescent="0.15">
      <c r="A2" s="1"/>
      <c r="B2" s="1"/>
      <c r="C2" s="2"/>
      <c r="D2" s="2"/>
      <c r="E2" s="2"/>
      <c r="F2" s="2"/>
      <c r="G2" s="2"/>
      <c r="H2" s="2"/>
      <c r="I2" s="2"/>
      <c r="J2" s="2"/>
      <c r="K2" s="2"/>
      <c r="L2" s="2"/>
      <c r="AD2" s="2"/>
      <c r="AE2" s="2"/>
      <c r="AH2" s="2"/>
      <c r="AK2" s="2"/>
      <c r="AL2" s="2"/>
      <c r="AM2" s="2"/>
      <c r="AN2" s="2"/>
      <c r="AO2" s="2"/>
      <c r="AP2" s="2"/>
    </row>
    <row r="3" spans="1:105" s="3" customFormat="1" ht="12.75" customHeight="1" x14ac:dyDescent="0.2">
      <c r="A3" s="1"/>
      <c r="B3" s="1"/>
      <c r="C3" s="2"/>
      <c r="D3" s="2"/>
      <c r="E3" s="4"/>
      <c r="F3" s="2"/>
      <c r="G3" s="2"/>
      <c r="H3" s="2"/>
      <c r="I3" s="2"/>
      <c r="J3" s="2"/>
      <c r="K3" s="2"/>
      <c r="L3" s="2"/>
      <c r="AD3" s="2"/>
      <c r="AE3" s="2"/>
      <c r="AH3" s="2"/>
      <c r="AK3" s="2"/>
      <c r="AL3" s="2"/>
      <c r="AM3" s="2"/>
      <c r="AN3" s="2"/>
      <c r="AO3" s="2"/>
      <c r="AP3" s="2"/>
    </row>
    <row r="4" spans="1:105" s="3" customFormat="1" ht="12.75" customHeight="1" x14ac:dyDescent="0.15">
      <c r="A4" s="1"/>
      <c r="B4" s="1"/>
      <c r="C4" s="2"/>
      <c r="D4" s="2"/>
      <c r="E4" s="2"/>
      <c r="F4" s="2"/>
      <c r="G4" s="2"/>
      <c r="H4" s="2"/>
      <c r="I4" s="2"/>
      <c r="J4" s="2"/>
      <c r="K4" s="2"/>
      <c r="L4" s="2"/>
      <c r="AD4" s="2"/>
      <c r="AE4" s="2"/>
      <c r="AH4" s="2"/>
      <c r="AK4" s="2"/>
      <c r="AL4" s="2"/>
      <c r="AM4" s="2"/>
      <c r="AN4" s="2"/>
      <c r="AO4" s="2"/>
      <c r="AP4" s="2"/>
    </row>
    <row r="5" spans="1:105" s="3" customFormat="1" ht="12.75" customHeight="1" x14ac:dyDescent="0.15">
      <c r="A5" s="5"/>
      <c r="B5" s="5"/>
      <c r="C5" s="2"/>
      <c r="D5" s="2"/>
      <c r="E5" s="2"/>
      <c r="F5" s="2"/>
      <c r="G5" s="2"/>
      <c r="H5" s="2"/>
      <c r="I5" s="2"/>
      <c r="J5" s="2"/>
      <c r="K5" s="2"/>
      <c r="L5" s="2"/>
      <c r="AD5" s="2"/>
      <c r="AE5" s="2"/>
      <c r="AH5" s="2"/>
      <c r="AK5" s="2"/>
      <c r="AL5" s="2"/>
      <c r="AM5" s="2"/>
      <c r="AN5" s="2"/>
      <c r="AO5" s="2"/>
      <c r="AP5" s="2"/>
    </row>
    <row r="6" spans="1:105" s="6" customFormat="1" ht="39.75" customHeight="1" x14ac:dyDescent="0.15">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706"/>
      <c r="AA6" s="706"/>
      <c r="AB6" s="706"/>
      <c r="AC6" s="706"/>
      <c r="AD6" s="706"/>
      <c r="AH6" s="212"/>
      <c r="AK6" s="212"/>
      <c r="AN6" s="209"/>
      <c r="AP6" s="705"/>
      <c r="AQ6" s="705"/>
      <c r="AR6" s="705"/>
      <c r="AS6" s="705"/>
      <c r="AU6" s="212"/>
      <c r="AV6" s="707"/>
      <c r="CZ6" s="3"/>
      <c r="DA6" s="3"/>
    </row>
    <row r="7" spans="1:105" s="6" customFormat="1" ht="67.5" customHeight="1" thickBot="1" x14ac:dyDescent="0.25">
      <c r="A7" s="7"/>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12"/>
      <c r="AN7" s="209"/>
      <c r="AO7" s="212"/>
      <c r="AP7" s="705"/>
      <c r="AQ7" s="705"/>
      <c r="AR7" s="705"/>
      <c r="AS7" s="705"/>
      <c r="AT7" s="705"/>
      <c r="AU7" s="705"/>
      <c r="AV7" s="707"/>
      <c r="AW7" s="705"/>
      <c r="AX7" s="705"/>
      <c r="CZ7" s="3"/>
      <c r="DA7" s="3"/>
    </row>
    <row r="8" spans="1:105" s="11" customFormat="1" ht="34.5" customHeight="1" thickTop="1" x14ac:dyDescent="0.15">
      <c r="A8" s="581"/>
      <c r="B8" s="596"/>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597"/>
      <c r="AF8" s="581"/>
      <c r="AG8" s="590"/>
      <c r="AH8" s="581"/>
      <c r="AI8" s="590"/>
      <c r="AJ8" s="710"/>
      <c r="AK8" s="581"/>
      <c r="AL8" s="590"/>
      <c r="AM8" s="581"/>
      <c r="AN8" s="590"/>
      <c r="AO8" s="9"/>
      <c r="AP8" s="718"/>
      <c r="AQ8" s="721"/>
      <c r="AR8" s="718"/>
      <c r="AS8" s="721"/>
      <c r="AT8" s="718"/>
      <c r="AU8" s="721"/>
      <c r="AV8" s="725"/>
      <c r="AW8" s="728"/>
      <c r="AX8" s="713"/>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582"/>
      <c r="B9" s="534"/>
      <c r="C9" s="581"/>
      <c r="D9" s="595"/>
      <c r="E9" s="595"/>
      <c r="F9" s="595"/>
      <c r="G9" s="595"/>
      <c r="H9" s="595"/>
      <c r="I9" s="595"/>
      <c r="J9" s="595"/>
      <c r="K9" s="595"/>
      <c r="L9" s="595"/>
      <c r="M9" s="595"/>
      <c r="N9" s="595"/>
      <c r="O9" s="595"/>
      <c r="P9" s="595"/>
      <c r="Q9" s="595"/>
      <c r="R9" s="595"/>
      <c r="S9" s="590"/>
      <c r="T9" s="581"/>
      <c r="U9" s="590"/>
      <c r="V9" s="557"/>
      <c r="W9" s="539"/>
      <c r="X9" s="548"/>
      <c r="Y9" s="716"/>
      <c r="Z9" s="716"/>
      <c r="AA9" s="716"/>
      <c r="AB9" s="717"/>
      <c r="AC9" s="717"/>
      <c r="AD9" s="717"/>
      <c r="AE9" s="717"/>
      <c r="AF9" s="582"/>
      <c r="AG9" s="709"/>
      <c r="AH9" s="582"/>
      <c r="AI9" s="709"/>
      <c r="AJ9" s="711"/>
      <c r="AK9" s="582"/>
      <c r="AL9" s="709"/>
      <c r="AM9" s="582"/>
      <c r="AN9" s="709"/>
      <c r="AO9" s="9"/>
      <c r="AP9" s="719"/>
      <c r="AQ9" s="722"/>
      <c r="AR9" s="719"/>
      <c r="AS9" s="722"/>
      <c r="AT9" s="719"/>
      <c r="AU9" s="722"/>
      <c r="AV9" s="726"/>
      <c r="AW9" s="729"/>
      <c r="AX9" s="714"/>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582"/>
      <c r="B10" s="535"/>
      <c r="C10" s="583"/>
      <c r="D10" s="603"/>
      <c r="E10" s="603"/>
      <c r="F10" s="603"/>
      <c r="G10" s="603"/>
      <c r="H10" s="603"/>
      <c r="I10" s="603"/>
      <c r="J10" s="603"/>
      <c r="K10" s="603"/>
      <c r="L10" s="603"/>
      <c r="M10" s="603"/>
      <c r="N10" s="603"/>
      <c r="O10" s="603"/>
      <c r="P10" s="603"/>
      <c r="Q10" s="603"/>
      <c r="R10" s="603"/>
      <c r="S10" s="591"/>
      <c r="T10" s="583"/>
      <c r="U10" s="591"/>
      <c r="V10" s="559"/>
      <c r="W10" s="561"/>
      <c r="X10" s="562"/>
      <c r="Y10" s="563"/>
      <c r="Z10" s="563"/>
      <c r="AA10" s="564"/>
      <c r="AB10" s="562"/>
      <c r="AC10" s="563"/>
      <c r="AD10" s="563"/>
      <c r="AE10" s="563"/>
      <c r="AF10" s="583"/>
      <c r="AG10" s="591"/>
      <c r="AH10" s="583"/>
      <c r="AI10" s="591"/>
      <c r="AJ10" s="711"/>
      <c r="AK10" s="583"/>
      <c r="AL10" s="591"/>
      <c r="AM10" s="583"/>
      <c r="AN10" s="591"/>
      <c r="AO10" s="9"/>
      <c r="AP10" s="719"/>
      <c r="AQ10" s="722"/>
      <c r="AR10" s="719"/>
      <c r="AS10" s="722"/>
      <c r="AT10" s="719"/>
      <c r="AU10" s="722"/>
      <c r="AV10" s="726"/>
      <c r="AW10" s="729"/>
      <c r="AX10" s="714"/>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583"/>
      <c r="B11" s="536"/>
      <c r="C11" s="13"/>
      <c r="D11" s="14"/>
      <c r="E11" s="15"/>
      <c r="F11" s="15"/>
      <c r="G11" s="15"/>
      <c r="H11" s="16"/>
      <c r="I11" s="16"/>
      <c r="J11" s="16"/>
      <c r="K11" s="16"/>
      <c r="L11" s="16"/>
      <c r="M11" s="16"/>
      <c r="N11" s="16"/>
      <c r="O11" s="16"/>
      <c r="P11" s="16"/>
      <c r="Q11" s="16"/>
      <c r="R11" s="16"/>
      <c r="S11" s="17"/>
      <c r="T11" s="13"/>
      <c r="U11" s="18"/>
      <c r="V11" s="220"/>
      <c r="W11" s="18"/>
      <c r="X11" s="216"/>
      <c r="Y11" s="19"/>
      <c r="Z11" s="15"/>
      <c r="AA11" s="18"/>
      <c r="AB11" s="19"/>
      <c r="AC11" s="19"/>
      <c r="AD11" s="15"/>
      <c r="AE11" s="18"/>
      <c r="AF11" s="13"/>
      <c r="AG11" s="225"/>
      <c r="AH11" s="13"/>
      <c r="AI11" s="18"/>
      <c r="AJ11" s="712"/>
      <c r="AK11" s="13"/>
      <c r="AL11" s="18"/>
      <c r="AM11" s="13"/>
      <c r="AN11" s="18"/>
      <c r="AO11" s="20"/>
      <c r="AP11" s="720"/>
      <c r="AQ11" s="723"/>
      <c r="AR11" s="720"/>
      <c r="AS11" s="723"/>
      <c r="AT11" s="720"/>
      <c r="AU11" s="723"/>
      <c r="AV11" s="727"/>
      <c r="AW11" s="730"/>
      <c r="AX11" s="715"/>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c r="B12" s="22"/>
      <c r="C12" s="23"/>
      <c r="D12" s="24"/>
      <c r="E12" s="25"/>
      <c r="F12" s="25"/>
      <c r="G12" s="26"/>
      <c r="H12" s="26"/>
      <c r="I12" s="26"/>
      <c r="J12" s="26"/>
      <c r="K12" s="26"/>
      <c r="L12" s="26"/>
      <c r="M12" s="26"/>
      <c r="N12" s="26"/>
      <c r="O12" s="26"/>
      <c r="P12" s="26"/>
      <c r="Q12" s="26"/>
      <c r="R12" s="26"/>
      <c r="S12" s="26"/>
      <c r="T12" s="27"/>
      <c r="U12" s="28"/>
      <c r="V12" s="27"/>
      <c r="W12" s="28"/>
      <c r="X12" s="29"/>
      <c r="Y12" s="27"/>
      <c r="Z12" s="30"/>
      <c r="AA12" s="28"/>
      <c r="AB12" s="31"/>
      <c r="AC12" s="27"/>
      <c r="AD12" s="30"/>
      <c r="AE12" s="28"/>
      <c r="AF12" s="23"/>
      <c r="AG12" s="32"/>
      <c r="AH12" s="33"/>
      <c r="AI12" s="34"/>
      <c r="AJ12" s="32"/>
      <c r="AK12" s="33"/>
      <c r="AL12" s="34"/>
      <c r="AM12" s="33"/>
      <c r="AN12" s="34"/>
      <c r="AO12" s="35"/>
      <c r="AP12" s="36"/>
      <c r="AQ12" s="37"/>
      <c r="AR12" s="36"/>
      <c r="AS12" s="37"/>
      <c r="AT12" s="36"/>
      <c r="AU12" s="37"/>
      <c r="AV12" s="38"/>
      <c r="AW12" s="39"/>
      <c r="AX12" s="40"/>
      <c r="AY12" s="41"/>
      <c r="BF12" s="6"/>
      <c r="BG12" s="6"/>
      <c r="BH12" s="6"/>
      <c r="BI12" s="6"/>
      <c r="BJ12" s="6"/>
      <c r="BK12" s="6"/>
      <c r="BL12" s="6"/>
      <c r="BM12" s="6"/>
      <c r="BN12" s="6"/>
      <c r="BO12" s="6"/>
      <c r="BP12" s="42"/>
      <c r="BQ12" s="43"/>
      <c r="BR12" s="43"/>
      <c r="BS12" s="43"/>
      <c r="BT12" s="43"/>
      <c r="BU12" s="44"/>
      <c r="BV12" s="45"/>
      <c r="BW12" s="46"/>
      <c r="BX12" s="47"/>
      <c r="BY12" s="47"/>
      <c r="BZ12" s="47"/>
      <c r="CA12" s="47"/>
      <c r="CB12" s="47"/>
      <c r="CC12" s="47"/>
      <c r="CD12" s="47"/>
      <c r="CY12" s="12"/>
      <c r="CZ12" s="12"/>
    </row>
    <row r="13" spans="1:105" s="11" customFormat="1" ht="11.25" x14ac:dyDescent="0.15">
      <c r="A13" s="48"/>
      <c r="B13" s="22"/>
      <c r="C13" s="27"/>
      <c r="D13" s="49"/>
      <c r="E13" s="50"/>
      <c r="F13" s="50"/>
      <c r="G13" s="50"/>
      <c r="H13" s="51"/>
      <c r="I13" s="51"/>
      <c r="J13" s="51"/>
      <c r="K13" s="51"/>
      <c r="L13" s="51"/>
      <c r="M13" s="51"/>
      <c r="N13" s="51"/>
      <c r="O13" s="51"/>
      <c r="P13" s="51"/>
      <c r="Q13" s="51"/>
      <c r="R13" s="51"/>
      <c r="S13" s="52"/>
      <c r="T13" s="27"/>
      <c r="U13" s="28"/>
      <c r="V13" s="27"/>
      <c r="W13" s="28"/>
      <c r="X13" s="29"/>
      <c r="Y13" s="27"/>
      <c r="Z13" s="30"/>
      <c r="AA13" s="28"/>
      <c r="AB13" s="31"/>
      <c r="AC13" s="27"/>
      <c r="AD13" s="30"/>
      <c r="AE13" s="28"/>
      <c r="AF13" s="27"/>
      <c r="AG13" s="32"/>
      <c r="AH13" s="27"/>
      <c r="AI13" s="28"/>
      <c r="AJ13" s="32"/>
      <c r="AK13" s="33"/>
      <c r="AL13" s="28"/>
      <c r="AM13" s="33"/>
      <c r="AN13" s="28"/>
      <c r="AO13" s="35"/>
      <c r="AP13" s="53"/>
      <c r="AQ13" s="54"/>
      <c r="AR13" s="53"/>
      <c r="AS13" s="54"/>
      <c r="AT13" s="53"/>
      <c r="AU13" s="54"/>
      <c r="AV13" s="55"/>
      <c r="AW13" s="56"/>
      <c r="AX13" s="57"/>
      <c r="AY13" s="41"/>
      <c r="BF13" s="6"/>
      <c r="BG13" s="6"/>
      <c r="BH13" s="6"/>
      <c r="BI13" s="6"/>
      <c r="BJ13" s="6"/>
      <c r="BK13" s="6"/>
      <c r="BL13" s="6"/>
      <c r="BM13" s="6"/>
      <c r="BN13" s="6"/>
      <c r="BO13" s="6"/>
      <c r="BP13" s="42"/>
      <c r="BQ13" s="43"/>
      <c r="BR13" s="43"/>
      <c r="BS13" s="43"/>
      <c r="BT13" s="43"/>
      <c r="BU13" s="43"/>
      <c r="BV13" s="45"/>
      <c r="BW13" s="46"/>
      <c r="BX13" s="47"/>
      <c r="BY13" s="47"/>
      <c r="BZ13" s="47"/>
      <c r="CA13" s="47"/>
      <c r="CB13" s="47"/>
      <c r="CC13" s="47"/>
      <c r="CD13" s="47"/>
      <c r="CY13" s="12"/>
      <c r="CZ13" s="12"/>
    </row>
    <row r="14" spans="1:105" s="11" customFormat="1" ht="11.25" x14ac:dyDescent="0.15">
      <c r="A14" s="48"/>
      <c r="B14" s="22"/>
      <c r="C14" s="27"/>
      <c r="D14" s="58"/>
      <c r="E14" s="59"/>
      <c r="F14" s="59"/>
      <c r="G14" s="59"/>
      <c r="H14" s="60"/>
      <c r="I14" s="60"/>
      <c r="J14" s="60"/>
      <c r="K14" s="60"/>
      <c r="L14" s="60"/>
      <c r="M14" s="60"/>
      <c r="N14" s="60"/>
      <c r="O14" s="60"/>
      <c r="P14" s="60"/>
      <c r="Q14" s="60"/>
      <c r="R14" s="60"/>
      <c r="S14" s="60"/>
      <c r="T14" s="27"/>
      <c r="U14" s="61"/>
      <c r="V14" s="27"/>
      <c r="W14" s="28"/>
      <c r="X14" s="29"/>
      <c r="Y14" s="27"/>
      <c r="Z14" s="30"/>
      <c r="AA14" s="28"/>
      <c r="AC14" s="62"/>
      <c r="AD14" s="58"/>
      <c r="AE14" s="59"/>
      <c r="AF14" s="59"/>
      <c r="AG14" s="58"/>
      <c r="AH14" s="27"/>
      <c r="AI14" s="61"/>
      <c r="AJ14" s="32"/>
      <c r="AK14" s="33"/>
      <c r="AL14" s="61"/>
      <c r="AM14" s="33"/>
      <c r="AN14" s="61"/>
      <c r="AO14" s="35"/>
      <c r="AP14" s="53"/>
      <c r="AQ14" s="54"/>
      <c r="AR14" s="53"/>
      <c r="AS14" s="54"/>
      <c r="AT14" s="53"/>
      <c r="AU14" s="54"/>
      <c r="AV14" s="55"/>
      <c r="AW14" s="56"/>
      <c r="AX14" s="63"/>
      <c r="AY14" s="41"/>
      <c r="BF14" s="6"/>
      <c r="BG14" s="6"/>
      <c r="BH14" s="6"/>
      <c r="BI14" s="6"/>
      <c r="BJ14" s="6"/>
      <c r="BK14" s="6"/>
      <c r="BL14" s="6"/>
      <c r="BM14" s="6"/>
      <c r="BN14" s="6"/>
      <c r="BO14" s="6"/>
      <c r="BP14" s="42"/>
      <c r="BQ14" s="43"/>
      <c r="BR14" s="43"/>
      <c r="BS14" s="43"/>
      <c r="BT14" s="43"/>
      <c r="BU14" s="43"/>
      <c r="BV14" s="46"/>
      <c r="BW14" s="46"/>
      <c r="BX14" s="47"/>
      <c r="BY14" s="47"/>
      <c r="BZ14" s="47"/>
      <c r="CA14" s="47"/>
      <c r="CB14" s="47"/>
      <c r="CC14" s="47"/>
      <c r="CD14" s="64"/>
      <c r="CY14" s="12"/>
      <c r="CZ14" s="12"/>
    </row>
    <row r="15" spans="1:105" s="11" customFormat="1" ht="11.25" x14ac:dyDescent="0.15">
      <c r="A15" s="48"/>
      <c r="B15" s="22"/>
      <c r="C15" s="27"/>
      <c r="D15" s="49"/>
      <c r="E15" s="30"/>
      <c r="F15" s="30"/>
      <c r="G15" s="30"/>
      <c r="H15" s="52"/>
      <c r="I15" s="52"/>
      <c r="J15" s="52"/>
      <c r="K15" s="52"/>
      <c r="L15" s="52"/>
      <c r="M15" s="52"/>
      <c r="N15" s="52"/>
      <c r="O15" s="52"/>
      <c r="P15" s="52"/>
      <c r="Q15" s="52"/>
      <c r="R15" s="52"/>
      <c r="S15" s="52"/>
      <c r="T15" s="27"/>
      <c r="U15" s="28"/>
      <c r="V15" s="27"/>
      <c r="W15" s="28"/>
      <c r="X15" s="29"/>
      <c r="Y15" s="27"/>
      <c r="Z15" s="30"/>
      <c r="AA15" s="28"/>
      <c r="AB15" s="31"/>
      <c r="AC15" s="27"/>
      <c r="AD15" s="30"/>
      <c r="AE15" s="28"/>
      <c r="AF15" s="27"/>
      <c r="AG15" s="32"/>
      <c r="AH15" s="27"/>
      <c r="AI15" s="28"/>
      <c r="AJ15" s="32"/>
      <c r="AK15" s="33"/>
      <c r="AL15" s="28"/>
      <c r="AM15" s="33"/>
      <c r="AN15" s="28"/>
      <c r="AO15" s="35"/>
      <c r="AP15" s="53"/>
      <c r="AQ15" s="54"/>
      <c r="AR15" s="53"/>
      <c r="AS15" s="54"/>
      <c r="AT15" s="53"/>
      <c r="AU15" s="54"/>
      <c r="AV15" s="55"/>
      <c r="AW15" s="56"/>
      <c r="AX15" s="57"/>
      <c r="AY15" s="41"/>
      <c r="BF15" s="6"/>
      <c r="BG15" s="6"/>
      <c r="BH15" s="6"/>
      <c r="BI15" s="6"/>
      <c r="BJ15" s="6"/>
      <c r="BK15" s="6"/>
      <c r="BL15" s="6"/>
      <c r="BM15" s="6"/>
      <c r="BN15" s="6"/>
      <c r="BO15" s="6"/>
      <c r="BP15" s="42"/>
      <c r="BQ15" s="43"/>
      <c r="BR15" s="43"/>
      <c r="BS15" s="43"/>
      <c r="BT15" s="43"/>
      <c r="BU15" s="43"/>
      <c r="BV15" s="65"/>
      <c r="BW15" s="46"/>
      <c r="BX15" s="47"/>
      <c r="BY15" s="47"/>
      <c r="BZ15" s="47"/>
      <c r="CA15" s="47"/>
      <c r="CB15" s="47"/>
      <c r="CC15" s="47"/>
      <c r="CD15" s="47"/>
      <c r="CY15" s="12"/>
      <c r="CZ15" s="12"/>
    </row>
    <row r="16" spans="1:105" s="11" customFormat="1" ht="11.25" x14ac:dyDescent="0.15">
      <c r="A16" s="48"/>
      <c r="B16" s="22"/>
      <c r="C16" s="27"/>
      <c r="D16" s="49"/>
      <c r="E16" s="30"/>
      <c r="F16" s="30"/>
      <c r="G16" s="30"/>
      <c r="H16" s="52"/>
      <c r="I16" s="52"/>
      <c r="J16" s="52"/>
      <c r="K16" s="52"/>
      <c r="L16" s="52"/>
      <c r="M16" s="52"/>
      <c r="N16" s="52"/>
      <c r="O16" s="52"/>
      <c r="P16" s="52"/>
      <c r="Q16" s="52"/>
      <c r="R16" s="52"/>
      <c r="S16" s="52"/>
      <c r="T16" s="27"/>
      <c r="U16" s="28"/>
      <c r="V16" s="27"/>
      <c r="W16" s="28"/>
      <c r="X16" s="29"/>
      <c r="Y16" s="27"/>
      <c r="Z16" s="30"/>
      <c r="AA16" s="28"/>
      <c r="AB16" s="31"/>
      <c r="AC16" s="27"/>
      <c r="AD16" s="30"/>
      <c r="AE16" s="28"/>
      <c r="AF16" s="27"/>
      <c r="AG16" s="32"/>
      <c r="AH16" s="27"/>
      <c r="AI16" s="28"/>
      <c r="AJ16" s="32"/>
      <c r="AK16" s="33"/>
      <c r="AL16" s="28"/>
      <c r="AM16" s="33"/>
      <c r="AN16" s="28"/>
      <c r="AO16" s="35"/>
      <c r="AP16" s="53"/>
      <c r="AQ16" s="54"/>
      <c r="AR16" s="53"/>
      <c r="AS16" s="54"/>
      <c r="AT16" s="53"/>
      <c r="AU16" s="54"/>
      <c r="AV16" s="55"/>
      <c r="AW16" s="56"/>
      <c r="AX16" s="57"/>
      <c r="AY16" s="41"/>
      <c r="BF16" s="6"/>
      <c r="BG16" s="6"/>
      <c r="BH16" s="6"/>
      <c r="BI16" s="6"/>
      <c r="BJ16" s="6"/>
      <c r="BK16" s="6"/>
      <c r="BL16" s="6"/>
      <c r="BM16" s="6"/>
      <c r="BN16" s="6"/>
      <c r="BO16" s="6"/>
      <c r="BP16" s="42"/>
      <c r="BQ16" s="43"/>
      <c r="BR16" s="43"/>
      <c r="BS16" s="43"/>
      <c r="BT16" s="43"/>
      <c r="BU16" s="43"/>
      <c r="BV16" s="65"/>
      <c r="BW16" s="46"/>
      <c r="BX16" s="47"/>
      <c r="BY16" s="47"/>
      <c r="BZ16" s="47"/>
      <c r="CA16" s="47"/>
      <c r="CB16" s="47"/>
      <c r="CC16" s="47"/>
      <c r="CD16" s="47"/>
      <c r="CY16" s="12"/>
      <c r="CZ16" s="12"/>
    </row>
    <row r="17" spans="1:104" s="11" customFormat="1" ht="11.25" x14ac:dyDescent="0.15">
      <c r="A17" s="48"/>
      <c r="B17" s="22"/>
      <c r="C17" s="27"/>
      <c r="D17" s="49"/>
      <c r="E17" s="30"/>
      <c r="F17" s="30"/>
      <c r="G17" s="30"/>
      <c r="H17" s="52"/>
      <c r="I17" s="52"/>
      <c r="J17" s="52"/>
      <c r="K17" s="52"/>
      <c r="L17" s="52"/>
      <c r="M17" s="52"/>
      <c r="N17" s="52"/>
      <c r="O17" s="52"/>
      <c r="P17" s="52"/>
      <c r="Q17" s="52"/>
      <c r="R17" s="52"/>
      <c r="S17" s="52"/>
      <c r="T17" s="27"/>
      <c r="U17" s="28"/>
      <c r="V17" s="27"/>
      <c r="W17" s="28"/>
      <c r="X17" s="29"/>
      <c r="Y17" s="27"/>
      <c r="Z17" s="30"/>
      <c r="AA17" s="28"/>
      <c r="AB17" s="31"/>
      <c r="AC17" s="27"/>
      <c r="AD17" s="30"/>
      <c r="AE17" s="28"/>
      <c r="AF17" s="27"/>
      <c r="AG17" s="32"/>
      <c r="AH17" s="27"/>
      <c r="AI17" s="28"/>
      <c r="AJ17" s="32"/>
      <c r="AK17" s="33"/>
      <c r="AL17" s="28"/>
      <c r="AM17" s="33"/>
      <c r="AN17" s="28"/>
      <c r="AO17" s="35"/>
      <c r="AP17" s="53"/>
      <c r="AQ17" s="54"/>
      <c r="AR17" s="53"/>
      <c r="AS17" s="54"/>
      <c r="AT17" s="53"/>
      <c r="AU17" s="54"/>
      <c r="AV17" s="55"/>
      <c r="AW17" s="56"/>
      <c r="AX17" s="57"/>
      <c r="AY17" s="41"/>
      <c r="BF17" s="6"/>
      <c r="BG17" s="6"/>
      <c r="BH17" s="6"/>
      <c r="BI17" s="6"/>
      <c r="BJ17" s="6"/>
      <c r="BK17" s="6"/>
      <c r="BL17" s="6"/>
      <c r="BM17" s="6"/>
      <c r="BN17" s="6"/>
      <c r="BO17" s="6"/>
      <c r="BP17" s="42"/>
      <c r="BQ17" s="43"/>
      <c r="BR17" s="43"/>
      <c r="BS17" s="43"/>
      <c r="BT17" s="43"/>
      <c r="BU17" s="43"/>
      <c r="BV17" s="65"/>
      <c r="BW17" s="46"/>
      <c r="BX17" s="47"/>
      <c r="BY17" s="47"/>
      <c r="BZ17" s="47"/>
      <c r="CA17" s="47"/>
      <c r="CB17" s="47"/>
      <c r="CC17" s="47"/>
      <c r="CD17" s="47"/>
      <c r="CY17" s="12"/>
      <c r="CZ17" s="12"/>
    </row>
    <row r="18" spans="1:104" s="11" customFormat="1" ht="11.25" x14ac:dyDescent="0.15">
      <c r="A18" s="48"/>
      <c r="B18" s="22"/>
      <c r="C18" s="27"/>
      <c r="D18" s="49"/>
      <c r="E18" s="30"/>
      <c r="F18" s="30"/>
      <c r="G18" s="30"/>
      <c r="H18" s="52"/>
      <c r="I18" s="52"/>
      <c r="J18" s="52"/>
      <c r="K18" s="52"/>
      <c r="L18" s="52"/>
      <c r="M18" s="52"/>
      <c r="N18" s="52"/>
      <c r="O18" s="52"/>
      <c r="P18" s="52"/>
      <c r="Q18" s="52"/>
      <c r="R18" s="52"/>
      <c r="S18" s="52"/>
      <c r="T18" s="27"/>
      <c r="U18" s="28"/>
      <c r="V18" s="27"/>
      <c r="W18" s="28"/>
      <c r="X18" s="29"/>
      <c r="Y18" s="27"/>
      <c r="Z18" s="30"/>
      <c r="AA18" s="28"/>
      <c r="AB18" s="31"/>
      <c r="AC18" s="27"/>
      <c r="AD18" s="30"/>
      <c r="AE18" s="28"/>
      <c r="AF18" s="27"/>
      <c r="AG18" s="32"/>
      <c r="AH18" s="27"/>
      <c r="AI18" s="28"/>
      <c r="AJ18" s="32"/>
      <c r="AK18" s="33"/>
      <c r="AL18" s="28"/>
      <c r="AM18" s="33"/>
      <c r="AN18" s="28"/>
      <c r="AO18" s="35"/>
      <c r="AP18" s="53"/>
      <c r="AQ18" s="54"/>
      <c r="AR18" s="53"/>
      <c r="AS18" s="54"/>
      <c r="AT18" s="53"/>
      <c r="AU18" s="54"/>
      <c r="AV18" s="55"/>
      <c r="AW18" s="56"/>
      <c r="AX18" s="57"/>
      <c r="AY18" s="41"/>
      <c r="BF18" s="6"/>
      <c r="BG18" s="6"/>
      <c r="BH18" s="6"/>
      <c r="BI18" s="6"/>
      <c r="BJ18" s="6"/>
      <c r="BK18" s="6"/>
      <c r="BL18" s="6"/>
      <c r="BM18" s="6"/>
      <c r="BN18" s="6"/>
      <c r="BO18" s="6"/>
      <c r="BP18" s="42"/>
      <c r="BQ18" s="43"/>
      <c r="BR18" s="43"/>
      <c r="BS18" s="43"/>
      <c r="BT18" s="43"/>
      <c r="BU18" s="43"/>
      <c r="BV18" s="65"/>
      <c r="BW18" s="46"/>
      <c r="BX18" s="47"/>
      <c r="BY18" s="47"/>
      <c r="BZ18" s="47"/>
      <c r="CA18" s="47"/>
      <c r="CB18" s="47"/>
      <c r="CC18" s="47"/>
      <c r="CD18" s="47"/>
      <c r="CE18" s="47"/>
      <c r="CY18" s="12"/>
      <c r="CZ18" s="12"/>
    </row>
    <row r="19" spans="1:104" s="11" customFormat="1" ht="11.25" x14ac:dyDescent="0.15">
      <c r="A19" s="48"/>
      <c r="B19" s="22"/>
      <c r="C19" s="27"/>
      <c r="D19" s="49"/>
      <c r="E19" s="30"/>
      <c r="F19" s="30"/>
      <c r="G19" s="30"/>
      <c r="H19" s="52"/>
      <c r="I19" s="52"/>
      <c r="J19" s="52"/>
      <c r="K19" s="52"/>
      <c r="L19" s="52"/>
      <c r="M19" s="52"/>
      <c r="N19" s="52"/>
      <c r="O19" s="52"/>
      <c r="P19" s="52"/>
      <c r="Q19" s="52"/>
      <c r="R19" s="52"/>
      <c r="S19" s="52"/>
      <c r="T19" s="27"/>
      <c r="U19" s="28"/>
      <c r="V19" s="27"/>
      <c r="W19" s="28"/>
      <c r="X19" s="29"/>
      <c r="Y19" s="27"/>
      <c r="Z19" s="30"/>
      <c r="AA19" s="28"/>
      <c r="AB19" s="31"/>
      <c r="AC19" s="27"/>
      <c r="AD19" s="30"/>
      <c r="AE19" s="28"/>
      <c r="AF19" s="62"/>
      <c r="AG19" s="66"/>
      <c r="AH19" s="27"/>
      <c r="AI19" s="28"/>
      <c r="AJ19" s="32"/>
      <c r="AK19" s="33"/>
      <c r="AL19" s="28"/>
      <c r="AM19" s="33"/>
      <c r="AN19" s="28"/>
      <c r="AO19" s="35"/>
      <c r="AP19" s="53"/>
      <c r="AQ19" s="54"/>
      <c r="AR19" s="53"/>
      <c r="AS19" s="54"/>
      <c r="AT19" s="53"/>
      <c r="AU19" s="54"/>
      <c r="AV19" s="55"/>
      <c r="AW19" s="56"/>
      <c r="AX19" s="57"/>
      <c r="AY19" s="41"/>
      <c r="BF19" s="6"/>
      <c r="BG19" s="6"/>
      <c r="BH19" s="6"/>
      <c r="BI19" s="6"/>
      <c r="BJ19" s="6"/>
      <c r="BK19" s="6"/>
      <c r="BL19" s="6"/>
      <c r="BM19" s="6"/>
      <c r="BN19" s="6"/>
      <c r="BO19" s="6"/>
      <c r="BP19" s="42"/>
      <c r="BQ19" s="43"/>
      <c r="BR19" s="43"/>
      <c r="BS19" s="43"/>
      <c r="BT19" s="43"/>
      <c r="BU19" s="43"/>
      <c r="BV19" s="46"/>
      <c r="BW19" s="46"/>
      <c r="BX19" s="47"/>
      <c r="BY19" s="47"/>
      <c r="BZ19" s="47"/>
      <c r="CA19" s="47"/>
      <c r="CB19" s="47"/>
      <c r="CC19" s="47"/>
      <c r="CD19" s="64"/>
      <c r="CY19" s="12"/>
      <c r="CZ19" s="12"/>
    </row>
    <row r="20" spans="1:104" s="11" customFormat="1" ht="11.25" x14ac:dyDescent="0.15">
      <c r="A20" s="48"/>
      <c r="B20" s="22"/>
      <c r="C20" s="27"/>
      <c r="D20" s="49"/>
      <c r="E20" s="30"/>
      <c r="F20" s="30"/>
      <c r="G20" s="30"/>
      <c r="H20" s="52"/>
      <c r="I20" s="52"/>
      <c r="J20" s="52"/>
      <c r="K20" s="52"/>
      <c r="L20" s="52"/>
      <c r="M20" s="52"/>
      <c r="N20" s="52"/>
      <c r="O20" s="52"/>
      <c r="P20" s="52"/>
      <c r="Q20" s="52"/>
      <c r="R20" s="52"/>
      <c r="S20" s="52"/>
      <c r="T20" s="27"/>
      <c r="U20" s="28"/>
      <c r="V20" s="27"/>
      <c r="W20" s="28"/>
      <c r="X20" s="29"/>
      <c r="Y20" s="27"/>
      <c r="Z20" s="30"/>
      <c r="AA20" s="28"/>
      <c r="AB20" s="31"/>
      <c r="AC20" s="27"/>
      <c r="AD20" s="30"/>
      <c r="AE20" s="28"/>
      <c r="AF20" s="27"/>
      <c r="AG20" s="32"/>
      <c r="AH20" s="27"/>
      <c r="AI20" s="28"/>
      <c r="AJ20" s="32"/>
      <c r="AK20" s="33"/>
      <c r="AL20" s="28"/>
      <c r="AM20" s="33"/>
      <c r="AN20" s="28"/>
      <c r="AO20" s="35"/>
      <c r="AP20" s="53"/>
      <c r="AQ20" s="54"/>
      <c r="AR20" s="53"/>
      <c r="AS20" s="54"/>
      <c r="AT20" s="53"/>
      <c r="AU20" s="54"/>
      <c r="AV20" s="55"/>
      <c r="AW20" s="56"/>
      <c r="AX20" s="57"/>
      <c r="AY20" s="41"/>
      <c r="BF20" s="6"/>
      <c r="BG20" s="6"/>
      <c r="BH20" s="6"/>
      <c r="BI20" s="6"/>
      <c r="BJ20" s="6"/>
      <c r="BK20" s="6"/>
      <c r="BL20" s="6"/>
      <c r="BM20" s="6"/>
      <c r="BN20" s="6"/>
      <c r="BO20" s="6"/>
      <c r="BP20" s="42"/>
      <c r="BQ20" s="43"/>
      <c r="BR20" s="43"/>
      <c r="BS20" s="43"/>
      <c r="BT20" s="43"/>
      <c r="BU20" s="43"/>
      <c r="BV20" s="65"/>
      <c r="BW20" s="46"/>
      <c r="BX20" s="47"/>
      <c r="BY20" s="47"/>
      <c r="BZ20" s="47"/>
      <c r="CA20" s="47"/>
      <c r="CB20" s="47"/>
      <c r="CC20" s="47"/>
      <c r="CD20" s="47"/>
      <c r="CY20" s="12"/>
      <c r="CZ20" s="12"/>
    </row>
    <row r="21" spans="1:104" s="11" customFormat="1" ht="11.25" x14ac:dyDescent="0.15">
      <c r="A21" s="48"/>
      <c r="B21" s="22"/>
      <c r="C21" s="27"/>
      <c r="D21" s="49"/>
      <c r="E21" s="30"/>
      <c r="F21" s="30"/>
      <c r="G21" s="30"/>
      <c r="H21" s="52"/>
      <c r="I21" s="52"/>
      <c r="J21" s="52"/>
      <c r="K21" s="52"/>
      <c r="L21" s="52"/>
      <c r="M21" s="52"/>
      <c r="N21" s="52"/>
      <c r="O21" s="52"/>
      <c r="P21" s="52"/>
      <c r="Q21" s="52"/>
      <c r="R21" s="52"/>
      <c r="S21" s="52"/>
      <c r="T21" s="27"/>
      <c r="U21" s="28"/>
      <c r="V21" s="27"/>
      <c r="W21" s="28"/>
      <c r="X21" s="29"/>
      <c r="Y21" s="27"/>
      <c r="Z21" s="30"/>
      <c r="AA21" s="28"/>
      <c r="AB21" s="31"/>
      <c r="AC21" s="27"/>
      <c r="AD21" s="30"/>
      <c r="AE21" s="28"/>
      <c r="AF21" s="62"/>
      <c r="AG21" s="66"/>
      <c r="AH21" s="27"/>
      <c r="AI21" s="28"/>
      <c r="AJ21" s="32"/>
      <c r="AK21" s="33"/>
      <c r="AL21" s="28"/>
      <c r="AM21" s="33"/>
      <c r="AN21" s="28"/>
      <c r="AO21" s="35"/>
      <c r="AP21" s="53"/>
      <c r="AQ21" s="54"/>
      <c r="AR21" s="53"/>
      <c r="AS21" s="54"/>
      <c r="AT21" s="53"/>
      <c r="AU21" s="54"/>
      <c r="AV21" s="55"/>
      <c r="AW21" s="56"/>
      <c r="AX21" s="57"/>
      <c r="AY21" s="41"/>
      <c r="BF21" s="6"/>
      <c r="BG21" s="6"/>
      <c r="BH21" s="6"/>
      <c r="BI21" s="6"/>
      <c r="BJ21" s="6"/>
      <c r="BK21" s="6"/>
      <c r="BL21" s="6"/>
      <c r="BM21" s="6"/>
      <c r="BN21" s="6"/>
      <c r="BO21" s="6"/>
      <c r="BP21" s="42"/>
      <c r="BQ21" s="43"/>
      <c r="BR21" s="43"/>
      <c r="BS21" s="43"/>
      <c r="BT21" s="43"/>
      <c r="BU21" s="43"/>
      <c r="BV21" s="46"/>
      <c r="BW21" s="46"/>
      <c r="BX21" s="47"/>
      <c r="BY21" s="47"/>
      <c r="BZ21" s="47"/>
      <c r="CA21" s="47"/>
      <c r="CB21" s="47"/>
      <c r="CC21" s="47"/>
      <c r="CD21" s="64"/>
      <c r="CY21" s="12"/>
      <c r="CZ21" s="12"/>
    </row>
    <row r="22" spans="1:104" s="11" customFormat="1" ht="11.25" x14ac:dyDescent="0.15">
      <c r="A22" s="48"/>
      <c r="B22" s="22"/>
      <c r="C22" s="27"/>
      <c r="D22" s="49"/>
      <c r="E22" s="30"/>
      <c r="F22" s="30"/>
      <c r="G22" s="30"/>
      <c r="H22" s="52"/>
      <c r="I22" s="52"/>
      <c r="J22" s="52"/>
      <c r="K22" s="52"/>
      <c r="L22" s="52"/>
      <c r="M22" s="52"/>
      <c r="N22" s="52"/>
      <c r="O22" s="52"/>
      <c r="P22" s="52"/>
      <c r="Q22" s="52"/>
      <c r="R22" s="52"/>
      <c r="S22" s="52"/>
      <c r="T22" s="27"/>
      <c r="U22" s="28"/>
      <c r="V22" s="27"/>
      <c r="W22" s="28"/>
      <c r="X22" s="29"/>
      <c r="Y22" s="27"/>
      <c r="Z22" s="30"/>
      <c r="AA22" s="28"/>
      <c r="AB22" s="31"/>
      <c r="AC22" s="27"/>
      <c r="AD22" s="30"/>
      <c r="AE22" s="28"/>
      <c r="AF22" s="27"/>
      <c r="AG22" s="32"/>
      <c r="AH22" s="27"/>
      <c r="AI22" s="28"/>
      <c r="AJ22" s="32"/>
      <c r="AK22" s="33"/>
      <c r="AL22" s="28"/>
      <c r="AM22" s="33"/>
      <c r="AN22" s="28"/>
      <c r="AO22" s="35"/>
      <c r="AP22" s="53"/>
      <c r="AQ22" s="54"/>
      <c r="AR22" s="53"/>
      <c r="AS22" s="54"/>
      <c r="AT22" s="53"/>
      <c r="AU22" s="54"/>
      <c r="AV22" s="55"/>
      <c r="AW22" s="56"/>
      <c r="AX22" s="57"/>
      <c r="AY22" s="41"/>
      <c r="BF22" s="6"/>
      <c r="BG22" s="6"/>
      <c r="BH22" s="6"/>
      <c r="BI22" s="6"/>
      <c r="BJ22" s="6"/>
      <c r="BK22" s="6"/>
      <c r="BL22" s="6"/>
      <c r="BM22" s="6"/>
      <c r="BN22" s="6"/>
      <c r="BO22" s="6"/>
      <c r="BP22" s="42"/>
      <c r="BQ22" s="43"/>
      <c r="BR22" s="43"/>
      <c r="BS22" s="43"/>
      <c r="BT22" s="43"/>
      <c r="BU22" s="43"/>
      <c r="BV22" s="65"/>
      <c r="BW22" s="46"/>
      <c r="BX22" s="47"/>
      <c r="BY22" s="47"/>
      <c r="BZ22" s="47"/>
      <c r="CA22" s="47"/>
      <c r="CB22" s="47"/>
      <c r="CC22" s="47"/>
      <c r="CD22" s="47"/>
      <c r="CY22" s="12"/>
      <c r="CZ22" s="12"/>
    </row>
    <row r="23" spans="1:104" s="11" customFormat="1" ht="11.25" x14ac:dyDescent="0.15">
      <c r="A23" s="48"/>
      <c r="B23" s="22"/>
      <c r="C23" s="27"/>
      <c r="D23" s="49"/>
      <c r="E23" s="30"/>
      <c r="F23" s="30"/>
      <c r="G23" s="30"/>
      <c r="H23" s="52"/>
      <c r="I23" s="52"/>
      <c r="J23" s="52"/>
      <c r="K23" s="52"/>
      <c r="L23" s="52"/>
      <c r="M23" s="52"/>
      <c r="N23" s="52"/>
      <c r="O23" s="52"/>
      <c r="P23" s="52"/>
      <c r="Q23" s="52"/>
      <c r="R23" s="52"/>
      <c r="S23" s="52"/>
      <c r="T23" s="27"/>
      <c r="U23" s="28"/>
      <c r="V23" s="27"/>
      <c r="W23" s="28"/>
      <c r="X23" s="29"/>
      <c r="Y23" s="27"/>
      <c r="Z23" s="30"/>
      <c r="AA23" s="28"/>
      <c r="AB23" s="31"/>
      <c r="AC23" s="27"/>
      <c r="AD23" s="30"/>
      <c r="AE23" s="28"/>
      <c r="AF23" s="62"/>
      <c r="AG23" s="66"/>
      <c r="AH23" s="27"/>
      <c r="AI23" s="28"/>
      <c r="AJ23" s="32"/>
      <c r="AK23" s="33"/>
      <c r="AL23" s="28"/>
      <c r="AM23" s="33"/>
      <c r="AN23" s="28"/>
      <c r="AO23" s="35"/>
      <c r="AP23" s="53"/>
      <c r="AQ23" s="54"/>
      <c r="AR23" s="53"/>
      <c r="AS23" s="54"/>
      <c r="AT23" s="53"/>
      <c r="AU23" s="54"/>
      <c r="AV23" s="55"/>
      <c r="AW23" s="56"/>
      <c r="AX23" s="57"/>
      <c r="AY23" s="41"/>
      <c r="BF23" s="6"/>
      <c r="BG23" s="6"/>
      <c r="BH23" s="6"/>
      <c r="BI23" s="6"/>
      <c r="BJ23" s="6"/>
      <c r="BK23" s="6"/>
      <c r="BL23" s="6"/>
      <c r="BM23" s="6"/>
      <c r="BN23" s="6"/>
      <c r="BO23" s="6"/>
      <c r="BP23" s="42"/>
      <c r="BQ23" s="43"/>
      <c r="BR23" s="43"/>
      <c r="BS23" s="43"/>
      <c r="BT23" s="43"/>
      <c r="BU23" s="43"/>
      <c r="BV23" s="46"/>
      <c r="BW23" s="46"/>
      <c r="BX23" s="47"/>
      <c r="BY23" s="47"/>
      <c r="BZ23" s="47"/>
      <c r="CA23" s="47"/>
      <c r="CB23" s="47"/>
      <c r="CC23" s="47"/>
      <c r="CD23" s="64"/>
      <c r="CY23" s="12"/>
      <c r="CZ23" s="12"/>
    </row>
    <row r="24" spans="1:104" s="11" customFormat="1" ht="11.25" x14ac:dyDescent="0.15">
      <c r="A24" s="48"/>
      <c r="B24" s="22"/>
      <c r="C24" s="27"/>
      <c r="D24" s="49"/>
      <c r="E24" s="30"/>
      <c r="F24" s="30"/>
      <c r="G24" s="30"/>
      <c r="H24" s="52"/>
      <c r="I24" s="52"/>
      <c r="J24" s="52"/>
      <c r="K24" s="52"/>
      <c r="L24" s="52"/>
      <c r="M24" s="52"/>
      <c r="N24" s="52"/>
      <c r="O24" s="52"/>
      <c r="P24" s="52"/>
      <c r="Q24" s="52"/>
      <c r="R24" s="52"/>
      <c r="S24" s="52"/>
      <c r="T24" s="27"/>
      <c r="U24" s="28"/>
      <c r="V24" s="27"/>
      <c r="W24" s="28"/>
      <c r="X24" s="29"/>
      <c r="Y24" s="27"/>
      <c r="Z24" s="30"/>
      <c r="AA24" s="28"/>
      <c r="AB24" s="31"/>
      <c r="AC24" s="27"/>
      <c r="AD24" s="30"/>
      <c r="AE24" s="28"/>
      <c r="AF24" s="27"/>
      <c r="AG24" s="32"/>
      <c r="AH24" s="27"/>
      <c r="AI24" s="28"/>
      <c r="AJ24" s="32"/>
      <c r="AK24" s="33"/>
      <c r="AL24" s="28"/>
      <c r="AM24" s="33"/>
      <c r="AN24" s="28"/>
      <c r="AO24" s="35"/>
      <c r="AP24" s="53"/>
      <c r="AQ24" s="54"/>
      <c r="AR24" s="53"/>
      <c r="AS24" s="54"/>
      <c r="AT24" s="53"/>
      <c r="AU24" s="54"/>
      <c r="AV24" s="55"/>
      <c r="AW24" s="56"/>
      <c r="AX24" s="57"/>
      <c r="AY24" s="41"/>
      <c r="BF24" s="6"/>
      <c r="BG24" s="6"/>
      <c r="BH24" s="6"/>
      <c r="BI24" s="6"/>
      <c r="BJ24" s="6"/>
      <c r="BK24" s="6"/>
      <c r="BL24" s="6"/>
      <c r="BM24" s="6"/>
      <c r="BN24" s="6"/>
      <c r="BO24" s="6"/>
      <c r="BP24" s="42"/>
      <c r="BQ24" s="43"/>
      <c r="BR24" s="43"/>
      <c r="BS24" s="43"/>
      <c r="BT24" s="43"/>
      <c r="BU24" s="43"/>
      <c r="BV24" s="65"/>
      <c r="BW24" s="46"/>
      <c r="BX24" s="47"/>
      <c r="BY24" s="47"/>
      <c r="BZ24" s="47"/>
      <c r="CA24" s="47"/>
      <c r="CB24" s="47"/>
      <c r="CC24" s="47"/>
      <c r="CD24" s="47"/>
      <c r="CY24" s="12"/>
      <c r="CZ24" s="12"/>
    </row>
    <row r="25" spans="1:104" s="11" customFormat="1" ht="11.25" x14ac:dyDescent="0.15">
      <c r="A25" s="48"/>
      <c r="B25" s="22"/>
      <c r="C25" s="27"/>
      <c r="D25" s="49"/>
      <c r="E25" s="30"/>
      <c r="F25" s="30"/>
      <c r="G25" s="30"/>
      <c r="H25" s="52"/>
      <c r="I25" s="52"/>
      <c r="J25" s="52"/>
      <c r="K25" s="52"/>
      <c r="L25" s="52"/>
      <c r="M25" s="52"/>
      <c r="N25" s="52"/>
      <c r="O25" s="52"/>
      <c r="P25" s="52"/>
      <c r="Q25" s="52"/>
      <c r="R25" s="52"/>
      <c r="S25" s="52"/>
      <c r="T25" s="27"/>
      <c r="U25" s="28"/>
      <c r="V25" s="27"/>
      <c r="W25" s="28"/>
      <c r="X25" s="29"/>
      <c r="Y25" s="27"/>
      <c r="Z25" s="30"/>
      <c r="AA25" s="28"/>
      <c r="AB25" s="31"/>
      <c r="AC25" s="27"/>
      <c r="AD25" s="30"/>
      <c r="AE25" s="28"/>
      <c r="AF25" s="27"/>
      <c r="AG25" s="32"/>
      <c r="AH25" s="27"/>
      <c r="AI25" s="28"/>
      <c r="AJ25" s="32"/>
      <c r="AK25" s="33"/>
      <c r="AL25" s="28"/>
      <c r="AM25" s="33"/>
      <c r="AN25" s="28"/>
      <c r="AO25" s="35"/>
      <c r="AP25" s="53"/>
      <c r="AQ25" s="54"/>
      <c r="AR25" s="53"/>
      <c r="AS25" s="54"/>
      <c r="AT25" s="53"/>
      <c r="AU25" s="54"/>
      <c r="AV25" s="55"/>
      <c r="AW25" s="56"/>
      <c r="AX25" s="57"/>
      <c r="AY25" s="41"/>
      <c r="BF25" s="6"/>
      <c r="BG25" s="6"/>
      <c r="BH25" s="6"/>
      <c r="BI25" s="6"/>
      <c r="BJ25" s="6"/>
      <c r="BK25" s="6"/>
      <c r="BL25" s="6"/>
      <c r="BM25" s="6"/>
      <c r="BN25" s="6"/>
      <c r="BO25" s="6"/>
      <c r="BP25" s="42"/>
      <c r="BQ25" s="43"/>
      <c r="BR25" s="43"/>
      <c r="BS25" s="43"/>
      <c r="BT25" s="43"/>
      <c r="BU25" s="43"/>
      <c r="BV25" s="65"/>
      <c r="BW25" s="46"/>
      <c r="BX25" s="47"/>
      <c r="BY25" s="47"/>
      <c r="BZ25" s="47"/>
      <c r="CA25" s="47"/>
      <c r="CB25" s="47"/>
      <c r="CC25" s="47"/>
      <c r="CD25" s="47"/>
      <c r="CY25" s="12"/>
      <c r="CZ25" s="12"/>
    </row>
    <row r="26" spans="1:104" s="11" customFormat="1" ht="11.25" x14ac:dyDescent="0.15">
      <c r="A26" s="67"/>
      <c r="B26" s="22"/>
      <c r="C26" s="27"/>
      <c r="D26" s="49"/>
      <c r="E26" s="30"/>
      <c r="F26" s="30"/>
      <c r="G26" s="30"/>
      <c r="H26" s="52"/>
      <c r="I26" s="52"/>
      <c r="J26" s="52"/>
      <c r="K26" s="52"/>
      <c r="L26" s="52"/>
      <c r="M26" s="52"/>
      <c r="N26" s="52"/>
      <c r="O26" s="52"/>
      <c r="P26" s="52"/>
      <c r="Q26" s="52"/>
      <c r="R26" s="52"/>
      <c r="S26" s="52"/>
      <c r="T26" s="27"/>
      <c r="U26" s="28"/>
      <c r="V26" s="27"/>
      <c r="W26" s="28"/>
      <c r="X26" s="29"/>
      <c r="Y26" s="27"/>
      <c r="Z26" s="30"/>
      <c r="AA26" s="28"/>
      <c r="AB26" s="31"/>
      <c r="AC26" s="27"/>
      <c r="AD26" s="30"/>
      <c r="AE26" s="28"/>
      <c r="AF26" s="27"/>
      <c r="AG26" s="32"/>
      <c r="AH26" s="27"/>
      <c r="AI26" s="28"/>
      <c r="AJ26" s="32"/>
      <c r="AK26" s="33"/>
      <c r="AL26" s="28"/>
      <c r="AM26" s="33"/>
      <c r="AN26" s="28"/>
      <c r="AO26" s="35"/>
      <c r="AP26" s="53"/>
      <c r="AQ26" s="54"/>
      <c r="AR26" s="53"/>
      <c r="AS26" s="54"/>
      <c r="AT26" s="53"/>
      <c r="AU26" s="54"/>
      <c r="AV26" s="55"/>
      <c r="AW26" s="56"/>
      <c r="AX26" s="57"/>
      <c r="AY26" s="41"/>
      <c r="BF26" s="6"/>
      <c r="BG26" s="6"/>
      <c r="BH26" s="6"/>
      <c r="BI26" s="6"/>
      <c r="BJ26" s="6"/>
      <c r="BK26" s="6"/>
      <c r="BL26" s="6"/>
      <c r="BM26" s="6"/>
      <c r="BN26" s="6"/>
      <c r="BO26" s="6"/>
      <c r="BP26" s="42"/>
      <c r="BQ26" s="43"/>
      <c r="BR26" s="43"/>
      <c r="BS26" s="43"/>
      <c r="BT26" s="43"/>
      <c r="BU26" s="43"/>
      <c r="BV26" s="65"/>
      <c r="BW26" s="46"/>
      <c r="BX26" s="47"/>
      <c r="BY26" s="47"/>
      <c r="BZ26" s="47"/>
      <c r="CA26" s="47"/>
      <c r="CB26" s="47"/>
      <c r="CC26" s="47"/>
      <c r="CD26" s="47"/>
      <c r="CY26" s="12"/>
      <c r="CZ26" s="12"/>
    </row>
    <row r="27" spans="1:104" s="11" customFormat="1" ht="11.25" x14ac:dyDescent="0.15">
      <c r="A27" s="48"/>
      <c r="B27" s="22"/>
      <c r="C27" s="27"/>
      <c r="D27" s="49"/>
      <c r="E27" s="30"/>
      <c r="F27" s="30"/>
      <c r="G27" s="30"/>
      <c r="H27" s="52"/>
      <c r="I27" s="52"/>
      <c r="J27" s="52"/>
      <c r="K27" s="52"/>
      <c r="L27" s="52"/>
      <c r="M27" s="52"/>
      <c r="N27" s="52"/>
      <c r="O27" s="52"/>
      <c r="P27" s="52"/>
      <c r="Q27" s="52"/>
      <c r="R27" s="52"/>
      <c r="S27" s="52"/>
      <c r="T27" s="27"/>
      <c r="U27" s="28"/>
      <c r="V27" s="27"/>
      <c r="W27" s="28"/>
      <c r="X27" s="29"/>
      <c r="Y27" s="27"/>
      <c r="Z27" s="30"/>
      <c r="AA27" s="28"/>
      <c r="AB27" s="31"/>
      <c r="AC27" s="27"/>
      <c r="AD27" s="30"/>
      <c r="AE27" s="28"/>
      <c r="AF27" s="27"/>
      <c r="AG27" s="32"/>
      <c r="AH27" s="27"/>
      <c r="AI27" s="28"/>
      <c r="AJ27" s="32"/>
      <c r="AK27" s="33"/>
      <c r="AL27" s="28"/>
      <c r="AM27" s="33"/>
      <c r="AN27" s="28"/>
      <c r="AO27" s="35"/>
      <c r="AP27" s="53"/>
      <c r="AQ27" s="54"/>
      <c r="AR27" s="53"/>
      <c r="AS27" s="54"/>
      <c r="AT27" s="53"/>
      <c r="AU27" s="54"/>
      <c r="AV27" s="55"/>
      <c r="AW27" s="56"/>
      <c r="AX27" s="57"/>
      <c r="AY27" s="41"/>
      <c r="BB27" s="68"/>
      <c r="BF27" s="6"/>
      <c r="BG27" s="6"/>
      <c r="BH27" s="6"/>
      <c r="BI27" s="6"/>
      <c r="BJ27" s="6"/>
      <c r="BK27" s="6"/>
      <c r="BL27" s="6"/>
      <c r="BM27" s="6"/>
      <c r="BN27" s="6"/>
      <c r="BO27" s="6"/>
      <c r="BP27" s="42"/>
      <c r="BQ27" s="43"/>
      <c r="BR27" s="43"/>
      <c r="BS27" s="43"/>
      <c r="BT27" s="43"/>
      <c r="BU27" s="43"/>
      <c r="BV27" s="65"/>
      <c r="BW27" s="46"/>
      <c r="BX27" s="47"/>
      <c r="BY27" s="47"/>
      <c r="BZ27" s="47"/>
      <c r="CA27" s="47"/>
      <c r="CB27" s="47"/>
      <c r="CC27" s="47"/>
      <c r="CD27" s="47"/>
      <c r="CY27" s="12"/>
      <c r="CZ27" s="12"/>
    </row>
    <row r="28" spans="1:104" s="11" customFormat="1" ht="11.25" x14ac:dyDescent="0.15">
      <c r="A28" s="48"/>
      <c r="B28" s="22"/>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c r="AC28" s="27"/>
      <c r="AD28" s="30"/>
      <c r="AE28" s="28"/>
      <c r="AF28" s="27"/>
      <c r="AG28" s="32"/>
      <c r="AH28" s="62"/>
      <c r="AI28" s="28"/>
      <c r="AJ28" s="32"/>
      <c r="AK28" s="69"/>
      <c r="AL28" s="28"/>
      <c r="AM28" s="69"/>
      <c r="AN28" s="28"/>
      <c r="AO28" s="35"/>
      <c r="AP28" s="53"/>
      <c r="AQ28" s="54"/>
      <c r="AR28" s="53"/>
      <c r="AS28" s="54"/>
      <c r="AT28" s="53"/>
      <c r="AU28" s="54"/>
      <c r="AV28" s="55"/>
      <c r="AW28" s="70"/>
      <c r="AX28" s="57"/>
      <c r="AY28" s="41"/>
      <c r="BF28" s="6"/>
      <c r="BG28" s="6"/>
      <c r="BH28" s="6"/>
      <c r="BI28" s="6"/>
      <c r="BJ28" s="6"/>
      <c r="BK28" s="6"/>
      <c r="BL28" s="6"/>
      <c r="BM28" s="6"/>
      <c r="BN28" s="6"/>
      <c r="BO28" s="6"/>
      <c r="BP28" s="42"/>
      <c r="BQ28" s="43"/>
      <c r="BR28" s="43"/>
      <c r="BS28" s="43"/>
      <c r="BT28" s="43"/>
      <c r="BU28" s="43"/>
      <c r="BV28" s="65"/>
      <c r="BW28" s="46"/>
      <c r="BX28" s="47"/>
      <c r="BY28" s="47"/>
      <c r="BZ28" s="47"/>
      <c r="CA28" s="47"/>
      <c r="CB28" s="47"/>
      <c r="CC28" s="47"/>
      <c r="CD28" s="47"/>
      <c r="CY28" s="12"/>
      <c r="CZ28" s="12"/>
    </row>
    <row r="29" spans="1:104" s="11" customFormat="1" ht="11.25" x14ac:dyDescent="0.15">
      <c r="A29" s="48"/>
      <c r="B29" s="22"/>
      <c r="C29" s="27"/>
      <c r="D29" s="49"/>
      <c r="E29" s="30"/>
      <c r="F29" s="30"/>
      <c r="G29" s="30"/>
      <c r="H29" s="52"/>
      <c r="I29" s="52"/>
      <c r="J29" s="52"/>
      <c r="K29" s="52"/>
      <c r="L29" s="52"/>
      <c r="M29" s="52"/>
      <c r="N29" s="52"/>
      <c r="O29" s="52"/>
      <c r="P29" s="52"/>
      <c r="Q29" s="52"/>
      <c r="R29" s="52"/>
      <c r="S29" s="52"/>
      <c r="T29" s="27"/>
      <c r="U29" s="28"/>
      <c r="V29" s="27"/>
      <c r="W29" s="28"/>
      <c r="X29" s="29"/>
      <c r="Y29" s="27"/>
      <c r="Z29" s="30"/>
      <c r="AA29" s="28"/>
      <c r="AB29" s="31"/>
      <c r="AC29" s="27"/>
      <c r="AD29" s="30"/>
      <c r="AE29" s="28"/>
      <c r="AF29" s="27"/>
      <c r="AG29" s="32"/>
      <c r="AH29" s="27"/>
      <c r="AI29" s="28"/>
      <c r="AJ29" s="32"/>
      <c r="AK29" s="33"/>
      <c r="AL29" s="28"/>
      <c r="AM29" s="33"/>
      <c r="AN29" s="28"/>
      <c r="AO29" s="35"/>
      <c r="AP29" s="53"/>
      <c r="AQ29" s="54"/>
      <c r="AR29" s="53"/>
      <c r="AS29" s="54"/>
      <c r="AT29" s="53"/>
      <c r="AU29" s="54"/>
      <c r="AV29" s="55"/>
      <c r="AW29" s="56"/>
      <c r="AX29" s="57"/>
      <c r="AY29" s="41"/>
      <c r="BF29" s="6"/>
      <c r="BG29" s="6"/>
      <c r="BH29" s="6"/>
      <c r="BI29" s="6"/>
      <c r="BJ29" s="6"/>
      <c r="BK29" s="6"/>
      <c r="BL29" s="6"/>
      <c r="BM29" s="6"/>
      <c r="BN29" s="6"/>
      <c r="BO29" s="6"/>
      <c r="BP29" s="42"/>
      <c r="BQ29" s="43"/>
      <c r="BR29" s="43"/>
      <c r="BS29" s="43"/>
      <c r="BT29" s="43"/>
      <c r="BU29" s="43"/>
      <c r="BV29" s="65"/>
      <c r="BW29" s="46"/>
      <c r="BX29" s="47"/>
      <c r="BY29" s="47"/>
      <c r="BZ29" s="47"/>
      <c r="CA29" s="47"/>
      <c r="CB29" s="47"/>
      <c r="CC29" s="47"/>
      <c r="CD29" s="47"/>
      <c r="CY29" s="12"/>
      <c r="CZ29" s="12"/>
    </row>
    <row r="30" spans="1:104" s="11" customFormat="1" ht="11.25" x14ac:dyDescent="0.15">
      <c r="A30" s="48"/>
      <c r="B30" s="22"/>
      <c r="C30" s="27"/>
      <c r="D30" s="49"/>
      <c r="E30" s="30"/>
      <c r="F30" s="30"/>
      <c r="G30" s="30"/>
      <c r="H30" s="52"/>
      <c r="I30" s="52"/>
      <c r="J30" s="52"/>
      <c r="K30" s="52"/>
      <c r="L30" s="52"/>
      <c r="M30" s="52"/>
      <c r="N30" s="52"/>
      <c r="O30" s="52"/>
      <c r="P30" s="52"/>
      <c r="Q30" s="52"/>
      <c r="R30" s="52"/>
      <c r="S30" s="52"/>
      <c r="T30" s="27"/>
      <c r="U30" s="28"/>
      <c r="V30" s="27"/>
      <c r="W30" s="28"/>
      <c r="X30" s="29"/>
      <c r="Y30" s="27"/>
      <c r="Z30" s="30"/>
      <c r="AA30" s="28"/>
      <c r="AB30" s="31"/>
      <c r="AC30" s="27"/>
      <c r="AD30" s="30"/>
      <c r="AE30" s="28"/>
      <c r="AF30" s="27"/>
      <c r="AG30" s="32"/>
      <c r="AH30" s="27"/>
      <c r="AI30" s="28"/>
      <c r="AJ30" s="32"/>
      <c r="AK30" s="33"/>
      <c r="AL30" s="28"/>
      <c r="AM30" s="33"/>
      <c r="AN30" s="28"/>
      <c r="AO30" s="35"/>
      <c r="AP30" s="53"/>
      <c r="AQ30" s="54"/>
      <c r="AR30" s="53"/>
      <c r="AS30" s="54"/>
      <c r="AT30" s="53"/>
      <c r="AU30" s="54"/>
      <c r="AV30" s="55"/>
      <c r="AW30" s="56"/>
      <c r="AX30" s="57"/>
      <c r="AY30" s="41"/>
      <c r="BF30" s="6"/>
      <c r="BG30" s="6"/>
      <c r="BH30" s="6"/>
      <c r="BI30" s="6"/>
      <c r="BJ30" s="6"/>
      <c r="BK30" s="6"/>
      <c r="BL30" s="6"/>
      <c r="BM30" s="6"/>
      <c r="BN30" s="6"/>
      <c r="BO30" s="6"/>
      <c r="BP30" s="42"/>
      <c r="BQ30" s="43"/>
      <c r="BR30" s="43"/>
      <c r="BS30" s="43"/>
      <c r="BT30" s="43"/>
      <c r="BU30" s="43"/>
      <c r="BV30" s="65"/>
      <c r="BW30" s="46"/>
      <c r="BX30" s="47"/>
      <c r="BY30" s="47"/>
      <c r="BZ30" s="47"/>
      <c r="CA30" s="47"/>
      <c r="CB30" s="47"/>
      <c r="CC30" s="47"/>
      <c r="CD30" s="47"/>
      <c r="CY30" s="12"/>
      <c r="CZ30" s="12"/>
    </row>
    <row r="31" spans="1:104" s="11" customFormat="1" ht="11.25" x14ac:dyDescent="0.15">
      <c r="A31" s="48"/>
      <c r="B31" s="22"/>
      <c r="C31" s="27"/>
      <c r="D31" s="49"/>
      <c r="E31" s="30"/>
      <c r="F31" s="30"/>
      <c r="G31" s="30"/>
      <c r="H31" s="52"/>
      <c r="I31" s="52"/>
      <c r="J31" s="52"/>
      <c r="K31" s="52"/>
      <c r="L31" s="52"/>
      <c r="M31" s="52"/>
      <c r="N31" s="52"/>
      <c r="O31" s="52"/>
      <c r="P31" s="52"/>
      <c r="Q31" s="52"/>
      <c r="R31" s="52"/>
      <c r="S31" s="52"/>
      <c r="T31" s="27"/>
      <c r="U31" s="28"/>
      <c r="V31" s="27"/>
      <c r="W31" s="28"/>
      <c r="X31" s="29"/>
      <c r="Y31" s="27"/>
      <c r="Z31" s="30"/>
      <c r="AA31" s="28"/>
      <c r="AB31" s="31"/>
      <c r="AC31" s="27"/>
      <c r="AD31" s="30"/>
      <c r="AE31" s="28"/>
      <c r="AF31" s="27"/>
      <c r="AG31" s="32"/>
      <c r="AH31" s="27"/>
      <c r="AI31" s="28"/>
      <c r="AJ31" s="32"/>
      <c r="AK31" s="33"/>
      <c r="AL31" s="28"/>
      <c r="AM31" s="33"/>
      <c r="AN31" s="28"/>
      <c r="AO31" s="35"/>
      <c r="AP31" s="53"/>
      <c r="AQ31" s="54"/>
      <c r="AR31" s="53"/>
      <c r="AS31" s="54"/>
      <c r="AT31" s="53"/>
      <c r="AU31" s="54"/>
      <c r="AV31" s="55"/>
      <c r="AW31" s="56"/>
      <c r="AX31" s="57"/>
      <c r="AY31" s="41"/>
      <c r="BF31" s="6"/>
      <c r="BG31" s="6"/>
      <c r="BH31" s="6"/>
      <c r="BI31" s="6"/>
      <c r="BJ31" s="6"/>
      <c r="BK31" s="6"/>
      <c r="BL31" s="6"/>
      <c r="BM31" s="6"/>
      <c r="BN31" s="6"/>
      <c r="BO31" s="6"/>
      <c r="BP31" s="42"/>
      <c r="BQ31" s="43"/>
      <c r="BR31" s="43"/>
      <c r="BS31" s="43"/>
      <c r="BT31" s="43"/>
      <c r="BU31" s="43"/>
      <c r="BV31" s="65"/>
      <c r="BW31" s="46"/>
      <c r="BX31" s="47"/>
      <c r="BY31" s="47"/>
      <c r="BZ31" s="47"/>
      <c r="CA31" s="47"/>
      <c r="CB31" s="47"/>
      <c r="CC31" s="47"/>
      <c r="CD31" s="47"/>
      <c r="CY31" s="12"/>
      <c r="CZ31" s="12"/>
    </row>
    <row r="32" spans="1:104" s="11" customFormat="1" ht="11.25" x14ac:dyDescent="0.15">
      <c r="A32" s="48"/>
      <c r="B32" s="22"/>
      <c r="C32" s="27"/>
      <c r="D32" s="49"/>
      <c r="E32" s="30"/>
      <c r="F32" s="30"/>
      <c r="G32" s="30"/>
      <c r="H32" s="52"/>
      <c r="I32" s="52"/>
      <c r="J32" s="52"/>
      <c r="K32" s="52"/>
      <c r="L32" s="52"/>
      <c r="M32" s="52"/>
      <c r="N32" s="52"/>
      <c r="O32" s="52"/>
      <c r="P32" s="52"/>
      <c r="Q32" s="52"/>
      <c r="R32" s="52"/>
      <c r="S32" s="52"/>
      <c r="T32" s="27"/>
      <c r="U32" s="28"/>
      <c r="V32" s="27"/>
      <c r="W32" s="28"/>
      <c r="X32" s="29"/>
      <c r="Y32" s="27"/>
      <c r="Z32" s="30"/>
      <c r="AA32" s="28"/>
      <c r="AB32" s="31"/>
      <c r="AC32" s="27"/>
      <c r="AD32" s="30"/>
      <c r="AE32" s="28"/>
      <c r="AF32" s="27"/>
      <c r="AG32" s="32"/>
      <c r="AH32" s="27"/>
      <c r="AI32" s="28"/>
      <c r="AJ32" s="32"/>
      <c r="AK32" s="33"/>
      <c r="AL32" s="28"/>
      <c r="AM32" s="33"/>
      <c r="AN32" s="28"/>
      <c r="AO32" s="35"/>
      <c r="AP32" s="53"/>
      <c r="AQ32" s="54"/>
      <c r="AR32" s="53"/>
      <c r="AS32" s="54"/>
      <c r="AT32" s="53"/>
      <c r="AU32" s="54"/>
      <c r="AV32" s="55"/>
      <c r="AW32" s="56"/>
      <c r="AX32" s="57"/>
      <c r="AY32" s="41"/>
      <c r="BF32" s="6"/>
      <c r="BG32" s="6"/>
      <c r="BH32" s="6"/>
      <c r="BI32" s="6"/>
      <c r="BJ32" s="6"/>
      <c r="BK32" s="6"/>
      <c r="BL32" s="6"/>
      <c r="BM32" s="6"/>
      <c r="BN32" s="6"/>
      <c r="BO32" s="6"/>
      <c r="BP32" s="42"/>
      <c r="BQ32" s="43"/>
      <c r="BR32" s="43"/>
      <c r="BS32" s="43"/>
      <c r="BT32" s="43"/>
      <c r="BU32" s="43"/>
      <c r="BV32" s="65"/>
      <c r="BW32" s="46"/>
      <c r="BX32" s="47"/>
      <c r="BY32" s="47"/>
      <c r="BZ32" s="47"/>
      <c r="CA32" s="47"/>
      <c r="CB32" s="47"/>
      <c r="CC32" s="47"/>
      <c r="CD32" s="47"/>
      <c r="CY32" s="12"/>
      <c r="CZ32" s="12"/>
    </row>
    <row r="33" spans="1:104" s="11" customFormat="1" ht="11.25" x14ac:dyDescent="0.15">
      <c r="A33" s="48"/>
      <c r="B33" s="22"/>
      <c r="C33" s="27"/>
      <c r="D33" s="49"/>
      <c r="E33" s="30"/>
      <c r="F33" s="30"/>
      <c r="G33" s="30"/>
      <c r="H33" s="52"/>
      <c r="I33" s="52"/>
      <c r="J33" s="52"/>
      <c r="K33" s="52"/>
      <c r="L33" s="52"/>
      <c r="M33" s="52"/>
      <c r="N33" s="52"/>
      <c r="O33" s="52"/>
      <c r="P33" s="52"/>
      <c r="Q33" s="52"/>
      <c r="R33" s="52"/>
      <c r="S33" s="52"/>
      <c r="T33" s="27"/>
      <c r="U33" s="71"/>
      <c r="V33" s="27"/>
      <c r="W33" s="28"/>
      <c r="X33" s="29"/>
      <c r="Y33" s="27"/>
      <c r="Z33" s="30"/>
      <c r="AA33" s="28"/>
      <c r="AB33" s="31"/>
      <c r="AC33" s="27"/>
      <c r="AD33" s="30"/>
      <c r="AE33" s="28"/>
      <c r="AF33" s="27"/>
      <c r="AG33" s="32"/>
      <c r="AH33" s="27"/>
      <c r="AI33" s="28"/>
      <c r="AJ33" s="32"/>
      <c r="AK33" s="33"/>
      <c r="AL33" s="28"/>
      <c r="AM33" s="33"/>
      <c r="AN33" s="28"/>
      <c r="AO33" s="35"/>
      <c r="AP33" s="53"/>
      <c r="AQ33" s="54"/>
      <c r="AR33" s="53"/>
      <c r="AS33" s="54"/>
      <c r="AT33" s="53"/>
      <c r="AU33" s="54"/>
      <c r="AV33" s="55"/>
      <c r="AW33" s="56"/>
      <c r="AX33" s="57"/>
      <c r="AY33" s="41"/>
      <c r="BF33" s="6"/>
      <c r="BG33" s="6"/>
      <c r="BH33" s="6"/>
      <c r="BI33" s="6"/>
      <c r="BJ33" s="6"/>
      <c r="BK33" s="6"/>
      <c r="BL33" s="6"/>
      <c r="BM33" s="6"/>
      <c r="BN33" s="6"/>
      <c r="BO33" s="6"/>
      <c r="BP33" s="42"/>
      <c r="BQ33" s="43"/>
      <c r="BR33" s="43"/>
      <c r="BS33" s="43"/>
      <c r="BT33" s="43"/>
      <c r="BU33" s="43"/>
      <c r="BV33" s="65"/>
      <c r="BW33" s="46"/>
      <c r="BX33" s="47"/>
      <c r="BY33" s="47"/>
      <c r="BZ33" s="47"/>
      <c r="CA33" s="47"/>
      <c r="CB33" s="47"/>
      <c r="CC33" s="47"/>
      <c r="CD33" s="47"/>
      <c r="CY33" s="12"/>
      <c r="CZ33" s="12"/>
    </row>
    <row r="34" spans="1:104" s="11" customFormat="1" ht="11.25" x14ac:dyDescent="0.15">
      <c r="A34" s="48"/>
      <c r="B34" s="22"/>
      <c r="C34" s="27"/>
      <c r="D34" s="49"/>
      <c r="E34" s="30"/>
      <c r="F34" s="59"/>
      <c r="G34" s="59"/>
      <c r="H34" s="59"/>
      <c r="I34" s="59"/>
      <c r="J34" s="59"/>
      <c r="K34" s="59"/>
      <c r="L34" s="59"/>
      <c r="M34" s="59"/>
      <c r="N34" s="59"/>
      <c r="O34" s="59"/>
      <c r="P34" s="59"/>
      <c r="Q34" s="59"/>
      <c r="R34" s="59"/>
      <c r="S34" s="59"/>
      <c r="T34" s="27"/>
      <c r="U34" s="61"/>
      <c r="V34" s="27"/>
      <c r="W34" s="28"/>
      <c r="X34" s="29"/>
      <c r="Y34" s="27"/>
      <c r="Z34" s="30"/>
      <c r="AA34" s="28"/>
      <c r="AB34" s="31"/>
      <c r="AC34" s="27"/>
      <c r="AD34" s="30"/>
      <c r="AE34" s="28"/>
      <c r="AF34" s="27"/>
      <c r="AG34" s="32"/>
      <c r="AH34" s="27"/>
      <c r="AI34" s="72"/>
      <c r="AJ34" s="32"/>
      <c r="AK34" s="33"/>
      <c r="AL34" s="28"/>
      <c r="AM34" s="33"/>
      <c r="AN34" s="28"/>
      <c r="AO34" s="35"/>
      <c r="AP34" s="53"/>
      <c r="AQ34" s="54"/>
      <c r="AR34" s="53"/>
      <c r="AS34" s="54"/>
      <c r="AT34" s="53"/>
      <c r="AU34" s="54"/>
      <c r="AV34" s="55"/>
      <c r="AW34" s="56"/>
      <c r="AX34" s="57"/>
      <c r="AY34" s="41"/>
      <c r="BF34" s="6"/>
      <c r="BG34" s="6"/>
      <c r="BH34" s="6"/>
      <c r="BI34" s="6"/>
      <c r="BJ34" s="6"/>
      <c r="BK34" s="6"/>
      <c r="BL34" s="6"/>
      <c r="BM34" s="6"/>
      <c r="BN34" s="6"/>
      <c r="BO34" s="6"/>
      <c r="BP34" s="42"/>
      <c r="BQ34" s="43"/>
      <c r="BR34" s="43"/>
      <c r="BS34" s="43"/>
      <c r="BT34" s="43"/>
      <c r="BU34" s="43"/>
      <c r="BV34" s="65"/>
      <c r="BW34" s="46"/>
      <c r="BX34" s="47"/>
      <c r="BY34" s="47"/>
      <c r="BZ34" s="47"/>
      <c r="CA34" s="47"/>
      <c r="CB34" s="47"/>
      <c r="CC34" s="47"/>
      <c r="CD34" s="47"/>
      <c r="CY34" s="12"/>
      <c r="CZ34" s="12"/>
    </row>
    <row r="35" spans="1:104" s="11" customFormat="1" ht="11.25" x14ac:dyDescent="0.15">
      <c r="A35" s="48"/>
      <c r="B35" s="22"/>
      <c r="C35" s="62"/>
      <c r="D35" s="58"/>
      <c r="E35" s="59"/>
      <c r="F35" s="30"/>
      <c r="G35" s="30"/>
      <c r="H35" s="52"/>
      <c r="I35" s="52"/>
      <c r="J35" s="52"/>
      <c r="K35" s="52"/>
      <c r="L35" s="52"/>
      <c r="M35" s="52"/>
      <c r="N35" s="52"/>
      <c r="O35" s="52"/>
      <c r="P35" s="52"/>
      <c r="Q35" s="52"/>
      <c r="R35" s="52"/>
      <c r="S35" s="52"/>
      <c r="T35" s="62"/>
      <c r="U35" s="28"/>
      <c r="V35" s="27"/>
      <c r="W35" s="28"/>
      <c r="X35" s="69"/>
      <c r="Y35" s="62"/>
      <c r="Z35" s="59"/>
      <c r="AA35" s="61"/>
      <c r="AB35" s="31"/>
      <c r="AC35" s="27"/>
      <c r="AD35" s="30"/>
      <c r="AE35" s="28"/>
      <c r="AF35" s="27"/>
      <c r="AG35" s="32"/>
      <c r="AH35" s="62"/>
      <c r="AI35" s="72"/>
      <c r="AJ35" s="72"/>
      <c r="AK35" s="69"/>
      <c r="AL35" s="28"/>
      <c r="AM35" s="69"/>
      <c r="AN35" s="28"/>
      <c r="AO35" s="35"/>
      <c r="AP35" s="53"/>
      <c r="AQ35" s="54"/>
      <c r="AR35" s="53"/>
      <c r="AS35" s="54"/>
      <c r="AT35" s="53"/>
      <c r="AU35" s="54"/>
      <c r="AV35" s="55"/>
      <c r="AW35" s="70"/>
      <c r="AX35" s="57"/>
      <c r="AY35" s="41"/>
      <c r="BF35" s="6"/>
      <c r="BG35" s="6"/>
      <c r="BH35" s="6"/>
      <c r="BI35" s="6"/>
      <c r="BJ35" s="6"/>
      <c r="BK35" s="6"/>
      <c r="BL35" s="6"/>
      <c r="BM35" s="6"/>
      <c r="BN35" s="6"/>
      <c r="BO35" s="6"/>
      <c r="BP35" s="42"/>
      <c r="BQ35" s="43"/>
      <c r="BR35" s="43"/>
      <c r="BS35" s="43"/>
      <c r="BT35" s="43"/>
      <c r="BU35" s="43"/>
      <c r="BV35" s="65"/>
      <c r="BW35" s="46"/>
      <c r="BX35" s="47"/>
      <c r="BY35" s="47"/>
      <c r="BZ35" s="47"/>
      <c r="CA35" s="47"/>
      <c r="CB35" s="47"/>
      <c r="CC35" s="47"/>
      <c r="CD35" s="47"/>
      <c r="CY35" s="12"/>
      <c r="CZ35" s="12"/>
    </row>
    <row r="36" spans="1:104" s="11" customFormat="1" ht="11.25" x14ac:dyDescent="0.15">
      <c r="A36" s="48"/>
      <c r="B36" s="22"/>
      <c r="C36" s="27"/>
      <c r="D36" s="49"/>
      <c r="E36" s="30"/>
      <c r="F36" s="30"/>
      <c r="G36" s="30"/>
      <c r="H36" s="52"/>
      <c r="I36" s="52"/>
      <c r="J36" s="52"/>
      <c r="K36" s="52"/>
      <c r="L36" s="52"/>
      <c r="M36" s="52"/>
      <c r="N36" s="52"/>
      <c r="O36" s="52"/>
      <c r="P36" s="52"/>
      <c r="Q36" s="52"/>
      <c r="R36" s="52"/>
      <c r="S36" s="52"/>
      <c r="T36" s="27"/>
      <c r="U36" s="28"/>
      <c r="V36" s="27"/>
      <c r="W36" s="28"/>
      <c r="X36" s="29"/>
      <c r="Y36" s="27"/>
      <c r="Z36" s="30"/>
      <c r="AA36" s="28"/>
      <c r="AB36" s="31"/>
      <c r="AC36" s="27"/>
      <c r="AD36" s="30"/>
      <c r="AE36" s="28"/>
      <c r="AF36" s="27"/>
      <c r="AG36" s="32"/>
      <c r="AH36" s="27"/>
      <c r="AI36" s="28"/>
      <c r="AJ36" s="32"/>
      <c r="AK36" s="33"/>
      <c r="AL36" s="28"/>
      <c r="AM36" s="33"/>
      <c r="AN36" s="28"/>
      <c r="AO36" s="35"/>
      <c r="AP36" s="53"/>
      <c r="AQ36" s="54"/>
      <c r="AR36" s="53"/>
      <c r="AS36" s="54"/>
      <c r="AT36" s="53"/>
      <c r="AU36" s="54"/>
      <c r="AV36" s="55"/>
      <c r="AW36" s="56"/>
      <c r="AX36" s="57"/>
      <c r="AY36" s="41"/>
      <c r="BF36" s="6"/>
      <c r="BG36" s="6"/>
      <c r="BH36" s="6"/>
      <c r="BI36" s="6"/>
      <c r="BJ36" s="6"/>
      <c r="BK36" s="6"/>
      <c r="BL36" s="6"/>
      <c r="BM36" s="6"/>
      <c r="BN36" s="6"/>
      <c r="BO36" s="6"/>
      <c r="BP36" s="42"/>
      <c r="BQ36" s="43"/>
      <c r="BR36" s="43"/>
      <c r="BS36" s="43"/>
      <c r="BT36" s="43"/>
      <c r="BU36" s="43"/>
      <c r="BV36" s="65"/>
      <c r="BW36" s="46"/>
      <c r="BX36" s="47"/>
      <c r="BY36" s="47"/>
      <c r="BZ36" s="47"/>
      <c r="CA36" s="47"/>
      <c r="CB36" s="47"/>
      <c r="CC36" s="47"/>
      <c r="CD36" s="47"/>
      <c r="CY36" s="12"/>
      <c r="CZ36" s="12"/>
    </row>
    <row r="37" spans="1:104" s="11" customFormat="1" ht="11.25" x14ac:dyDescent="0.15">
      <c r="A37" s="67"/>
      <c r="B37" s="22"/>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c r="AC37" s="27"/>
      <c r="AD37" s="30"/>
      <c r="AE37" s="28"/>
      <c r="AF37" s="27"/>
      <c r="AG37" s="32"/>
      <c r="AH37" s="62"/>
      <c r="AI37" s="28"/>
      <c r="AJ37" s="32"/>
      <c r="AK37" s="69"/>
      <c r="AL37" s="28"/>
      <c r="AM37" s="69"/>
      <c r="AN37" s="28"/>
      <c r="AO37" s="35"/>
      <c r="AP37" s="53"/>
      <c r="AQ37" s="54"/>
      <c r="AR37" s="53"/>
      <c r="AS37" s="54"/>
      <c r="AT37" s="53"/>
      <c r="AU37" s="54"/>
      <c r="AV37" s="55"/>
      <c r="AW37" s="70"/>
      <c r="AX37" s="57"/>
      <c r="AY37" s="41"/>
      <c r="BF37" s="6"/>
      <c r="BG37" s="6"/>
      <c r="BH37" s="6"/>
      <c r="BI37" s="6"/>
      <c r="BJ37" s="6"/>
      <c r="BK37" s="6"/>
      <c r="BL37" s="6"/>
      <c r="BM37" s="6"/>
      <c r="BN37" s="6"/>
      <c r="BO37" s="6"/>
      <c r="BP37" s="42"/>
      <c r="BQ37" s="43"/>
      <c r="BR37" s="43"/>
      <c r="BS37" s="43"/>
      <c r="BT37" s="43"/>
      <c r="BU37" s="43"/>
      <c r="BV37" s="65"/>
      <c r="BW37" s="46"/>
      <c r="BX37" s="47"/>
      <c r="BY37" s="47"/>
      <c r="BZ37" s="47"/>
      <c r="CA37" s="47"/>
      <c r="CB37" s="47"/>
      <c r="CC37" s="47"/>
      <c r="CD37" s="47"/>
      <c r="CY37" s="12"/>
      <c r="CZ37" s="12"/>
    </row>
    <row r="38" spans="1:104" s="11" customFormat="1" ht="11.25" x14ac:dyDescent="0.15">
      <c r="A38" s="67"/>
      <c r="B38" s="22"/>
      <c r="C38" s="62"/>
      <c r="D38" s="58"/>
      <c r="E38" s="59"/>
      <c r="F38" s="30"/>
      <c r="G38" s="30"/>
      <c r="H38" s="52"/>
      <c r="I38" s="52"/>
      <c r="J38" s="52"/>
      <c r="K38" s="52"/>
      <c r="L38" s="52"/>
      <c r="M38" s="52"/>
      <c r="N38" s="52"/>
      <c r="O38" s="52"/>
      <c r="P38" s="52"/>
      <c r="Q38" s="52"/>
      <c r="R38" s="52"/>
      <c r="S38" s="52"/>
      <c r="T38" s="62"/>
      <c r="U38" s="28"/>
      <c r="V38" s="27"/>
      <c r="W38" s="28"/>
      <c r="X38" s="69"/>
      <c r="Y38" s="62"/>
      <c r="Z38" s="59"/>
      <c r="AA38" s="61"/>
      <c r="AB38" s="31"/>
      <c r="AC38" s="27"/>
      <c r="AD38" s="30"/>
      <c r="AE38" s="28"/>
      <c r="AF38" s="27"/>
      <c r="AG38" s="32"/>
      <c r="AH38" s="62"/>
      <c r="AI38" s="28"/>
      <c r="AJ38" s="32"/>
      <c r="AK38" s="69"/>
      <c r="AL38" s="28"/>
      <c r="AM38" s="69"/>
      <c r="AN38" s="28"/>
      <c r="AO38" s="35"/>
      <c r="AP38" s="53"/>
      <c r="AQ38" s="54"/>
      <c r="AR38" s="53"/>
      <c r="AS38" s="54"/>
      <c r="AT38" s="53"/>
      <c r="AU38" s="54"/>
      <c r="AV38" s="55"/>
      <c r="AW38" s="70"/>
      <c r="AX38" s="57"/>
      <c r="AY38" s="41"/>
      <c r="BF38" s="6"/>
      <c r="BG38" s="6"/>
      <c r="BH38" s="6"/>
      <c r="BI38" s="6"/>
      <c r="BJ38" s="6"/>
      <c r="BK38" s="6"/>
      <c r="BL38" s="6"/>
      <c r="BM38" s="6"/>
      <c r="BN38" s="6"/>
      <c r="BO38" s="6"/>
      <c r="BP38" s="42"/>
      <c r="BQ38" s="43"/>
      <c r="BR38" s="43"/>
      <c r="BS38" s="43"/>
      <c r="BT38" s="43"/>
      <c r="BU38" s="43"/>
      <c r="BV38" s="65"/>
      <c r="BW38" s="46"/>
      <c r="BX38" s="47"/>
      <c r="BY38" s="47"/>
      <c r="BZ38" s="47"/>
      <c r="CA38" s="47"/>
      <c r="CB38" s="47"/>
      <c r="CC38" s="47"/>
      <c r="CD38" s="47"/>
      <c r="CY38" s="12"/>
      <c r="CZ38" s="12"/>
    </row>
    <row r="39" spans="1:104" s="11" customFormat="1" ht="11.25" x14ac:dyDescent="0.15">
      <c r="A39" s="48"/>
      <c r="B39" s="22"/>
      <c r="C39" s="27"/>
      <c r="D39" s="49"/>
      <c r="E39" s="30"/>
      <c r="F39" s="30"/>
      <c r="G39" s="30"/>
      <c r="H39" s="52"/>
      <c r="I39" s="52"/>
      <c r="J39" s="52"/>
      <c r="K39" s="52"/>
      <c r="L39" s="52"/>
      <c r="M39" s="52"/>
      <c r="N39" s="52"/>
      <c r="O39" s="52"/>
      <c r="P39" s="52"/>
      <c r="Q39" s="52"/>
      <c r="R39" s="52"/>
      <c r="S39" s="52"/>
      <c r="T39" s="27"/>
      <c r="U39" s="28"/>
      <c r="V39" s="27"/>
      <c r="W39" s="28"/>
      <c r="X39" s="29"/>
      <c r="Y39" s="27"/>
      <c r="Z39" s="30"/>
      <c r="AA39" s="28"/>
      <c r="AB39" s="31"/>
      <c r="AC39" s="27"/>
      <c r="AD39" s="30"/>
      <c r="AE39" s="28"/>
      <c r="AF39" s="27"/>
      <c r="AG39" s="32"/>
      <c r="AH39" s="27"/>
      <c r="AI39" s="28"/>
      <c r="AJ39" s="32"/>
      <c r="AK39" s="33"/>
      <c r="AL39" s="28"/>
      <c r="AM39" s="33"/>
      <c r="AN39" s="28"/>
      <c r="AO39" s="35"/>
      <c r="AP39" s="53"/>
      <c r="AQ39" s="54"/>
      <c r="AR39" s="53"/>
      <c r="AS39" s="54"/>
      <c r="AT39" s="53"/>
      <c r="AU39" s="54"/>
      <c r="AV39" s="55"/>
      <c r="AW39" s="56"/>
      <c r="AX39" s="57"/>
      <c r="AY39" s="41"/>
      <c r="BF39" s="6"/>
      <c r="BG39" s="6"/>
      <c r="BH39" s="6"/>
      <c r="BI39" s="6"/>
      <c r="BJ39" s="6"/>
      <c r="BK39" s="6"/>
      <c r="BL39" s="6"/>
      <c r="BM39" s="6"/>
      <c r="BN39" s="6"/>
      <c r="BO39" s="6"/>
      <c r="BP39" s="42"/>
      <c r="BQ39" s="43"/>
      <c r="BR39" s="43"/>
      <c r="BS39" s="43"/>
      <c r="BT39" s="43"/>
      <c r="BU39" s="43"/>
      <c r="BV39" s="65"/>
      <c r="BW39" s="46"/>
      <c r="BX39" s="47"/>
      <c r="BY39" s="47"/>
      <c r="BZ39" s="47"/>
      <c r="CA39" s="47"/>
      <c r="CB39" s="47"/>
      <c r="CC39" s="47"/>
      <c r="CD39" s="47"/>
      <c r="CY39" s="12"/>
      <c r="CZ39" s="12"/>
    </row>
    <row r="40" spans="1:104" s="11" customFormat="1" ht="11.25" x14ac:dyDescent="0.15">
      <c r="A40" s="48"/>
      <c r="B40" s="22"/>
      <c r="C40" s="27"/>
      <c r="D40" s="49"/>
      <c r="E40" s="30"/>
      <c r="F40" s="30"/>
      <c r="G40" s="30"/>
      <c r="H40" s="52"/>
      <c r="I40" s="52"/>
      <c r="J40" s="52"/>
      <c r="K40" s="52"/>
      <c r="L40" s="52"/>
      <c r="M40" s="52"/>
      <c r="N40" s="52"/>
      <c r="O40" s="52"/>
      <c r="P40" s="52"/>
      <c r="Q40" s="52"/>
      <c r="R40" s="52"/>
      <c r="S40" s="52"/>
      <c r="T40" s="27"/>
      <c r="U40" s="28"/>
      <c r="V40" s="27"/>
      <c r="W40" s="28"/>
      <c r="X40" s="29"/>
      <c r="Y40" s="27"/>
      <c r="Z40" s="30"/>
      <c r="AA40" s="28"/>
      <c r="AB40" s="31"/>
      <c r="AC40" s="27"/>
      <c r="AD40" s="30"/>
      <c r="AE40" s="28"/>
      <c r="AF40" s="27"/>
      <c r="AG40" s="32"/>
      <c r="AH40" s="27"/>
      <c r="AI40" s="28"/>
      <c r="AJ40" s="32"/>
      <c r="AK40" s="33"/>
      <c r="AL40" s="28"/>
      <c r="AM40" s="33"/>
      <c r="AN40" s="28"/>
      <c r="AO40" s="35"/>
      <c r="AP40" s="53"/>
      <c r="AQ40" s="54"/>
      <c r="AR40" s="53"/>
      <c r="AS40" s="54"/>
      <c r="AT40" s="53"/>
      <c r="AU40" s="54"/>
      <c r="AV40" s="55"/>
      <c r="AW40" s="56"/>
      <c r="AX40" s="57"/>
      <c r="AY40" s="41"/>
      <c r="BF40" s="6"/>
      <c r="BG40" s="6"/>
      <c r="BH40" s="6"/>
      <c r="BI40" s="6"/>
      <c r="BJ40" s="6"/>
      <c r="BK40" s="6"/>
      <c r="BL40" s="6"/>
      <c r="BM40" s="6"/>
      <c r="BN40" s="6"/>
      <c r="BO40" s="6"/>
      <c r="BP40" s="42"/>
      <c r="BQ40" s="43"/>
      <c r="BR40" s="43"/>
      <c r="BS40" s="43"/>
      <c r="BT40" s="43"/>
      <c r="BU40" s="43"/>
      <c r="BV40" s="65"/>
      <c r="BW40" s="46"/>
      <c r="BX40" s="47"/>
      <c r="BY40" s="47"/>
      <c r="BZ40" s="47"/>
      <c r="CA40" s="47"/>
      <c r="CB40" s="47"/>
      <c r="CC40" s="47"/>
      <c r="CD40" s="47"/>
      <c r="CY40" s="12"/>
      <c r="CZ40" s="12"/>
    </row>
    <row r="41" spans="1:104" s="11" customFormat="1" ht="11.25" x14ac:dyDescent="0.15">
      <c r="A41" s="48"/>
      <c r="B41" s="22"/>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c r="AC41" s="27"/>
      <c r="AD41" s="30"/>
      <c r="AE41" s="28"/>
      <c r="AF41" s="27"/>
      <c r="AG41" s="32"/>
      <c r="AH41" s="62"/>
      <c r="AI41" s="28"/>
      <c r="AJ41" s="32"/>
      <c r="AK41" s="69"/>
      <c r="AL41" s="28"/>
      <c r="AM41" s="69"/>
      <c r="AN41" s="28"/>
      <c r="AO41" s="35"/>
      <c r="AP41" s="53"/>
      <c r="AQ41" s="54"/>
      <c r="AR41" s="53"/>
      <c r="AS41" s="54"/>
      <c r="AT41" s="53"/>
      <c r="AU41" s="54"/>
      <c r="AV41" s="55"/>
      <c r="AW41" s="70"/>
      <c r="AX41" s="57"/>
      <c r="AY41" s="41"/>
      <c r="BF41" s="6"/>
      <c r="BG41" s="6"/>
      <c r="BH41" s="6"/>
      <c r="BI41" s="6"/>
      <c r="BJ41" s="6"/>
      <c r="BK41" s="6"/>
      <c r="BL41" s="6"/>
      <c r="BM41" s="6"/>
      <c r="BN41" s="6"/>
      <c r="BO41" s="6"/>
      <c r="BP41" s="42"/>
      <c r="BQ41" s="43"/>
      <c r="BR41" s="43"/>
      <c r="BS41" s="43"/>
      <c r="BT41" s="43"/>
      <c r="BU41" s="43"/>
      <c r="BV41" s="65"/>
      <c r="BW41" s="46"/>
      <c r="BX41" s="47"/>
      <c r="BY41" s="47"/>
      <c r="BZ41" s="47"/>
      <c r="CA41" s="47"/>
      <c r="CB41" s="47"/>
      <c r="CC41" s="47"/>
      <c r="CD41" s="47"/>
      <c r="CY41" s="12"/>
      <c r="CZ41" s="12"/>
    </row>
    <row r="42" spans="1:104" s="11" customFormat="1" ht="11.25" x14ac:dyDescent="0.15">
      <c r="A42" s="48"/>
      <c r="B42" s="22"/>
      <c r="C42" s="27"/>
      <c r="D42" s="49"/>
      <c r="E42" s="30"/>
      <c r="F42" s="30"/>
      <c r="G42" s="30"/>
      <c r="H42" s="52"/>
      <c r="I42" s="52"/>
      <c r="J42" s="52"/>
      <c r="K42" s="52"/>
      <c r="L42" s="52"/>
      <c r="M42" s="52"/>
      <c r="N42" s="52"/>
      <c r="O42" s="52"/>
      <c r="P42" s="52"/>
      <c r="Q42" s="52"/>
      <c r="R42" s="52"/>
      <c r="S42" s="52"/>
      <c r="T42" s="27"/>
      <c r="U42" s="28"/>
      <c r="V42" s="27"/>
      <c r="W42" s="28"/>
      <c r="X42" s="29"/>
      <c r="Y42" s="27"/>
      <c r="Z42" s="30"/>
      <c r="AA42" s="28"/>
      <c r="AB42" s="31"/>
      <c r="AC42" s="27"/>
      <c r="AD42" s="30"/>
      <c r="AE42" s="28"/>
      <c r="AF42" s="27"/>
      <c r="AG42" s="32"/>
      <c r="AH42" s="27"/>
      <c r="AI42" s="28"/>
      <c r="AJ42" s="32"/>
      <c r="AK42" s="33"/>
      <c r="AL42" s="28"/>
      <c r="AM42" s="33"/>
      <c r="AN42" s="28"/>
      <c r="AO42" s="35"/>
      <c r="AP42" s="53"/>
      <c r="AQ42" s="54"/>
      <c r="AR42" s="53"/>
      <c r="AS42" s="54"/>
      <c r="AT42" s="53"/>
      <c r="AU42" s="54"/>
      <c r="AV42" s="55"/>
      <c r="AW42" s="56"/>
      <c r="AX42" s="57"/>
      <c r="AY42" s="41"/>
      <c r="BF42" s="6"/>
      <c r="BG42" s="6"/>
      <c r="BH42" s="6"/>
      <c r="BI42" s="6"/>
      <c r="BJ42" s="6"/>
      <c r="BK42" s="6"/>
      <c r="BL42" s="6"/>
      <c r="BM42" s="6"/>
      <c r="BN42" s="6"/>
      <c r="BO42" s="6"/>
      <c r="BP42" s="42"/>
      <c r="BQ42" s="43"/>
      <c r="BR42" s="43"/>
      <c r="BS42" s="43"/>
      <c r="BT42" s="43"/>
      <c r="BU42" s="43"/>
      <c r="BV42" s="65"/>
      <c r="BW42" s="46"/>
      <c r="BX42" s="47"/>
      <c r="BY42" s="47"/>
      <c r="BZ42" s="47"/>
      <c r="CA42" s="47"/>
      <c r="CB42" s="47"/>
      <c r="CC42" s="47"/>
      <c r="CD42" s="47"/>
      <c r="CY42" s="12"/>
      <c r="CZ42" s="12"/>
    </row>
    <row r="43" spans="1:104" s="11" customFormat="1" ht="11.25" x14ac:dyDescent="0.15">
      <c r="A43" s="48"/>
      <c r="B43" s="22"/>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c r="AC43" s="27"/>
      <c r="AD43" s="30"/>
      <c r="AE43" s="28"/>
      <c r="AF43" s="27"/>
      <c r="AG43" s="32"/>
      <c r="AH43" s="62"/>
      <c r="AI43" s="28"/>
      <c r="AJ43" s="32"/>
      <c r="AK43" s="69"/>
      <c r="AL43" s="28"/>
      <c r="AM43" s="69"/>
      <c r="AN43" s="28"/>
      <c r="AO43" s="35"/>
      <c r="AP43" s="53"/>
      <c r="AQ43" s="54"/>
      <c r="AR43" s="53"/>
      <c r="AS43" s="54"/>
      <c r="AT43" s="53"/>
      <c r="AU43" s="54"/>
      <c r="AV43" s="55"/>
      <c r="AW43" s="70"/>
      <c r="AX43" s="57"/>
      <c r="AY43" s="41"/>
      <c r="BF43" s="6"/>
      <c r="BG43" s="6"/>
      <c r="BH43" s="6"/>
      <c r="BI43" s="6"/>
      <c r="BJ43" s="6"/>
      <c r="BK43" s="6"/>
      <c r="BL43" s="6"/>
      <c r="BM43" s="6"/>
      <c r="BN43" s="6"/>
      <c r="BO43" s="6"/>
      <c r="BP43" s="42"/>
      <c r="BQ43" s="43"/>
      <c r="BR43" s="43"/>
      <c r="BS43" s="43"/>
      <c r="BT43" s="43"/>
      <c r="BU43" s="43"/>
      <c r="BV43" s="65"/>
      <c r="BW43" s="46"/>
      <c r="BX43" s="47"/>
      <c r="BY43" s="47"/>
      <c r="BZ43" s="47"/>
      <c r="CA43" s="47"/>
      <c r="CB43" s="47"/>
      <c r="CC43" s="47"/>
      <c r="CD43" s="47"/>
      <c r="CY43" s="12"/>
      <c r="CZ43" s="12"/>
    </row>
    <row r="44" spans="1:104" s="11" customFormat="1" ht="11.25" x14ac:dyDescent="0.15">
      <c r="A44" s="48"/>
      <c r="B44" s="22"/>
      <c r="C44" s="27"/>
      <c r="D44" s="49"/>
      <c r="E44" s="30"/>
      <c r="F44" s="30"/>
      <c r="G44" s="30"/>
      <c r="H44" s="52"/>
      <c r="I44" s="52"/>
      <c r="J44" s="52"/>
      <c r="K44" s="52"/>
      <c r="L44" s="52"/>
      <c r="M44" s="52"/>
      <c r="N44" s="52"/>
      <c r="O44" s="52"/>
      <c r="P44" s="52"/>
      <c r="Q44" s="52"/>
      <c r="R44" s="52"/>
      <c r="S44" s="52"/>
      <c r="T44" s="27"/>
      <c r="U44" s="28"/>
      <c r="V44" s="27"/>
      <c r="W44" s="28"/>
      <c r="X44" s="29"/>
      <c r="Y44" s="27"/>
      <c r="Z44" s="30"/>
      <c r="AA44" s="28"/>
      <c r="AB44" s="31"/>
      <c r="AC44" s="27"/>
      <c r="AD44" s="30"/>
      <c r="AE44" s="28"/>
      <c r="AF44" s="27"/>
      <c r="AG44" s="32"/>
      <c r="AH44" s="27"/>
      <c r="AI44" s="28"/>
      <c r="AJ44" s="32"/>
      <c r="AK44" s="33"/>
      <c r="AL44" s="28"/>
      <c r="AM44" s="33"/>
      <c r="AN44" s="28"/>
      <c r="AO44" s="35"/>
      <c r="AP44" s="53"/>
      <c r="AQ44" s="54"/>
      <c r="AR44" s="53"/>
      <c r="AS44" s="54"/>
      <c r="AT44" s="53"/>
      <c r="AU44" s="54"/>
      <c r="AV44" s="55"/>
      <c r="AW44" s="56"/>
      <c r="AX44" s="57"/>
      <c r="AY44" s="41"/>
      <c r="BF44" s="6"/>
      <c r="BG44" s="6"/>
      <c r="BH44" s="6"/>
      <c r="BI44" s="6"/>
      <c r="BJ44" s="6"/>
      <c r="BK44" s="6"/>
      <c r="BL44" s="6"/>
      <c r="BM44" s="6"/>
      <c r="BN44" s="6"/>
      <c r="BO44" s="6"/>
      <c r="BP44" s="42"/>
      <c r="BQ44" s="43"/>
      <c r="BR44" s="43"/>
      <c r="BS44" s="43"/>
      <c r="BT44" s="43"/>
      <c r="BU44" s="43"/>
      <c r="BV44" s="65"/>
      <c r="BW44" s="46"/>
      <c r="BX44" s="47"/>
      <c r="BY44" s="47"/>
      <c r="BZ44" s="47"/>
      <c r="CA44" s="47"/>
      <c r="CB44" s="47"/>
      <c r="CC44" s="47"/>
      <c r="CD44" s="47"/>
      <c r="CY44" s="12"/>
      <c r="CZ44" s="12"/>
    </row>
    <row r="45" spans="1:104" s="11" customFormat="1" ht="11.25" x14ac:dyDescent="0.15">
      <c r="A45" s="48"/>
      <c r="B45" s="22"/>
      <c r="C45" s="27"/>
      <c r="D45" s="49"/>
      <c r="E45" s="30"/>
      <c r="F45" s="30"/>
      <c r="G45" s="30"/>
      <c r="H45" s="52"/>
      <c r="I45" s="52"/>
      <c r="J45" s="52"/>
      <c r="K45" s="52"/>
      <c r="L45" s="52"/>
      <c r="M45" s="52"/>
      <c r="N45" s="52"/>
      <c r="O45" s="52"/>
      <c r="P45" s="52"/>
      <c r="Q45" s="52"/>
      <c r="R45" s="52"/>
      <c r="S45" s="52"/>
      <c r="T45" s="27"/>
      <c r="U45" s="28"/>
      <c r="V45" s="27"/>
      <c r="W45" s="28"/>
      <c r="X45" s="29"/>
      <c r="Y45" s="27"/>
      <c r="Z45" s="30"/>
      <c r="AA45" s="28"/>
      <c r="AB45" s="31"/>
      <c r="AC45" s="27"/>
      <c r="AD45" s="30"/>
      <c r="AE45" s="28"/>
      <c r="AF45" s="27"/>
      <c r="AG45" s="32"/>
      <c r="AH45" s="27"/>
      <c r="AI45" s="28"/>
      <c r="AJ45" s="32"/>
      <c r="AK45" s="33"/>
      <c r="AL45" s="28"/>
      <c r="AM45" s="33"/>
      <c r="AN45" s="28"/>
      <c r="AO45" s="35"/>
      <c r="AP45" s="53"/>
      <c r="AQ45" s="54"/>
      <c r="AR45" s="53"/>
      <c r="AS45" s="54"/>
      <c r="AT45" s="53"/>
      <c r="AU45" s="54"/>
      <c r="AV45" s="55"/>
      <c r="AW45" s="56"/>
      <c r="AX45" s="57"/>
      <c r="AY45" s="41"/>
      <c r="BF45" s="6"/>
      <c r="BG45" s="6"/>
      <c r="BH45" s="6"/>
      <c r="BI45" s="6"/>
      <c r="BJ45" s="6"/>
      <c r="BK45" s="6"/>
      <c r="BL45" s="6"/>
      <c r="BM45" s="6"/>
      <c r="BN45" s="6"/>
      <c r="BO45" s="6"/>
      <c r="BP45" s="42"/>
      <c r="BQ45" s="43"/>
      <c r="BR45" s="43"/>
      <c r="BS45" s="43"/>
      <c r="BT45" s="43"/>
      <c r="BU45" s="43"/>
      <c r="BV45" s="65"/>
      <c r="BW45" s="46"/>
      <c r="BX45" s="47"/>
      <c r="BY45" s="47"/>
      <c r="BZ45" s="47"/>
      <c r="CA45" s="47"/>
      <c r="CB45" s="47"/>
      <c r="CC45" s="47"/>
      <c r="CD45" s="47"/>
      <c r="CY45" s="12"/>
      <c r="CZ45" s="12"/>
    </row>
    <row r="46" spans="1:104" s="11" customFormat="1" ht="11.25" x14ac:dyDescent="0.15">
      <c r="A46" s="48"/>
      <c r="B46" s="22"/>
      <c r="C46" s="27"/>
      <c r="D46" s="49"/>
      <c r="E46" s="30"/>
      <c r="F46" s="30"/>
      <c r="G46" s="30"/>
      <c r="H46" s="52"/>
      <c r="I46" s="52"/>
      <c r="J46" s="52"/>
      <c r="K46" s="52"/>
      <c r="L46" s="52"/>
      <c r="M46" s="52"/>
      <c r="N46" s="52"/>
      <c r="O46" s="52"/>
      <c r="P46" s="52"/>
      <c r="Q46" s="52"/>
      <c r="R46" s="52"/>
      <c r="S46" s="52"/>
      <c r="T46" s="27"/>
      <c r="U46" s="28"/>
      <c r="V46" s="27"/>
      <c r="W46" s="28"/>
      <c r="X46" s="29"/>
      <c r="Y46" s="27"/>
      <c r="Z46" s="30"/>
      <c r="AA46" s="28"/>
      <c r="AB46" s="31"/>
      <c r="AC46" s="27"/>
      <c r="AD46" s="30"/>
      <c r="AE46" s="28"/>
      <c r="AF46" s="62"/>
      <c r="AG46" s="66"/>
      <c r="AH46" s="27"/>
      <c r="AI46" s="28"/>
      <c r="AJ46" s="32"/>
      <c r="AK46" s="33"/>
      <c r="AL46" s="28"/>
      <c r="AM46" s="33"/>
      <c r="AN46" s="28"/>
      <c r="AO46" s="35"/>
      <c r="AP46" s="53"/>
      <c r="AQ46" s="54"/>
      <c r="AR46" s="53"/>
      <c r="AS46" s="54"/>
      <c r="AT46" s="53"/>
      <c r="AU46" s="54"/>
      <c r="AV46" s="55"/>
      <c r="AW46" s="56"/>
      <c r="AX46" s="57"/>
      <c r="AY46" s="41"/>
      <c r="BF46" s="6"/>
      <c r="BG46" s="6"/>
      <c r="BH46" s="6"/>
      <c r="BI46" s="6"/>
      <c r="BJ46" s="6"/>
      <c r="BK46" s="6"/>
      <c r="BL46" s="6"/>
      <c r="BM46" s="6"/>
      <c r="BN46" s="6"/>
      <c r="BO46" s="6"/>
      <c r="BP46" s="42"/>
      <c r="BQ46" s="43"/>
      <c r="BR46" s="43"/>
      <c r="BS46" s="43"/>
      <c r="BT46" s="43"/>
      <c r="BU46" s="43"/>
      <c r="BV46" s="46"/>
      <c r="BW46" s="46"/>
      <c r="BX46" s="47"/>
      <c r="BY46" s="47"/>
      <c r="BZ46" s="47"/>
      <c r="CA46" s="47"/>
      <c r="CB46" s="47"/>
      <c r="CC46" s="47"/>
      <c r="CD46" s="64"/>
      <c r="CY46" s="12"/>
      <c r="CZ46" s="12"/>
    </row>
    <row r="47" spans="1:104" s="11" customFormat="1" ht="11.25" x14ac:dyDescent="0.15">
      <c r="A47" s="48"/>
      <c r="B47" s="22"/>
      <c r="C47" s="62"/>
      <c r="D47" s="58"/>
      <c r="E47" s="30"/>
      <c r="F47" s="30"/>
      <c r="G47" s="30"/>
      <c r="H47" s="52"/>
      <c r="I47" s="52"/>
      <c r="J47" s="52"/>
      <c r="K47" s="52"/>
      <c r="L47" s="52"/>
      <c r="M47" s="58"/>
      <c r="N47" s="58"/>
      <c r="O47" s="58"/>
      <c r="P47" s="58"/>
      <c r="Q47" s="58"/>
      <c r="R47" s="58"/>
      <c r="S47" s="58"/>
      <c r="T47" s="27"/>
      <c r="U47" s="28"/>
      <c r="V47" s="62"/>
      <c r="W47" s="28"/>
      <c r="X47" s="29"/>
      <c r="Y47" s="27"/>
      <c r="Z47" s="30"/>
      <c r="AA47" s="28"/>
      <c r="AB47" s="31"/>
      <c r="AC47" s="27"/>
      <c r="AD47" s="30"/>
      <c r="AE47" s="28"/>
      <c r="AF47" s="27"/>
      <c r="AG47" s="32"/>
      <c r="AH47" s="27"/>
      <c r="AI47" s="28"/>
      <c r="AJ47" s="32"/>
      <c r="AK47" s="33"/>
      <c r="AL47" s="28"/>
      <c r="AM47" s="33"/>
      <c r="AN47" s="28"/>
      <c r="AO47" s="35"/>
      <c r="AP47" s="53"/>
      <c r="AQ47" s="54"/>
      <c r="AR47" s="53"/>
      <c r="AS47" s="54"/>
      <c r="AT47" s="53"/>
      <c r="AU47" s="54"/>
      <c r="AV47" s="55"/>
      <c r="AW47" s="56"/>
      <c r="AX47" s="57"/>
      <c r="AY47" s="41"/>
      <c r="BF47" s="6"/>
      <c r="BG47" s="6"/>
      <c r="BH47" s="6"/>
      <c r="BI47" s="6"/>
      <c r="BJ47" s="6"/>
      <c r="BK47" s="6"/>
      <c r="BL47" s="6"/>
      <c r="BM47" s="6"/>
      <c r="BN47" s="6"/>
      <c r="BO47" s="6"/>
      <c r="BP47" s="42"/>
      <c r="BQ47" s="43"/>
      <c r="BR47" s="43"/>
      <c r="BS47" s="43"/>
      <c r="BT47" s="43"/>
      <c r="BU47" s="43"/>
      <c r="BV47" s="65"/>
      <c r="BW47" s="46"/>
      <c r="BX47" s="47"/>
      <c r="BY47" s="47"/>
      <c r="BZ47" s="47"/>
      <c r="CA47" s="47"/>
      <c r="CB47" s="47"/>
      <c r="CC47" s="47"/>
      <c r="CD47" s="47"/>
      <c r="CY47" s="12"/>
      <c r="CZ47" s="12"/>
    </row>
    <row r="48" spans="1:104" s="11" customFormat="1" ht="24.75" customHeight="1" x14ac:dyDescent="0.15">
      <c r="A48" s="67"/>
      <c r="B48" s="22"/>
      <c r="C48" s="27"/>
      <c r="D48" s="49"/>
      <c r="E48" s="30"/>
      <c r="F48" s="30"/>
      <c r="G48" s="30"/>
      <c r="H48" s="52"/>
      <c r="I48" s="52"/>
      <c r="J48" s="52"/>
      <c r="K48" s="52"/>
      <c r="L48" s="52"/>
      <c r="M48" s="52"/>
      <c r="N48" s="52"/>
      <c r="O48" s="52"/>
      <c r="P48" s="52"/>
      <c r="Q48" s="52"/>
      <c r="R48" s="52"/>
      <c r="S48" s="52"/>
      <c r="T48" s="27"/>
      <c r="U48" s="28"/>
      <c r="V48" s="27"/>
      <c r="W48" s="28"/>
      <c r="X48" s="29"/>
      <c r="Y48" s="27"/>
      <c r="Z48" s="30"/>
      <c r="AA48" s="28"/>
      <c r="AB48" s="31"/>
      <c r="AC48" s="27"/>
      <c r="AD48" s="30"/>
      <c r="AE48" s="28"/>
      <c r="AF48" s="27"/>
      <c r="AG48" s="32"/>
      <c r="AH48" s="27"/>
      <c r="AI48" s="28"/>
      <c r="AJ48" s="32"/>
      <c r="AK48" s="33"/>
      <c r="AL48" s="28"/>
      <c r="AM48" s="33"/>
      <c r="AN48" s="28"/>
      <c r="AO48" s="35"/>
      <c r="AP48" s="53"/>
      <c r="AQ48" s="54"/>
      <c r="AR48" s="53"/>
      <c r="AS48" s="54"/>
      <c r="AT48" s="53"/>
      <c r="AU48" s="54"/>
      <c r="AV48" s="55"/>
      <c r="AW48" s="56"/>
      <c r="AX48" s="57"/>
      <c r="AY48" s="41"/>
      <c r="BF48" s="6"/>
      <c r="BG48" s="6"/>
      <c r="BH48" s="6"/>
      <c r="BI48" s="6"/>
      <c r="BJ48" s="6"/>
      <c r="BK48" s="6"/>
      <c r="BL48" s="6"/>
      <c r="BM48" s="6"/>
      <c r="BN48" s="6"/>
      <c r="BO48" s="6"/>
      <c r="BP48" s="42"/>
      <c r="BQ48" s="43"/>
      <c r="BR48" s="43"/>
      <c r="BS48" s="43"/>
      <c r="BT48" s="43"/>
      <c r="BU48" s="43"/>
      <c r="BV48" s="65"/>
      <c r="BW48" s="46"/>
      <c r="BX48" s="47"/>
      <c r="BY48" s="47"/>
      <c r="BZ48" s="47"/>
      <c r="CA48" s="47"/>
      <c r="CB48" s="47"/>
      <c r="CC48" s="47"/>
      <c r="CD48" s="47"/>
      <c r="CY48" s="12"/>
      <c r="CZ48" s="12"/>
    </row>
    <row r="49" spans="1:105" s="11" customFormat="1" ht="15.75" customHeight="1" x14ac:dyDescent="0.15">
      <c r="A49" s="48"/>
      <c r="B49" s="22"/>
      <c r="C49" s="62"/>
      <c r="D49" s="58"/>
      <c r="E49" s="58"/>
      <c r="F49" s="30"/>
      <c r="G49" s="30"/>
      <c r="H49" s="52"/>
      <c r="I49" s="52"/>
      <c r="J49" s="52"/>
      <c r="K49" s="52"/>
      <c r="L49" s="52"/>
      <c r="M49" s="52"/>
      <c r="N49" s="52"/>
      <c r="O49" s="52"/>
      <c r="P49" s="52"/>
      <c r="Q49" s="52"/>
      <c r="R49" s="52"/>
      <c r="S49" s="52"/>
      <c r="T49" s="62"/>
      <c r="U49" s="28"/>
      <c r="V49" s="62"/>
      <c r="W49" s="28"/>
      <c r="X49" s="29"/>
      <c r="Y49" s="27"/>
      <c r="Z49" s="30"/>
      <c r="AA49" s="28"/>
      <c r="AB49" s="31"/>
      <c r="AC49" s="27"/>
      <c r="AD49" s="30"/>
      <c r="AE49" s="28"/>
      <c r="AF49" s="27"/>
      <c r="AG49" s="32"/>
      <c r="AH49" s="27"/>
      <c r="AI49" s="28"/>
      <c r="AJ49" s="32"/>
      <c r="AK49" s="33"/>
      <c r="AL49" s="28"/>
      <c r="AM49" s="33"/>
      <c r="AN49" s="28"/>
      <c r="AO49" s="35"/>
      <c r="AP49" s="53"/>
      <c r="AQ49" s="54"/>
      <c r="AR49" s="53"/>
      <c r="AS49" s="54"/>
      <c r="AT49" s="53"/>
      <c r="AU49" s="54"/>
      <c r="AV49" s="55"/>
      <c r="AW49" s="56"/>
      <c r="AX49" s="57"/>
      <c r="AY49" s="41"/>
      <c r="BF49" s="6"/>
      <c r="BG49" s="6"/>
      <c r="BH49" s="6"/>
      <c r="BI49" s="6"/>
      <c r="BJ49" s="6"/>
      <c r="BK49" s="6"/>
      <c r="BL49" s="6"/>
      <c r="BM49" s="6"/>
      <c r="BN49" s="6"/>
      <c r="BO49" s="6"/>
      <c r="BP49" s="42"/>
      <c r="BQ49" s="43"/>
      <c r="BR49" s="43"/>
      <c r="BS49" s="43"/>
      <c r="BT49" s="43"/>
      <c r="BU49" s="43"/>
      <c r="BV49" s="65"/>
      <c r="BW49" s="46"/>
      <c r="BX49" s="47"/>
      <c r="BY49" s="47"/>
      <c r="BZ49" s="47"/>
      <c r="CA49" s="47"/>
      <c r="CB49" s="47"/>
      <c r="CC49" s="47"/>
      <c r="CD49" s="47"/>
      <c r="CY49" s="12"/>
      <c r="CZ49" s="12"/>
    </row>
    <row r="50" spans="1:105" s="11" customFormat="1" ht="15.75" customHeight="1" x14ac:dyDescent="0.15">
      <c r="A50" s="48"/>
      <c r="B50" s="22"/>
      <c r="C50" s="62"/>
      <c r="D50" s="58"/>
      <c r="E50" s="58"/>
      <c r="F50" s="58"/>
      <c r="G50" s="30"/>
      <c r="H50" s="52"/>
      <c r="I50" s="52"/>
      <c r="J50" s="52"/>
      <c r="K50" s="52"/>
      <c r="L50" s="52"/>
      <c r="M50" s="52"/>
      <c r="N50" s="58"/>
      <c r="O50" s="58"/>
      <c r="P50" s="58"/>
      <c r="Q50" s="58"/>
      <c r="R50" s="58"/>
      <c r="S50" s="58"/>
      <c r="T50" s="62"/>
      <c r="U50" s="28"/>
      <c r="V50" s="27"/>
      <c r="W50" s="28"/>
      <c r="X50" s="29"/>
      <c r="Y50" s="27"/>
      <c r="Z50" s="30"/>
      <c r="AA50" s="28"/>
      <c r="AB50" s="31"/>
      <c r="AC50" s="27"/>
      <c r="AD50" s="30"/>
      <c r="AE50" s="28"/>
      <c r="AF50" s="27"/>
      <c r="AG50" s="32"/>
      <c r="AH50" s="27"/>
      <c r="AI50" s="28"/>
      <c r="AJ50" s="32"/>
      <c r="AK50" s="33"/>
      <c r="AL50" s="28"/>
      <c r="AM50" s="33"/>
      <c r="AN50" s="28"/>
      <c r="AO50" s="35"/>
      <c r="AP50" s="53"/>
      <c r="AQ50" s="54"/>
      <c r="AR50" s="53"/>
      <c r="AS50" s="54"/>
      <c r="AT50" s="53"/>
      <c r="AU50" s="54"/>
      <c r="AV50" s="55"/>
      <c r="AW50" s="56"/>
      <c r="AX50" s="57"/>
      <c r="AY50" s="41"/>
      <c r="BF50" s="6"/>
      <c r="BG50" s="6"/>
      <c r="BH50" s="6"/>
      <c r="BI50" s="6"/>
      <c r="BJ50" s="6"/>
      <c r="BK50" s="6"/>
      <c r="BL50" s="6"/>
      <c r="BM50" s="6"/>
      <c r="BN50" s="6"/>
      <c r="BO50" s="6"/>
      <c r="BP50" s="42"/>
      <c r="BQ50" s="43"/>
      <c r="BR50" s="43"/>
      <c r="BS50" s="43"/>
      <c r="BT50" s="43"/>
      <c r="BU50" s="43"/>
      <c r="BV50" s="65"/>
      <c r="BW50" s="46"/>
      <c r="BX50" s="47"/>
      <c r="BY50" s="47"/>
      <c r="BZ50" s="47"/>
      <c r="CA50" s="47"/>
      <c r="CB50" s="47"/>
      <c r="CC50" s="47"/>
      <c r="CD50" s="47"/>
      <c r="CY50" s="12"/>
      <c r="CZ50" s="12"/>
    </row>
    <row r="51" spans="1:105" s="11" customFormat="1" ht="11.25" customHeight="1" x14ac:dyDescent="0.15">
      <c r="A51" s="48"/>
      <c r="B51" s="22"/>
      <c r="C51" s="27"/>
      <c r="D51" s="49"/>
      <c r="E51" s="30"/>
      <c r="F51" s="30"/>
      <c r="G51" s="30"/>
      <c r="H51" s="52"/>
      <c r="I51" s="52"/>
      <c r="J51" s="52"/>
      <c r="K51" s="52"/>
      <c r="L51" s="52"/>
      <c r="M51" s="52"/>
      <c r="N51" s="52"/>
      <c r="O51" s="52"/>
      <c r="P51" s="52"/>
      <c r="Q51" s="52"/>
      <c r="R51" s="52"/>
      <c r="S51" s="52"/>
      <c r="T51" s="27"/>
      <c r="U51" s="28"/>
      <c r="V51" s="27"/>
      <c r="W51" s="28"/>
      <c r="X51" s="29"/>
      <c r="Y51" s="27"/>
      <c r="Z51" s="30"/>
      <c r="AA51" s="28"/>
      <c r="AB51" s="31"/>
      <c r="AC51" s="27"/>
      <c r="AD51" s="30"/>
      <c r="AE51" s="28"/>
      <c r="AF51" s="27"/>
      <c r="AG51" s="32"/>
      <c r="AH51" s="27"/>
      <c r="AI51" s="28"/>
      <c r="AJ51" s="32"/>
      <c r="AK51" s="33"/>
      <c r="AL51" s="28"/>
      <c r="AM51" s="33"/>
      <c r="AN51" s="28"/>
      <c r="AO51" s="35"/>
      <c r="AP51" s="53"/>
      <c r="AQ51" s="54"/>
      <c r="AR51" s="53"/>
      <c r="AS51" s="54"/>
      <c r="AT51" s="53"/>
      <c r="AU51" s="54"/>
      <c r="AV51" s="55"/>
      <c r="AW51" s="56"/>
      <c r="AX51" s="57"/>
      <c r="AY51" s="41"/>
      <c r="BF51" s="6"/>
      <c r="BG51" s="6"/>
      <c r="BH51" s="6"/>
      <c r="BI51" s="6"/>
      <c r="BJ51" s="6"/>
      <c r="BK51" s="6"/>
      <c r="BL51" s="6"/>
      <c r="BM51" s="6"/>
      <c r="BN51" s="6"/>
      <c r="BO51" s="6"/>
      <c r="BP51" s="42"/>
      <c r="BQ51" s="43"/>
      <c r="BR51" s="43"/>
      <c r="BS51" s="43"/>
      <c r="BT51" s="43"/>
      <c r="BU51" s="43"/>
      <c r="BV51" s="65"/>
      <c r="BW51" s="65"/>
      <c r="BX51" s="47"/>
      <c r="BY51" s="47"/>
      <c r="BZ51" s="47"/>
      <c r="CA51" s="47"/>
      <c r="CB51" s="47"/>
      <c r="CC51" s="47"/>
      <c r="CD51" s="47"/>
      <c r="CE51" s="47"/>
      <c r="CY51" s="12"/>
      <c r="CZ51" s="12"/>
    </row>
    <row r="52" spans="1:105" s="11" customFormat="1" ht="11.25" customHeight="1" x14ac:dyDescent="0.15">
      <c r="A52" s="48"/>
      <c r="B52" s="22"/>
      <c r="C52" s="27"/>
      <c r="D52" s="49"/>
      <c r="E52" s="30"/>
      <c r="F52" s="30"/>
      <c r="G52" s="30"/>
      <c r="H52" s="52"/>
      <c r="I52" s="52"/>
      <c r="J52" s="52"/>
      <c r="K52" s="52"/>
      <c r="L52" s="52"/>
      <c r="M52" s="52"/>
      <c r="N52" s="52"/>
      <c r="O52" s="52"/>
      <c r="P52" s="52"/>
      <c r="Q52" s="52"/>
      <c r="R52" s="52"/>
      <c r="S52" s="52"/>
      <c r="T52" s="27"/>
      <c r="U52" s="28"/>
      <c r="V52" s="27"/>
      <c r="W52" s="28"/>
      <c r="X52" s="29"/>
      <c r="Y52" s="27"/>
      <c r="Z52" s="30"/>
      <c r="AA52" s="28"/>
      <c r="AB52" s="31"/>
      <c r="AC52" s="27"/>
      <c r="AD52" s="30"/>
      <c r="AE52" s="28"/>
      <c r="AF52" s="27"/>
      <c r="AG52" s="32"/>
      <c r="AH52" s="27"/>
      <c r="AI52" s="28"/>
      <c r="AJ52" s="32"/>
      <c r="AK52" s="33"/>
      <c r="AL52" s="28"/>
      <c r="AM52" s="33"/>
      <c r="AN52" s="28"/>
      <c r="AO52" s="35"/>
      <c r="AP52" s="53"/>
      <c r="AQ52" s="54"/>
      <c r="AR52" s="53"/>
      <c r="AS52" s="54"/>
      <c r="AT52" s="53"/>
      <c r="AU52" s="54"/>
      <c r="AV52" s="55"/>
      <c r="AW52" s="56"/>
      <c r="AX52" s="57"/>
      <c r="AY52" s="41"/>
      <c r="BF52" s="6"/>
      <c r="BG52" s="6"/>
      <c r="BH52" s="6"/>
      <c r="BI52" s="6"/>
      <c r="BJ52" s="6"/>
      <c r="BK52" s="6"/>
      <c r="BL52" s="6"/>
      <c r="BM52" s="6"/>
      <c r="BN52" s="6"/>
      <c r="BO52" s="6"/>
      <c r="BP52" s="42"/>
      <c r="BQ52" s="43"/>
      <c r="BR52" s="43"/>
      <c r="BS52" s="43"/>
      <c r="BT52" s="43"/>
      <c r="BU52" s="43"/>
      <c r="BV52" s="65"/>
      <c r="BW52" s="65"/>
      <c r="BX52" s="47"/>
      <c r="BY52" s="47"/>
      <c r="BZ52" s="47"/>
      <c r="CA52" s="47"/>
      <c r="CB52" s="47"/>
      <c r="CC52" s="47"/>
      <c r="CD52" s="47"/>
      <c r="CE52" s="47"/>
      <c r="CY52" s="12"/>
      <c r="CZ52" s="12"/>
    </row>
    <row r="53" spans="1:105" s="11" customFormat="1" ht="11.25" customHeight="1" x14ac:dyDescent="0.15">
      <c r="A53" s="48"/>
      <c r="B53" s="22"/>
      <c r="C53" s="27"/>
      <c r="D53" s="49"/>
      <c r="E53" s="30"/>
      <c r="F53" s="30"/>
      <c r="G53" s="30"/>
      <c r="H53" s="52"/>
      <c r="I53" s="52"/>
      <c r="J53" s="52"/>
      <c r="K53" s="52"/>
      <c r="L53" s="52"/>
      <c r="M53" s="52"/>
      <c r="N53" s="52"/>
      <c r="O53" s="52"/>
      <c r="P53" s="52"/>
      <c r="Q53" s="52"/>
      <c r="R53" s="52"/>
      <c r="S53" s="52"/>
      <c r="T53" s="27"/>
      <c r="U53" s="28"/>
      <c r="V53" s="27"/>
      <c r="W53" s="28"/>
      <c r="X53" s="29"/>
      <c r="Y53" s="27"/>
      <c r="Z53" s="30"/>
      <c r="AA53" s="28"/>
      <c r="AB53" s="31"/>
      <c r="AC53" s="27"/>
      <c r="AD53" s="30"/>
      <c r="AE53" s="28"/>
      <c r="AF53" s="27"/>
      <c r="AG53" s="32"/>
      <c r="AH53" s="27"/>
      <c r="AI53" s="28"/>
      <c r="AJ53" s="32"/>
      <c r="AK53" s="33"/>
      <c r="AL53" s="28"/>
      <c r="AM53" s="33"/>
      <c r="AN53" s="28"/>
      <c r="AO53" s="35"/>
      <c r="AP53" s="53"/>
      <c r="AQ53" s="54"/>
      <c r="AR53" s="53"/>
      <c r="AS53" s="54"/>
      <c r="AT53" s="53"/>
      <c r="AU53" s="54"/>
      <c r="AV53" s="55"/>
      <c r="AW53" s="56"/>
      <c r="AX53" s="57"/>
      <c r="AY53" s="41"/>
      <c r="BF53" s="6"/>
      <c r="BG53" s="6"/>
      <c r="BH53" s="6"/>
      <c r="BI53" s="6"/>
      <c r="BJ53" s="6"/>
      <c r="BK53" s="6"/>
      <c r="BL53" s="6"/>
      <c r="BM53" s="6"/>
      <c r="BN53" s="6"/>
      <c r="BO53" s="6"/>
      <c r="BP53" s="42"/>
      <c r="BQ53" s="43"/>
      <c r="BR53" s="43"/>
      <c r="BS53" s="43"/>
      <c r="BT53" s="43"/>
      <c r="BU53" s="43"/>
      <c r="BV53" s="65"/>
      <c r="BW53" s="65"/>
      <c r="BX53" s="47"/>
      <c r="BY53" s="47"/>
      <c r="BZ53" s="47"/>
      <c r="CA53" s="47"/>
      <c r="CB53" s="47"/>
      <c r="CC53" s="47"/>
      <c r="CD53" s="47"/>
      <c r="CE53" s="47"/>
      <c r="CY53" s="12"/>
      <c r="CZ53" s="12"/>
    </row>
    <row r="54" spans="1:105" s="11" customFormat="1" ht="11.25" x14ac:dyDescent="0.15">
      <c r="A54" s="48"/>
      <c r="B54" s="22"/>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c r="AC54" s="27"/>
      <c r="AD54" s="30"/>
      <c r="AE54" s="28"/>
      <c r="AF54" s="27"/>
      <c r="AG54" s="32"/>
      <c r="AH54" s="62"/>
      <c r="AI54" s="28"/>
      <c r="AJ54" s="32"/>
      <c r="AK54" s="69"/>
      <c r="AL54" s="28"/>
      <c r="AM54" s="69"/>
      <c r="AN54" s="28"/>
      <c r="AO54" s="35"/>
      <c r="AP54" s="53"/>
      <c r="AQ54" s="54"/>
      <c r="AR54" s="53"/>
      <c r="AS54" s="54"/>
      <c r="AT54" s="53"/>
      <c r="AU54" s="54"/>
      <c r="AV54" s="55"/>
      <c r="AW54" s="70"/>
      <c r="AX54" s="57"/>
      <c r="AY54" s="41"/>
      <c r="BF54" s="6"/>
      <c r="BG54" s="6"/>
      <c r="BH54" s="6"/>
      <c r="BI54" s="6"/>
      <c r="BJ54" s="6"/>
      <c r="BK54" s="6"/>
      <c r="BL54" s="6"/>
      <c r="BM54" s="6"/>
      <c r="BN54" s="6"/>
      <c r="BO54" s="6"/>
      <c r="BP54" s="42"/>
      <c r="BQ54" s="43"/>
      <c r="BR54" s="43"/>
      <c r="BS54" s="43"/>
      <c r="BT54" s="43"/>
      <c r="BU54" s="43"/>
      <c r="BV54" s="65"/>
      <c r="BW54" s="46"/>
      <c r="BX54" s="47"/>
      <c r="BY54" s="47"/>
      <c r="BZ54" s="47"/>
      <c r="CA54" s="47"/>
      <c r="CB54" s="47"/>
      <c r="CC54" s="47"/>
      <c r="CD54" s="47"/>
      <c r="CY54" s="12"/>
      <c r="CZ54" s="12"/>
    </row>
    <row r="55" spans="1:105" s="11" customFormat="1" ht="11.25" x14ac:dyDescent="0.15">
      <c r="A55" s="48"/>
      <c r="B55" s="22"/>
      <c r="C55" s="27"/>
      <c r="D55" s="49"/>
      <c r="E55" s="30"/>
      <c r="F55" s="30"/>
      <c r="G55" s="30"/>
      <c r="H55" s="52"/>
      <c r="I55" s="52"/>
      <c r="J55" s="52"/>
      <c r="K55" s="52"/>
      <c r="L55" s="52"/>
      <c r="M55" s="52"/>
      <c r="N55" s="52"/>
      <c r="O55" s="52"/>
      <c r="P55" s="52"/>
      <c r="Q55" s="52"/>
      <c r="R55" s="52"/>
      <c r="S55" s="52"/>
      <c r="T55" s="27"/>
      <c r="U55" s="28"/>
      <c r="V55" s="27"/>
      <c r="W55" s="28"/>
      <c r="X55" s="29"/>
      <c r="Y55" s="27"/>
      <c r="Z55" s="30"/>
      <c r="AA55" s="28"/>
      <c r="AB55" s="31"/>
      <c r="AC55" s="27"/>
      <c r="AD55" s="30"/>
      <c r="AE55" s="28"/>
      <c r="AF55" s="27"/>
      <c r="AG55" s="32"/>
      <c r="AH55" s="27"/>
      <c r="AI55" s="28"/>
      <c r="AJ55" s="32"/>
      <c r="AK55" s="33"/>
      <c r="AL55" s="28"/>
      <c r="AM55" s="33"/>
      <c r="AN55" s="28"/>
      <c r="AO55" s="35"/>
      <c r="AP55" s="53"/>
      <c r="AQ55" s="54"/>
      <c r="AR55" s="53"/>
      <c r="AS55" s="54"/>
      <c r="AT55" s="53"/>
      <c r="AU55" s="54"/>
      <c r="AV55" s="55"/>
      <c r="AW55" s="56"/>
      <c r="AX55" s="57"/>
      <c r="AY55" s="41"/>
      <c r="BF55" s="6"/>
      <c r="BG55" s="6"/>
      <c r="BH55" s="6"/>
      <c r="BI55" s="6"/>
      <c r="BJ55" s="6"/>
      <c r="BK55" s="6"/>
      <c r="BL55" s="6"/>
      <c r="BM55" s="6"/>
      <c r="BN55" s="6"/>
      <c r="BO55" s="6"/>
      <c r="BP55" s="42"/>
      <c r="BQ55" s="43"/>
      <c r="BR55" s="43"/>
      <c r="BS55" s="43"/>
      <c r="BT55" s="43"/>
      <c r="BU55" s="43"/>
      <c r="BV55" s="65"/>
      <c r="BW55" s="46"/>
      <c r="BX55" s="47"/>
      <c r="BY55" s="47"/>
      <c r="BZ55" s="47"/>
      <c r="CA55" s="47"/>
      <c r="CB55" s="47"/>
      <c r="CC55" s="47"/>
      <c r="CD55" s="47"/>
      <c r="CY55" s="12"/>
      <c r="CZ55" s="12"/>
    </row>
    <row r="56" spans="1:105" s="11" customFormat="1" ht="11.25" x14ac:dyDescent="0.15">
      <c r="A56" s="48"/>
      <c r="B56" s="22"/>
      <c r="C56" s="27"/>
      <c r="D56" s="49"/>
      <c r="E56" s="30"/>
      <c r="F56" s="30"/>
      <c r="G56" s="30"/>
      <c r="H56" s="52"/>
      <c r="I56" s="52"/>
      <c r="J56" s="52"/>
      <c r="K56" s="52"/>
      <c r="L56" s="52"/>
      <c r="M56" s="52"/>
      <c r="N56" s="52"/>
      <c r="O56" s="52"/>
      <c r="P56" s="52"/>
      <c r="Q56" s="52"/>
      <c r="R56" s="52"/>
      <c r="S56" s="52"/>
      <c r="T56" s="27"/>
      <c r="U56" s="28"/>
      <c r="V56" s="27"/>
      <c r="W56" s="28"/>
      <c r="X56" s="29"/>
      <c r="Y56" s="27"/>
      <c r="Z56" s="30"/>
      <c r="AA56" s="28"/>
      <c r="AB56" s="31"/>
      <c r="AC56" s="27"/>
      <c r="AD56" s="30"/>
      <c r="AE56" s="28"/>
      <c r="AF56" s="27"/>
      <c r="AG56" s="32"/>
      <c r="AH56" s="27"/>
      <c r="AI56" s="28"/>
      <c r="AJ56" s="32"/>
      <c r="AK56" s="33"/>
      <c r="AL56" s="28"/>
      <c r="AM56" s="33"/>
      <c r="AN56" s="28"/>
      <c r="AO56" s="35"/>
      <c r="AP56" s="53"/>
      <c r="AQ56" s="54"/>
      <c r="AR56" s="53"/>
      <c r="AS56" s="54"/>
      <c r="AT56" s="53"/>
      <c r="AU56" s="54"/>
      <c r="AV56" s="55"/>
      <c r="AW56" s="56"/>
      <c r="AX56" s="57"/>
      <c r="AY56" s="41"/>
      <c r="BF56" s="6"/>
      <c r="BG56" s="6"/>
      <c r="BH56" s="6"/>
      <c r="BI56" s="6"/>
      <c r="BJ56" s="6"/>
      <c r="BK56" s="6"/>
      <c r="BL56" s="6"/>
      <c r="BM56" s="6"/>
      <c r="BN56" s="6"/>
      <c r="BO56" s="6"/>
      <c r="BP56" s="42"/>
      <c r="BQ56" s="43"/>
      <c r="BR56" s="43"/>
      <c r="BS56" s="43"/>
      <c r="BT56" s="43"/>
      <c r="BU56" s="43"/>
      <c r="BV56" s="65"/>
      <c r="BW56" s="46"/>
      <c r="BX56" s="47"/>
      <c r="BY56" s="47"/>
      <c r="BZ56" s="47"/>
      <c r="CA56" s="47"/>
      <c r="CB56" s="47"/>
      <c r="CC56" s="47"/>
      <c r="CD56" s="47"/>
      <c r="CY56" s="12"/>
      <c r="CZ56" s="12"/>
    </row>
    <row r="57" spans="1:105" s="11" customFormat="1" ht="11.25" x14ac:dyDescent="0.15">
      <c r="A57" s="73"/>
      <c r="B57" s="74"/>
      <c r="C57" s="75"/>
      <c r="D57" s="76"/>
      <c r="E57" s="77"/>
      <c r="F57" s="77"/>
      <c r="G57" s="77"/>
      <c r="H57" s="78"/>
      <c r="I57" s="78"/>
      <c r="J57" s="78"/>
      <c r="K57" s="78"/>
      <c r="L57" s="78"/>
      <c r="M57" s="78"/>
      <c r="N57" s="78"/>
      <c r="O57" s="78"/>
      <c r="P57" s="78"/>
      <c r="Q57" s="78"/>
      <c r="R57" s="78"/>
      <c r="S57" s="78"/>
      <c r="T57" s="75"/>
      <c r="U57" s="71"/>
      <c r="V57" s="79"/>
      <c r="W57" s="80"/>
      <c r="X57" s="81"/>
      <c r="Y57" s="75"/>
      <c r="Z57" s="77"/>
      <c r="AA57" s="71"/>
      <c r="AB57" s="82"/>
      <c r="AC57" s="75"/>
      <c r="AD57" s="77"/>
      <c r="AE57" s="71"/>
      <c r="AF57" s="75"/>
      <c r="AG57" s="83"/>
      <c r="AH57" s="84"/>
      <c r="AI57" s="85"/>
      <c r="AJ57" s="83"/>
      <c r="AK57" s="86"/>
      <c r="AL57" s="85"/>
      <c r="AM57" s="86"/>
      <c r="AN57" s="85"/>
      <c r="AO57" s="35"/>
      <c r="AP57" s="87"/>
      <c r="AQ57" s="88"/>
      <c r="AR57" s="87"/>
      <c r="AS57" s="88"/>
      <c r="AT57" s="87"/>
      <c r="AU57" s="88"/>
      <c r="AV57" s="89"/>
      <c r="AW57" s="90"/>
      <c r="AX57" s="91"/>
      <c r="AY57" s="41"/>
      <c r="BF57" s="6"/>
      <c r="BG57" s="6"/>
      <c r="BH57" s="6"/>
      <c r="BI57" s="6"/>
      <c r="BJ57" s="6"/>
      <c r="BK57" s="6"/>
      <c r="BL57" s="6"/>
      <c r="BM57" s="6"/>
      <c r="BN57" s="6"/>
      <c r="BO57" s="6"/>
      <c r="BP57" s="42"/>
      <c r="BQ57" s="43"/>
      <c r="BR57" s="43"/>
      <c r="BS57" s="43"/>
      <c r="BT57" s="43"/>
      <c r="BU57" s="43"/>
      <c r="BV57" s="65"/>
      <c r="BW57" s="46"/>
      <c r="BX57" s="47"/>
      <c r="BY57" s="47"/>
      <c r="BZ57" s="47"/>
      <c r="CA57" s="47"/>
      <c r="CB57" s="47"/>
      <c r="CC57" s="47"/>
      <c r="CD57" s="47"/>
      <c r="CY57" s="12"/>
      <c r="CZ57" s="12"/>
    </row>
    <row r="58" spans="1:105" s="11" customFormat="1" ht="15" customHeight="1" thickBot="1" x14ac:dyDescent="0.2">
      <c r="A58" s="216"/>
      <c r="B58" s="92"/>
      <c r="C58" s="93"/>
      <c r="D58" s="94"/>
      <c r="E58" s="95"/>
      <c r="F58" s="96"/>
      <c r="G58" s="97"/>
      <c r="H58" s="97"/>
      <c r="I58" s="97"/>
      <c r="J58" s="97"/>
      <c r="K58" s="97"/>
      <c r="L58" s="97"/>
      <c r="M58" s="97"/>
      <c r="N58" s="97"/>
      <c r="O58" s="97"/>
      <c r="P58" s="97"/>
      <c r="Q58" s="97"/>
      <c r="R58" s="97"/>
      <c r="S58" s="97"/>
      <c r="T58" s="98"/>
      <c r="U58" s="99"/>
      <c r="V58" s="98"/>
      <c r="W58" s="99"/>
      <c r="X58" s="98"/>
      <c r="Y58" s="98"/>
      <c r="Z58" s="95"/>
      <c r="AA58" s="94"/>
      <c r="AB58" s="93"/>
      <c r="AC58" s="98"/>
      <c r="AD58" s="95"/>
      <c r="AE58" s="99"/>
      <c r="AF58" s="93"/>
      <c r="AG58" s="94"/>
      <c r="AH58" s="98"/>
      <c r="AI58" s="99"/>
      <c r="AJ58" s="94"/>
      <c r="AK58" s="98"/>
      <c r="AL58" s="99"/>
      <c r="AM58" s="98"/>
      <c r="AN58" s="99"/>
      <c r="AO58" s="100"/>
      <c r="AP58" s="101"/>
      <c r="AQ58" s="102"/>
      <c r="AR58" s="101"/>
      <c r="AS58" s="102"/>
      <c r="AT58" s="101"/>
      <c r="AU58" s="102"/>
      <c r="AV58" s="103"/>
      <c r="AW58" s="104"/>
      <c r="AX58" s="105"/>
      <c r="AY58" s="41"/>
      <c r="BF58" s="6"/>
      <c r="BG58" s="6"/>
      <c r="BH58" s="6"/>
      <c r="BI58" s="6"/>
      <c r="BJ58" s="6"/>
      <c r="BK58" s="6"/>
      <c r="BL58" s="6"/>
      <c r="BM58" s="6"/>
      <c r="BN58" s="6"/>
      <c r="BO58" s="6"/>
      <c r="BP58" s="42"/>
      <c r="BQ58" s="43"/>
      <c r="BR58" s="43"/>
      <c r="BS58" s="43"/>
      <c r="BT58" s="43"/>
      <c r="BU58" s="43"/>
      <c r="BV58" s="65"/>
      <c r="BW58" s="46"/>
      <c r="BX58" s="47"/>
      <c r="BY58" s="47"/>
      <c r="BZ58" s="47"/>
      <c r="CA58" s="47"/>
      <c r="CB58" s="47"/>
      <c r="CC58" s="47"/>
      <c r="CD58" s="47"/>
      <c r="CY58" s="12"/>
      <c r="CZ58" s="12"/>
    </row>
    <row r="59" spans="1:105" s="11" customFormat="1" ht="30" customHeight="1" thickTop="1" x14ac:dyDescent="0.2">
      <c r="A59" s="106"/>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554"/>
      <c r="B60" s="218"/>
      <c r="C60" s="554"/>
      <c r="D60" s="562"/>
      <c r="E60" s="563"/>
      <c r="F60" s="563"/>
      <c r="G60" s="563"/>
      <c r="H60" s="563"/>
      <c r="I60" s="563"/>
      <c r="J60" s="563"/>
      <c r="K60" s="563"/>
      <c r="L60" s="563"/>
      <c r="M60" s="563"/>
      <c r="N60" s="563"/>
      <c r="O60" s="563"/>
      <c r="P60" s="563"/>
      <c r="Q60" s="563"/>
      <c r="R60" s="563"/>
      <c r="S60" s="563"/>
      <c r="T60" s="564"/>
      <c r="U60" s="624"/>
      <c r="V60" s="624"/>
      <c r="W60" s="548"/>
      <c r="X60" s="724"/>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556"/>
      <c r="B61" s="219"/>
      <c r="C61" s="556"/>
      <c r="D61" s="13"/>
      <c r="E61" s="108"/>
      <c r="F61" s="15"/>
      <c r="G61" s="15"/>
      <c r="H61" s="15"/>
      <c r="I61" s="16"/>
      <c r="J61" s="16"/>
      <c r="K61" s="16"/>
      <c r="L61" s="16"/>
      <c r="M61" s="16"/>
      <c r="N61" s="16"/>
      <c r="O61" s="16"/>
      <c r="P61" s="16"/>
      <c r="Q61" s="16"/>
      <c r="R61" s="16"/>
      <c r="S61" s="16"/>
      <c r="T61" s="17"/>
      <c r="U61" s="223"/>
      <c r="V61" s="223"/>
      <c r="W61" s="548"/>
      <c r="X61" s="724"/>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731"/>
      <c r="B62" s="732"/>
      <c r="C62" s="109"/>
      <c r="D62" s="23"/>
      <c r="E62" s="24"/>
      <c r="F62" s="25"/>
      <c r="G62" s="25"/>
      <c r="H62" s="25"/>
      <c r="I62" s="25"/>
      <c r="J62" s="25"/>
      <c r="K62" s="25"/>
      <c r="L62" s="25"/>
      <c r="M62" s="25"/>
      <c r="N62" s="25"/>
      <c r="O62" s="25"/>
      <c r="P62" s="25"/>
      <c r="Q62" s="25"/>
      <c r="R62" s="25"/>
      <c r="S62" s="25"/>
      <c r="T62" s="34"/>
      <c r="U62" s="110"/>
      <c r="V62" s="110"/>
      <c r="W62" s="111"/>
      <c r="X62" s="112"/>
      <c r="Y62" s="113"/>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c r="BR62" s="42"/>
      <c r="BS62" s="42"/>
      <c r="BT62" s="42"/>
      <c r="BU62" s="6"/>
      <c r="BV62" s="6"/>
      <c r="BW62" s="6"/>
      <c r="BX62" s="6"/>
      <c r="BY62" s="116"/>
      <c r="BZ62" s="116"/>
      <c r="CA62" s="116"/>
      <c r="CB62" s="47"/>
      <c r="CC62" s="6"/>
      <c r="CZ62" s="12"/>
      <c r="DA62" s="12"/>
    </row>
    <row r="63" spans="1:105" s="11" customFormat="1" ht="15" customHeight="1" x14ac:dyDescent="0.15">
      <c r="A63" s="733"/>
      <c r="B63" s="48"/>
      <c r="C63" s="117"/>
      <c r="D63" s="58"/>
      <c r="E63" s="58"/>
      <c r="F63" s="30"/>
      <c r="G63" s="30"/>
      <c r="H63" s="30"/>
      <c r="I63" s="30"/>
      <c r="J63" s="30"/>
      <c r="K63" s="30"/>
      <c r="L63" s="30"/>
      <c r="M63" s="30"/>
      <c r="N63" s="30"/>
      <c r="O63" s="30"/>
      <c r="P63" s="30"/>
      <c r="Q63" s="30"/>
      <c r="R63" s="30"/>
      <c r="S63" s="30"/>
      <c r="T63" s="28"/>
      <c r="U63" s="58"/>
      <c r="V63" s="118"/>
      <c r="W63" s="33"/>
      <c r="X63" s="53"/>
      <c r="Y63" s="113"/>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c r="BR63" s="42"/>
      <c r="BS63" s="42"/>
      <c r="BT63" s="42"/>
      <c r="BU63" s="6"/>
      <c r="BV63" s="6"/>
      <c r="BW63" s="6"/>
      <c r="BX63" s="6"/>
      <c r="BY63" s="116"/>
      <c r="BZ63" s="116"/>
      <c r="CA63" s="116"/>
      <c r="CB63" s="47"/>
      <c r="CC63" s="6"/>
      <c r="CZ63" s="12"/>
      <c r="DA63" s="12"/>
    </row>
    <row r="64" spans="1:105" s="11" customFormat="1" ht="15.75" customHeight="1" x14ac:dyDescent="0.15">
      <c r="A64" s="535"/>
      <c r="B64" s="48"/>
      <c r="C64" s="117"/>
      <c r="D64" s="30"/>
      <c r="E64" s="30"/>
      <c r="F64" s="30"/>
      <c r="G64" s="30"/>
      <c r="H64" s="30"/>
      <c r="I64" s="30"/>
      <c r="J64" s="30"/>
      <c r="K64" s="30"/>
      <c r="L64" s="30"/>
      <c r="M64" s="30"/>
      <c r="N64" s="30"/>
      <c r="O64" s="30"/>
      <c r="P64" s="30"/>
      <c r="Q64" s="30"/>
      <c r="R64" s="30"/>
      <c r="S64" s="30"/>
      <c r="T64" s="28"/>
      <c r="U64" s="118"/>
      <c r="V64" s="118"/>
      <c r="W64" s="33"/>
      <c r="X64" s="53"/>
      <c r="Y64" s="113"/>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c r="BR64" s="42"/>
      <c r="BS64" s="42"/>
      <c r="BT64" s="42"/>
      <c r="BU64" s="6"/>
      <c r="BV64" s="6"/>
      <c r="BW64" s="6"/>
      <c r="BX64" s="6"/>
      <c r="BY64" s="116"/>
      <c r="BZ64" s="116"/>
      <c r="CA64" s="116"/>
      <c r="CB64" s="47"/>
      <c r="CC64" s="6"/>
      <c r="CZ64" s="12"/>
      <c r="DA64" s="12"/>
    </row>
    <row r="65" spans="1:105" s="11" customFormat="1" ht="15" customHeight="1" x14ac:dyDescent="0.15">
      <c r="A65" s="734"/>
      <c r="B65" s="48"/>
      <c r="C65" s="22"/>
      <c r="D65" s="58"/>
      <c r="E65" s="58"/>
      <c r="F65" s="58"/>
      <c r="G65" s="58"/>
      <c r="H65" s="30"/>
      <c r="I65" s="30"/>
      <c r="J65" s="30"/>
      <c r="K65" s="30"/>
      <c r="L65" s="30"/>
      <c r="M65" s="30"/>
      <c r="N65" s="30"/>
      <c r="O65" s="58"/>
      <c r="P65" s="58"/>
      <c r="Q65" s="58"/>
      <c r="R65" s="58"/>
      <c r="S65" s="58"/>
      <c r="T65" s="58"/>
      <c r="U65" s="118"/>
      <c r="V65" s="118"/>
      <c r="W65" s="33"/>
      <c r="X65" s="53"/>
      <c r="Y65" s="113"/>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c r="BR65" s="42"/>
      <c r="BS65" s="42"/>
      <c r="BT65" s="42"/>
      <c r="BU65" s="6"/>
      <c r="BV65" s="6"/>
      <c r="BW65" s="6"/>
      <c r="BX65" s="6"/>
      <c r="BY65" s="116"/>
      <c r="BZ65" s="116"/>
      <c r="CA65" s="116"/>
      <c r="CB65" s="47"/>
      <c r="CC65" s="6"/>
      <c r="CZ65" s="12"/>
      <c r="DA65" s="12"/>
    </row>
    <row r="66" spans="1:105" s="11" customFormat="1" ht="15.75" customHeight="1" x14ac:dyDescent="0.15">
      <c r="A66" s="541"/>
      <c r="B66" s="542"/>
      <c r="C66" s="117"/>
      <c r="D66" s="27"/>
      <c r="E66" s="49"/>
      <c r="F66" s="30"/>
      <c r="G66" s="30"/>
      <c r="H66" s="30"/>
      <c r="I66" s="30"/>
      <c r="J66" s="30"/>
      <c r="K66" s="30"/>
      <c r="L66" s="30"/>
      <c r="M66" s="30"/>
      <c r="N66" s="30"/>
      <c r="O66" s="30"/>
      <c r="P66" s="30"/>
      <c r="Q66" s="30"/>
      <c r="R66" s="30"/>
      <c r="S66" s="49"/>
      <c r="T66" s="28"/>
      <c r="U66" s="118"/>
      <c r="V66" s="118"/>
      <c r="W66" s="33"/>
      <c r="X66" s="53"/>
      <c r="Y66" s="113"/>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c r="BR66" s="42"/>
      <c r="BS66" s="42"/>
      <c r="BT66" s="42"/>
      <c r="BU66" s="6"/>
      <c r="BV66" s="6"/>
      <c r="BW66" s="6"/>
      <c r="BX66" s="6"/>
      <c r="BY66" s="116"/>
      <c r="BZ66" s="116"/>
      <c r="CA66" s="116"/>
      <c r="CB66" s="47"/>
      <c r="CC66" s="6"/>
      <c r="CZ66" s="12"/>
      <c r="DA66" s="12"/>
    </row>
    <row r="67" spans="1:105" s="11" customFormat="1" ht="15" customHeight="1" x14ac:dyDescent="0.15">
      <c r="A67" s="541"/>
      <c r="B67" s="542"/>
      <c r="C67" s="29"/>
      <c r="D67" s="27"/>
      <c r="E67" s="49"/>
      <c r="F67" s="30"/>
      <c r="G67" s="30"/>
      <c r="H67" s="30"/>
      <c r="I67" s="30"/>
      <c r="J67" s="30"/>
      <c r="K67" s="30"/>
      <c r="L67" s="30"/>
      <c r="M67" s="30"/>
      <c r="N67" s="30"/>
      <c r="O67" s="30"/>
      <c r="P67" s="49"/>
      <c r="Q67" s="49"/>
      <c r="R67" s="30"/>
      <c r="S67" s="49"/>
      <c r="T67" s="28"/>
      <c r="U67" s="118"/>
      <c r="V67" s="118"/>
      <c r="W67" s="33"/>
      <c r="X67" s="53"/>
      <c r="Y67" s="113"/>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c r="BR67" s="42"/>
      <c r="BS67" s="42"/>
      <c r="BT67" s="42"/>
      <c r="BU67" s="6"/>
      <c r="BV67" s="6"/>
      <c r="BW67" s="6"/>
      <c r="BX67" s="6"/>
      <c r="BY67" s="116"/>
      <c r="BZ67" s="116"/>
      <c r="CA67" s="116"/>
      <c r="CB67" s="47"/>
      <c r="CC67" s="6"/>
      <c r="CZ67" s="12"/>
      <c r="DA67" s="12"/>
    </row>
    <row r="68" spans="1:105" s="11" customFormat="1" ht="18" customHeight="1" x14ac:dyDescent="0.15">
      <c r="A68" s="565"/>
      <c r="B68" s="566"/>
      <c r="C68" s="117"/>
      <c r="D68" s="27"/>
      <c r="E68" s="49"/>
      <c r="F68" s="30"/>
      <c r="G68" s="30"/>
      <c r="H68" s="30"/>
      <c r="I68" s="30"/>
      <c r="J68" s="30"/>
      <c r="K68" s="30"/>
      <c r="L68" s="30"/>
      <c r="M68" s="30"/>
      <c r="N68" s="30"/>
      <c r="O68" s="30"/>
      <c r="P68" s="49"/>
      <c r="Q68" s="49"/>
      <c r="R68" s="30"/>
      <c r="S68" s="49"/>
      <c r="T68" s="28"/>
      <c r="U68" s="118"/>
      <c r="V68" s="118"/>
      <c r="W68" s="33"/>
      <c r="X68" s="53"/>
      <c r="Y68" s="113"/>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c r="BR68" s="42"/>
      <c r="BS68" s="42"/>
      <c r="BT68" s="42"/>
      <c r="BU68" s="6"/>
      <c r="BV68" s="6"/>
      <c r="BW68" s="6"/>
      <c r="BX68" s="6"/>
      <c r="BY68" s="116"/>
      <c r="BZ68" s="116"/>
      <c r="CA68" s="116"/>
      <c r="CB68" s="47"/>
      <c r="CC68" s="6"/>
      <c r="CZ68" s="12"/>
      <c r="DA68" s="12"/>
    </row>
    <row r="69" spans="1:105" s="11" customFormat="1" ht="12.75" customHeight="1" x14ac:dyDescent="0.15">
      <c r="A69" s="567"/>
      <c r="B69" s="568"/>
      <c r="C69" s="29"/>
      <c r="D69" s="27"/>
      <c r="E69" s="49"/>
      <c r="F69" s="30"/>
      <c r="G69" s="30"/>
      <c r="H69" s="30"/>
      <c r="I69" s="30"/>
      <c r="J69" s="30"/>
      <c r="K69" s="30"/>
      <c r="L69" s="30"/>
      <c r="M69" s="30"/>
      <c r="N69" s="30"/>
      <c r="O69" s="30"/>
      <c r="P69" s="49"/>
      <c r="Q69" s="49"/>
      <c r="R69" s="30"/>
      <c r="S69" s="49"/>
      <c r="T69" s="28"/>
      <c r="U69" s="118"/>
      <c r="V69" s="118"/>
      <c r="W69" s="33"/>
      <c r="X69" s="53"/>
      <c r="Y69" s="113"/>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c r="BR69" s="42"/>
      <c r="BS69" s="42"/>
      <c r="BT69" s="42"/>
      <c r="BU69" s="6"/>
      <c r="BV69" s="6"/>
      <c r="BW69" s="6"/>
      <c r="BX69" s="6"/>
      <c r="BY69" s="116"/>
      <c r="BZ69" s="116"/>
      <c r="CA69" s="116"/>
      <c r="CB69" s="47"/>
      <c r="CC69" s="6"/>
      <c r="CZ69" s="12"/>
      <c r="DA69" s="12"/>
    </row>
    <row r="70" spans="1:105" s="11" customFormat="1" ht="16.5" customHeight="1" x14ac:dyDescent="0.15">
      <c r="A70" s="541"/>
      <c r="B70" s="542"/>
      <c r="C70" s="29"/>
      <c r="D70" s="27"/>
      <c r="E70" s="49"/>
      <c r="F70" s="30"/>
      <c r="G70" s="30"/>
      <c r="H70" s="30"/>
      <c r="I70" s="30"/>
      <c r="J70" s="30"/>
      <c r="K70" s="30"/>
      <c r="L70" s="30"/>
      <c r="M70" s="30"/>
      <c r="N70" s="30"/>
      <c r="O70" s="30"/>
      <c r="P70" s="49"/>
      <c r="Q70" s="49"/>
      <c r="R70" s="30"/>
      <c r="S70" s="49"/>
      <c r="T70" s="28"/>
      <c r="U70" s="118"/>
      <c r="V70" s="118"/>
      <c r="W70" s="33"/>
      <c r="X70" s="53"/>
      <c r="Y70" s="113"/>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c r="BR70" s="42"/>
      <c r="BS70" s="42"/>
      <c r="BT70" s="42"/>
      <c r="BU70" s="6"/>
      <c r="BV70" s="6"/>
      <c r="BW70" s="6"/>
      <c r="BX70" s="6"/>
      <c r="BY70" s="116"/>
      <c r="BZ70" s="116"/>
      <c r="CA70" s="116"/>
      <c r="CB70" s="47"/>
      <c r="CC70" s="6"/>
      <c r="CZ70" s="12"/>
      <c r="DA70" s="12"/>
    </row>
    <row r="71" spans="1:105" s="11" customFormat="1" ht="16.5" customHeight="1" x14ac:dyDescent="0.15">
      <c r="A71" s="541"/>
      <c r="B71" s="542"/>
      <c r="C71" s="29"/>
      <c r="D71" s="27"/>
      <c r="E71" s="49"/>
      <c r="F71" s="30"/>
      <c r="G71" s="30"/>
      <c r="H71" s="30"/>
      <c r="I71" s="30"/>
      <c r="J71" s="30"/>
      <c r="K71" s="30"/>
      <c r="L71" s="30"/>
      <c r="M71" s="30"/>
      <c r="N71" s="30"/>
      <c r="O71" s="30"/>
      <c r="P71" s="30"/>
      <c r="Q71" s="30"/>
      <c r="R71" s="30"/>
      <c r="S71" s="49"/>
      <c r="T71" s="28"/>
      <c r="U71" s="118"/>
      <c r="V71" s="118"/>
      <c r="W71" s="33"/>
      <c r="X71" s="53"/>
      <c r="Y71" s="113"/>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c r="BR71" s="42"/>
      <c r="BS71" s="42"/>
      <c r="BT71" s="42"/>
      <c r="BU71" s="6"/>
      <c r="BV71" s="6"/>
      <c r="BW71" s="6"/>
      <c r="BX71" s="6"/>
      <c r="BY71" s="116"/>
      <c r="BZ71" s="116"/>
      <c r="CA71" s="116"/>
      <c r="CB71" s="47"/>
      <c r="CC71" s="6"/>
      <c r="CZ71" s="12"/>
      <c r="DA71" s="12"/>
    </row>
    <row r="72" spans="1:105" s="11" customFormat="1" ht="17.25" customHeight="1" x14ac:dyDescent="0.15">
      <c r="A72" s="543"/>
      <c r="B72" s="544"/>
      <c r="C72" s="119"/>
      <c r="D72" s="84"/>
      <c r="E72" s="120"/>
      <c r="F72" s="121"/>
      <c r="G72" s="121"/>
      <c r="H72" s="121"/>
      <c r="I72" s="121"/>
      <c r="J72" s="121"/>
      <c r="K72" s="121"/>
      <c r="L72" s="121"/>
      <c r="M72" s="121"/>
      <c r="N72" s="121"/>
      <c r="O72" s="121"/>
      <c r="P72" s="121"/>
      <c r="Q72" s="121"/>
      <c r="R72" s="121"/>
      <c r="S72" s="121"/>
      <c r="T72" s="85"/>
      <c r="U72" s="122"/>
      <c r="V72" s="122"/>
      <c r="W72" s="86"/>
      <c r="X72" s="123"/>
      <c r="Y72" s="113"/>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c r="BR72" s="42"/>
      <c r="BS72" s="42"/>
      <c r="BT72" s="42"/>
      <c r="BU72" s="6"/>
      <c r="BV72" s="6"/>
      <c r="BW72" s="6"/>
      <c r="BX72" s="6"/>
      <c r="BY72" s="116"/>
      <c r="BZ72" s="116"/>
      <c r="CA72" s="116"/>
      <c r="CB72" s="47"/>
      <c r="CC72" s="6"/>
      <c r="CZ72" s="12"/>
      <c r="DA72" s="12"/>
    </row>
    <row r="73" spans="1:105" s="11" customFormat="1" ht="15" customHeight="1" x14ac:dyDescent="0.15">
      <c r="A73" s="735"/>
      <c r="B73" s="736"/>
      <c r="C73" s="124"/>
      <c r="D73" s="125"/>
      <c r="E73" s="126"/>
      <c r="F73" s="95"/>
      <c r="G73" s="95"/>
      <c r="H73" s="95"/>
      <c r="I73" s="95"/>
      <c r="J73" s="95"/>
      <c r="K73" s="95"/>
      <c r="L73" s="95"/>
      <c r="M73" s="95"/>
      <c r="N73" s="95"/>
      <c r="O73" s="95"/>
      <c r="P73" s="95"/>
      <c r="Q73" s="95"/>
      <c r="R73" s="95"/>
      <c r="S73" s="95"/>
      <c r="T73" s="99"/>
      <c r="U73" s="124"/>
      <c r="V73" s="124"/>
      <c r="W73" s="127"/>
      <c r="X73" s="128"/>
      <c r="Y73" s="113"/>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c r="BR73" s="42"/>
      <c r="BS73" s="42"/>
      <c r="BT73" s="42"/>
      <c r="BU73" s="6"/>
      <c r="BV73" s="6"/>
      <c r="BW73" s="6"/>
      <c r="BX73" s="6"/>
      <c r="BY73" s="116"/>
      <c r="BZ73" s="116"/>
      <c r="CA73" s="116"/>
      <c r="CB73" s="47"/>
      <c r="CC73" s="6"/>
      <c r="CZ73" s="12"/>
      <c r="DA73" s="12"/>
    </row>
    <row r="74" spans="1:105" s="11" customFormat="1" ht="30" customHeight="1" x14ac:dyDescent="0.2">
      <c r="A74" s="129"/>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554"/>
      <c r="B75" s="534"/>
      <c r="C75" s="557"/>
      <c r="D75" s="562"/>
      <c r="E75" s="563"/>
      <c r="F75" s="563"/>
      <c r="G75" s="563"/>
      <c r="H75" s="563"/>
      <c r="I75" s="563"/>
      <c r="J75" s="563"/>
      <c r="K75" s="563"/>
      <c r="L75" s="563"/>
      <c r="M75" s="563"/>
      <c r="N75" s="563"/>
      <c r="O75" s="563"/>
      <c r="P75" s="563"/>
      <c r="Q75" s="563"/>
      <c r="R75" s="563"/>
      <c r="S75" s="563"/>
      <c r="T75" s="564"/>
      <c r="U75" s="624"/>
      <c r="V75" s="624"/>
      <c r="W75" s="624"/>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556"/>
      <c r="B76" s="536"/>
      <c r="C76" s="559"/>
      <c r="D76" s="13"/>
      <c r="E76" s="108"/>
      <c r="F76" s="15"/>
      <c r="G76" s="15"/>
      <c r="H76" s="15"/>
      <c r="I76" s="16"/>
      <c r="J76" s="16"/>
      <c r="K76" s="16"/>
      <c r="L76" s="16"/>
      <c r="M76" s="16"/>
      <c r="N76" s="16"/>
      <c r="O76" s="16"/>
      <c r="P76" s="16"/>
      <c r="Q76" s="16"/>
      <c r="R76" s="16"/>
      <c r="S76" s="16"/>
      <c r="T76" s="17"/>
      <c r="U76" s="223"/>
      <c r="V76" s="223"/>
      <c r="W76" s="624"/>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598"/>
      <c r="B77" s="131"/>
      <c r="C77" s="109"/>
      <c r="D77" s="23"/>
      <c r="E77" s="24"/>
      <c r="F77" s="25"/>
      <c r="G77" s="25"/>
      <c r="H77" s="25"/>
      <c r="I77" s="25"/>
      <c r="J77" s="25"/>
      <c r="K77" s="25"/>
      <c r="L77" s="25"/>
      <c r="M77" s="25"/>
      <c r="N77" s="25"/>
      <c r="O77" s="25"/>
      <c r="P77" s="25"/>
      <c r="Q77" s="25"/>
      <c r="R77" s="25"/>
      <c r="S77" s="25"/>
      <c r="T77" s="34"/>
      <c r="U77" s="110"/>
      <c r="V77" s="110"/>
      <c r="W77" s="110"/>
      <c r="X77" s="132"/>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c r="BQ77" s="42"/>
      <c r="BR77" s="42"/>
      <c r="BS77" s="42"/>
      <c r="BT77" s="6"/>
      <c r="BU77" s="6"/>
      <c r="BV77" s="6"/>
      <c r="BW77" s="6"/>
      <c r="BX77" s="116"/>
      <c r="BY77" s="116"/>
      <c r="BZ77" s="116"/>
      <c r="CA77" s="116"/>
      <c r="CB77" s="6"/>
      <c r="CY77" s="12"/>
      <c r="CZ77" s="12"/>
    </row>
    <row r="78" spans="1:105" s="11" customFormat="1" ht="21.75" customHeight="1" x14ac:dyDescent="0.15">
      <c r="A78" s="599"/>
      <c r="B78" s="133"/>
      <c r="C78" s="119"/>
      <c r="D78" s="84"/>
      <c r="E78" s="120"/>
      <c r="F78" s="121"/>
      <c r="G78" s="121"/>
      <c r="H78" s="121"/>
      <c r="I78" s="121"/>
      <c r="J78" s="121"/>
      <c r="K78" s="121"/>
      <c r="L78" s="121"/>
      <c r="M78" s="121"/>
      <c r="N78" s="121"/>
      <c r="O78" s="121"/>
      <c r="P78" s="121"/>
      <c r="Q78" s="121"/>
      <c r="R78" s="121"/>
      <c r="S78" s="121"/>
      <c r="T78" s="85"/>
      <c r="U78" s="122"/>
      <c r="V78" s="122"/>
      <c r="W78" s="122"/>
      <c r="X78" s="132"/>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c r="BQ78" s="42"/>
      <c r="BR78" s="42"/>
      <c r="BS78" s="42"/>
      <c r="BT78" s="6"/>
      <c r="BU78" s="6"/>
      <c r="BV78" s="6"/>
      <c r="BW78" s="6"/>
      <c r="BX78" s="116"/>
      <c r="BY78" s="116"/>
      <c r="BZ78" s="116"/>
      <c r="CA78" s="116"/>
      <c r="CB78" s="6"/>
      <c r="CY78" s="12"/>
      <c r="CZ78" s="12"/>
    </row>
    <row r="79" spans="1:105" s="11" customFormat="1" ht="18" customHeight="1" x14ac:dyDescent="0.15">
      <c r="A79" s="600"/>
      <c r="B79" s="131"/>
      <c r="C79" s="109"/>
      <c r="D79" s="23"/>
      <c r="E79" s="24"/>
      <c r="F79" s="25"/>
      <c r="G79" s="25"/>
      <c r="H79" s="25"/>
      <c r="I79" s="25"/>
      <c r="J79" s="25"/>
      <c r="K79" s="25"/>
      <c r="L79" s="25"/>
      <c r="M79" s="25"/>
      <c r="N79" s="25"/>
      <c r="O79" s="25"/>
      <c r="P79" s="25"/>
      <c r="Q79" s="25"/>
      <c r="R79" s="25"/>
      <c r="S79" s="25"/>
      <c r="T79" s="34"/>
      <c r="U79" s="110"/>
      <c r="V79" s="110"/>
      <c r="W79" s="110"/>
      <c r="X79" s="132"/>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c r="BQ79" s="42"/>
      <c r="BR79" s="42"/>
      <c r="BS79" s="42"/>
      <c r="BT79" s="6"/>
      <c r="BU79" s="6"/>
      <c r="BV79" s="6"/>
      <c r="BW79" s="6"/>
      <c r="BX79" s="116"/>
      <c r="BY79" s="116"/>
      <c r="BZ79" s="116"/>
      <c r="CA79" s="116"/>
      <c r="CB79" s="6"/>
      <c r="CY79" s="12"/>
      <c r="CZ79" s="12"/>
    </row>
    <row r="80" spans="1:105" s="11" customFormat="1" ht="18" customHeight="1" x14ac:dyDescent="0.15">
      <c r="A80" s="601"/>
      <c r="B80" s="134"/>
      <c r="C80" s="117"/>
      <c r="D80" s="27"/>
      <c r="E80" s="49"/>
      <c r="F80" s="30"/>
      <c r="G80" s="30"/>
      <c r="H80" s="30"/>
      <c r="I80" s="30"/>
      <c r="J80" s="30"/>
      <c r="K80" s="30"/>
      <c r="L80" s="30"/>
      <c r="M80" s="30"/>
      <c r="N80" s="30"/>
      <c r="O80" s="30"/>
      <c r="P80" s="30"/>
      <c r="Q80" s="30"/>
      <c r="R80" s="30"/>
      <c r="S80" s="30"/>
      <c r="T80" s="28"/>
      <c r="U80" s="118"/>
      <c r="V80" s="118"/>
      <c r="W80" s="118"/>
      <c r="X80" s="132"/>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c r="BQ80" s="42"/>
      <c r="BR80" s="42"/>
      <c r="BS80" s="42"/>
      <c r="BT80" s="6"/>
      <c r="BU80" s="6"/>
      <c r="BV80" s="6"/>
      <c r="BW80" s="6"/>
      <c r="BX80" s="116"/>
      <c r="BY80" s="116"/>
      <c r="BZ80" s="116"/>
      <c r="CA80" s="116"/>
      <c r="CB80" s="6"/>
      <c r="CY80" s="12"/>
      <c r="CZ80" s="12"/>
    </row>
    <row r="81" spans="1:105" s="11" customFormat="1" ht="18" customHeight="1" x14ac:dyDescent="0.15">
      <c r="A81" s="602"/>
      <c r="B81" s="133"/>
      <c r="C81" s="119"/>
      <c r="D81" s="84"/>
      <c r="E81" s="120"/>
      <c r="F81" s="121"/>
      <c r="G81" s="121"/>
      <c r="H81" s="121"/>
      <c r="I81" s="121"/>
      <c r="J81" s="121"/>
      <c r="K81" s="121"/>
      <c r="L81" s="121"/>
      <c r="M81" s="121"/>
      <c r="N81" s="121"/>
      <c r="O81" s="121"/>
      <c r="P81" s="121"/>
      <c r="Q81" s="121"/>
      <c r="R81" s="121"/>
      <c r="S81" s="121"/>
      <c r="T81" s="85"/>
      <c r="U81" s="122"/>
      <c r="V81" s="122"/>
      <c r="W81" s="122"/>
      <c r="X81" s="132"/>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c r="BQ81" s="42"/>
      <c r="BR81" s="42"/>
      <c r="BS81" s="42"/>
      <c r="BT81" s="6"/>
      <c r="BU81" s="6"/>
      <c r="BV81" s="6"/>
      <c r="BW81" s="6"/>
      <c r="BX81" s="116"/>
      <c r="BY81" s="116"/>
      <c r="BZ81" s="116"/>
      <c r="CA81" s="116"/>
      <c r="CB81" s="6"/>
      <c r="CY81" s="12"/>
      <c r="CZ81" s="12"/>
    </row>
    <row r="82" spans="1:105" s="11" customFormat="1" ht="18" customHeight="1" x14ac:dyDescent="0.15">
      <c r="A82" s="539"/>
      <c r="B82" s="131"/>
      <c r="C82" s="109"/>
      <c r="D82" s="23"/>
      <c r="E82" s="24"/>
      <c r="F82" s="25"/>
      <c r="G82" s="25"/>
      <c r="H82" s="25"/>
      <c r="I82" s="25"/>
      <c r="J82" s="25"/>
      <c r="K82" s="25"/>
      <c r="L82" s="24"/>
      <c r="M82" s="25"/>
      <c r="N82" s="25"/>
      <c r="O82" s="25"/>
      <c r="P82" s="25"/>
      <c r="Q82" s="25"/>
      <c r="R82" s="25"/>
      <c r="S82" s="25"/>
      <c r="T82" s="34"/>
      <c r="U82" s="110"/>
      <c r="V82" s="110"/>
      <c r="W82" s="110"/>
      <c r="X82" s="132"/>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c r="BQ82" s="42"/>
      <c r="BR82" s="42"/>
      <c r="BS82" s="42"/>
      <c r="BT82" s="6"/>
      <c r="BU82" s="6"/>
      <c r="BV82" s="6"/>
      <c r="BW82" s="6"/>
      <c r="BX82" s="116"/>
      <c r="BY82" s="116"/>
      <c r="BZ82" s="116"/>
      <c r="CA82" s="116"/>
      <c r="CB82" s="6"/>
      <c r="CY82" s="12"/>
      <c r="CZ82" s="12"/>
    </row>
    <row r="83" spans="1:105" s="11" customFormat="1" ht="18" customHeight="1" x14ac:dyDescent="0.15">
      <c r="A83" s="540"/>
      <c r="B83" s="134"/>
      <c r="C83" s="117"/>
      <c r="D83" s="84"/>
      <c r="E83" s="120"/>
      <c r="F83" s="121"/>
      <c r="G83" s="121"/>
      <c r="H83" s="121"/>
      <c r="I83" s="121"/>
      <c r="J83" s="121"/>
      <c r="K83" s="121"/>
      <c r="L83" s="121"/>
      <c r="M83" s="121"/>
      <c r="N83" s="121"/>
      <c r="O83" s="121"/>
      <c r="P83" s="121"/>
      <c r="Q83" s="121"/>
      <c r="R83" s="121"/>
      <c r="S83" s="121"/>
      <c r="T83" s="85"/>
      <c r="U83" s="122"/>
      <c r="V83" s="122"/>
      <c r="W83" s="122"/>
      <c r="X83" s="132"/>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c r="BQ83" s="42"/>
      <c r="BR83" s="42"/>
      <c r="BS83" s="42"/>
      <c r="BT83" s="6"/>
      <c r="BU83" s="6"/>
      <c r="BV83" s="6"/>
      <c r="BW83" s="6"/>
      <c r="BX83" s="116"/>
      <c r="BY83" s="116"/>
      <c r="BZ83" s="116"/>
      <c r="CA83" s="116"/>
      <c r="CB83" s="6"/>
      <c r="CY83" s="12"/>
      <c r="CZ83" s="12"/>
    </row>
    <row r="84" spans="1:105" s="11" customFormat="1" ht="18" customHeight="1" x14ac:dyDescent="0.15">
      <c r="A84" s="539"/>
      <c r="B84" s="131"/>
      <c r="C84" s="109"/>
      <c r="D84" s="23"/>
      <c r="E84" s="24"/>
      <c r="F84" s="25"/>
      <c r="G84" s="25"/>
      <c r="H84" s="25"/>
      <c r="I84" s="25"/>
      <c r="J84" s="25"/>
      <c r="K84" s="25"/>
      <c r="L84" s="50"/>
      <c r="M84" s="50"/>
      <c r="N84" s="50"/>
      <c r="O84" s="50"/>
      <c r="P84" s="50"/>
      <c r="Q84" s="50"/>
      <c r="R84" s="50"/>
      <c r="S84" s="50"/>
      <c r="T84" s="135"/>
      <c r="U84" s="110"/>
      <c r="V84" s="110"/>
      <c r="W84" s="110"/>
      <c r="X84" s="132"/>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c r="BQ84" s="42"/>
      <c r="BR84" s="42"/>
      <c r="BS84" s="42"/>
      <c r="BT84" s="6"/>
      <c r="BU84" s="6"/>
      <c r="BV84" s="6"/>
      <c r="BW84" s="6"/>
      <c r="BX84" s="116"/>
      <c r="BY84" s="116"/>
      <c r="BZ84" s="116"/>
      <c r="CA84" s="116"/>
      <c r="CB84" s="6"/>
      <c r="CY84" s="12"/>
      <c r="CZ84" s="12"/>
    </row>
    <row r="85" spans="1:105" s="11" customFormat="1" ht="18" customHeight="1" x14ac:dyDescent="0.15">
      <c r="A85" s="540"/>
      <c r="B85" s="134"/>
      <c r="C85" s="117"/>
      <c r="D85" s="84"/>
      <c r="E85" s="120"/>
      <c r="F85" s="121"/>
      <c r="G85" s="121"/>
      <c r="H85" s="121"/>
      <c r="I85" s="121"/>
      <c r="J85" s="121"/>
      <c r="K85" s="121"/>
      <c r="L85" s="136"/>
      <c r="M85" s="50"/>
      <c r="N85" s="50"/>
      <c r="O85" s="50"/>
      <c r="P85" s="50"/>
      <c r="Q85" s="50"/>
      <c r="R85" s="50"/>
      <c r="S85" s="50"/>
      <c r="T85" s="135"/>
      <c r="U85" s="137"/>
      <c r="V85" s="137"/>
      <c r="W85" s="137"/>
      <c r="X85" s="132"/>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c r="BQ85" s="42"/>
      <c r="BR85" s="42"/>
      <c r="BS85" s="42"/>
      <c r="BT85" s="6"/>
      <c r="BU85" s="6"/>
      <c r="BV85" s="6"/>
      <c r="BW85" s="6"/>
      <c r="BX85" s="116"/>
      <c r="BY85" s="116"/>
      <c r="BZ85" s="116"/>
      <c r="CA85" s="116"/>
      <c r="CB85" s="6"/>
      <c r="CY85" s="12"/>
      <c r="CZ85" s="12"/>
    </row>
    <row r="86" spans="1:105" s="11" customFormat="1" ht="18" customHeight="1" x14ac:dyDescent="0.15">
      <c r="A86" s="534"/>
      <c r="B86" s="138"/>
      <c r="C86" s="139"/>
      <c r="D86" s="140"/>
      <c r="E86" s="140"/>
      <c r="F86" s="140"/>
      <c r="G86" s="141"/>
      <c r="H86" s="141"/>
      <c r="I86" s="141"/>
      <c r="J86" s="141"/>
      <c r="K86" s="141"/>
      <c r="L86" s="141"/>
      <c r="M86" s="141"/>
      <c r="N86" s="141"/>
      <c r="O86" s="141"/>
      <c r="P86" s="141"/>
      <c r="Q86" s="141"/>
      <c r="R86" s="141"/>
      <c r="S86" s="141"/>
      <c r="T86" s="142"/>
      <c r="U86" s="143"/>
      <c r="V86" s="143"/>
      <c r="W86" s="143"/>
      <c r="X86" s="132"/>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c r="BQ86" s="42"/>
      <c r="BR86" s="42"/>
      <c r="BT86" s="6"/>
      <c r="BU86" s="6"/>
      <c r="BV86" s="6"/>
      <c r="BW86" s="6"/>
      <c r="BX86" s="116"/>
      <c r="BY86" s="116"/>
      <c r="BZ86" s="116"/>
      <c r="CA86" s="6"/>
      <c r="CB86" s="6"/>
      <c r="CY86" s="12"/>
      <c r="CZ86" s="12"/>
    </row>
    <row r="87" spans="1:105" s="11" customFormat="1" ht="18" customHeight="1" x14ac:dyDescent="0.15">
      <c r="A87" s="536"/>
      <c r="B87" s="133"/>
      <c r="C87" s="119"/>
      <c r="D87" s="144"/>
      <c r="E87" s="144"/>
      <c r="F87" s="144"/>
      <c r="G87" s="121"/>
      <c r="H87" s="121"/>
      <c r="I87" s="121"/>
      <c r="J87" s="121"/>
      <c r="K87" s="121"/>
      <c r="L87" s="121"/>
      <c r="M87" s="121"/>
      <c r="N87" s="121"/>
      <c r="O87" s="121"/>
      <c r="P87" s="121"/>
      <c r="Q87" s="121"/>
      <c r="R87" s="121"/>
      <c r="S87" s="121"/>
      <c r="T87" s="85"/>
      <c r="U87" s="122"/>
      <c r="V87" s="122"/>
      <c r="W87" s="122"/>
      <c r="X87" s="132"/>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c r="BQ87" s="42"/>
      <c r="BR87" s="42"/>
      <c r="BT87" s="6"/>
      <c r="BU87" s="6"/>
      <c r="BV87" s="6"/>
      <c r="BW87" s="6"/>
      <c r="BX87" s="116"/>
      <c r="BY87" s="116"/>
      <c r="BZ87" s="116"/>
      <c r="CA87" s="6"/>
      <c r="CB87" s="6"/>
      <c r="CY87" s="12"/>
      <c r="CZ87" s="12"/>
    </row>
    <row r="88" spans="1:105" s="6" customFormat="1" ht="30" customHeight="1" x14ac:dyDescent="0.2">
      <c r="A88" s="145"/>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22"/>
      <c r="B89" s="147"/>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c r="B90" s="148"/>
      <c r="C90" s="149"/>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c r="BR90" s="6"/>
      <c r="BS90" s="6"/>
      <c r="BT90" s="6"/>
      <c r="BU90" s="6"/>
      <c r="BV90" s="6"/>
      <c r="BW90" s="6"/>
      <c r="BX90" s="116"/>
      <c r="BY90" s="6"/>
      <c r="BZ90" s="6"/>
      <c r="CA90" s="6"/>
      <c r="CB90" s="6"/>
      <c r="CW90" s="12"/>
      <c r="CX90" s="12"/>
    </row>
    <row r="91" spans="1:105" s="11" customFormat="1" ht="20.25" customHeight="1" x14ac:dyDescent="0.15">
      <c r="A91" s="134"/>
      <c r="B91" s="150"/>
      <c r="C91" s="149"/>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c r="BR91" s="6"/>
      <c r="BS91" s="6"/>
      <c r="BT91" s="6"/>
      <c r="BU91" s="6"/>
      <c r="BV91" s="6"/>
      <c r="BW91" s="6"/>
      <c r="BX91" s="116"/>
      <c r="BY91" s="6"/>
      <c r="BZ91" s="6"/>
      <c r="CA91" s="6"/>
      <c r="CB91" s="6"/>
      <c r="CW91" s="12"/>
      <c r="CX91" s="12"/>
    </row>
    <row r="92" spans="1:105" s="11" customFormat="1" ht="17.25" customHeight="1" x14ac:dyDescent="0.15">
      <c r="A92" s="151"/>
      <c r="B92" s="150"/>
      <c r="C92" s="149"/>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c r="B94" s="155"/>
      <c r="C94" s="155"/>
      <c r="D94" s="155"/>
      <c r="E94" s="156"/>
      <c r="F94" s="156"/>
      <c r="G94" s="156"/>
      <c r="AA94" s="107"/>
      <c r="AD94" s="107"/>
      <c r="AG94" s="107"/>
      <c r="AJ94" s="107"/>
      <c r="AR94" s="3"/>
      <c r="BZ94" s="11"/>
      <c r="CZ94" s="3"/>
      <c r="DA94" s="3"/>
    </row>
    <row r="95" spans="1:105" s="11" customFormat="1" x14ac:dyDescent="0.15">
      <c r="A95" s="548"/>
      <c r="B95" s="738"/>
      <c r="C95" s="157"/>
      <c r="D95" s="157"/>
      <c r="E95" s="157"/>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739"/>
      <c r="B96" s="739"/>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737"/>
      <c r="B97" s="737"/>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737"/>
      <c r="B98" s="737"/>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737"/>
      <c r="B99" s="737"/>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737"/>
      <c r="B100" s="737"/>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737"/>
      <c r="B101" s="737"/>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737"/>
      <c r="B102" s="737"/>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737"/>
      <c r="B103" s="737"/>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737"/>
      <c r="B104" s="737"/>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737"/>
      <c r="B105" s="737"/>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737"/>
      <c r="B106" s="737"/>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737"/>
      <c r="B107" s="737"/>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737"/>
      <c r="B108" s="737"/>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737"/>
      <c r="B109" s="737"/>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737"/>
      <c r="B110" s="737"/>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740"/>
      <c r="B111" s="740"/>
      <c r="C111" s="208"/>
      <c r="D111" s="208"/>
      <c r="E111" s="208"/>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26"/>
      <c r="B112" s="227"/>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26"/>
      <c r="B113" s="227"/>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26"/>
      <c r="B115" s="227"/>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26"/>
      <c r="B116" s="227"/>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8"/>
      <c r="B117" s="229"/>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c r="B118" s="159"/>
      <c r="N118" s="8"/>
      <c r="X118" s="160"/>
      <c r="AD118" s="107"/>
      <c r="AE118" s="107"/>
      <c r="AH118" s="107"/>
      <c r="AK118" s="107"/>
      <c r="AP118" s="107"/>
    </row>
    <row r="119" spans="1:104" s="11" customFormat="1" ht="89.25" customHeight="1" x14ac:dyDescent="0.15">
      <c r="A119" s="581"/>
      <c r="B119" s="548"/>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741"/>
      <c r="AG119" s="549"/>
      <c r="AH119" s="548"/>
      <c r="AI119" s="549"/>
      <c r="AJ119" s="548"/>
      <c r="AK119" s="549"/>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582"/>
      <c r="B120" s="534"/>
      <c r="C120" s="581"/>
      <c r="D120" s="595"/>
      <c r="E120" s="595"/>
      <c r="F120" s="595"/>
      <c r="G120" s="595"/>
      <c r="H120" s="595"/>
      <c r="I120" s="595"/>
      <c r="J120" s="595"/>
      <c r="K120" s="595"/>
      <c r="L120" s="595"/>
      <c r="M120" s="595"/>
      <c r="N120" s="595"/>
      <c r="O120" s="595"/>
      <c r="P120" s="595"/>
      <c r="Q120" s="595"/>
      <c r="R120" s="595"/>
      <c r="S120" s="590"/>
      <c r="T120" s="581"/>
      <c r="U120" s="590"/>
      <c r="V120" s="557"/>
      <c r="W120" s="539"/>
      <c r="X120" s="548"/>
      <c r="Y120" s="716"/>
      <c r="Z120" s="716"/>
      <c r="AA120" s="716"/>
      <c r="AB120" s="716"/>
      <c r="AC120" s="716"/>
      <c r="AD120" s="716"/>
      <c r="AE120" s="716"/>
      <c r="AF120" s="748"/>
      <c r="AG120" s="745"/>
      <c r="AH120" s="742"/>
      <c r="AI120" s="745"/>
      <c r="AJ120" s="742"/>
      <c r="AK120" s="745"/>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582"/>
      <c r="B121" s="535"/>
      <c r="C121" s="583"/>
      <c r="D121" s="603"/>
      <c r="E121" s="603"/>
      <c r="F121" s="603"/>
      <c r="G121" s="603"/>
      <c r="H121" s="603"/>
      <c r="I121" s="603"/>
      <c r="J121" s="603"/>
      <c r="K121" s="603"/>
      <c r="L121" s="603"/>
      <c r="M121" s="603"/>
      <c r="N121" s="603"/>
      <c r="O121" s="603"/>
      <c r="P121" s="603"/>
      <c r="Q121" s="603"/>
      <c r="R121" s="603"/>
      <c r="S121" s="591"/>
      <c r="T121" s="583"/>
      <c r="U121" s="591"/>
      <c r="V121" s="559"/>
      <c r="W121" s="561"/>
      <c r="X121" s="562"/>
      <c r="Y121" s="563"/>
      <c r="Z121" s="563"/>
      <c r="AA121" s="564"/>
      <c r="AB121" s="562"/>
      <c r="AC121" s="563"/>
      <c r="AD121" s="563"/>
      <c r="AE121" s="563"/>
      <c r="AF121" s="749"/>
      <c r="AG121" s="746"/>
      <c r="AH121" s="743"/>
      <c r="AI121" s="746"/>
      <c r="AJ121" s="743"/>
      <c r="AK121" s="74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583"/>
      <c r="B122" s="536"/>
      <c r="C122" s="13"/>
      <c r="D122" s="108"/>
      <c r="E122" s="15"/>
      <c r="F122" s="15"/>
      <c r="G122" s="15"/>
      <c r="H122" s="16"/>
      <c r="I122" s="16"/>
      <c r="J122" s="16"/>
      <c r="K122" s="16"/>
      <c r="L122" s="16"/>
      <c r="M122" s="16"/>
      <c r="N122" s="16"/>
      <c r="O122" s="16"/>
      <c r="P122" s="16"/>
      <c r="Q122" s="16"/>
      <c r="R122" s="16"/>
      <c r="S122" s="17"/>
      <c r="T122" s="13"/>
      <c r="U122" s="18"/>
      <c r="V122" s="220"/>
      <c r="W122" s="18"/>
      <c r="X122" s="216"/>
      <c r="Y122" s="19"/>
      <c r="Z122" s="15"/>
      <c r="AA122" s="18"/>
      <c r="AB122" s="19"/>
      <c r="AC122" s="19"/>
      <c r="AD122" s="15"/>
      <c r="AE122" s="161"/>
      <c r="AF122" s="750"/>
      <c r="AG122" s="747"/>
      <c r="AH122" s="744"/>
      <c r="AI122" s="747"/>
      <c r="AJ122" s="744"/>
      <c r="AK122" s="74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c r="B123" s="22"/>
      <c r="C123" s="23"/>
      <c r="D123" s="49"/>
      <c r="E123" s="30"/>
      <c r="F123" s="30"/>
      <c r="G123" s="30"/>
      <c r="H123" s="52"/>
      <c r="I123" s="52"/>
      <c r="J123" s="52"/>
      <c r="K123" s="52"/>
      <c r="L123" s="52"/>
      <c r="M123" s="52"/>
      <c r="N123" s="52"/>
      <c r="O123" s="52"/>
      <c r="P123" s="52"/>
      <c r="Q123" s="52"/>
      <c r="R123" s="52"/>
      <c r="S123" s="52"/>
      <c r="T123" s="27"/>
      <c r="U123" s="28"/>
      <c r="V123" s="27"/>
      <c r="W123" s="28"/>
      <c r="X123" s="29"/>
      <c r="Y123" s="27"/>
      <c r="Z123" s="30"/>
      <c r="AA123" s="28"/>
      <c r="AB123" s="31"/>
      <c r="AC123" s="27"/>
      <c r="AD123" s="30"/>
      <c r="AE123" s="52"/>
      <c r="AF123" s="162"/>
      <c r="AG123" s="28"/>
      <c r="AH123" s="163"/>
      <c r="AI123" s="164"/>
      <c r="AJ123" s="163"/>
      <c r="AK123" s="164"/>
      <c r="AL123" s="41"/>
      <c r="AM123" s="6"/>
      <c r="AN123" s="107"/>
      <c r="AO123" s="6"/>
      <c r="AP123" s="6"/>
      <c r="AQ123" s="6"/>
      <c r="AR123" s="6"/>
      <c r="AS123" s="6"/>
      <c r="AT123" s="6"/>
      <c r="AU123" s="6"/>
      <c r="BF123" s="6"/>
      <c r="BG123" s="6"/>
      <c r="BH123" s="6"/>
      <c r="BI123" s="6"/>
      <c r="BJ123" s="6"/>
      <c r="BK123" s="6"/>
      <c r="BL123" s="6"/>
      <c r="BM123" s="6"/>
      <c r="BN123" s="6"/>
      <c r="BO123" s="6"/>
      <c r="BP123" s="42"/>
      <c r="BQ123" s="43"/>
      <c r="BR123" s="43"/>
      <c r="BS123" s="43"/>
      <c r="BT123" s="43"/>
      <c r="BU123" s="44"/>
      <c r="BV123" s="45"/>
      <c r="BW123" s="46"/>
      <c r="BX123" s="47"/>
      <c r="BY123" s="47"/>
      <c r="BZ123" s="47"/>
      <c r="CA123" s="47"/>
      <c r="CB123" s="47"/>
      <c r="CC123" s="47"/>
      <c r="CD123" s="47"/>
    </row>
    <row r="124" spans="1:104" s="11" customFormat="1" ht="15" customHeight="1" x14ac:dyDescent="0.15">
      <c r="A124" s="48"/>
      <c r="B124" s="22"/>
      <c r="C124" s="27"/>
      <c r="D124" s="49"/>
      <c r="E124" s="30"/>
      <c r="F124" s="30"/>
      <c r="G124" s="30"/>
      <c r="H124" s="52"/>
      <c r="I124" s="52"/>
      <c r="J124" s="52"/>
      <c r="K124" s="52"/>
      <c r="L124" s="52"/>
      <c r="M124" s="52"/>
      <c r="N124" s="52"/>
      <c r="O124" s="52"/>
      <c r="P124" s="52"/>
      <c r="Q124" s="52"/>
      <c r="R124" s="52"/>
      <c r="S124" s="52"/>
      <c r="T124" s="27"/>
      <c r="U124" s="28"/>
      <c r="V124" s="27"/>
      <c r="W124" s="28"/>
      <c r="X124" s="29"/>
      <c r="Y124" s="27"/>
      <c r="Z124" s="30"/>
      <c r="AA124" s="28"/>
      <c r="AB124" s="31"/>
      <c r="AC124" s="27"/>
      <c r="AD124" s="30"/>
      <c r="AE124" s="52"/>
      <c r="AF124" s="162"/>
      <c r="AG124" s="28"/>
      <c r="AH124" s="165"/>
      <c r="AI124" s="166"/>
      <c r="AJ124" s="165"/>
      <c r="AK124" s="166"/>
      <c r="AL124" s="132"/>
      <c r="AM124" s="6"/>
      <c r="AN124" s="107"/>
      <c r="AO124" s="6"/>
      <c r="AP124" s="6"/>
      <c r="AQ124" s="6"/>
      <c r="AR124" s="6"/>
      <c r="AS124" s="6"/>
      <c r="AT124" s="6"/>
      <c r="AU124" s="6"/>
      <c r="BG124" s="6"/>
      <c r="BH124" s="6"/>
      <c r="BI124" s="6"/>
      <c r="BJ124" s="6"/>
      <c r="BK124" s="6"/>
      <c r="BL124" s="6"/>
      <c r="BM124" s="6"/>
      <c r="BN124" s="6"/>
      <c r="BO124" s="6"/>
      <c r="BP124" s="6"/>
      <c r="BQ124" s="42"/>
      <c r="BR124" s="42"/>
      <c r="BS124" s="42"/>
      <c r="BT124" s="42"/>
      <c r="BU124" s="42"/>
      <c r="BY124" s="116"/>
      <c r="BZ124" s="116"/>
      <c r="CA124" s="116"/>
      <c r="CB124" s="116"/>
      <c r="CC124" s="6"/>
    </row>
    <row r="125" spans="1:104" s="11" customFormat="1" ht="15" customHeight="1" x14ac:dyDescent="0.15">
      <c r="A125" s="48"/>
      <c r="B125" s="22"/>
      <c r="C125" s="27"/>
      <c r="D125" s="49"/>
      <c r="E125" s="30"/>
      <c r="F125" s="30"/>
      <c r="G125" s="30"/>
      <c r="H125" s="52"/>
      <c r="I125" s="52"/>
      <c r="J125" s="52"/>
      <c r="K125" s="52"/>
      <c r="L125" s="52"/>
      <c r="M125" s="52"/>
      <c r="N125" s="52"/>
      <c r="O125" s="52"/>
      <c r="P125" s="52"/>
      <c r="Q125" s="52"/>
      <c r="R125" s="52"/>
      <c r="S125" s="52"/>
      <c r="T125" s="27"/>
      <c r="U125" s="28"/>
      <c r="V125" s="27"/>
      <c r="W125" s="28"/>
      <c r="X125" s="29"/>
      <c r="Y125" s="27"/>
      <c r="Z125" s="30"/>
      <c r="AA125" s="28"/>
      <c r="AB125" s="31"/>
      <c r="AC125" s="27"/>
      <c r="AD125" s="30"/>
      <c r="AE125" s="52"/>
      <c r="AF125" s="162"/>
      <c r="AG125" s="28"/>
      <c r="AH125" s="165"/>
      <c r="AI125" s="166"/>
      <c r="AJ125" s="165"/>
      <c r="AK125" s="166"/>
      <c r="AL125" s="132"/>
      <c r="AM125" s="6"/>
      <c r="AN125" s="107"/>
      <c r="AO125" s="6"/>
      <c r="AP125" s="6"/>
      <c r="AQ125" s="6"/>
      <c r="AR125" s="6"/>
      <c r="AS125" s="6"/>
      <c r="AT125" s="6"/>
      <c r="AU125" s="6"/>
      <c r="BG125" s="6"/>
      <c r="BH125" s="6"/>
      <c r="BI125" s="6"/>
      <c r="BJ125" s="6"/>
      <c r="BK125" s="6"/>
      <c r="BL125" s="6"/>
      <c r="BM125" s="6"/>
      <c r="BN125" s="6"/>
      <c r="BO125" s="6"/>
      <c r="BP125" s="6"/>
      <c r="BQ125" s="42"/>
      <c r="BR125" s="42"/>
      <c r="BS125" s="42"/>
      <c r="BT125" s="42"/>
      <c r="BU125" s="42"/>
      <c r="BY125" s="116"/>
      <c r="BZ125" s="116"/>
      <c r="CA125" s="116"/>
      <c r="CB125" s="116"/>
      <c r="CC125" s="6"/>
    </row>
    <row r="126" spans="1:104" s="11" customFormat="1" ht="15" customHeight="1" x14ac:dyDescent="0.15">
      <c r="A126" s="48"/>
      <c r="B126" s="22"/>
      <c r="C126" s="27"/>
      <c r="D126" s="49"/>
      <c r="E126" s="30"/>
      <c r="F126" s="30"/>
      <c r="G126" s="30"/>
      <c r="H126" s="52"/>
      <c r="I126" s="52"/>
      <c r="J126" s="52"/>
      <c r="K126" s="52"/>
      <c r="L126" s="52"/>
      <c r="M126" s="52"/>
      <c r="N126" s="52"/>
      <c r="O126" s="52"/>
      <c r="P126" s="52"/>
      <c r="Q126" s="52"/>
      <c r="R126" s="52"/>
      <c r="S126" s="52"/>
      <c r="T126" s="27"/>
      <c r="U126" s="28"/>
      <c r="V126" s="27"/>
      <c r="W126" s="28"/>
      <c r="X126" s="29"/>
      <c r="Y126" s="27"/>
      <c r="Z126" s="30"/>
      <c r="AA126" s="28"/>
      <c r="AB126" s="31"/>
      <c r="AC126" s="27"/>
      <c r="AD126" s="30"/>
      <c r="AE126" s="52"/>
      <c r="AF126" s="162"/>
      <c r="AG126" s="28"/>
      <c r="AH126" s="165"/>
      <c r="AI126" s="166"/>
      <c r="AJ126" s="165"/>
      <c r="AK126" s="166"/>
      <c r="AL126" s="132"/>
      <c r="AM126" s="6"/>
      <c r="AN126" s="107"/>
      <c r="AO126" s="6"/>
      <c r="AP126" s="6"/>
      <c r="AQ126" s="6"/>
      <c r="AR126" s="6"/>
      <c r="AS126" s="6"/>
      <c r="AT126" s="6"/>
      <c r="AU126" s="6"/>
      <c r="BG126" s="6"/>
      <c r="BH126" s="6"/>
      <c r="BI126" s="6"/>
      <c r="BJ126" s="6"/>
      <c r="BK126" s="6"/>
      <c r="BL126" s="6"/>
      <c r="BM126" s="6"/>
      <c r="BN126" s="6"/>
      <c r="BO126" s="6"/>
      <c r="BP126" s="6"/>
      <c r="BQ126" s="42"/>
      <c r="BR126" s="42"/>
      <c r="BS126" s="42"/>
      <c r="BT126" s="42"/>
      <c r="BU126" s="42"/>
      <c r="BY126" s="116"/>
      <c r="BZ126" s="116"/>
      <c r="CA126" s="116"/>
      <c r="CB126" s="116"/>
      <c r="CC126" s="6"/>
    </row>
    <row r="127" spans="1:104" s="11" customFormat="1" ht="15" customHeight="1" x14ac:dyDescent="0.15">
      <c r="A127" s="48"/>
      <c r="B127" s="22"/>
      <c r="C127" s="27"/>
      <c r="D127" s="49"/>
      <c r="E127" s="30"/>
      <c r="F127" s="30"/>
      <c r="G127" s="30"/>
      <c r="H127" s="52"/>
      <c r="I127" s="52"/>
      <c r="J127" s="52"/>
      <c r="K127" s="52"/>
      <c r="L127" s="52"/>
      <c r="M127" s="52"/>
      <c r="N127" s="52"/>
      <c r="O127" s="52"/>
      <c r="P127" s="52"/>
      <c r="Q127" s="52"/>
      <c r="R127" s="52"/>
      <c r="S127" s="52"/>
      <c r="T127" s="27"/>
      <c r="U127" s="28"/>
      <c r="V127" s="27"/>
      <c r="W127" s="28"/>
      <c r="X127" s="29"/>
      <c r="Y127" s="27"/>
      <c r="Z127" s="30"/>
      <c r="AA127" s="28"/>
      <c r="AB127" s="31"/>
      <c r="AC127" s="27"/>
      <c r="AD127" s="30"/>
      <c r="AE127" s="52"/>
      <c r="AF127" s="162"/>
      <c r="AG127" s="28"/>
      <c r="AH127" s="165"/>
      <c r="AI127" s="166"/>
      <c r="AJ127" s="165"/>
      <c r="AK127" s="166"/>
      <c r="AL127" s="132"/>
      <c r="AM127" s="6"/>
      <c r="AN127" s="107"/>
      <c r="AO127" s="6"/>
      <c r="AP127" s="6"/>
      <c r="AQ127" s="6"/>
      <c r="AR127" s="6"/>
      <c r="AS127" s="6"/>
      <c r="AT127" s="6"/>
      <c r="AU127" s="6"/>
      <c r="BG127" s="6"/>
      <c r="BH127" s="6"/>
      <c r="BI127" s="6"/>
      <c r="BJ127" s="6"/>
      <c r="BK127" s="6"/>
      <c r="BL127" s="6"/>
      <c r="BM127" s="6"/>
      <c r="BN127" s="6"/>
      <c r="BO127" s="6"/>
      <c r="BP127" s="6"/>
      <c r="BQ127" s="42"/>
      <c r="BR127" s="42"/>
      <c r="BS127" s="42"/>
      <c r="BT127" s="42"/>
      <c r="BU127" s="42"/>
      <c r="BY127" s="116"/>
      <c r="BZ127" s="116"/>
      <c r="CA127" s="116"/>
      <c r="CB127" s="116"/>
      <c r="CC127" s="6"/>
    </row>
    <row r="128" spans="1:104" s="11" customFormat="1" ht="15" customHeight="1" x14ac:dyDescent="0.15">
      <c r="A128" s="48"/>
      <c r="B128" s="22"/>
      <c r="C128" s="27"/>
      <c r="D128" s="49"/>
      <c r="E128" s="30"/>
      <c r="F128" s="30"/>
      <c r="G128" s="30"/>
      <c r="H128" s="52"/>
      <c r="I128" s="52"/>
      <c r="J128" s="52"/>
      <c r="K128" s="52"/>
      <c r="L128" s="52"/>
      <c r="M128" s="52"/>
      <c r="N128" s="52"/>
      <c r="O128" s="52"/>
      <c r="P128" s="52"/>
      <c r="Q128" s="52"/>
      <c r="R128" s="52"/>
      <c r="S128" s="52"/>
      <c r="T128" s="27"/>
      <c r="U128" s="28"/>
      <c r="V128" s="27"/>
      <c r="W128" s="28"/>
      <c r="X128" s="29"/>
      <c r="Y128" s="27"/>
      <c r="Z128" s="30"/>
      <c r="AA128" s="28"/>
      <c r="AB128" s="31"/>
      <c r="AC128" s="27"/>
      <c r="AD128" s="30"/>
      <c r="AE128" s="52"/>
      <c r="AF128" s="162"/>
      <c r="AG128" s="28"/>
      <c r="AH128" s="165"/>
      <c r="AI128" s="166"/>
      <c r="AJ128" s="165"/>
      <c r="AK128" s="166"/>
      <c r="AL128" s="132"/>
      <c r="AM128" s="6"/>
      <c r="AN128" s="107"/>
      <c r="AO128" s="6"/>
      <c r="AP128" s="6"/>
      <c r="AQ128" s="6"/>
      <c r="AR128" s="6"/>
      <c r="AS128" s="6"/>
      <c r="AT128" s="6"/>
      <c r="AU128" s="6"/>
      <c r="BG128" s="6"/>
      <c r="BH128" s="6"/>
      <c r="BI128" s="6"/>
      <c r="BJ128" s="6"/>
      <c r="BK128" s="6"/>
      <c r="BL128" s="6"/>
      <c r="BM128" s="6"/>
      <c r="BN128" s="6"/>
      <c r="BO128" s="6"/>
      <c r="BP128" s="6"/>
      <c r="BQ128" s="42"/>
      <c r="BR128" s="42"/>
      <c r="BS128" s="42"/>
      <c r="BT128" s="42"/>
      <c r="BU128" s="42"/>
      <c r="BY128" s="116"/>
      <c r="BZ128" s="116"/>
      <c r="CA128" s="116"/>
      <c r="CB128" s="116"/>
      <c r="CC128" s="6"/>
    </row>
    <row r="129" spans="1:81" s="11" customFormat="1" ht="15" customHeight="1" x14ac:dyDescent="0.15">
      <c r="A129" s="48"/>
      <c r="B129" s="22"/>
      <c r="C129" s="27"/>
      <c r="D129" s="49"/>
      <c r="E129" s="30"/>
      <c r="F129" s="30"/>
      <c r="G129" s="30"/>
      <c r="H129" s="52"/>
      <c r="I129" s="52"/>
      <c r="J129" s="52"/>
      <c r="K129" s="52"/>
      <c r="L129" s="52"/>
      <c r="M129" s="52"/>
      <c r="N129" s="52"/>
      <c r="O129" s="52"/>
      <c r="P129" s="52"/>
      <c r="Q129" s="52"/>
      <c r="R129" s="52"/>
      <c r="S129" s="52"/>
      <c r="T129" s="27"/>
      <c r="U129" s="28"/>
      <c r="V129" s="27"/>
      <c r="W129" s="28"/>
      <c r="X129" s="29"/>
      <c r="Y129" s="27"/>
      <c r="Z129" s="30"/>
      <c r="AA129" s="28"/>
      <c r="AB129" s="31"/>
      <c r="AC129" s="27"/>
      <c r="AD129" s="30"/>
      <c r="AE129" s="52"/>
      <c r="AF129" s="162"/>
      <c r="AG129" s="28"/>
      <c r="AH129" s="165"/>
      <c r="AI129" s="166"/>
      <c r="AJ129" s="165"/>
      <c r="AK129" s="166"/>
      <c r="AL129" s="132"/>
      <c r="AM129" s="6"/>
      <c r="AN129" s="107"/>
      <c r="AO129" s="6"/>
      <c r="AP129" s="6"/>
      <c r="AQ129" s="6"/>
      <c r="AR129" s="6"/>
      <c r="AS129" s="6"/>
      <c r="AT129" s="6"/>
      <c r="AU129" s="6"/>
      <c r="BG129" s="6"/>
      <c r="BH129" s="6"/>
      <c r="BI129" s="6"/>
      <c r="BJ129" s="6"/>
      <c r="BK129" s="6"/>
      <c r="BL129" s="6"/>
      <c r="BM129" s="6"/>
      <c r="BN129" s="6"/>
      <c r="BO129" s="6"/>
      <c r="BP129" s="6"/>
      <c r="BQ129" s="42"/>
      <c r="BR129" s="42"/>
      <c r="BS129" s="42"/>
      <c r="BT129" s="42"/>
      <c r="BU129" s="42"/>
      <c r="BY129" s="116"/>
      <c r="BZ129" s="116"/>
      <c r="CA129" s="116"/>
      <c r="CB129" s="116"/>
      <c r="CC129" s="6"/>
    </row>
    <row r="130" spans="1:81" s="11" customFormat="1" ht="15" customHeight="1" x14ac:dyDescent="0.15">
      <c r="A130" s="73"/>
      <c r="B130" s="74"/>
      <c r="C130" s="75"/>
      <c r="D130" s="76"/>
      <c r="E130" s="77"/>
      <c r="F130" s="77"/>
      <c r="G130" s="77"/>
      <c r="H130" s="78"/>
      <c r="I130" s="78"/>
      <c r="J130" s="78"/>
      <c r="K130" s="78"/>
      <c r="L130" s="78"/>
      <c r="M130" s="78"/>
      <c r="N130" s="78"/>
      <c r="O130" s="78"/>
      <c r="P130" s="78"/>
      <c r="Q130" s="78"/>
      <c r="R130" s="78"/>
      <c r="S130" s="78"/>
      <c r="T130" s="75"/>
      <c r="U130" s="71"/>
      <c r="V130" s="79"/>
      <c r="W130" s="80"/>
      <c r="X130" s="81"/>
      <c r="Y130" s="75"/>
      <c r="Z130" s="77"/>
      <c r="AA130" s="71"/>
      <c r="AB130" s="82"/>
      <c r="AC130" s="75"/>
      <c r="AD130" s="77"/>
      <c r="AE130" s="78"/>
      <c r="AF130" s="162"/>
      <c r="AG130" s="28"/>
      <c r="AH130" s="165"/>
      <c r="AI130" s="166"/>
      <c r="AJ130" s="165"/>
      <c r="AK130" s="166"/>
      <c r="AL130" s="132"/>
      <c r="AM130" s="6"/>
      <c r="AN130" s="107"/>
      <c r="AO130" s="6"/>
      <c r="AP130" s="6"/>
      <c r="AQ130" s="6"/>
      <c r="AR130" s="6"/>
      <c r="AS130" s="6"/>
      <c r="AT130" s="6"/>
      <c r="AU130" s="6"/>
      <c r="BG130" s="6"/>
      <c r="BH130" s="6"/>
      <c r="BI130" s="6"/>
      <c r="BJ130" s="6"/>
      <c r="BK130" s="6"/>
      <c r="BL130" s="6"/>
      <c r="BM130" s="6"/>
      <c r="BN130" s="6"/>
      <c r="BO130" s="6"/>
      <c r="BP130" s="6"/>
      <c r="BQ130" s="42"/>
      <c r="BR130" s="42"/>
      <c r="BS130" s="42"/>
      <c r="BT130" s="42"/>
      <c r="BU130" s="42"/>
      <c r="BY130" s="116"/>
      <c r="BZ130" s="116"/>
      <c r="CA130" s="116"/>
      <c r="CB130" s="116"/>
      <c r="CC130" s="6"/>
    </row>
    <row r="131" spans="1:81" s="11" customFormat="1" ht="15" customHeight="1" x14ac:dyDescent="0.15">
      <c r="A131" s="216"/>
      <c r="B131" s="92"/>
      <c r="C131" s="93"/>
      <c r="D131" s="94"/>
      <c r="E131" s="95"/>
      <c r="F131" s="96"/>
      <c r="G131" s="97"/>
      <c r="H131" s="97"/>
      <c r="I131" s="97"/>
      <c r="J131" s="97"/>
      <c r="K131" s="97"/>
      <c r="L131" s="97"/>
      <c r="M131" s="97"/>
      <c r="N131" s="97"/>
      <c r="O131" s="97"/>
      <c r="P131" s="97"/>
      <c r="Q131" s="97"/>
      <c r="R131" s="97"/>
      <c r="S131" s="97"/>
      <c r="T131" s="98"/>
      <c r="U131" s="99"/>
      <c r="V131" s="98"/>
      <c r="W131" s="99"/>
      <c r="X131" s="98"/>
      <c r="Y131" s="98"/>
      <c r="Z131" s="95"/>
      <c r="AA131" s="94"/>
      <c r="AB131" s="93"/>
      <c r="AC131" s="98"/>
      <c r="AD131" s="95"/>
      <c r="AE131" s="94"/>
      <c r="AF131" s="167"/>
      <c r="AG131" s="99"/>
      <c r="AH131" s="93"/>
      <c r="AI131" s="99"/>
      <c r="AJ131" s="93"/>
      <c r="AK131" s="99"/>
      <c r="AL131" s="132"/>
      <c r="AM131" s="6"/>
      <c r="AN131" s="107"/>
      <c r="AO131" s="6"/>
      <c r="AP131" s="6"/>
      <c r="AQ131" s="6"/>
      <c r="AR131" s="6"/>
      <c r="AS131" s="6"/>
      <c r="AT131" s="6"/>
      <c r="AU131" s="6"/>
      <c r="BG131" s="6"/>
      <c r="BH131" s="6"/>
      <c r="BI131" s="6"/>
      <c r="BJ131" s="6"/>
      <c r="BK131" s="6"/>
      <c r="BL131" s="6"/>
      <c r="BM131" s="6"/>
      <c r="BN131" s="6"/>
      <c r="BO131" s="6"/>
      <c r="BP131" s="6"/>
      <c r="BQ131" s="42"/>
      <c r="BR131" s="42"/>
      <c r="BS131" s="42"/>
      <c r="BT131" s="42"/>
      <c r="BU131" s="42"/>
      <c r="BY131" s="116"/>
      <c r="BZ131" s="116"/>
      <c r="CA131" s="116"/>
      <c r="CB131" s="116"/>
      <c r="CC131" s="6"/>
    </row>
    <row r="132" spans="1:81" s="6" customFormat="1" ht="21.75" customHeight="1" x14ac:dyDescent="0.15">
      <c r="A132" s="168"/>
      <c r="X132" s="169"/>
      <c r="AD132" s="107"/>
      <c r="AE132" s="107"/>
      <c r="AH132" s="107"/>
      <c r="AK132" s="107"/>
      <c r="AP132" s="107"/>
    </row>
    <row r="133" spans="1:81" s="6" customFormat="1" ht="13.5" customHeight="1" x14ac:dyDescent="0.15">
      <c r="A133" s="168"/>
      <c r="AD133" s="107"/>
      <c r="AE133" s="107"/>
      <c r="AH133" s="107"/>
      <c r="AK133" s="107"/>
      <c r="AP133" s="107"/>
    </row>
    <row r="134" spans="1:81" s="6" customFormat="1" ht="33" customHeight="1" x14ac:dyDescent="0.25">
      <c r="A134" s="170"/>
      <c r="B134" s="8"/>
      <c r="C134" s="8"/>
      <c r="D134" s="8"/>
      <c r="E134" s="171"/>
      <c r="F134" s="171"/>
      <c r="G134" s="171"/>
      <c r="H134" s="171"/>
      <c r="AD134" s="107"/>
      <c r="AE134" s="107"/>
      <c r="AH134" s="107"/>
      <c r="AK134" s="107"/>
      <c r="AP134" s="107"/>
    </row>
    <row r="135" spans="1:81" s="6" customFormat="1" ht="10.5" customHeight="1" x14ac:dyDescent="0.15">
      <c r="A135" s="581"/>
      <c r="B135" s="534"/>
      <c r="C135" s="581"/>
      <c r="D135" s="595"/>
      <c r="E135" s="595"/>
      <c r="F135" s="595"/>
      <c r="G135" s="595"/>
      <c r="H135" s="595"/>
      <c r="I135" s="595"/>
      <c r="J135" s="595"/>
      <c r="K135" s="595"/>
      <c r="L135" s="595"/>
      <c r="M135" s="595"/>
      <c r="N135" s="595"/>
      <c r="O135" s="595"/>
      <c r="P135" s="595"/>
      <c r="Q135" s="595"/>
      <c r="R135" s="595"/>
      <c r="S135" s="590"/>
      <c r="T135" s="581"/>
      <c r="U135" s="607"/>
      <c r="V135" s="751"/>
      <c r="W135" s="590"/>
      <c r="AR135" s="107"/>
      <c r="AS135" s="107"/>
      <c r="AU135" s="107"/>
      <c r="BA135" s="107"/>
    </row>
    <row r="136" spans="1:81" s="6" customFormat="1" x14ac:dyDescent="0.15">
      <c r="A136" s="582"/>
      <c r="B136" s="535"/>
      <c r="C136" s="582"/>
      <c r="D136" s="756"/>
      <c r="E136" s="756"/>
      <c r="F136" s="756"/>
      <c r="G136" s="756"/>
      <c r="H136" s="756"/>
      <c r="I136" s="756"/>
      <c r="J136" s="756"/>
      <c r="K136" s="756"/>
      <c r="L136" s="756"/>
      <c r="M136" s="756"/>
      <c r="N136" s="756"/>
      <c r="O136" s="756"/>
      <c r="P136" s="756"/>
      <c r="Q136" s="756"/>
      <c r="R136" s="756"/>
      <c r="S136" s="709"/>
      <c r="T136" s="582"/>
      <c r="U136" s="608"/>
      <c r="V136" s="752"/>
      <c r="W136" s="709"/>
      <c r="AR136" s="107"/>
      <c r="AS136" s="107"/>
      <c r="AU136" s="107"/>
      <c r="BA136" s="107"/>
    </row>
    <row r="137" spans="1:81" s="6" customFormat="1" ht="27" customHeight="1" x14ac:dyDescent="0.25">
      <c r="A137" s="582"/>
      <c r="B137" s="535"/>
      <c r="C137" s="583"/>
      <c r="D137" s="603"/>
      <c r="E137" s="603"/>
      <c r="F137" s="603"/>
      <c r="G137" s="603"/>
      <c r="H137" s="603"/>
      <c r="I137" s="603"/>
      <c r="J137" s="603"/>
      <c r="K137" s="603"/>
      <c r="L137" s="603"/>
      <c r="M137" s="603"/>
      <c r="N137" s="603"/>
      <c r="O137" s="603"/>
      <c r="P137" s="603"/>
      <c r="Q137" s="603"/>
      <c r="R137" s="603"/>
      <c r="S137" s="591"/>
      <c r="T137" s="583"/>
      <c r="U137" s="609"/>
      <c r="V137" s="753"/>
      <c r="W137" s="591"/>
      <c r="Y137" s="172"/>
      <c r="AR137" s="107"/>
      <c r="AS137" s="107"/>
      <c r="AU137" s="107"/>
      <c r="BA137" s="107"/>
    </row>
    <row r="138" spans="1:81" s="6" customFormat="1" ht="27" customHeight="1" x14ac:dyDescent="0.15">
      <c r="A138" s="583"/>
      <c r="B138" s="536"/>
      <c r="C138" s="13"/>
      <c r="D138" s="173"/>
      <c r="E138" s="15"/>
      <c r="F138" s="15"/>
      <c r="G138" s="15"/>
      <c r="H138" s="16"/>
      <c r="I138" s="16"/>
      <c r="J138" s="16"/>
      <c r="K138" s="16"/>
      <c r="L138" s="16"/>
      <c r="M138" s="16"/>
      <c r="N138" s="16"/>
      <c r="O138" s="16"/>
      <c r="P138" s="16"/>
      <c r="Q138" s="16"/>
      <c r="R138" s="16"/>
      <c r="S138" s="17"/>
      <c r="T138" s="13"/>
      <c r="U138" s="174"/>
      <c r="V138" s="175"/>
      <c r="W138" s="18"/>
      <c r="AR138" s="107"/>
      <c r="AS138" s="107"/>
      <c r="AU138" s="107"/>
      <c r="BA138" s="107"/>
    </row>
    <row r="139" spans="1:81" s="6" customFormat="1" ht="13.5" customHeight="1" x14ac:dyDescent="0.15">
      <c r="A139" s="21"/>
      <c r="B139" s="22"/>
      <c r="C139" s="27"/>
      <c r="D139" s="25"/>
      <c r="E139" s="30"/>
      <c r="F139" s="25"/>
      <c r="G139" s="30"/>
      <c r="H139" s="25"/>
      <c r="I139" s="30"/>
      <c r="J139" s="25"/>
      <c r="K139" s="30"/>
      <c r="L139" s="25"/>
      <c r="M139" s="30"/>
      <c r="N139" s="25"/>
      <c r="O139" s="30"/>
      <c r="P139" s="25"/>
      <c r="Q139" s="30"/>
      <c r="R139" s="25"/>
      <c r="S139" s="28"/>
      <c r="T139" s="176"/>
      <c r="U139" s="177"/>
      <c r="V139" s="33"/>
      <c r="W139" s="177"/>
      <c r="X139" s="132"/>
      <c r="AR139" s="107"/>
      <c r="AS139" s="107"/>
      <c r="AU139" s="107"/>
      <c r="BA139" s="107"/>
      <c r="BQ139" s="42"/>
      <c r="BY139" s="116"/>
    </row>
    <row r="140" spans="1:81" s="6" customFormat="1" ht="13.5" customHeight="1" x14ac:dyDescent="0.15">
      <c r="A140" s="48"/>
      <c r="B140" s="22"/>
      <c r="C140" s="27"/>
      <c r="D140" s="30"/>
      <c r="E140" s="30"/>
      <c r="F140" s="30"/>
      <c r="G140" s="30"/>
      <c r="H140" s="30"/>
      <c r="I140" s="30"/>
      <c r="J140" s="30"/>
      <c r="K140" s="30"/>
      <c r="L140" s="30"/>
      <c r="M140" s="30"/>
      <c r="N140" s="30"/>
      <c r="O140" s="30"/>
      <c r="P140" s="30"/>
      <c r="Q140" s="30"/>
      <c r="R140" s="30"/>
      <c r="S140" s="28"/>
      <c r="T140" s="33"/>
      <c r="U140" s="178"/>
      <c r="V140" s="33"/>
      <c r="W140" s="178"/>
      <c r="X140" s="132"/>
      <c r="AR140" s="107"/>
      <c r="AS140" s="107"/>
      <c r="AU140" s="107"/>
      <c r="BA140" s="107"/>
      <c r="BQ140" s="42"/>
      <c r="BY140" s="116"/>
    </row>
    <row r="141" spans="1:81" s="6" customFormat="1" ht="13.5" customHeight="1" x14ac:dyDescent="0.15">
      <c r="A141" s="48"/>
      <c r="B141" s="22"/>
      <c r="C141" s="27"/>
      <c r="D141" s="30"/>
      <c r="E141" s="30"/>
      <c r="F141" s="30"/>
      <c r="G141" s="30"/>
      <c r="H141" s="30"/>
      <c r="I141" s="30"/>
      <c r="J141" s="30"/>
      <c r="K141" s="30"/>
      <c r="L141" s="30"/>
      <c r="M141" s="30"/>
      <c r="N141" s="30"/>
      <c r="O141" s="30"/>
      <c r="P141" s="30"/>
      <c r="Q141" s="30"/>
      <c r="R141" s="30"/>
      <c r="S141" s="28"/>
      <c r="T141" s="33"/>
      <c r="U141" s="178"/>
      <c r="V141" s="33"/>
      <c r="W141" s="178"/>
      <c r="X141" s="132"/>
      <c r="AR141" s="107"/>
      <c r="AS141" s="107"/>
      <c r="AU141" s="107"/>
      <c r="BA141" s="107"/>
      <c r="BQ141" s="42"/>
      <c r="BY141" s="116"/>
    </row>
    <row r="142" spans="1:81" s="6" customFormat="1" ht="13.5" customHeight="1" x14ac:dyDescent="0.15">
      <c r="A142" s="48"/>
      <c r="B142" s="22"/>
      <c r="C142" s="27"/>
      <c r="D142" s="30"/>
      <c r="E142" s="30"/>
      <c r="F142" s="30"/>
      <c r="G142" s="30"/>
      <c r="H142" s="30"/>
      <c r="I142" s="30"/>
      <c r="J142" s="30"/>
      <c r="K142" s="30"/>
      <c r="L142" s="30"/>
      <c r="M142" s="30"/>
      <c r="N142" s="30"/>
      <c r="O142" s="30"/>
      <c r="P142" s="30"/>
      <c r="Q142" s="30"/>
      <c r="R142" s="30"/>
      <c r="S142" s="28"/>
      <c r="T142" s="33"/>
      <c r="U142" s="178"/>
      <c r="V142" s="33"/>
      <c r="W142" s="178"/>
      <c r="X142" s="132"/>
      <c r="AR142" s="107"/>
      <c r="AS142" s="107"/>
      <c r="AU142" s="107"/>
      <c r="BA142" s="107"/>
      <c r="BQ142" s="42"/>
      <c r="BY142" s="116"/>
    </row>
    <row r="143" spans="1:81" s="6" customFormat="1" ht="13.5" customHeight="1" x14ac:dyDescent="0.15">
      <c r="A143" s="48"/>
      <c r="B143" s="22"/>
      <c r="C143" s="27"/>
      <c r="D143" s="30"/>
      <c r="E143" s="30"/>
      <c r="F143" s="30"/>
      <c r="G143" s="30"/>
      <c r="H143" s="30"/>
      <c r="I143" s="30"/>
      <c r="J143" s="30"/>
      <c r="K143" s="30"/>
      <c r="L143" s="30"/>
      <c r="M143" s="30"/>
      <c r="N143" s="30"/>
      <c r="O143" s="30"/>
      <c r="P143" s="30"/>
      <c r="Q143" s="30"/>
      <c r="R143" s="30"/>
      <c r="S143" s="28"/>
      <c r="T143" s="33"/>
      <c r="U143" s="178"/>
      <c r="V143" s="33"/>
      <c r="W143" s="178"/>
      <c r="X143" s="132"/>
      <c r="AR143" s="107"/>
      <c r="AS143" s="107"/>
      <c r="AU143" s="107"/>
      <c r="BA143" s="107"/>
      <c r="BQ143" s="42"/>
      <c r="BY143" s="116"/>
    </row>
    <row r="144" spans="1:81" s="6" customFormat="1" ht="13.5" customHeight="1" x14ac:dyDescent="0.15">
      <c r="A144" s="48"/>
      <c r="B144" s="22"/>
      <c r="C144" s="27"/>
      <c r="D144" s="30"/>
      <c r="E144" s="30"/>
      <c r="F144" s="30"/>
      <c r="G144" s="30"/>
      <c r="H144" s="30"/>
      <c r="I144" s="30"/>
      <c r="J144" s="30"/>
      <c r="K144" s="30"/>
      <c r="L144" s="30"/>
      <c r="M144" s="30"/>
      <c r="N144" s="30"/>
      <c r="O144" s="30"/>
      <c r="P144" s="30"/>
      <c r="Q144" s="30"/>
      <c r="R144" s="30"/>
      <c r="S144" s="28"/>
      <c r="T144" s="33"/>
      <c r="U144" s="178"/>
      <c r="V144" s="33"/>
      <c r="W144" s="178"/>
      <c r="X144" s="132"/>
      <c r="AR144" s="107"/>
      <c r="AS144" s="107"/>
      <c r="AU144" s="107"/>
      <c r="BA144" s="107"/>
      <c r="BQ144" s="42"/>
      <c r="BY144" s="116"/>
    </row>
    <row r="145" spans="1:77" s="6" customFormat="1" ht="13.5" customHeight="1" x14ac:dyDescent="0.15">
      <c r="A145" s="48"/>
      <c r="B145" s="22"/>
      <c r="C145" s="27"/>
      <c r="D145" s="30"/>
      <c r="E145" s="30"/>
      <c r="F145" s="30"/>
      <c r="G145" s="30"/>
      <c r="H145" s="30"/>
      <c r="I145" s="30"/>
      <c r="J145" s="30"/>
      <c r="K145" s="30"/>
      <c r="L145" s="30"/>
      <c r="M145" s="30"/>
      <c r="N145" s="30"/>
      <c r="O145" s="30"/>
      <c r="P145" s="30"/>
      <c r="Q145" s="30"/>
      <c r="R145" s="30"/>
      <c r="S145" s="28"/>
      <c r="T145" s="33"/>
      <c r="U145" s="178"/>
      <c r="V145" s="33"/>
      <c r="W145" s="178"/>
      <c r="X145" s="132"/>
      <c r="AR145" s="107"/>
      <c r="AS145" s="107"/>
      <c r="AU145" s="107"/>
      <c r="BA145" s="107"/>
      <c r="BQ145" s="42"/>
      <c r="BY145" s="116"/>
    </row>
    <row r="146" spans="1:77" s="6" customFormat="1" ht="13.5" customHeight="1" x14ac:dyDescent="0.15">
      <c r="A146" s="48"/>
      <c r="B146" s="22"/>
      <c r="C146" s="27"/>
      <c r="D146" s="30"/>
      <c r="E146" s="30"/>
      <c r="F146" s="30"/>
      <c r="G146" s="30"/>
      <c r="H146" s="30"/>
      <c r="I146" s="30"/>
      <c r="J146" s="30"/>
      <c r="K146" s="30"/>
      <c r="L146" s="30"/>
      <c r="M146" s="30"/>
      <c r="N146" s="30"/>
      <c r="O146" s="30"/>
      <c r="P146" s="30"/>
      <c r="Q146" s="30"/>
      <c r="R146" s="30"/>
      <c r="S146" s="28"/>
      <c r="T146" s="33"/>
      <c r="U146" s="178"/>
      <c r="V146" s="33"/>
      <c r="W146" s="178"/>
      <c r="X146" s="132"/>
      <c r="AR146" s="107"/>
      <c r="AS146" s="107"/>
      <c r="AU146" s="107"/>
      <c r="BA146" s="107"/>
      <c r="BQ146" s="42"/>
      <c r="BY146" s="116"/>
    </row>
    <row r="147" spans="1:77" s="6" customFormat="1" ht="13.5" customHeight="1" x14ac:dyDescent="0.15">
      <c r="A147" s="48"/>
      <c r="B147" s="22"/>
      <c r="C147" s="27"/>
      <c r="D147" s="30"/>
      <c r="E147" s="30"/>
      <c r="F147" s="30"/>
      <c r="G147" s="30"/>
      <c r="H147" s="30"/>
      <c r="I147" s="30"/>
      <c r="J147" s="30"/>
      <c r="K147" s="30"/>
      <c r="L147" s="30"/>
      <c r="M147" s="30"/>
      <c r="N147" s="30"/>
      <c r="O147" s="30"/>
      <c r="P147" s="30"/>
      <c r="Q147" s="30"/>
      <c r="R147" s="30"/>
      <c r="S147" s="28"/>
      <c r="T147" s="33"/>
      <c r="U147" s="178"/>
      <c r="V147" s="33"/>
      <c r="W147" s="178"/>
      <c r="X147" s="132"/>
      <c r="AR147" s="107"/>
      <c r="AS147" s="107"/>
      <c r="AU147" s="107"/>
      <c r="BA147" s="107"/>
      <c r="BQ147" s="42"/>
      <c r="BY147" s="116"/>
    </row>
    <row r="148" spans="1:77" s="6" customFormat="1" ht="13.5" customHeight="1" x14ac:dyDescent="0.15">
      <c r="A148" s="48"/>
      <c r="B148" s="22"/>
      <c r="C148" s="27"/>
      <c r="D148" s="30"/>
      <c r="E148" s="30"/>
      <c r="F148" s="30"/>
      <c r="G148" s="30"/>
      <c r="H148" s="30"/>
      <c r="I148" s="30"/>
      <c r="J148" s="30"/>
      <c r="K148" s="30"/>
      <c r="L148" s="30"/>
      <c r="M148" s="30"/>
      <c r="N148" s="30"/>
      <c r="O148" s="30"/>
      <c r="P148" s="30"/>
      <c r="Q148" s="30"/>
      <c r="R148" s="30"/>
      <c r="S148" s="28"/>
      <c r="T148" s="33"/>
      <c r="U148" s="178"/>
      <c r="V148" s="33"/>
      <c r="W148" s="178"/>
      <c r="X148" s="132"/>
      <c r="AR148" s="107"/>
      <c r="AS148" s="107"/>
      <c r="AU148" s="107"/>
      <c r="BA148" s="107"/>
      <c r="BQ148" s="42"/>
      <c r="BY148" s="116"/>
    </row>
    <row r="149" spans="1:77" s="6" customFormat="1" x14ac:dyDescent="0.15">
      <c r="A149" s="67"/>
      <c r="B149" s="22"/>
      <c r="C149" s="27"/>
      <c r="D149" s="30"/>
      <c r="E149" s="30"/>
      <c r="F149" s="30"/>
      <c r="G149" s="30"/>
      <c r="H149" s="30"/>
      <c r="I149" s="30"/>
      <c r="J149" s="30"/>
      <c r="K149" s="30"/>
      <c r="L149" s="30"/>
      <c r="M149" s="30"/>
      <c r="N149" s="30"/>
      <c r="O149" s="30"/>
      <c r="P149" s="30"/>
      <c r="Q149" s="30"/>
      <c r="R149" s="30"/>
      <c r="S149" s="28"/>
      <c r="T149" s="33"/>
      <c r="U149" s="178"/>
      <c r="V149" s="33"/>
      <c r="W149" s="178"/>
      <c r="X149" s="132"/>
      <c r="AR149" s="107"/>
      <c r="AS149" s="107"/>
      <c r="AU149" s="107"/>
      <c r="BA149" s="107"/>
      <c r="BQ149" s="42"/>
      <c r="BY149" s="116"/>
    </row>
    <row r="150" spans="1:77" s="6" customFormat="1" ht="16.5" customHeight="1" x14ac:dyDescent="0.15">
      <c r="A150" s="48"/>
      <c r="B150" s="22"/>
      <c r="C150" s="27"/>
      <c r="D150" s="30"/>
      <c r="E150" s="30"/>
      <c r="F150" s="30"/>
      <c r="G150" s="30"/>
      <c r="H150" s="30"/>
      <c r="I150" s="30"/>
      <c r="J150" s="30"/>
      <c r="K150" s="30"/>
      <c r="L150" s="30"/>
      <c r="M150" s="30"/>
      <c r="N150" s="30"/>
      <c r="O150" s="30"/>
      <c r="P150" s="30"/>
      <c r="Q150" s="30"/>
      <c r="R150" s="30"/>
      <c r="S150" s="28"/>
      <c r="T150" s="33"/>
      <c r="U150" s="178"/>
      <c r="V150" s="33"/>
      <c r="W150" s="178"/>
      <c r="X150" s="132"/>
      <c r="AR150" s="107"/>
      <c r="AS150" s="107"/>
      <c r="AU150" s="107"/>
      <c r="BA150" s="107"/>
      <c r="BQ150" s="42"/>
      <c r="BY150" s="116"/>
    </row>
    <row r="151" spans="1:77" s="6" customFormat="1" ht="14.25" customHeight="1" x14ac:dyDescent="0.15">
      <c r="A151" s="48"/>
      <c r="B151" s="22"/>
      <c r="C151" s="62"/>
      <c r="D151" s="59"/>
      <c r="E151" s="59"/>
      <c r="F151" s="59"/>
      <c r="G151" s="59"/>
      <c r="H151" s="59"/>
      <c r="I151" s="59"/>
      <c r="J151" s="59"/>
      <c r="K151" s="59"/>
      <c r="L151" s="59"/>
      <c r="M151" s="59"/>
      <c r="N151" s="59"/>
      <c r="O151" s="30"/>
      <c r="P151" s="30"/>
      <c r="Q151" s="30"/>
      <c r="R151" s="30"/>
      <c r="S151" s="28"/>
      <c r="T151" s="33"/>
      <c r="U151" s="178"/>
      <c r="V151" s="69"/>
      <c r="W151" s="178"/>
      <c r="X151" s="132"/>
      <c r="AR151" s="107"/>
      <c r="AS151" s="107"/>
      <c r="AU151" s="107"/>
      <c r="BA151" s="107"/>
      <c r="BQ151" s="42"/>
      <c r="BY151" s="116"/>
    </row>
    <row r="152" spans="1:77" s="6" customFormat="1" ht="16.5" customHeight="1" x14ac:dyDescent="0.15">
      <c r="A152" s="179"/>
      <c r="B152" s="22"/>
      <c r="C152" s="27"/>
      <c r="D152" s="30"/>
      <c r="E152" s="30"/>
      <c r="F152" s="30"/>
      <c r="G152" s="30"/>
      <c r="H152" s="30"/>
      <c r="I152" s="30"/>
      <c r="J152" s="30"/>
      <c r="K152" s="30"/>
      <c r="L152" s="30"/>
      <c r="M152" s="30"/>
      <c r="N152" s="30"/>
      <c r="O152" s="30"/>
      <c r="P152" s="30"/>
      <c r="Q152" s="30"/>
      <c r="R152" s="30"/>
      <c r="S152" s="28"/>
      <c r="T152" s="33"/>
      <c r="U152" s="178"/>
      <c r="V152" s="33"/>
      <c r="W152" s="178"/>
      <c r="X152" s="132"/>
      <c r="AR152" s="107"/>
      <c r="AS152" s="107"/>
      <c r="AU152" s="107"/>
      <c r="BA152" s="107"/>
      <c r="BQ152" s="42"/>
      <c r="BY152" s="116"/>
    </row>
    <row r="153" spans="1:77" s="6" customFormat="1" ht="12" customHeight="1" x14ac:dyDescent="0.15">
      <c r="A153" s="48"/>
      <c r="B153" s="22"/>
      <c r="C153" s="27"/>
      <c r="D153" s="30"/>
      <c r="E153" s="30"/>
      <c r="F153" s="30"/>
      <c r="G153" s="30"/>
      <c r="H153" s="30"/>
      <c r="I153" s="30"/>
      <c r="J153" s="30"/>
      <c r="K153" s="30"/>
      <c r="L153" s="30"/>
      <c r="M153" s="30"/>
      <c r="N153" s="30"/>
      <c r="O153" s="30"/>
      <c r="P153" s="30"/>
      <c r="Q153" s="30"/>
      <c r="R153" s="30"/>
      <c r="S153" s="28"/>
      <c r="T153" s="33"/>
      <c r="U153" s="178"/>
      <c r="V153" s="33"/>
      <c r="W153" s="178"/>
      <c r="X153" s="132"/>
      <c r="AR153" s="107"/>
      <c r="AS153" s="107"/>
      <c r="AU153" s="107"/>
      <c r="BA153" s="107"/>
      <c r="BQ153" s="42"/>
      <c r="BY153" s="116"/>
    </row>
    <row r="154" spans="1:77" s="6" customFormat="1" ht="12" customHeight="1" x14ac:dyDescent="0.15">
      <c r="A154" s="48"/>
      <c r="B154" s="22"/>
      <c r="C154" s="27"/>
      <c r="D154" s="30"/>
      <c r="E154" s="30"/>
      <c r="F154" s="30"/>
      <c r="G154" s="30"/>
      <c r="H154" s="30"/>
      <c r="I154" s="30"/>
      <c r="J154" s="30"/>
      <c r="K154" s="30"/>
      <c r="L154" s="30"/>
      <c r="M154" s="30"/>
      <c r="N154" s="30"/>
      <c r="O154" s="30"/>
      <c r="P154" s="30"/>
      <c r="Q154" s="30"/>
      <c r="R154" s="30"/>
      <c r="S154" s="28"/>
      <c r="T154" s="33"/>
      <c r="U154" s="178"/>
      <c r="V154" s="33"/>
      <c r="W154" s="178"/>
      <c r="X154" s="132"/>
      <c r="AR154" s="107"/>
      <c r="AS154" s="107"/>
      <c r="AU154" s="107"/>
      <c r="BA154" s="107"/>
      <c r="BQ154" s="42"/>
      <c r="BY154" s="116"/>
    </row>
    <row r="155" spans="1:77" s="6" customFormat="1" ht="12" customHeight="1" x14ac:dyDescent="0.15">
      <c r="A155" s="48"/>
      <c r="B155" s="22"/>
      <c r="C155" s="27"/>
      <c r="D155" s="30"/>
      <c r="E155" s="30"/>
      <c r="F155" s="30"/>
      <c r="G155" s="30"/>
      <c r="H155" s="30"/>
      <c r="I155" s="30"/>
      <c r="J155" s="30"/>
      <c r="K155" s="30"/>
      <c r="L155" s="30"/>
      <c r="M155" s="30"/>
      <c r="N155" s="30"/>
      <c r="O155" s="30"/>
      <c r="P155" s="30"/>
      <c r="Q155" s="30"/>
      <c r="R155" s="30"/>
      <c r="S155" s="28"/>
      <c r="T155" s="33"/>
      <c r="U155" s="178"/>
      <c r="V155" s="33"/>
      <c r="W155" s="178"/>
      <c r="X155" s="132"/>
      <c r="AR155" s="107"/>
      <c r="AS155" s="107"/>
      <c r="AU155" s="107"/>
      <c r="BA155" s="107"/>
      <c r="BQ155" s="42"/>
      <c r="BY155" s="116"/>
    </row>
    <row r="156" spans="1:77" s="6" customFormat="1" ht="12" customHeight="1" x14ac:dyDescent="0.15">
      <c r="A156" s="48"/>
      <c r="B156" s="22"/>
      <c r="C156" s="27"/>
      <c r="D156" s="30"/>
      <c r="E156" s="30"/>
      <c r="F156" s="30"/>
      <c r="G156" s="30"/>
      <c r="H156" s="30"/>
      <c r="I156" s="30"/>
      <c r="J156" s="30"/>
      <c r="K156" s="30"/>
      <c r="L156" s="30"/>
      <c r="M156" s="30"/>
      <c r="N156" s="30"/>
      <c r="O156" s="30"/>
      <c r="P156" s="30"/>
      <c r="Q156" s="30"/>
      <c r="R156" s="30"/>
      <c r="S156" s="28"/>
      <c r="T156" s="33"/>
      <c r="U156" s="178"/>
      <c r="V156" s="33"/>
      <c r="W156" s="178"/>
      <c r="X156" s="132"/>
      <c r="AR156" s="107"/>
      <c r="AS156" s="107"/>
      <c r="AU156" s="107"/>
      <c r="BA156" s="107"/>
      <c r="BQ156" s="42"/>
      <c r="BY156" s="116"/>
    </row>
    <row r="157" spans="1:77" s="6" customFormat="1" ht="12" customHeight="1" x14ac:dyDescent="0.15">
      <c r="A157" s="48"/>
      <c r="B157" s="22"/>
      <c r="C157" s="27"/>
      <c r="D157" s="30"/>
      <c r="E157" s="30"/>
      <c r="F157" s="59"/>
      <c r="G157" s="59"/>
      <c r="H157" s="59"/>
      <c r="I157" s="59"/>
      <c r="J157" s="59"/>
      <c r="K157" s="59"/>
      <c r="L157" s="59"/>
      <c r="M157" s="59"/>
      <c r="N157" s="59"/>
      <c r="O157" s="59"/>
      <c r="P157" s="59"/>
      <c r="Q157" s="59"/>
      <c r="R157" s="59"/>
      <c r="S157" s="61"/>
      <c r="T157" s="33"/>
      <c r="U157" s="178"/>
      <c r="V157" s="33"/>
      <c r="W157" s="178"/>
      <c r="X157" s="132"/>
      <c r="AR157" s="107"/>
      <c r="AS157" s="107"/>
      <c r="AU157" s="107"/>
      <c r="BA157" s="107"/>
      <c r="BQ157" s="42"/>
      <c r="BY157" s="116"/>
    </row>
    <row r="158" spans="1:77" s="6" customFormat="1" ht="12" customHeight="1" x14ac:dyDescent="0.15">
      <c r="A158" s="48"/>
      <c r="B158" s="22"/>
      <c r="C158" s="62"/>
      <c r="D158" s="59"/>
      <c r="E158" s="59"/>
      <c r="F158" s="30"/>
      <c r="G158" s="30"/>
      <c r="H158" s="30"/>
      <c r="I158" s="30"/>
      <c r="J158" s="30"/>
      <c r="K158" s="30"/>
      <c r="L158" s="30"/>
      <c r="M158" s="30"/>
      <c r="N158" s="30"/>
      <c r="O158" s="30"/>
      <c r="P158" s="30"/>
      <c r="Q158" s="30"/>
      <c r="R158" s="30"/>
      <c r="S158" s="28"/>
      <c r="T158" s="33"/>
      <c r="U158" s="178"/>
      <c r="V158" s="33"/>
      <c r="W158" s="178"/>
      <c r="X158" s="132"/>
      <c r="AR158" s="107"/>
      <c r="AS158" s="107"/>
      <c r="AU158" s="107"/>
      <c r="BA158" s="107"/>
      <c r="BQ158" s="42"/>
      <c r="BY158" s="116"/>
    </row>
    <row r="159" spans="1:77" s="6" customFormat="1" ht="12.75" customHeight="1" x14ac:dyDescent="0.15">
      <c r="A159" s="48"/>
      <c r="B159" s="22"/>
      <c r="C159" s="27"/>
      <c r="D159" s="30"/>
      <c r="E159" s="30"/>
      <c r="F159" s="30"/>
      <c r="G159" s="30"/>
      <c r="H159" s="30"/>
      <c r="I159" s="30"/>
      <c r="J159" s="30"/>
      <c r="K159" s="30"/>
      <c r="L159" s="30"/>
      <c r="M159" s="30"/>
      <c r="N159" s="30"/>
      <c r="O159" s="30"/>
      <c r="P159" s="30"/>
      <c r="Q159" s="30"/>
      <c r="R159" s="30"/>
      <c r="S159" s="28"/>
      <c r="T159" s="33"/>
      <c r="U159" s="178"/>
      <c r="V159" s="33"/>
      <c r="W159" s="178"/>
      <c r="X159" s="132"/>
      <c r="AR159" s="107"/>
      <c r="AS159" s="107"/>
      <c r="AU159" s="107"/>
      <c r="BA159" s="107"/>
      <c r="BQ159" s="42"/>
      <c r="BY159" s="116"/>
    </row>
    <row r="160" spans="1:77" s="6" customFormat="1" x14ac:dyDescent="0.15">
      <c r="A160" s="179"/>
      <c r="B160" s="22"/>
      <c r="C160" s="62"/>
      <c r="D160" s="59"/>
      <c r="E160" s="59"/>
      <c r="F160" s="30"/>
      <c r="G160" s="30"/>
      <c r="H160" s="30"/>
      <c r="I160" s="30"/>
      <c r="J160" s="30"/>
      <c r="K160" s="30"/>
      <c r="L160" s="30"/>
      <c r="M160" s="30"/>
      <c r="N160" s="30"/>
      <c r="O160" s="30"/>
      <c r="P160" s="30"/>
      <c r="Q160" s="30"/>
      <c r="R160" s="30"/>
      <c r="S160" s="28"/>
      <c r="T160" s="33"/>
      <c r="U160" s="178"/>
      <c r="V160" s="69"/>
      <c r="W160" s="178"/>
      <c r="X160" s="132"/>
      <c r="AR160" s="107"/>
      <c r="AS160" s="107"/>
      <c r="AU160" s="107"/>
      <c r="BA160" s="107"/>
      <c r="BQ160" s="42"/>
      <c r="BY160" s="116"/>
    </row>
    <row r="161" spans="1:77" s="6" customFormat="1" x14ac:dyDescent="0.15">
      <c r="A161" s="179"/>
      <c r="B161" s="22"/>
      <c r="C161" s="62"/>
      <c r="D161" s="59"/>
      <c r="E161" s="59"/>
      <c r="F161" s="30"/>
      <c r="G161" s="30"/>
      <c r="H161" s="30"/>
      <c r="I161" s="30"/>
      <c r="J161" s="30"/>
      <c r="K161" s="30"/>
      <c r="L161" s="30"/>
      <c r="M161" s="30"/>
      <c r="N161" s="30"/>
      <c r="O161" s="30"/>
      <c r="P161" s="30"/>
      <c r="Q161" s="30"/>
      <c r="R161" s="30"/>
      <c r="S161" s="28"/>
      <c r="T161" s="33"/>
      <c r="U161" s="178"/>
      <c r="V161" s="69"/>
      <c r="W161" s="178"/>
      <c r="X161" s="132"/>
      <c r="AR161" s="107"/>
      <c r="AS161" s="107"/>
      <c r="AU161" s="107"/>
      <c r="BA161" s="107"/>
      <c r="BQ161" s="42"/>
      <c r="BY161" s="116"/>
    </row>
    <row r="162" spans="1:77" s="6" customFormat="1" ht="15" customHeight="1" x14ac:dyDescent="0.15">
      <c r="A162" s="48"/>
      <c r="B162" s="22"/>
      <c r="C162" s="27"/>
      <c r="D162" s="30"/>
      <c r="E162" s="30"/>
      <c r="F162" s="30"/>
      <c r="G162" s="30"/>
      <c r="H162" s="30"/>
      <c r="I162" s="30"/>
      <c r="J162" s="30"/>
      <c r="K162" s="30"/>
      <c r="L162" s="30"/>
      <c r="M162" s="30"/>
      <c r="N162" s="30"/>
      <c r="O162" s="30"/>
      <c r="P162" s="30"/>
      <c r="Q162" s="30"/>
      <c r="R162" s="30"/>
      <c r="S162" s="28"/>
      <c r="T162" s="33"/>
      <c r="U162" s="178"/>
      <c r="V162" s="33"/>
      <c r="W162" s="178"/>
      <c r="X162" s="132"/>
      <c r="AR162" s="107"/>
      <c r="AS162" s="107"/>
      <c r="AU162" s="107"/>
      <c r="BA162" s="107"/>
      <c r="BQ162" s="42"/>
      <c r="BY162" s="116"/>
    </row>
    <row r="163" spans="1:77" s="6" customFormat="1" ht="15" customHeight="1" x14ac:dyDescent="0.15">
      <c r="A163" s="48"/>
      <c r="B163" s="22"/>
      <c r="C163" s="27"/>
      <c r="D163" s="30"/>
      <c r="E163" s="30"/>
      <c r="F163" s="30"/>
      <c r="G163" s="30"/>
      <c r="H163" s="30"/>
      <c r="I163" s="30"/>
      <c r="J163" s="30"/>
      <c r="K163" s="30"/>
      <c r="L163" s="30"/>
      <c r="M163" s="30"/>
      <c r="N163" s="30"/>
      <c r="O163" s="30"/>
      <c r="P163" s="30"/>
      <c r="Q163" s="30"/>
      <c r="R163" s="30"/>
      <c r="S163" s="28"/>
      <c r="T163" s="33"/>
      <c r="U163" s="178"/>
      <c r="V163" s="33"/>
      <c r="W163" s="178"/>
      <c r="X163" s="132"/>
      <c r="AR163" s="107"/>
      <c r="AS163" s="107"/>
      <c r="AU163" s="107"/>
      <c r="BA163" s="107"/>
      <c r="BQ163" s="42"/>
      <c r="BY163" s="116"/>
    </row>
    <row r="164" spans="1:77" s="6" customFormat="1" ht="15" customHeight="1" x14ac:dyDescent="0.15">
      <c r="A164" s="48"/>
      <c r="B164" s="22"/>
      <c r="C164" s="62"/>
      <c r="D164" s="59"/>
      <c r="E164" s="59"/>
      <c r="F164" s="30"/>
      <c r="G164" s="30"/>
      <c r="H164" s="30"/>
      <c r="I164" s="30"/>
      <c r="J164" s="30"/>
      <c r="K164" s="30"/>
      <c r="L164" s="30"/>
      <c r="M164" s="30"/>
      <c r="N164" s="30"/>
      <c r="O164" s="30"/>
      <c r="P164" s="30"/>
      <c r="Q164" s="30"/>
      <c r="R164" s="30"/>
      <c r="S164" s="28"/>
      <c r="T164" s="33"/>
      <c r="U164" s="178"/>
      <c r="V164" s="69"/>
      <c r="W164" s="178"/>
      <c r="X164" s="132"/>
      <c r="AR164" s="107"/>
      <c r="AS164" s="107"/>
      <c r="AU164" s="107"/>
      <c r="BA164" s="107"/>
      <c r="BQ164" s="42"/>
      <c r="BY164" s="116"/>
    </row>
    <row r="165" spans="1:77" s="6" customFormat="1" ht="15" customHeight="1" x14ac:dyDescent="0.15">
      <c r="A165" s="48"/>
      <c r="B165" s="22"/>
      <c r="C165" s="27"/>
      <c r="D165" s="30"/>
      <c r="E165" s="30"/>
      <c r="F165" s="30"/>
      <c r="G165" s="30"/>
      <c r="H165" s="30"/>
      <c r="I165" s="30"/>
      <c r="J165" s="30"/>
      <c r="K165" s="30"/>
      <c r="L165" s="30"/>
      <c r="M165" s="30"/>
      <c r="N165" s="30"/>
      <c r="O165" s="30"/>
      <c r="P165" s="30"/>
      <c r="Q165" s="30"/>
      <c r="R165" s="30"/>
      <c r="S165" s="28"/>
      <c r="T165" s="33"/>
      <c r="U165" s="178"/>
      <c r="V165" s="33"/>
      <c r="W165" s="178"/>
      <c r="X165" s="132"/>
      <c r="AR165" s="107"/>
      <c r="AS165" s="107"/>
      <c r="AU165" s="107"/>
      <c r="BA165" s="107"/>
      <c r="BQ165" s="42"/>
      <c r="BY165" s="116"/>
    </row>
    <row r="166" spans="1:77" s="6" customFormat="1" ht="15" customHeight="1" x14ac:dyDescent="0.15">
      <c r="A166" s="48"/>
      <c r="B166" s="22"/>
      <c r="C166" s="62"/>
      <c r="D166" s="59"/>
      <c r="E166" s="59"/>
      <c r="F166" s="30"/>
      <c r="G166" s="30"/>
      <c r="H166" s="30"/>
      <c r="I166" s="30"/>
      <c r="J166" s="30"/>
      <c r="K166" s="30"/>
      <c r="L166" s="30"/>
      <c r="M166" s="30"/>
      <c r="N166" s="30"/>
      <c r="O166" s="30"/>
      <c r="P166" s="30"/>
      <c r="Q166" s="30"/>
      <c r="R166" s="30"/>
      <c r="S166" s="28"/>
      <c r="T166" s="33"/>
      <c r="U166" s="178"/>
      <c r="V166" s="69"/>
      <c r="W166" s="178"/>
      <c r="X166" s="132"/>
      <c r="AR166" s="107"/>
      <c r="AS166" s="107"/>
      <c r="AU166" s="107"/>
      <c r="BA166" s="107"/>
      <c r="BQ166" s="42"/>
      <c r="BY166" s="116"/>
    </row>
    <row r="167" spans="1:77" s="6" customFormat="1" ht="15" customHeight="1" x14ac:dyDescent="0.15">
      <c r="A167" s="48"/>
      <c r="B167" s="22"/>
      <c r="C167" s="27"/>
      <c r="D167" s="30"/>
      <c r="E167" s="30"/>
      <c r="F167" s="30"/>
      <c r="G167" s="30"/>
      <c r="H167" s="30"/>
      <c r="I167" s="30"/>
      <c r="J167" s="30"/>
      <c r="K167" s="30"/>
      <c r="L167" s="30"/>
      <c r="M167" s="30"/>
      <c r="N167" s="30"/>
      <c r="O167" s="30"/>
      <c r="P167" s="30"/>
      <c r="Q167" s="30"/>
      <c r="R167" s="30"/>
      <c r="S167" s="28"/>
      <c r="T167" s="33"/>
      <c r="U167" s="178"/>
      <c r="V167" s="33"/>
      <c r="W167" s="178"/>
      <c r="X167" s="132"/>
      <c r="AR167" s="107"/>
      <c r="AS167" s="107"/>
      <c r="AU167" s="107"/>
      <c r="BA167" s="107"/>
      <c r="BQ167" s="42"/>
      <c r="BY167" s="116"/>
    </row>
    <row r="168" spans="1:77" s="6" customFormat="1" ht="15" customHeight="1" x14ac:dyDescent="0.15">
      <c r="A168" s="48"/>
      <c r="B168" s="22"/>
      <c r="C168" s="27"/>
      <c r="D168" s="30"/>
      <c r="E168" s="30"/>
      <c r="F168" s="30"/>
      <c r="G168" s="30"/>
      <c r="H168" s="30"/>
      <c r="I168" s="30"/>
      <c r="J168" s="30"/>
      <c r="K168" s="30"/>
      <c r="L168" s="30"/>
      <c r="M168" s="30"/>
      <c r="N168" s="30"/>
      <c r="O168" s="30"/>
      <c r="P168" s="30"/>
      <c r="Q168" s="30"/>
      <c r="R168" s="30"/>
      <c r="S168" s="28"/>
      <c r="T168" s="33"/>
      <c r="U168" s="178"/>
      <c r="V168" s="33"/>
      <c r="W168" s="178"/>
      <c r="X168" s="132"/>
      <c r="AR168" s="107"/>
      <c r="AS168" s="107"/>
      <c r="AU168" s="107"/>
      <c r="BA168" s="107"/>
      <c r="BQ168" s="42"/>
      <c r="BY168" s="116"/>
    </row>
    <row r="169" spans="1:77" s="6" customFormat="1" ht="15" customHeight="1" x14ac:dyDescent="0.15">
      <c r="A169" s="48"/>
      <c r="B169" s="22"/>
      <c r="C169" s="27"/>
      <c r="D169" s="30"/>
      <c r="E169" s="30"/>
      <c r="F169" s="30"/>
      <c r="G169" s="30"/>
      <c r="H169" s="30"/>
      <c r="I169" s="30"/>
      <c r="J169" s="30"/>
      <c r="K169" s="30"/>
      <c r="L169" s="30"/>
      <c r="M169" s="30"/>
      <c r="N169" s="30"/>
      <c r="O169" s="30"/>
      <c r="P169" s="30"/>
      <c r="Q169" s="30"/>
      <c r="R169" s="30"/>
      <c r="S169" s="28"/>
      <c r="T169" s="33"/>
      <c r="U169" s="178"/>
      <c r="V169" s="33"/>
      <c r="W169" s="178"/>
      <c r="X169" s="132"/>
      <c r="AR169" s="107"/>
      <c r="AS169" s="107"/>
      <c r="AU169" s="107"/>
      <c r="BA169" s="107"/>
      <c r="BQ169" s="42"/>
      <c r="BY169" s="116"/>
    </row>
    <row r="170" spans="1:77" s="6" customFormat="1" ht="15" customHeight="1" x14ac:dyDescent="0.15">
      <c r="A170" s="48"/>
      <c r="B170" s="22"/>
      <c r="C170" s="62"/>
      <c r="D170" s="59"/>
      <c r="E170" s="30"/>
      <c r="F170" s="30"/>
      <c r="G170" s="30"/>
      <c r="H170" s="30"/>
      <c r="I170" s="30"/>
      <c r="J170" s="30"/>
      <c r="K170" s="30"/>
      <c r="L170" s="30"/>
      <c r="M170" s="59"/>
      <c r="N170" s="59"/>
      <c r="O170" s="59"/>
      <c r="P170" s="59"/>
      <c r="Q170" s="59"/>
      <c r="R170" s="59"/>
      <c r="S170" s="61"/>
      <c r="T170" s="69"/>
      <c r="U170" s="178"/>
      <c r="V170" s="33"/>
      <c r="W170" s="178"/>
      <c r="X170" s="132"/>
      <c r="AR170" s="107"/>
      <c r="AS170" s="107"/>
      <c r="AU170" s="107"/>
      <c r="BA170" s="107"/>
      <c r="BQ170" s="42"/>
      <c r="BY170" s="116"/>
    </row>
    <row r="171" spans="1:77" s="6" customFormat="1" ht="24" customHeight="1" x14ac:dyDescent="0.15">
      <c r="A171" s="67"/>
      <c r="B171" s="22"/>
      <c r="C171" s="27"/>
      <c r="D171" s="30"/>
      <c r="E171" s="30"/>
      <c r="F171" s="30"/>
      <c r="G171" s="30"/>
      <c r="H171" s="30"/>
      <c r="I171" s="30"/>
      <c r="J171" s="30"/>
      <c r="K171" s="30"/>
      <c r="L171" s="30"/>
      <c r="M171" s="30"/>
      <c r="N171" s="30"/>
      <c r="O171" s="30"/>
      <c r="P171" s="30"/>
      <c r="Q171" s="30"/>
      <c r="R171" s="30"/>
      <c r="S171" s="28"/>
      <c r="T171" s="33"/>
      <c r="U171" s="178"/>
      <c r="V171" s="33"/>
      <c r="W171" s="178"/>
      <c r="X171" s="132"/>
      <c r="AR171" s="107"/>
      <c r="AS171" s="107"/>
      <c r="AU171" s="107"/>
      <c r="BA171" s="107"/>
      <c r="BQ171" s="42"/>
      <c r="BY171" s="116"/>
    </row>
    <row r="172" spans="1:77" s="6" customFormat="1" ht="15.75" customHeight="1" x14ac:dyDescent="0.15">
      <c r="A172" s="67"/>
      <c r="B172" s="22"/>
      <c r="C172" s="62"/>
      <c r="D172" s="59"/>
      <c r="E172" s="59"/>
      <c r="F172" s="30"/>
      <c r="G172" s="30"/>
      <c r="H172" s="30"/>
      <c r="I172" s="30"/>
      <c r="J172" s="30"/>
      <c r="K172" s="30"/>
      <c r="L172" s="30"/>
      <c r="M172" s="30"/>
      <c r="N172" s="30"/>
      <c r="O172" s="30"/>
      <c r="P172" s="30"/>
      <c r="Q172" s="30"/>
      <c r="R172" s="30"/>
      <c r="S172" s="28"/>
      <c r="T172" s="69"/>
      <c r="U172" s="178"/>
      <c r="V172" s="33"/>
      <c r="W172" s="178"/>
      <c r="X172" s="132"/>
      <c r="AR172" s="107"/>
      <c r="AS172" s="107"/>
      <c r="AU172" s="107"/>
      <c r="BA172" s="107"/>
      <c r="BQ172" s="42"/>
      <c r="BY172" s="116"/>
    </row>
    <row r="173" spans="1:77" s="6" customFormat="1" ht="12.75" customHeight="1" x14ac:dyDescent="0.15">
      <c r="A173" s="48"/>
      <c r="B173" s="22"/>
      <c r="C173" s="62"/>
      <c r="D173" s="59"/>
      <c r="E173" s="59"/>
      <c r="F173" s="59"/>
      <c r="G173" s="30"/>
      <c r="H173" s="30"/>
      <c r="I173" s="30"/>
      <c r="J173" s="30"/>
      <c r="K173" s="30"/>
      <c r="L173" s="30"/>
      <c r="M173" s="30"/>
      <c r="N173" s="30"/>
      <c r="O173" s="30"/>
      <c r="P173" s="30"/>
      <c r="Q173" s="30"/>
      <c r="R173" s="30"/>
      <c r="S173" s="28"/>
      <c r="T173" s="33"/>
      <c r="U173" s="178"/>
      <c r="V173" s="33"/>
      <c r="W173" s="178"/>
      <c r="X173" s="132"/>
      <c r="AR173" s="107"/>
      <c r="AS173" s="107"/>
      <c r="AU173" s="107"/>
      <c r="BA173" s="107"/>
      <c r="BQ173" s="42"/>
      <c r="BY173" s="116"/>
    </row>
    <row r="174" spans="1:77" s="6" customFormat="1" ht="12.75" customHeight="1" x14ac:dyDescent="0.15">
      <c r="A174" s="48"/>
      <c r="B174" s="22"/>
      <c r="C174" s="27"/>
      <c r="D174" s="30"/>
      <c r="E174" s="30"/>
      <c r="F174" s="30"/>
      <c r="G174" s="30"/>
      <c r="H174" s="30"/>
      <c r="I174" s="30"/>
      <c r="J174" s="30"/>
      <c r="K174" s="30"/>
      <c r="L174" s="30"/>
      <c r="M174" s="30"/>
      <c r="N174" s="30"/>
      <c r="O174" s="30"/>
      <c r="P174" s="30"/>
      <c r="Q174" s="30"/>
      <c r="R174" s="30"/>
      <c r="S174" s="28"/>
      <c r="T174" s="33"/>
      <c r="U174" s="178"/>
      <c r="V174" s="33"/>
      <c r="W174" s="178"/>
      <c r="X174" s="132"/>
      <c r="AR174" s="107"/>
      <c r="AS174" s="107"/>
      <c r="AU174" s="107"/>
      <c r="BA174" s="107"/>
      <c r="BQ174" s="42"/>
      <c r="BY174" s="116"/>
    </row>
    <row r="175" spans="1:77" s="6" customFormat="1" ht="12.75" customHeight="1" x14ac:dyDescent="0.15">
      <c r="A175" s="48"/>
      <c r="B175" s="22"/>
      <c r="C175" s="27"/>
      <c r="D175" s="30"/>
      <c r="E175" s="30"/>
      <c r="F175" s="30"/>
      <c r="G175" s="30"/>
      <c r="H175" s="30"/>
      <c r="I175" s="30"/>
      <c r="J175" s="30"/>
      <c r="K175" s="30"/>
      <c r="L175" s="30"/>
      <c r="M175" s="30"/>
      <c r="N175" s="30"/>
      <c r="O175" s="30"/>
      <c r="P175" s="30"/>
      <c r="Q175" s="30"/>
      <c r="R175" s="30"/>
      <c r="S175" s="28"/>
      <c r="T175" s="33"/>
      <c r="U175" s="178"/>
      <c r="V175" s="33"/>
      <c r="W175" s="178"/>
      <c r="X175" s="132"/>
      <c r="AR175" s="107"/>
      <c r="AS175" s="107"/>
      <c r="AU175" s="107"/>
      <c r="BA175" s="107"/>
      <c r="BQ175" s="42"/>
      <c r="BY175" s="116"/>
    </row>
    <row r="176" spans="1:77" s="6" customFormat="1" ht="12.75" customHeight="1" x14ac:dyDescent="0.15">
      <c r="A176" s="48"/>
      <c r="B176" s="22"/>
      <c r="C176" s="27"/>
      <c r="D176" s="30"/>
      <c r="E176" s="30"/>
      <c r="F176" s="30"/>
      <c r="G176" s="30"/>
      <c r="H176" s="30"/>
      <c r="I176" s="30"/>
      <c r="J176" s="30"/>
      <c r="K176" s="30"/>
      <c r="L176" s="30"/>
      <c r="M176" s="30"/>
      <c r="N176" s="30"/>
      <c r="O176" s="30"/>
      <c r="P176" s="30"/>
      <c r="Q176" s="30"/>
      <c r="R176" s="30"/>
      <c r="S176" s="28"/>
      <c r="T176" s="33"/>
      <c r="U176" s="178"/>
      <c r="V176" s="33"/>
      <c r="W176" s="178"/>
      <c r="X176" s="132"/>
      <c r="AR176" s="107"/>
      <c r="AS176" s="107"/>
      <c r="AU176" s="107"/>
      <c r="BA176" s="107"/>
      <c r="BQ176" s="42"/>
      <c r="BY176" s="116"/>
    </row>
    <row r="177" spans="1:77" s="6" customFormat="1" ht="12.75" customHeight="1" x14ac:dyDescent="0.15">
      <c r="A177" s="48"/>
      <c r="B177" s="22"/>
      <c r="C177" s="27"/>
      <c r="D177" s="30"/>
      <c r="E177" s="30"/>
      <c r="F177" s="30"/>
      <c r="G177" s="30"/>
      <c r="H177" s="30"/>
      <c r="I177" s="30"/>
      <c r="J177" s="30"/>
      <c r="K177" s="30"/>
      <c r="L177" s="30"/>
      <c r="M177" s="30"/>
      <c r="N177" s="30"/>
      <c r="O177" s="30"/>
      <c r="P177" s="30"/>
      <c r="Q177" s="30"/>
      <c r="R177" s="30"/>
      <c r="S177" s="28"/>
      <c r="T177" s="33"/>
      <c r="U177" s="178"/>
      <c r="V177" s="33"/>
      <c r="W177" s="178"/>
      <c r="X177" s="132"/>
      <c r="AR177" s="107"/>
      <c r="AS177" s="107"/>
      <c r="AU177" s="107"/>
      <c r="BA177" s="107"/>
      <c r="BQ177" s="42"/>
      <c r="BY177" s="116"/>
    </row>
    <row r="178" spans="1:77" s="6" customFormat="1" ht="12.75" customHeight="1" x14ac:dyDescent="0.15">
      <c r="A178" s="48"/>
      <c r="B178" s="22"/>
      <c r="C178" s="27"/>
      <c r="D178" s="30"/>
      <c r="E178" s="30"/>
      <c r="F178" s="30"/>
      <c r="G178" s="30"/>
      <c r="H178" s="30"/>
      <c r="I178" s="30"/>
      <c r="J178" s="30"/>
      <c r="K178" s="30"/>
      <c r="L178" s="30"/>
      <c r="M178" s="30"/>
      <c r="N178" s="30"/>
      <c r="O178" s="30"/>
      <c r="P178" s="30"/>
      <c r="Q178" s="30"/>
      <c r="R178" s="30"/>
      <c r="S178" s="28"/>
      <c r="T178" s="33"/>
      <c r="U178" s="178"/>
      <c r="V178" s="33"/>
      <c r="W178" s="178"/>
      <c r="X178" s="132"/>
      <c r="AR178" s="107"/>
      <c r="AS178" s="107"/>
      <c r="AU178" s="107"/>
      <c r="BA178" s="107"/>
      <c r="BQ178" s="42"/>
      <c r="BY178" s="116"/>
    </row>
    <row r="179" spans="1:77" s="6" customFormat="1" ht="12.75" customHeight="1" x14ac:dyDescent="0.15">
      <c r="A179" s="73"/>
      <c r="B179" s="117"/>
      <c r="C179" s="27"/>
      <c r="D179" s="30"/>
      <c r="E179" s="30"/>
      <c r="F179" s="30"/>
      <c r="G179" s="30"/>
      <c r="H179" s="30"/>
      <c r="I179" s="30"/>
      <c r="J179" s="30"/>
      <c r="K179" s="30"/>
      <c r="L179" s="30"/>
      <c r="M179" s="30"/>
      <c r="N179" s="30"/>
      <c r="O179" s="30"/>
      <c r="P179" s="30"/>
      <c r="Q179" s="30"/>
      <c r="R179" s="30"/>
      <c r="S179" s="28"/>
      <c r="T179" s="33"/>
      <c r="U179" s="178"/>
      <c r="V179" s="33"/>
      <c r="W179" s="178"/>
      <c r="X179" s="132"/>
      <c r="AR179" s="107"/>
      <c r="AS179" s="107"/>
      <c r="AU179" s="107"/>
      <c r="BA179" s="107"/>
      <c r="BQ179" s="42"/>
      <c r="BY179" s="116"/>
    </row>
    <row r="180" spans="1:77" s="6" customFormat="1" ht="12.75" customHeight="1" x14ac:dyDescent="0.15">
      <c r="A180" s="48"/>
      <c r="B180" s="22"/>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c r="AR180" s="107"/>
      <c r="AS180" s="107"/>
      <c r="AU180" s="107"/>
      <c r="BA180" s="107"/>
      <c r="BQ180" s="42"/>
      <c r="BY180" s="116"/>
    </row>
    <row r="181" spans="1:77" s="6" customFormat="1" ht="18" customHeight="1" x14ac:dyDescent="0.15">
      <c r="A181" s="216"/>
      <c r="B181" s="92"/>
      <c r="C181" s="93"/>
      <c r="D181" s="95"/>
      <c r="E181" s="95"/>
      <c r="F181" s="95"/>
      <c r="G181" s="95"/>
      <c r="H181" s="95"/>
      <c r="I181" s="95"/>
      <c r="J181" s="95"/>
      <c r="K181" s="95"/>
      <c r="L181" s="95"/>
      <c r="M181" s="95"/>
      <c r="N181" s="95"/>
      <c r="O181" s="95"/>
      <c r="P181" s="95"/>
      <c r="Q181" s="95"/>
      <c r="R181" s="95"/>
      <c r="S181" s="99"/>
      <c r="T181" s="92"/>
      <c r="U181" s="184"/>
      <c r="V181" s="185"/>
      <c r="W181" s="184"/>
      <c r="X181" s="132"/>
      <c r="AR181" s="107"/>
      <c r="AS181" s="107"/>
      <c r="AU181" s="107"/>
      <c r="BA181" s="107"/>
      <c r="BQ181" s="42"/>
      <c r="BY181" s="116"/>
    </row>
    <row r="182" spans="1:77" s="6" customFormat="1" x14ac:dyDescent="0.15">
      <c r="A182" s="186"/>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754"/>
      <c r="B184" s="755"/>
      <c r="C184" s="755"/>
      <c r="D184" s="755"/>
    </row>
    <row r="185" spans="1:77" s="64" customFormat="1" ht="21" customHeight="1" x14ac:dyDescent="0.15">
      <c r="A185" s="754"/>
      <c r="B185" s="755"/>
      <c r="C185" s="755"/>
      <c r="D185" s="755"/>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184:A185"/>
    <mergeCell ref="B184:B185"/>
    <mergeCell ref="C184:C185"/>
    <mergeCell ref="D184:D185"/>
    <mergeCell ref="A135:A138"/>
    <mergeCell ref="B135:B138"/>
    <mergeCell ref="C135:S137"/>
    <mergeCell ref="T135:U137"/>
    <mergeCell ref="V135:W137"/>
    <mergeCell ref="AG120:AG122"/>
    <mergeCell ref="AH120:AH122"/>
    <mergeCell ref="AI120:AI122"/>
    <mergeCell ref="A119:A122"/>
    <mergeCell ref="B119:AE119"/>
    <mergeCell ref="AF119:AG119"/>
    <mergeCell ref="AH119:AI119"/>
    <mergeCell ref="AJ119:AK119"/>
    <mergeCell ref="B120:B122"/>
    <mergeCell ref="AJ120:AJ122"/>
    <mergeCell ref="AK120:AK122"/>
    <mergeCell ref="C120:S121"/>
    <mergeCell ref="T120:U121"/>
    <mergeCell ref="V120:W121"/>
    <mergeCell ref="X120:AE120"/>
    <mergeCell ref="AF120:AF122"/>
    <mergeCell ref="X121:AA121"/>
    <mergeCell ref="AB121:AE121"/>
    <mergeCell ref="A110:B110"/>
    <mergeCell ref="A111:B11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sqref="A1:XFD1048576"/>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c r="B1" s="1"/>
      <c r="C1" s="2"/>
      <c r="D1" s="2"/>
      <c r="E1" s="2"/>
      <c r="F1" s="2"/>
      <c r="G1" s="2"/>
      <c r="H1" s="2"/>
      <c r="I1" s="2"/>
      <c r="J1" s="2"/>
      <c r="K1" s="2"/>
      <c r="L1" s="2"/>
      <c r="AD1" s="2"/>
      <c r="AE1" s="2"/>
      <c r="AH1" s="2"/>
      <c r="AK1" s="2"/>
      <c r="AL1" s="2"/>
      <c r="AM1" s="2"/>
      <c r="AN1" s="2"/>
      <c r="AO1" s="2"/>
      <c r="AP1" s="2"/>
    </row>
    <row r="2" spans="1:105" s="3" customFormat="1" ht="12.75" customHeight="1" x14ac:dyDescent="0.15">
      <c r="A2" s="1"/>
      <c r="B2" s="1"/>
      <c r="C2" s="2"/>
      <c r="D2" s="2"/>
      <c r="E2" s="2"/>
      <c r="F2" s="2"/>
      <c r="G2" s="2"/>
      <c r="H2" s="2"/>
      <c r="I2" s="2"/>
      <c r="J2" s="2"/>
      <c r="K2" s="2"/>
      <c r="L2" s="2"/>
      <c r="AD2" s="2"/>
      <c r="AE2" s="2"/>
      <c r="AH2" s="2"/>
      <c r="AK2" s="2"/>
      <c r="AL2" s="2"/>
      <c r="AM2" s="2"/>
      <c r="AN2" s="2"/>
      <c r="AO2" s="2"/>
      <c r="AP2" s="2"/>
    </row>
    <row r="3" spans="1:105" s="3" customFormat="1" ht="12.75" customHeight="1" x14ac:dyDescent="0.2">
      <c r="A3" s="1"/>
      <c r="B3" s="1"/>
      <c r="C3" s="2"/>
      <c r="D3" s="2"/>
      <c r="E3" s="4"/>
      <c r="F3" s="2"/>
      <c r="G3" s="2"/>
      <c r="H3" s="2"/>
      <c r="I3" s="2"/>
      <c r="J3" s="2"/>
      <c r="K3" s="2"/>
      <c r="L3" s="2"/>
      <c r="AD3" s="2"/>
      <c r="AE3" s="2"/>
      <c r="AH3" s="2"/>
      <c r="AK3" s="2"/>
      <c r="AL3" s="2"/>
      <c r="AM3" s="2"/>
      <c r="AN3" s="2"/>
      <c r="AO3" s="2"/>
      <c r="AP3" s="2"/>
    </row>
    <row r="4" spans="1:105" s="3" customFormat="1" ht="12.75" customHeight="1" x14ac:dyDescent="0.15">
      <c r="A4" s="1"/>
      <c r="B4" s="1"/>
      <c r="C4" s="2"/>
      <c r="D4" s="2"/>
      <c r="E4" s="2"/>
      <c r="F4" s="2"/>
      <c r="G4" s="2"/>
      <c r="H4" s="2"/>
      <c r="I4" s="2"/>
      <c r="J4" s="2"/>
      <c r="K4" s="2"/>
      <c r="L4" s="2"/>
      <c r="AD4" s="2"/>
      <c r="AE4" s="2"/>
      <c r="AH4" s="2"/>
      <c r="AK4" s="2"/>
      <c r="AL4" s="2"/>
      <c r="AM4" s="2"/>
      <c r="AN4" s="2"/>
      <c r="AO4" s="2"/>
      <c r="AP4" s="2"/>
    </row>
    <row r="5" spans="1:105" s="3" customFormat="1" ht="12.75" customHeight="1" x14ac:dyDescent="0.15">
      <c r="A5" s="5"/>
      <c r="B5" s="5"/>
      <c r="C5" s="2"/>
      <c r="D5" s="2"/>
      <c r="E5" s="2"/>
      <c r="F5" s="2"/>
      <c r="G5" s="2"/>
      <c r="H5" s="2"/>
      <c r="I5" s="2"/>
      <c r="J5" s="2"/>
      <c r="K5" s="2"/>
      <c r="L5" s="2"/>
      <c r="AD5" s="2"/>
      <c r="AE5" s="2"/>
      <c r="AH5" s="2"/>
      <c r="AK5" s="2"/>
      <c r="AL5" s="2"/>
      <c r="AM5" s="2"/>
      <c r="AN5" s="2"/>
      <c r="AO5" s="2"/>
      <c r="AP5" s="2"/>
    </row>
    <row r="6" spans="1:105" s="6" customFormat="1" ht="39.75" customHeight="1" x14ac:dyDescent="0.15">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706"/>
      <c r="AA6" s="706"/>
      <c r="AB6" s="706"/>
      <c r="AC6" s="706"/>
      <c r="AD6" s="706"/>
      <c r="AH6" s="212"/>
      <c r="AK6" s="212"/>
      <c r="AN6" s="209"/>
      <c r="AP6" s="705"/>
      <c r="AQ6" s="705"/>
      <c r="AR6" s="705"/>
      <c r="AS6" s="705"/>
      <c r="AU6" s="212"/>
      <c r="AV6" s="707"/>
      <c r="CZ6" s="3"/>
      <c r="DA6" s="3"/>
    </row>
    <row r="7" spans="1:105" s="6" customFormat="1" ht="67.5" customHeight="1" thickBot="1" x14ac:dyDescent="0.25">
      <c r="A7" s="7"/>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12"/>
      <c r="AN7" s="209"/>
      <c r="AO7" s="212"/>
      <c r="AP7" s="705"/>
      <c r="AQ7" s="705"/>
      <c r="AR7" s="705"/>
      <c r="AS7" s="705"/>
      <c r="AT7" s="705"/>
      <c r="AU7" s="705"/>
      <c r="AV7" s="707"/>
      <c r="AW7" s="705"/>
      <c r="AX7" s="705"/>
      <c r="CZ7" s="3"/>
      <c r="DA7" s="3"/>
    </row>
    <row r="8" spans="1:105" s="11" customFormat="1" ht="34.5" customHeight="1" thickTop="1" x14ac:dyDescent="0.15">
      <c r="A8" s="581"/>
      <c r="B8" s="596"/>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597"/>
      <c r="AF8" s="581"/>
      <c r="AG8" s="590"/>
      <c r="AH8" s="581"/>
      <c r="AI8" s="590"/>
      <c r="AJ8" s="710"/>
      <c r="AK8" s="581"/>
      <c r="AL8" s="590"/>
      <c r="AM8" s="581"/>
      <c r="AN8" s="590"/>
      <c r="AO8" s="9"/>
      <c r="AP8" s="718"/>
      <c r="AQ8" s="721"/>
      <c r="AR8" s="718"/>
      <c r="AS8" s="721"/>
      <c r="AT8" s="718"/>
      <c r="AU8" s="721"/>
      <c r="AV8" s="725"/>
      <c r="AW8" s="728"/>
      <c r="AX8" s="713"/>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582"/>
      <c r="B9" s="534"/>
      <c r="C9" s="581"/>
      <c r="D9" s="595"/>
      <c r="E9" s="595"/>
      <c r="F9" s="595"/>
      <c r="G9" s="595"/>
      <c r="H9" s="595"/>
      <c r="I9" s="595"/>
      <c r="J9" s="595"/>
      <c r="K9" s="595"/>
      <c r="L9" s="595"/>
      <c r="M9" s="595"/>
      <c r="N9" s="595"/>
      <c r="O9" s="595"/>
      <c r="P9" s="595"/>
      <c r="Q9" s="595"/>
      <c r="R9" s="595"/>
      <c r="S9" s="590"/>
      <c r="T9" s="581"/>
      <c r="U9" s="590"/>
      <c r="V9" s="557"/>
      <c r="W9" s="539"/>
      <c r="X9" s="548"/>
      <c r="Y9" s="716"/>
      <c r="Z9" s="716"/>
      <c r="AA9" s="716"/>
      <c r="AB9" s="717"/>
      <c r="AC9" s="717"/>
      <c r="AD9" s="717"/>
      <c r="AE9" s="717"/>
      <c r="AF9" s="582"/>
      <c r="AG9" s="709"/>
      <c r="AH9" s="582"/>
      <c r="AI9" s="709"/>
      <c r="AJ9" s="711"/>
      <c r="AK9" s="582"/>
      <c r="AL9" s="709"/>
      <c r="AM9" s="582"/>
      <c r="AN9" s="709"/>
      <c r="AO9" s="9"/>
      <c r="AP9" s="719"/>
      <c r="AQ9" s="722"/>
      <c r="AR9" s="719"/>
      <c r="AS9" s="722"/>
      <c r="AT9" s="719"/>
      <c r="AU9" s="722"/>
      <c r="AV9" s="726"/>
      <c r="AW9" s="729"/>
      <c r="AX9" s="714"/>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582"/>
      <c r="B10" s="535"/>
      <c r="C10" s="583"/>
      <c r="D10" s="603"/>
      <c r="E10" s="603"/>
      <c r="F10" s="603"/>
      <c r="G10" s="603"/>
      <c r="H10" s="603"/>
      <c r="I10" s="603"/>
      <c r="J10" s="603"/>
      <c r="K10" s="603"/>
      <c r="L10" s="603"/>
      <c r="M10" s="603"/>
      <c r="N10" s="603"/>
      <c r="O10" s="603"/>
      <c r="P10" s="603"/>
      <c r="Q10" s="603"/>
      <c r="R10" s="603"/>
      <c r="S10" s="591"/>
      <c r="T10" s="583"/>
      <c r="U10" s="591"/>
      <c r="V10" s="559"/>
      <c r="W10" s="561"/>
      <c r="X10" s="562"/>
      <c r="Y10" s="563"/>
      <c r="Z10" s="563"/>
      <c r="AA10" s="564"/>
      <c r="AB10" s="562"/>
      <c r="AC10" s="563"/>
      <c r="AD10" s="563"/>
      <c r="AE10" s="563"/>
      <c r="AF10" s="583"/>
      <c r="AG10" s="591"/>
      <c r="AH10" s="583"/>
      <c r="AI10" s="591"/>
      <c r="AJ10" s="711"/>
      <c r="AK10" s="583"/>
      <c r="AL10" s="591"/>
      <c r="AM10" s="583"/>
      <c r="AN10" s="591"/>
      <c r="AO10" s="9"/>
      <c r="AP10" s="719"/>
      <c r="AQ10" s="722"/>
      <c r="AR10" s="719"/>
      <c r="AS10" s="722"/>
      <c r="AT10" s="719"/>
      <c r="AU10" s="722"/>
      <c r="AV10" s="726"/>
      <c r="AW10" s="729"/>
      <c r="AX10" s="714"/>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583"/>
      <c r="B11" s="536"/>
      <c r="C11" s="13"/>
      <c r="D11" s="14"/>
      <c r="E11" s="15"/>
      <c r="F11" s="15"/>
      <c r="G11" s="15"/>
      <c r="H11" s="16"/>
      <c r="I11" s="16"/>
      <c r="J11" s="16"/>
      <c r="K11" s="16"/>
      <c r="L11" s="16"/>
      <c r="M11" s="16"/>
      <c r="N11" s="16"/>
      <c r="O11" s="16"/>
      <c r="P11" s="16"/>
      <c r="Q11" s="16"/>
      <c r="R11" s="16"/>
      <c r="S11" s="17"/>
      <c r="T11" s="13"/>
      <c r="U11" s="18"/>
      <c r="V11" s="220"/>
      <c r="W11" s="18"/>
      <c r="X11" s="216"/>
      <c r="Y11" s="19"/>
      <c r="Z11" s="15"/>
      <c r="AA11" s="18"/>
      <c r="AB11" s="19"/>
      <c r="AC11" s="19"/>
      <c r="AD11" s="15"/>
      <c r="AE11" s="18"/>
      <c r="AF11" s="13"/>
      <c r="AG11" s="225"/>
      <c r="AH11" s="13"/>
      <c r="AI11" s="18"/>
      <c r="AJ11" s="712"/>
      <c r="AK11" s="13"/>
      <c r="AL11" s="18"/>
      <c r="AM11" s="13"/>
      <c r="AN11" s="18"/>
      <c r="AO11" s="20"/>
      <c r="AP11" s="720"/>
      <c r="AQ11" s="723"/>
      <c r="AR11" s="720"/>
      <c r="AS11" s="723"/>
      <c r="AT11" s="720"/>
      <c r="AU11" s="723"/>
      <c r="AV11" s="727"/>
      <c r="AW11" s="730"/>
      <c r="AX11" s="715"/>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c r="B12" s="22"/>
      <c r="C12" s="23"/>
      <c r="D12" s="24"/>
      <c r="E12" s="25"/>
      <c r="F12" s="25"/>
      <c r="G12" s="26"/>
      <c r="H12" s="26"/>
      <c r="I12" s="26"/>
      <c r="J12" s="26"/>
      <c r="K12" s="26"/>
      <c r="L12" s="26"/>
      <c r="M12" s="26"/>
      <c r="N12" s="26"/>
      <c r="O12" s="26"/>
      <c r="P12" s="26"/>
      <c r="Q12" s="26"/>
      <c r="R12" s="26"/>
      <c r="S12" s="26"/>
      <c r="T12" s="27"/>
      <c r="U12" s="28"/>
      <c r="V12" s="27"/>
      <c r="W12" s="28"/>
      <c r="X12" s="29"/>
      <c r="Y12" s="27"/>
      <c r="Z12" s="30"/>
      <c r="AA12" s="28"/>
      <c r="AB12" s="31"/>
      <c r="AC12" s="27"/>
      <c r="AD12" s="30"/>
      <c r="AE12" s="28"/>
      <c r="AF12" s="23"/>
      <c r="AG12" s="32"/>
      <c r="AH12" s="33"/>
      <c r="AI12" s="34"/>
      <c r="AJ12" s="32"/>
      <c r="AK12" s="33"/>
      <c r="AL12" s="34"/>
      <c r="AM12" s="33"/>
      <c r="AN12" s="34"/>
      <c r="AO12" s="35"/>
      <c r="AP12" s="36"/>
      <c r="AQ12" s="37"/>
      <c r="AR12" s="36"/>
      <c r="AS12" s="37"/>
      <c r="AT12" s="36"/>
      <c r="AU12" s="37"/>
      <c r="AV12" s="38"/>
      <c r="AW12" s="39"/>
      <c r="AX12" s="40"/>
      <c r="AY12" s="41"/>
      <c r="BF12" s="6"/>
      <c r="BG12" s="6"/>
      <c r="BH12" s="6"/>
      <c r="BI12" s="6"/>
      <c r="BJ12" s="6"/>
      <c r="BK12" s="6"/>
      <c r="BL12" s="6"/>
      <c r="BM12" s="6"/>
      <c r="BN12" s="6"/>
      <c r="BO12" s="6"/>
      <c r="BP12" s="42"/>
      <c r="BQ12" s="43"/>
      <c r="BR12" s="43"/>
      <c r="BS12" s="43"/>
      <c r="BT12" s="43"/>
      <c r="BU12" s="44"/>
      <c r="BV12" s="45"/>
      <c r="BW12" s="46"/>
      <c r="BX12" s="47"/>
      <c r="BY12" s="47"/>
      <c r="BZ12" s="47"/>
      <c r="CA12" s="47"/>
      <c r="CB12" s="47"/>
      <c r="CC12" s="47"/>
      <c r="CD12" s="47"/>
      <c r="CY12" s="12"/>
      <c r="CZ12" s="12"/>
    </row>
    <row r="13" spans="1:105" s="11" customFormat="1" ht="11.25" x14ac:dyDescent="0.15">
      <c r="A13" s="48"/>
      <c r="B13" s="22"/>
      <c r="C13" s="27"/>
      <c r="D13" s="49"/>
      <c r="E13" s="50"/>
      <c r="F13" s="50"/>
      <c r="G13" s="50"/>
      <c r="H13" s="51"/>
      <c r="I13" s="51"/>
      <c r="J13" s="51"/>
      <c r="K13" s="51"/>
      <c r="L13" s="51"/>
      <c r="M13" s="51"/>
      <c r="N13" s="51"/>
      <c r="O13" s="51"/>
      <c r="P13" s="51"/>
      <c r="Q13" s="51"/>
      <c r="R13" s="51"/>
      <c r="S13" s="52"/>
      <c r="T13" s="27"/>
      <c r="U13" s="28"/>
      <c r="V13" s="27"/>
      <c r="W13" s="28"/>
      <c r="X13" s="29"/>
      <c r="Y13" s="27"/>
      <c r="Z13" s="30"/>
      <c r="AA13" s="28"/>
      <c r="AB13" s="31"/>
      <c r="AC13" s="27"/>
      <c r="AD13" s="30"/>
      <c r="AE13" s="28"/>
      <c r="AF13" s="27"/>
      <c r="AG13" s="32"/>
      <c r="AH13" s="27"/>
      <c r="AI13" s="28"/>
      <c r="AJ13" s="32"/>
      <c r="AK13" s="33"/>
      <c r="AL13" s="28"/>
      <c r="AM13" s="33"/>
      <c r="AN13" s="28"/>
      <c r="AO13" s="35"/>
      <c r="AP13" s="53"/>
      <c r="AQ13" s="54"/>
      <c r="AR13" s="53"/>
      <c r="AS13" s="54"/>
      <c r="AT13" s="53"/>
      <c r="AU13" s="54"/>
      <c r="AV13" s="55"/>
      <c r="AW13" s="56"/>
      <c r="AX13" s="57"/>
      <c r="AY13" s="41"/>
      <c r="BF13" s="6"/>
      <c r="BG13" s="6"/>
      <c r="BH13" s="6"/>
      <c r="BI13" s="6"/>
      <c r="BJ13" s="6"/>
      <c r="BK13" s="6"/>
      <c r="BL13" s="6"/>
      <c r="BM13" s="6"/>
      <c r="BN13" s="6"/>
      <c r="BO13" s="6"/>
      <c r="BP13" s="42"/>
      <c r="BQ13" s="43"/>
      <c r="BR13" s="43"/>
      <c r="BS13" s="43"/>
      <c r="BT13" s="43"/>
      <c r="BU13" s="43"/>
      <c r="BV13" s="45"/>
      <c r="BW13" s="46"/>
      <c r="BX13" s="47"/>
      <c r="BY13" s="47"/>
      <c r="BZ13" s="47"/>
      <c r="CA13" s="47"/>
      <c r="CB13" s="47"/>
      <c r="CC13" s="47"/>
      <c r="CD13" s="47"/>
      <c r="CY13" s="12"/>
      <c r="CZ13" s="12"/>
    </row>
    <row r="14" spans="1:105" s="11" customFormat="1" ht="11.25" x14ac:dyDescent="0.15">
      <c r="A14" s="48"/>
      <c r="B14" s="22"/>
      <c r="C14" s="27"/>
      <c r="D14" s="58"/>
      <c r="E14" s="59"/>
      <c r="F14" s="59"/>
      <c r="G14" s="59"/>
      <c r="H14" s="60"/>
      <c r="I14" s="60"/>
      <c r="J14" s="60"/>
      <c r="K14" s="60"/>
      <c r="L14" s="60"/>
      <c r="M14" s="60"/>
      <c r="N14" s="60"/>
      <c r="O14" s="60"/>
      <c r="P14" s="60"/>
      <c r="Q14" s="60"/>
      <c r="R14" s="60"/>
      <c r="S14" s="60"/>
      <c r="T14" s="27"/>
      <c r="U14" s="61"/>
      <c r="V14" s="27"/>
      <c r="W14" s="28"/>
      <c r="X14" s="29"/>
      <c r="Y14" s="27"/>
      <c r="Z14" s="30"/>
      <c r="AA14" s="28"/>
      <c r="AC14" s="62"/>
      <c r="AD14" s="58"/>
      <c r="AE14" s="59"/>
      <c r="AF14" s="59"/>
      <c r="AG14" s="58"/>
      <c r="AH14" s="27"/>
      <c r="AI14" s="61"/>
      <c r="AJ14" s="32"/>
      <c r="AK14" s="33"/>
      <c r="AL14" s="61"/>
      <c r="AM14" s="33"/>
      <c r="AN14" s="61"/>
      <c r="AO14" s="35"/>
      <c r="AP14" s="53"/>
      <c r="AQ14" s="54"/>
      <c r="AR14" s="53"/>
      <c r="AS14" s="54"/>
      <c r="AT14" s="53"/>
      <c r="AU14" s="54"/>
      <c r="AV14" s="55"/>
      <c r="AW14" s="56"/>
      <c r="AX14" s="63"/>
      <c r="AY14" s="41"/>
      <c r="BF14" s="6"/>
      <c r="BG14" s="6"/>
      <c r="BH14" s="6"/>
      <c r="BI14" s="6"/>
      <c r="BJ14" s="6"/>
      <c r="BK14" s="6"/>
      <c r="BL14" s="6"/>
      <c r="BM14" s="6"/>
      <c r="BN14" s="6"/>
      <c r="BO14" s="6"/>
      <c r="BP14" s="42"/>
      <c r="BQ14" s="43"/>
      <c r="BR14" s="43"/>
      <c r="BS14" s="43"/>
      <c r="BT14" s="43"/>
      <c r="BU14" s="43"/>
      <c r="BV14" s="46"/>
      <c r="BW14" s="46"/>
      <c r="BX14" s="47"/>
      <c r="BY14" s="47"/>
      <c r="BZ14" s="47"/>
      <c r="CA14" s="47"/>
      <c r="CB14" s="47"/>
      <c r="CC14" s="47"/>
      <c r="CD14" s="64"/>
      <c r="CY14" s="12"/>
      <c r="CZ14" s="12"/>
    </row>
    <row r="15" spans="1:105" s="11" customFormat="1" ht="11.25" x14ac:dyDescent="0.15">
      <c r="A15" s="48"/>
      <c r="B15" s="22"/>
      <c r="C15" s="27"/>
      <c r="D15" s="49"/>
      <c r="E15" s="30"/>
      <c r="F15" s="30"/>
      <c r="G15" s="30"/>
      <c r="H15" s="52"/>
      <c r="I15" s="52"/>
      <c r="J15" s="52"/>
      <c r="K15" s="52"/>
      <c r="L15" s="52"/>
      <c r="M15" s="52"/>
      <c r="N15" s="52"/>
      <c r="O15" s="52"/>
      <c r="P15" s="52"/>
      <c r="Q15" s="52"/>
      <c r="R15" s="52"/>
      <c r="S15" s="52"/>
      <c r="T15" s="27"/>
      <c r="U15" s="28"/>
      <c r="V15" s="27"/>
      <c r="W15" s="28"/>
      <c r="X15" s="29"/>
      <c r="Y15" s="27"/>
      <c r="Z15" s="30"/>
      <c r="AA15" s="28"/>
      <c r="AB15" s="31"/>
      <c r="AC15" s="27"/>
      <c r="AD15" s="30"/>
      <c r="AE15" s="28"/>
      <c r="AF15" s="27"/>
      <c r="AG15" s="32"/>
      <c r="AH15" s="27"/>
      <c r="AI15" s="28"/>
      <c r="AJ15" s="32"/>
      <c r="AK15" s="33"/>
      <c r="AL15" s="28"/>
      <c r="AM15" s="33"/>
      <c r="AN15" s="28"/>
      <c r="AO15" s="35"/>
      <c r="AP15" s="53"/>
      <c r="AQ15" s="54"/>
      <c r="AR15" s="53"/>
      <c r="AS15" s="54"/>
      <c r="AT15" s="53"/>
      <c r="AU15" s="54"/>
      <c r="AV15" s="55"/>
      <c r="AW15" s="56"/>
      <c r="AX15" s="57"/>
      <c r="AY15" s="41"/>
      <c r="BF15" s="6"/>
      <c r="BG15" s="6"/>
      <c r="BH15" s="6"/>
      <c r="BI15" s="6"/>
      <c r="BJ15" s="6"/>
      <c r="BK15" s="6"/>
      <c r="BL15" s="6"/>
      <c r="BM15" s="6"/>
      <c r="BN15" s="6"/>
      <c r="BO15" s="6"/>
      <c r="BP15" s="42"/>
      <c r="BQ15" s="43"/>
      <c r="BR15" s="43"/>
      <c r="BS15" s="43"/>
      <c r="BT15" s="43"/>
      <c r="BU15" s="43"/>
      <c r="BV15" s="65"/>
      <c r="BW15" s="46"/>
      <c r="BX15" s="47"/>
      <c r="BY15" s="47"/>
      <c r="BZ15" s="47"/>
      <c r="CA15" s="47"/>
      <c r="CB15" s="47"/>
      <c r="CC15" s="47"/>
      <c r="CD15" s="47"/>
      <c r="CY15" s="12"/>
      <c r="CZ15" s="12"/>
    </row>
    <row r="16" spans="1:105" s="11" customFormat="1" ht="11.25" x14ac:dyDescent="0.15">
      <c r="A16" s="48"/>
      <c r="B16" s="22"/>
      <c r="C16" s="27"/>
      <c r="D16" s="49"/>
      <c r="E16" s="30"/>
      <c r="F16" s="30"/>
      <c r="G16" s="30"/>
      <c r="H16" s="52"/>
      <c r="I16" s="52"/>
      <c r="J16" s="52"/>
      <c r="K16" s="52"/>
      <c r="L16" s="52"/>
      <c r="M16" s="52"/>
      <c r="N16" s="52"/>
      <c r="O16" s="52"/>
      <c r="P16" s="52"/>
      <c r="Q16" s="52"/>
      <c r="R16" s="52"/>
      <c r="S16" s="52"/>
      <c r="T16" s="27"/>
      <c r="U16" s="28"/>
      <c r="V16" s="27"/>
      <c r="W16" s="28"/>
      <c r="X16" s="29"/>
      <c r="Y16" s="27"/>
      <c r="Z16" s="30"/>
      <c r="AA16" s="28"/>
      <c r="AB16" s="31"/>
      <c r="AC16" s="27"/>
      <c r="AD16" s="30"/>
      <c r="AE16" s="28"/>
      <c r="AF16" s="27"/>
      <c r="AG16" s="32"/>
      <c r="AH16" s="27"/>
      <c r="AI16" s="28"/>
      <c r="AJ16" s="32"/>
      <c r="AK16" s="33"/>
      <c r="AL16" s="28"/>
      <c r="AM16" s="33"/>
      <c r="AN16" s="28"/>
      <c r="AO16" s="35"/>
      <c r="AP16" s="53"/>
      <c r="AQ16" s="54"/>
      <c r="AR16" s="53"/>
      <c r="AS16" s="54"/>
      <c r="AT16" s="53"/>
      <c r="AU16" s="54"/>
      <c r="AV16" s="55"/>
      <c r="AW16" s="56"/>
      <c r="AX16" s="57"/>
      <c r="AY16" s="41"/>
      <c r="BF16" s="6"/>
      <c r="BG16" s="6"/>
      <c r="BH16" s="6"/>
      <c r="BI16" s="6"/>
      <c r="BJ16" s="6"/>
      <c r="BK16" s="6"/>
      <c r="BL16" s="6"/>
      <c r="BM16" s="6"/>
      <c r="BN16" s="6"/>
      <c r="BO16" s="6"/>
      <c r="BP16" s="42"/>
      <c r="BQ16" s="43"/>
      <c r="BR16" s="43"/>
      <c r="BS16" s="43"/>
      <c r="BT16" s="43"/>
      <c r="BU16" s="43"/>
      <c r="BV16" s="65"/>
      <c r="BW16" s="46"/>
      <c r="BX16" s="47"/>
      <c r="BY16" s="47"/>
      <c r="BZ16" s="47"/>
      <c r="CA16" s="47"/>
      <c r="CB16" s="47"/>
      <c r="CC16" s="47"/>
      <c r="CD16" s="47"/>
      <c r="CY16" s="12"/>
      <c r="CZ16" s="12"/>
    </row>
    <row r="17" spans="1:104" s="11" customFormat="1" ht="11.25" x14ac:dyDescent="0.15">
      <c r="A17" s="48"/>
      <c r="B17" s="22"/>
      <c r="C17" s="27"/>
      <c r="D17" s="49"/>
      <c r="E17" s="30"/>
      <c r="F17" s="30"/>
      <c r="G17" s="30"/>
      <c r="H17" s="52"/>
      <c r="I17" s="52"/>
      <c r="J17" s="52"/>
      <c r="K17" s="52"/>
      <c r="L17" s="52"/>
      <c r="M17" s="52"/>
      <c r="N17" s="52"/>
      <c r="O17" s="52"/>
      <c r="P17" s="52"/>
      <c r="Q17" s="52"/>
      <c r="R17" s="52"/>
      <c r="S17" s="52"/>
      <c r="T17" s="27"/>
      <c r="U17" s="28"/>
      <c r="V17" s="27"/>
      <c r="W17" s="28"/>
      <c r="X17" s="29"/>
      <c r="Y17" s="27"/>
      <c r="Z17" s="30"/>
      <c r="AA17" s="28"/>
      <c r="AB17" s="31"/>
      <c r="AC17" s="27"/>
      <c r="AD17" s="30"/>
      <c r="AE17" s="28"/>
      <c r="AF17" s="27"/>
      <c r="AG17" s="32"/>
      <c r="AH17" s="27"/>
      <c r="AI17" s="28"/>
      <c r="AJ17" s="32"/>
      <c r="AK17" s="33"/>
      <c r="AL17" s="28"/>
      <c r="AM17" s="33"/>
      <c r="AN17" s="28"/>
      <c r="AO17" s="35"/>
      <c r="AP17" s="53"/>
      <c r="AQ17" s="54"/>
      <c r="AR17" s="53"/>
      <c r="AS17" s="54"/>
      <c r="AT17" s="53"/>
      <c r="AU17" s="54"/>
      <c r="AV17" s="55"/>
      <c r="AW17" s="56"/>
      <c r="AX17" s="57"/>
      <c r="AY17" s="41"/>
      <c r="BF17" s="6"/>
      <c r="BG17" s="6"/>
      <c r="BH17" s="6"/>
      <c r="BI17" s="6"/>
      <c r="BJ17" s="6"/>
      <c r="BK17" s="6"/>
      <c r="BL17" s="6"/>
      <c r="BM17" s="6"/>
      <c r="BN17" s="6"/>
      <c r="BO17" s="6"/>
      <c r="BP17" s="42"/>
      <c r="BQ17" s="43"/>
      <c r="BR17" s="43"/>
      <c r="BS17" s="43"/>
      <c r="BT17" s="43"/>
      <c r="BU17" s="43"/>
      <c r="BV17" s="65"/>
      <c r="BW17" s="46"/>
      <c r="BX17" s="47"/>
      <c r="BY17" s="47"/>
      <c r="BZ17" s="47"/>
      <c r="CA17" s="47"/>
      <c r="CB17" s="47"/>
      <c r="CC17" s="47"/>
      <c r="CD17" s="47"/>
      <c r="CY17" s="12"/>
      <c r="CZ17" s="12"/>
    </row>
    <row r="18" spans="1:104" s="11" customFormat="1" ht="11.25" x14ac:dyDescent="0.15">
      <c r="A18" s="48"/>
      <c r="B18" s="22"/>
      <c r="C18" s="27"/>
      <c r="D18" s="49"/>
      <c r="E18" s="30"/>
      <c r="F18" s="30"/>
      <c r="G18" s="30"/>
      <c r="H18" s="52"/>
      <c r="I18" s="52"/>
      <c r="J18" s="52"/>
      <c r="K18" s="52"/>
      <c r="L18" s="52"/>
      <c r="M18" s="52"/>
      <c r="N18" s="52"/>
      <c r="O18" s="52"/>
      <c r="P18" s="52"/>
      <c r="Q18" s="52"/>
      <c r="R18" s="52"/>
      <c r="S18" s="52"/>
      <c r="T18" s="27"/>
      <c r="U18" s="28"/>
      <c r="V18" s="27"/>
      <c r="W18" s="28"/>
      <c r="X18" s="29"/>
      <c r="Y18" s="27"/>
      <c r="Z18" s="30"/>
      <c r="AA18" s="28"/>
      <c r="AB18" s="31"/>
      <c r="AC18" s="27"/>
      <c r="AD18" s="30"/>
      <c r="AE18" s="28"/>
      <c r="AF18" s="27"/>
      <c r="AG18" s="32"/>
      <c r="AH18" s="27"/>
      <c r="AI18" s="28"/>
      <c r="AJ18" s="32"/>
      <c r="AK18" s="33"/>
      <c r="AL18" s="28"/>
      <c r="AM18" s="33"/>
      <c r="AN18" s="28"/>
      <c r="AO18" s="35"/>
      <c r="AP18" s="53"/>
      <c r="AQ18" s="54"/>
      <c r="AR18" s="53"/>
      <c r="AS18" s="54"/>
      <c r="AT18" s="53"/>
      <c r="AU18" s="54"/>
      <c r="AV18" s="55"/>
      <c r="AW18" s="56"/>
      <c r="AX18" s="57"/>
      <c r="AY18" s="41"/>
      <c r="BF18" s="6"/>
      <c r="BG18" s="6"/>
      <c r="BH18" s="6"/>
      <c r="BI18" s="6"/>
      <c r="BJ18" s="6"/>
      <c r="BK18" s="6"/>
      <c r="BL18" s="6"/>
      <c r="BM18" s="6"/>
      <c r="BN18" s="6"/>
      <c r="BO18" s="6"/>
      <c r="BP18" s="42"/>
      <c r="BQ18" s="43"/>
      <c r="BR18" s="43"/>
      <c r="BS18" s="43"/>
      <c r="BT18" s="43"/>
      <c r="BU18" s="43"/>
      <c r="BV18" s="65"/>
      <c r="BW18" s="46"/>
      <c r="BX18" s="47"/>
      <c r="BY18" s="47"/>
      <c r="BZ18" s="47"/>
      <c r="CA18" s="47"/>
      <c r="CB18" s="47"/>
      <c r="CC18" s="47"/>
      <c r="CD18" s="47"/>
      <c r="CE18" s="47"/>
      <c r="CY18" s="12"/>
      <c r="CZ18" s="12"/>
    </row>
    <row r="19" spans="1:104" s="11" customFormat="1" ht="11.25" x14ac:dyDescent="0.15">
      <c r="A19" s="48"/>
      <c r="B19" s="22"/>
      <c r="C19" s="27"/>
      <c r="D19" s="49"/>
      <c r="E19" s="30"/>
      <c r="F19" s="30"/>
      <c r="G19" s="30"/>
      <c r="H19" s="52"/>
      <c r="I19" s="52"/>
      <c r="J19" s="52"/>
      <c r="K19" s="52"/>
      <c r="L19" s="52"/>
      <c r="M19" s="52"/>
      <c r="N19" s="52"/>
      <c r="O19" s="52"/>
      <c r="P19" s="52"/>
      <c r="Q19" s="52"/>
      <c r="R19" s="52"/>
      <c r="S19" s="52"/>
      <c r="T19" s="27"/>
      <c r="U19" s="28"/>
      <c r="V19" s="27"/>
      <c r="W19" s="28"/>
      <c r="X19" s="29"/>
      <c r="Y19" s="27"/>
      <c r="Z19" s="30"/>
      <c r="AA19" s="28"/>
      <c r="AB19" s="31"/>
      <c r="AC19" s="27"/>
      <c r="AD19" s="30"/>
      <c r="AE19" s="28"/>
      <c r="AF19" s="62"/>
      <c r="AG19" s="66"/>
      <c r="AH19" s="27"/>
      <c r="AI19" s="28"/>
      <c r="AJ19" s="32"/>
      <c r="AK19" s="33"/>
      <c r="AL19" s="28"/>
      <c r="AM19" s="33"/>
      <c r="AN19" s="28"/>
      <c r="AO19" s="35"/>
      <c r="AP19" s="53"/>
      <c r="AQ19" s="54"/>
      <c r="AR19" s="53"/>
      <c r="AS19" s="54"/>
      <c r="AT19" s="53"/>
      <c r="AU19" s="54"/>
      <c r="AV19" s="55"/>
      <c r="AW19" s="56"/>
      <c r="AX19" s="57"/>
      <c r="AY19" s="41"/>
      <c r="BF19" s="6"/>
      <c r="BG19" s="6"/>
      <c r="BH19" s="6"/>
      <c r="BI19" s="6"/>
      <c r="BJ19" s="6"/>
      <c r="BK19" s="6"/>
      <c r="BL19" s="6"/>
      <c r="BM19" s="6"/>
      <c r="BN19" s="6"/>
      <c r="BO19" s="6"/>
      <c r="BP19" s="42"/>
      <c r="BQ19" s="43"/>
      <c r="BR19" s="43"/>
      <c r="BS19" s="43"/>
      <c r="BT19" s="43"/>
      <c r="BU19" s="43"/>
      <c r="BV19" s="46"/>
      <c r="BW19" s="46"/>
      <c r="BX19" s="47"/>
      <c r="BY19" s="47"/>
      <c r="BZ19" s="47"/>
      <c r="CA19" s="47"/>
      <c r="CB19" s="47"/>
      <c r="CC19" s="47"/>
      <c r="CD19" s="64"/>
      <c r="CY19" s="12"/>
      <c r="CZ19" s="12"/>
    </row>
    <row r="20" spans="1:104" s="11" customFormat="1" ht="11.25" x14ac:dyDescent="0.15">
      <c r="A20" s="48"/>
      <c r="B20" s="22"/>
      <c r="C20" s="27"/>
      <c r="D20" s="49"/>
      <c r="E20" s="30"/>
      <c r="F20" s="30"/>
      <c r="G20" s="30"/>
      <c r="H20" s="52"/>
      <c r="I20" s="52"/>
      <c r="J20" s="52"/>
      <c r="K20" s="52"/>
      <c r="L20" s="52"/>
      <c r="M20" s="52"/>
      <c r="N20" s="52"/>
      <c r="O20" s="52"/>
      <c r="P20" s="52"/>
      <c r="Q20" s="52"/>
      <c r="R20" s="52"/>
      <c r="S20" s="52"/>
      <c r="T20" s="27"/>
      <c r="U20" s="28"/>
      <c r="V20" s="27"/>
      <c r="W20" s="28"/>
      <c r="X20" s="29"/>
      <c r="Y20" s="27"/>
      <c r="Z20" s="30"/>
      <c r="AA20" s="28"/>
      <c r="AB20" s="31"/>
      <c r="AC20" s="27"/>
      <c r="AD20" s="30"/>
      <c r="AE20" s="28"/>
      <c r="AF20" s="27"/>
      <c r="AG20" s="32"/>
      <c r="AH20" s="27"/>
      <c r="AI20" s="28"/>
      <c r="AJ20" s="32"/>
      <c r="AK20" s="33"/>
      <c r="AL20" s="28"/>
      <c r="AM20" s="33"/>
      <c r="AN20" s="28"/>
      <c r="AO20" s="35"/>
      <c r="AP20" s="53"/>
      <c r="AQ20" s="54"/>
      <c r="AR20" s="53"/>
      <c r="AS20" s="54"/>
      <c r="AT20" s="53"/>
      <c r="AU20" s="54"/>
      <c r="AV20" s="55"/>
      <c r="AW20" s="56"/>
      <c r="AX20" s="57"/>
      <c r="AY20" s="41"/>
      <c r="BF20" s="6"/>
      <c r="BG20" s="6"/>
      <c r="BH20" s="6"/>
      <c r="BI20" s="6"/>
      <c r="BJ20" s="6"/>
      <c r="BK20" s="6"/>
      <c r="BL20" s="6"/>
      <c r="BM20" s="6"/>
      <c r="BN20" s="6"/>
      <c r="BO20" s="6"/>
      <c r="BP20" s="42"/>
      <c r="BQ20" s="43"/>
      <c r="BR20" s="43"/>
      <c r="BS20" s="43"/>
      <c r="BT20" s="43"/>
      <c r="BU20" s="43"/>
      <c r="BV20" s="65"/>
      <c r="BW20" s="46"/>
      <c r="BX20" s="47"/>
      <c r="BY20" s="47"/>
      <c r="BZ20" s="47"/>
      <c r="CA20" s="47"/>
      <c r="CB20" s="47"/>
      <c r="CC20" s="47"/>
      <c r="CD20" s="47"/>
      <c r="CY20" s="12"/>
      <c r="CZ20" s="12"/>
    </row>
    <row r="21" spans="1:104" s="11" customFormat="1" ht="11.25" x14ac:dyDescent="0.15">
      <c r="A21" s="48"/>
      <c r="B21" s="22"/>
      <c r="C21" s="27"/>
      <c r="D21" s="49"/>
      <c r="E21" s="30"/>
      <c r="F21" s="30"/>
      <c r="G21" s="30"/>
      <c r="H21" s="52"/>
      <c r="I21" s="52"/>
      <c r="J21" s="52"/>
      <c r="K21" s="52"/>
      <c r="L21" s="52"/>
      <c r="M21" s="52"/>
      <c r="N21" s="52"/>
      <c r="O21" s="52"/>
      <c r="P21" s="52"/>
      <c r="Q21" s="52"/>
      <c r="R21" s="52"/>
      <c r="S21" s="52"/>
      <c r="T21" s="27"/>
      <c r="U21" s="28"/>
      <c r="V21" s="27"/>
      <c r="W21" s="28"/>
      <c r="X21" s="29"/>
      <c r="Y21" s="27"/>
      <c r="Z21" s="30"/>
      <c r="AA21" s="28"/>
      <c r="AB21" s="31"/>
      <c r="AC21" s="27"/>
      <c r="AD21" s="30"/>
      <c r="AE21" s="28"/>
      <c r="AF21" s="62"/>
      <c r="AG21" s="66"/>
      <c r="AH21" s="27"/>
      <c r="AI21" s="28"/>
      <c r="AJ21" s="32"/>
      <c r="AK21" s="33"/>
      <c r="AL21" s="28"/>
      <c r="AM21" s="33"/>
      <c r="AN21" s="28"/>
      <c r="AO21" s="35"/>
      <c r="AP21" s="53"/>
      <c r="AQ21" s="54"/>
      <c r="AR21" s="53"/>
      <c r="AS21" s="54"/>
      <c r="AT21" s="53"/>
      <c r="AU21" s="54"/>
      <c r="AV21" s="55"/>
      <c r="AW21" s="56"/>
      <c r="AX21" s="57"/>
      <c r="AY21" s="41"/>
      <c r="BF21" s="6"/>
      <c r="BG21" s="6"/>
      <c r="BH21" s="6"/>
      <c r="BI21" s="6"/>
      <c r="BJ21" s="6"/>
      <c r="BK21" s="6"/>
      <c r="BL21" s="6"/>
      <c r="BM21" s="6"/>
      <c r="BN21" s="6"/>
      <c r="BO21" s="6"/>
      <c r="BP21" s="42"/>
      <c r="BQ21" s="43"/>
      <c r="BR21" s="43"/>
      <c r="BS21" s="43"/>
      <c r="BT21" s="43"/>
      <c r="BU21" s="43"/>
      <c r="BV21" s="46"/>
      <c r="BW21" s="46"/>
      <c r="BX21" s="47"/>
      <c r="BY21" s="47"/>
      <c r="BZ21" s="47"/>
      <c r="CA21" s="47"/>
      <c r="CB21" s="47"/>
      <c r="CC21" s="47"/>
      <c r="CD21" s="64"/>
      <c r="CY21" s="12"/>
      <c r="CZ21" s="12"/>
    </row>
    <row r="22" spans="1:104" s="11" customFormat="1" ht="11.25" x14ac:dyDescent="0.15">
      <c r="A22" s="48"/>
      <c r="B22" s="22"/>
      <c r="C22" s="27"/>
      <c r="D22" s="49"/>
      <c r="E22" s="30"/>
      <c r="F22" s="30"/>
      <c r="G22" s="30"/>
      <c r="H22" s="52"/>
      <c r="I22" s="52"/>
      <c r="J22" s="52"/>
      <c r="K22" s="52"/>
      <c r="L22" s="52"/>
      <c r="M22" s="52"/>
      <c r="N22" s="52"/>
      <c r="O22" s="52"/>
      <c r="P22" s="52"/>
      <c r="Q22" s="52"/>
      <c r="R22" s="52"/>
      <c r="S22" s="52"/>
      <c r="T22" s="27"/>
      <c r="U22" s="28"/>
      <c r="V22" s="27"/>
      <c r="W22" s="28"/>
      <c r="X22" s="29"/>
      <c r="Y22" s="27"/>
      <c r="Z22" s="30"/>
      <c r="AA22" s="28"/>
      <c r="AB22" s="31"/>
      <c r="AC22" s="27"/>
      <c r="AD22" s="30"/>
      <c r="AE22" s="28"/>
      <c r="AF22" s="27"/>
      <c r="AG22" s="32"/>
      <c r="AH22" s="27"/>
      <c r="AI22" s="28"/>
      <c r="AJ22" s="32"/>
      <c r="AK22" s="33"/>
      <c r="AL22" s="28"/>
      <c r="AM22" s="33"/>
      <c r="AN22" s="28"/>
      <c r="AO22" s="35"/>
      <c r="AP22" s="53"/>
      <c r="AQ22" s="54"/>
      <c r="AR22" s="53"/>
      <c r="AS22" s="54"/>
      <c r="AT22" s="53"/>
      <c r="AU22" s="54"/>
      <c r="AV22" s="55"/>
      <c r="AW22" s="56"/>
      <c r="AX22" s="57"/>
      <c r="AY22" s="41"/>
      <c r="BF22" s="6"/>
      <c r="BG22" s="6"/>
      <c r="BH22" s="6"/>
      <c r="BI22" s="6"/>
      <c r="BJ22" s="6"/>
      <c r="BK22" s="6"/>
      <c r="BL22" s="6"/>
      <c r="BM22" s="6"/>
      <c r="BN22" s="6"/>
      <c r="BO22" s="6"/>
      <c r="BP22" s="42"/>
      <c r="BQ22" s="43"/>
      <c r="BR22" s="43"/>
      <c r="BS22" s="43"/>
      <c r="BT22" s="43"/>
      <c r="BU22" s="43"/>
      <c r="BV22" s="65"/>
      <c r="BW22" s="46"/>
      <c r="BX22" s="47"/>
      <c r="BY22" s="47"/>
      <c r="BZ22" s="47"/>
      <c r="CA22" s="47"/>
      <c r="CB22" s="47"/>
      <c r="CC22" s="47"/>
      <c r="CD22" s="47"/>
      <c r="CY22" s="12"/>
      <c r="CZ22" s="12"/>
    </row>
    <row r="23" spans="1:104" s="11" customFormat="1" ht="11.25" x14ac:dyDescent="0.15">
      <c r="A23" s="48"/>
      <c r="B23" s="22"/>
      <c r="C23" s="27"/>
      <c r="D23" s="49"/>
      <c r="E23" s="30"/>
      <c r="F23" s="30"/>
      <c r="G23" s="30"/>
      <c r="H23" s="52"/>
      <c r="I23" s="52"/>
      <c r="J23" s="52"/>
      <c r="K23" s="52"/>
      <c r="L23" s="52"/>
      <c r="M23" s="52"/>
      <c r="N23" s="52"/>
      <c r="O23" s="52"/>
      <c r="P23" s="52"/>
      <c r="Q23" s="52"/>
      <c r="R23" s="52"/>
      <c r="S23" s="52"/>
      <c r="T23" s="27"/>
      <c r="U23" s="28"/>
      <c r="V23" s="27"/>
      <c r="W23" s="28"/>
      <c r="X23" s="29"/>
      <c r="Y23" s="27"/>
      <c r="Z23" s="30"/>
      <c r="AA23" s="28"/>
      <c r="AB23" s="31"/>
      <c r="AC23" s="27"/>
      <c r="AD23" s="30"/>
      <c r="AE23" s="28"/>
      <c r="AF23" s="62"/>
      <c r="AG23" s="66"/>
      <c r="AH23" s="27"/>
      <c r="AI23" s="28"/>
      <c r="AJ23" s="32"/>
      <c r="AK23" s="33"/>
      <c r="AL23" s="28"/>
      <c r="AM23" s="33"/>
      <c r="AN23" s="28"/>
      <c r="AO23" s="35"/>
      <c r="AP23" s="53"/>
      <c r="AQ23" s="54"/>
      <c r="AR23" s="53"/>
      <c r="AS23" s="54"/>
      <c r="AT23" s="53"/>
      <c r="AU23" s="54"/>
      <c r="AV23" s="55"/>
      <c r="AW23" s="56"/>
      <c r="AX23" s="57"/>
      <c r="AY23" s="41"/>
      <c r="BF23" s="6"/>
      <c r="BG23" s="6"/>
      <c r="BH23" s="6"/>
      <c r="BI23" s="6"/>
      <c r="BJ23" s="6"/>
      <c r="BK23" s="6"/>
      <c r="BL23" s="6"/>
      <c r="BM23" s="6"/>
      <c r="BN23" s="6"/>
      <c r="BO23" s="6"/>
      <c r="BP23" s="42"/>
      <c r="BQ23" s="43"/>
      <c r="BR23" s="43"/>
      <c r="BS23" s="43"/>
      <c r="BT23" s="43"/>
      <c r="BU23" s="43"/>
      <c r="BV23" s="46"/>
      <c r="BW23" s="46"/>
      <c r="BX23" s="47"/>
      <c r="BY23" s="47"/>
      <c r="BZ23" s="47"/>
      <c r="CA23" s="47"/>
      <c r="CB23" s="47"/>
      <c r="CC23" s="47"/>
      <c r="CD23" s="64"/>
      <c r="CY23" s="12"/>
      <c r="CZ23" s="12"/>
    </row>
    <row r="24" spans="1:104" s="11" customFormat="1" ht="11.25" x14ac:dyDescent="0.15">
      <c r="A24" s="48"/>
      <c r="B24" s="22"/>
      <c r="C24" s="27"/>
      <c r="D24" s="49"/>
      <c r="E24" s="30"/>
      <c r="F24" s="30"/>
      <c r="G24" s="30"/>
      <c r="H24" s="52"/>
      <c r="I24" s="52"/>
      <c r="J24" s="52"/>
      <c r="K24" s="52"/>
      <c r="L24" s="52"/>
      <c r="M24" s="52"/>
      <c r="N24" s="52"/>
      <c r="O24" s="52"/>
      <c r="P24" s="52"/>
      <c r="Q24" s="52"/>
      <c r="R24" s="52"/>
      <c r="S24" s="52"/>
      <c r="T24" s="27"/>
      <c r="U24" s="28"/>
      <c r="V24" s="27"/>
      <c r="W24" s="28"/>
      <c r="X24" s="29"/>
      <c r="Y24" s="27"/>
      <c r="Z24" s="30"/>
      <c r="AA24" s="28"/>
      <c r="AB24" s="31"/>
      <c r="AC24" s="27"/>
      <c r="AD24" s="30"/>
      <c r="AE24" s="28"/>
      <c r="AF24" s="27"/>
      <c r="AG24" s="32"/>
      <c r="AH24" s="27"/>
      <c r="AI24" s="28"/>
      <c r="AJ24" s="32"/>
      <c r="AK24" s="33"/>
      <c r="AL24" s="28"/>
      <c r="AM24" s="33"/>
      <c r="AN24" s="28"/>
      <c r="AO24" s="35"/>
      <c r="AP24" s="53"/>
      <c r="AQ24" s="54"/>
      <c r="AR24" s="53"/>
      <c r="AS24" s="54"/>
      <c r="AT24" s="53"/>
      <c r="AU24" s="54"/>
      <c r="AV24" s="55"/>
      <c r="AW24" s="56"/>
      <c r="AX24" s="57"/>
      <c r="AY24" s="41"/>
      <c r="BF24" s="6"/>
      <c r="BG24" s="6"/>
      <c r="BH24" s="6"/>
      <c r="BI24" s="6"/>
      <c r="BJ24" s="6"/>
      <c r="BK24" s="6"/>
      <c r="BL24" s="6"/>
      <c r="BM24" s="6"/>
      <c r="BN24" s="6"/>
      <c r="BO24" s="6"/>
      <c r="BP24" s="42"/>
      <c r="BQ24" s="43"/>
      <c r="BR24" s="43"/>
      <c r="BS24" s="43"/>
      <c r="BT24" s="43"/>
      <c r="BU24" s="43"/>
      <c r="BV24" s="65"/>
      <c r="BW24" s="46"/>
      <c r="BX24" s="47"/>
      <c r="BY24" s="47"/>
      <c r="BZ24" s="47"/>
      <c r="CA24" s="47"/>
      <c r="CB24" s="47"/>
      <c r="CC24" s="47"/>
      <c r="CD24" s="47"/>
      <c r="CY24" s="12"/>
      <c r="CZ24" s="12"/>
    </row>
    <row r="25" spans="1:104" s="11" customFormat="1" ht="11.25" x14ac:dyDescent="0.15">
      <c r="A25" s="48"/>
      <c r="B25" s="22"/>
      <c r="C25" s="27"/>
      <c r="D25" s="49"/>
      <c r="E25" s="30"/>
      <c r="F25" s="30"/>
      <c r="G25" s="30"/>
      <c r="H25" s="52"/>
      <c r="I25" s="52"/>
      <c r="J25" s="52"/>
      <c r="K25" s="52"/>
      <c r="L25" s="52"/>
      <c r="M25" s="52"/>
      <c r="N25" s="52"/>
      <c r="O25" s="52"/>
      <c r="P25" s="52"/>
      <c r="Q25" s="52"/>
      <c r="R25" s="52"/>
      <c r="S25" s="52"/>
      <c r="T25" s="27"/>
      <c r="U25" s="28"/>
      <c r="V25" s="27"/>
      <c r="W25" s="28"/>
      <c r="X25" s="29"/>
      <c r="Y25" s="27"/>
      <c r="Z25" s="30"/>
      <c r="AA25" s="28"/>
      <c r="AB25" s="31"/>
      <c r="AC25" s="27"/>
      <c r="AD25" s="30"/>
      <c r="AE25" s="28"/>
      <c r="AF25" s="27"/>
      <c r="AG25" s="32"/>
      <c r="AH25" s="27"/>
      <c r="AI25" s="28"/>
      <c r="AJ25" s="32"/>
      <c r="AK25" s="33"/>
      <c r="AL25" s="28"/>
      <c r="AM25" s="33"/>
      <c r="AN25" s="28"/>
      <c r="AO25" s="35"/>
      <c r="AP25" s="53"/>
      <c r="AQ25" s="54"/>
      <c r="AR25" s="53"/>
      <c r="AS25" s="54"/>
      <c r="AT25" s="53"/>
      <c r="AU25" s="54"/>
      <c r="AV25" s="55"/>
      <c r="AW25" s="56"/>
      <c r="AX25" s="57"/>
      <c r="AY25" s="41"/>
      <c r="BF25" s="6"/>
      <c r="BG25" s="6"/>
      <c r="BH25" s="6"/>
      <c r="BI25" s="6"/>
      <c r="BJ25" s="6"/>
      <c r="BK25" s="6"/>
      <c r="BL25" s="6"/>
      <c r="BM25" s="6"/>
      <c r="BN25" s="6"/>
      <c r="BO25" s="6"/>
      <c r="BP25" s="42"/>
      <c r="BQ25" s="43"/>
      <c r="BR25" s="43"/>
      <c r="BS25" s="43"/>
      <c r="BT25" s="43"/>
      <c r="BU25" s="43"/>
      <c r="BV25" s="65"/>
      <c r="BW25" s="46"/>
      <c r="BX25" s="47"/>
      <c r="BY25" s="47"/>
      <c r="BZ25" s="47"/>
      <c r="CA25" s="47"/>
      <c r="CB25" s="47"/>
      <c r="CC25" s="47"/>
      <c r="CD25" s="47"/>
      <c r="CY25" s="12"/>
      <c r="CZ25" s="12"/>
    </row>
    <row r="26" spans="1:104" s="11" customFormat="1" ht="11.25" x14ac:dyDescent="0.15">
      <c r="A26" s="67"/>
      <c r="B26" s="22"/>
      <c r="C26" s="27"/>
      <c r="D26" s="49"/>
      <c r="E26" s="30"/>
      <c r="F26" s="30"/>
      <c r="G26" s="30"/>
      <c r="H26" s="52"/>
      <c r="I26" s="52"/>
      <c r="J26" s="52"/>
      <c r="K26" s="52"/>
      <c r="L26" s="52"/>
      <c r="M26" s="52"/>
      <c r="N26" s="52"/>
      <c r="O26" s="52"/>
      <c r="P26" s="52"/>
      <c r="Q26" s="52"/>
      <c r="R26" s="52"/>
      <c r="S26" s="52"/>
      <c r="T26" s="27"/>
      <c r="U26" s="28"/>
      <c r="V26" s="27"/>
      <c r="W26" s="28"/>
      <c r="X26" s="29"/>
      <c r="Y26" s="27"/>
      <c r="Z26" s="30"/>
      <c r="AA26" s="28"/>
      <c r="AB26" s="31"/>
      <c r="AC26" s="27"/>
      <c r="AD26" s="30"/>
      <c r="AE26" s="28"/>
      <c r="AF26" s="27"/>
      <c r="AG26" s="32"/>
      <c r="AH26" s="27"/>
      <c r="AI26" s="28"/>
      <c r="AJ26" s="32"/>
      <c r="AK26" s="33"/>
      <c r="AL26" s="28"/>
      <c r="AM26" s="33"/>
      <c r="AN26" s="28"/>
      <c r="AO26" s="35"/>
      <c r="AP26" s="53"/>
      <c r="AQ26" s="54"/>
      <c r="AR26" s="53"/>
      <c r="AS26" s="54"/>
      <c r="AT26" s="53"/>
      <c r="AU26" s="54"/>
      <c r="AV26" s="55"/>
      <c r="AW26" s="56"/>
      <c r="AX26" s="57"/>
      <c r="AY26" s="41"/>
      <c r="BF26" s="6"/>
      <c r="BG26" s="6"/>
      <c r="BH26" s="6"/>
      <c r="BI26" s="6"/>
      <c r="BJ26" s="6"/>
      <c r="BK26" s="6"/>
      <c r="BL26" s="6"/>
      <c r="BM26" s="6"/>
      <c r="BN26" s="6"/>
      <c r="BO26" s="6"/>
      <c r="BP26" s="42"/>
      <c r="BQ26" s="43"/>
      <c r="BR26" s="43"/>
      <c r="BS26" s="43"/>
      <c r="BT26" s="43"/>
      <c r="BU26" s="43"/>
      <c r="BV26" s="65"/>
      <c r="BW26" s="46"/>
      <c r="BX26" s="47"/>
      <c r="BY26" s="47"/>
      <c r="BZ26" s="47"/>
      <c r="CA26" s="47"/>
      <c r="CB26" s="47"/>
      <c r="CC26" s="47"/>
      <c r="CD26" s="47"/>
      <c r="CY26" s="12"/>
      <c r="CZ26" s="12"/>
    </row>
    <row r="27" spans="1:104" s="11" customFormat="1" ht="11.25" x14ac:dyDescent="0.15">
      <c r="A27" s="48"/>
      <c r="B27" s="22"/>
      <c r="C27" s="27"/>
      <c r="D27" s="49"/>
      <c r="E27" s="30"/>
      <c r="F27" s="30"/>
      <c r="G27" s="30"/>
      <c r="H27" s="52"/>
      <c r="I27" s="52"/>
      <c r="J27" s="52"/>
      <c r="K27" s="52"/>
      <c r="L27" s="52"/>
      <c r="M27" s="52"/>
      <c r="N27" s="52"/>
      <c r="O27" s="52"/>
      <c r="P27" s="52"/>
      <c r="Q27" s="52"/>
      <c r="R27" s="52"/>
      <c r="S27" s="52"/>
      <c r="T27" s="27"/>
      <c r="U27" s="28"/>
      <c r="V27" s="27"/>
      <c r="W27" s="28"/>
      <c r="X27" s="29"/>
      <c r="Y27" s="27"/>
      <c r="Z27" s="30"/>
      <c r="AA27" s="28"/>
      <c r="AB27" s="31"/>
      <c r="AC27" s="27"/>
      <c r="AD27" s="30"/>
      <c r="AE27" s="28"/>
      <c r="AF27" s="27"/>
      <c r="AG27" s="32"/>
      <c r="AH27" s="27"/>
      <c r="AI27" s="28"/>
      <c r="AJ27" s="32"/>
      <c r="AK27" s="33"/>
      <c r="AL27" s="28"/>
      <c r="AM27" s="33"/>
      <c r="AN27" s="28"/>
      <c r="AO27" s="35"/>
      <c r="AP27" s="53"/>
      <c r="AQ27" s="54"/>
      <c r="AR27" s="53"/>
      <c r="AS27" s="54"/>
      <c r="AT27" s="53"/>
      <c r="AU27" s="54"/>
      <c r="AV27" s="55"/>
      <c r="AW27" s="56"/>
      <c r="AX27" s="57"/>
      <c r="AY27" s="41"/>
      <c r="BB27" s="68"/>
      <c r="BF27" s="6"/>
      <c r="BG27" s="6"/>
      <c r="BH27" s="6"/>
      <c r="BI27" s="6"/>
      <c r="BJ27" s="6"/>
      <c r="BK27" s="6"/>
      <c r="BL27" s="6"/>
      <c r="BM27" s="6"/>
      <c r="BN27" s="6"/>
      <c r="BO27" s="6"/>
      <c r="BP27" s="42"/>
      <c r="BQ27" s="43"/>
      <c r="BR27" s="43"/>
      <c r="BS27" s="43"/>
      <c r="BT27" s="43"/>
      <c r="BU27" s="43"/>
      <c r="BV27" s="65"/>
      <c r="BW27" s="46"/>
      <c r="BX27" s="47"/>
      <c r="BY27" s="47"/>
      <c r="BZ27" s="47"/>
      <c r="CA27" s="47"/>
      <c r="CB27" s="47"/>
      <c r="CC27" s="47"/>
      <c r="CD27" s="47"/>
      <c r="CY27" s="12"/>
      <c r="CZ27" s="12"/>
    </row>
    <row r="28" spans="1:104" s="11" customFormat="1" ht="11.25" x14ac:dyDescent="0.15">
      <c r="A28" s="48"/>
      <c r="B28" s="22"/>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c r="AC28" s="27"/>
      <c r="AD28" s="30"/>
      <c r="AE28" s="28"/>
      <c r="AF28" s="27"/>
      <c r="AG28" s="32"/>
      <c r="AH28" s="62"/>
      <c r="AI28" s="28"/>
      <c r="AJ28" s="32"/>
      <c r="AK28" s="69"/>
      <c r="AL28" s="28"/>
      <c r="AM28" s="69"/>
      <c r="AN28" s="28"/>
      <c r="AO28" s="35"/>
      <c r="AP28" s="53"/>
      <c r="AQ28" s="54"/>
      <c r="AR28" s="53"/>
      <c r="AS28" s="54"/>
      <c r="AT28" s="53"/>
      <c r="AU28" s="54"/>
      <c r="AV28" s="55"/>
      <c r="AW28" s="70"/>
      <c r="AX28" s="57"/>
      <c r="AY28" s="41"/>
      <c r="BF28" s="6"/>
      <c r="BG28" s="6"/>
      <c r="BH28" s="6"/>
      <c r="BI28" s="6"/>
      <c r="BJ28" s="6"/>
      <c r="BK28" s="6"/>
      <c r="BL28" s="6"/>
      <c r="BM28" s="6"/>
      <c r="BN28" s="6"/>
      <c r="BO28" s="6"/>
      <c r="BP28" s="42"/>
      <c r="BQ28" s="43"/>
      <c r="BR28" s="43"/>
      <c r="BS28" s="43"/>
      <c r="BT28" s="43"/>
      <c r="BU28" s="43"/>
      <c r="BV28" s="65"/>
      <c r="BW28" s="46"/>
      <c r="BX28" s="47"/>
      <c r="BY28" s="47"/>
      <c r="BZ28" s="47"/>
      <c r="CA28" s="47"/>
      <c r="CB28" s="47"/>
      <c r="CC28" s="47"/>
      <c r="CD28" s="47"/>
      <c r="CY28" s="12"/>
      <c r="CZ28" s="12"/>
    </row>
    <row r="29" spans="1:104" s="11" customFormat="1" ht="11.25" x14ac:dyDescent="0.15">
      <c r="A29" s="48"/>
      <c r="B29" s="22"/>
      <c r="C29" s="27"/>
      <c r="D29" s="49"/>
      <c r="E29" s="30"/>
      <c r="F29" s="30"/>
      <c r="G29" s="30"/>
      <c r="H29" s="52"/>
      <c r="I29" s="52"/>
      <c r="J29" s="52"/>
      <c r="K29" s="52"/>
      <c r="L29" s="52"/>
      <c r="M29" s="52"/>
      <c r="N29" s="52"/>
      <c r="O29" s="52"/>
      <c r="P29" s="52"/>
      <c r="Q29" s="52"/>
      <c r="R29" s="52"/>
      <c r="S29" s="52"/>
      <c r="T29" s="27"/>
      <c r="U29" s="28"/>
      <c r="V29" s="27"/>
      <c r="W29" s="28"/>
      <c r="X29" s="29"/>
      <c r="Y29" s="27"/>
      <c r="Z29" s="30"/>
      <c r="AA29" s="28"/>
      <c r="AB29" s="31"/>
      <c r="AC29" s="27"/>
      <c r="AD29" s="30"/>
      <c r="AE29" s="28"/>
      <c r="AF29" s="27"/>
      <c r="AG29" s="32"/>
      <c r="AH29" s="27"/>
      <c r="AI29" s="28"/>
      <c r="AJ29" s="32"/>
      <c r="AK29" s="33"/>
      <c r="AL29" s="28"/>
      <c r="AM29" s="33"/>
      <c r="AN29" s="28"/>
      <c r="AO29" s="35"/>
      <c r="AP29" s="53"/>
      <c r="AQ29" s="54"/>
      <c r="AR29" s="53"/>
      <c r="AS29" s="54"/>
      <c r="AT29" s="53"/>
      <c r="AU29" s="54"/>
      <c r="AV29" s="55"/>
      <c r="AW29" s="56"/>
      <c r="AX29" s="57"/>
      <c r="AY29" s="41"/>
      <c r="BF29" s="6"/>
      <c r="BG29" s="6"/>
      <c r="BH29" s="6"/>
      <c r="BI29" s="6"/>
      <c r="BJ29" s="6"/>
      <c r="BK29" s="6"/>
      <c r="BL29" s="6"/>
      <c r="BM29" s="6"/>
      <c r="BN29" s="6"/>
      <c r="BO29" s="6"/>
      <c r="BP29" s="42"/>
      <c r="BQ29" s="43"/>
      <c r="BR29" s="43"/>
      <c r="BS29" s="43"/>
      <c r="BT29" s="43"/>
      <c r="BU29" s="43"/>
      <c r="BV29" s="65"/>
      <c r="BW29" s="46"/>
      <c r="BX29" s="47"/>
      <c r="BY29" s="47"/>
      <c r="BZ29" s="47"/>
      <c r="CA29" s="47"/>
      <c r="CB29" s="47"/>
      <c r="CC29" s="47"/>
      <c r="CD29" s="47"/>
      <c r="CY29" s="12"/>
      <c r="CZ29" s="12"/>
    </row>
    <row r="30" spans="1:104" s="11" customFormat="1" ht="11.25" x14ac:dyDescent="0.15">
      <c r="A30" s="48"/>
      <c r="B30" s="22"/>
      <c r="C30" s="27"/>
      <c r="D30" s="49"/>
      <c r="E30" s="30"/>
      <c r="F30" s="30"/>
      <c r="G30" s="30"/>
      <c r="H30" s="52"/>
      <c r="I30" s="52"/>
      <c r="J30" s="52"/>
      <c r="K30" s="52"/>
      <c r="L30" s="52"/>
      <c r="M30" s="52"/>
      <c r="N30" s="52"/>
      <c r="O30" s="52"/>
      <c r="P30" s="52"/>
      <c r="Q30" s="52"/>
      <c r="R30" s="52"/>
      <c r="S30" s="52"/>
      <c r="T30" s="27"/>
      <c r="U30" s="28"/>
      <c r="V30" s="27"/>
      <c r="W30" s="28"/>
      <c r="X30" s="29"/>
      <c r="Y30" s="27"/>
      <c r="Z30" s="30"/>
      <c r="AA30" s="28"/>
      <c r="AB30" s="31"/>
      <c r="AC30" s="27"/>
      <c r="AD30" s="30"/>
      <c r="AE30" s="28"/>
      <c r="AF30" s="27"/>
      <c r="AG30" s="32"/>
      <c r="AH30" s="27"/>
      <c r="AI30" s="28"/>
      <c r="AJ30" s="32"/>
      <c r="AK30" s="33"/>
      <c r="AL30" s="28"/>
      <c r="AM30" s="33"/>
      <c r="AN30" s="28"/>
      <c r="AO30" s="35"/>
      <c r="AP30" s="53"/>
      <c r="AQ30" s="54"/>
      <c r="AR30" s="53"/>
      <c r="AS30" s="54"/>
      <c r="AT30" s="53"/>
      <c r="AU30" s="54"/>
      <c r="AV30" s="55"/>
      <c r="AW30" s="56"/>
      <c r="AX30" s="57"/>
      <c r="AY30" s="41"/>
      <c r="BF30" s="6"/>
      <c r="BG30" s="6"/>
      <c r="BH30" s="6"/>
      <c r="BI30" s="6"/>
      <c r="BJ30" s="6"/>
      <c r="BK30" s="6"/>
      <c r="BL30" s="6"/>
      <c r="BM30" s="6"/>
      <c r="BN30" s="6"/>
      <c r="BO30" s="6"/>
      <c r="BP30" s="42"/>
      <c r="BQ30" s="43"/>
      <c r="BR30" s="43"/>
      <c r="BS30" s="43"/>
      <c r="BT30" s="43"/>
      <c r="BU30" s="43"/>
      <c r="BV30" s="65"/>
      <c r="BW30" s="46"/>
      <c r="BX30" s="47"/>
      <c r="BY30" s="47"/>
      <c r="BZ30" s="47"/>
      <c r="CA30" s="47"/>
      <c r="CB30" s="47"/>
      <c r="CC30" s="47"/>
      <c r="CD30" s="47"/>
      <c r="CY30" s="12"/>
      <c r="CZ30" s="12"/>
    </row>
    <row r="31" spans="1:104" s="11" customFormat="1" ht="11.25" x14ac:dyDescent="0.15">
      <c r="A31" s="48"/>
      <c r="B31" s="22"/>
      <c r="C31" s="27"/>
      <c r="D31" s="49"/>
      <c r="E31" s="30"/>
      <c r="F31" s="30"/>
      <c r="G31" s="30"/>
      <c r="H31" s="52"/>
      <c r="I31" s="52"/>
      <c r="J31" s="52"/>
      <c r="K31" s="52"/>
      <c r="L31" s="52"/>
      <c r="M31" s="52"/>
      <c r="N31" s="52"/>
      <c r="O31" s="52"/>
      <c r="P31" s="52"/>
      <c r="Q31" s="52"/>
      <c r="R31" s="52"/>
      <c r="S31" s="52"/>
      <c r="T31" s="27"/>
      <c r="U31" s="28"/>
      <c r="V31" s="27"/>
      <c r="W31" s="28"/>
      <c r="X31" s="29"/>
      <c r="Y31" s="27"/>
      <c r="Z31" s="30"/>
      <c r="AA31" s="28"/>
      <c r="AB31" s="31"/>
      <c r="AC31" s="27"/>
      <c r="AD31" s="30"/>
      <c r="AE31" s="28"/>
      <c r="AF31" s="27"/>
      <c r="AG31" s="32"/>
      <c r="AH31" s="27"/>
      <c r="AI31" s="28"/>
      <c r="AJ31" s="32"/>
      <c r="AK31" s="33"/>
      <c r="AL31" s="28"/>
      <c r="AM31" s="33"/>
      <c r="AN31" s="28"/>
      <c r="AO31" s="35"/>
      <c r="AP31" s="53"/>
      <c r="AQ31" s="54"/>
      <c r="AR31" s="53"/>
      <c r="AS31" s="54"/>
      <c r="AT31" s="53"/>
      <c r="AU31" s="54"/>
      <c r="AV31" s="55"/>
      <c r="AW31" s="56"/>
      <c r="AX31" s="57"/>
      <c r="AY31" s="41"/>
      <c r="BF31" s="6"/>
      <c r="BG31" s="6"/>
      <c r="BH31" s="6"/>
      <c r="BI31" s="6"/>
      <c r="BJ31" s="6"/>
      <c r="BK31" s="6"/>
      <c r="BL31" s="6"/>
      <c r="BM31" s="6"/>
      <c r="BN31" s="6"/>
      <c r="BO31" s="6"/>
      <c r="BP31" s="42"/>
      <c r="BQ31" s="43"/>
      <c r="BR31" s="43"/>
      <c r="BS31" s="43"/>
      <c r="BT31" s="43"/>
      <c r="BU31" s="43"/>
      <c r="BV31" s="65"/>
      <c r="BW31" s="46"/>
      <c r="BX31" s="47"/>
      <c r="BY31" s="47"/>
      <c r="BZ31" s="47"/>
      <c r="CA31" s="47"/>
      <c r="CB31" s="47"/>
      <c r="CC31" s="47"/>
      <c r="CD31" s="47"/>
      <c r="CY31" s="12"/>
      <c r="CZ31" s="12"/>
    </row>
    <row r="32" spans="1:104" s="11" customFormat="1" ht="11.25" x14ac:dyDescent="0.15">
      <c r="A32" s="48"/>
      <c r="B32" s="22"/>
      <c r="C32" s="27"/>
      <c r="D32" s="49"/>
      <c r="E32" s="30"/>
      <c r="F32" s="30"/>
      <c r="G32" s="30"/>
      <c r="H32" s="52"/>
      <c r="I32" s="52"/>
      <c r="J32" s="52"/>
      <c r="K32" s="52"/>
      <c r="L32" s="52"/>
      <c r="M32" s="52"/>
      <c r="N32" s="52"/>
      <c r="O32" s="52"/>
      <c r="P32" s="52"/>
      <c r="Q32" s="52"/>
      <c r="R32" s="52"/>
      <c r="S32" s="52"/>
      <c r="T32" s="27"/>
      <c r="U32" s="28"/>
      <c r="V32" s="27"/>
      <c r="W32" s="28"/>
      <c r="X32" s="29"/>
      <c r="Y32" s="27"/>
      <c r="Z32" s="30"/>
      <c r="AA32" s="28"/>
      <c r="AB32" s="31"/>
      <c r="AC32" s="27"/>
      <c r="AD32" s="30"/>
      <c r="AE32" s="28"/>
      <c r="AF32" s="27"/>
      <c r="AG32" s="32"/>
      <c r="AH32" s="27"/>
      <c r="AI32" s="28"/>
      <c r="AJ32" s="32"/>
      <c r="AK32" s="33"/>
      <c r="AL32" s="28"/>
      <c r="AM32" s="33"/>
      <c r="AN32" s="28"/>
      <c r="AO32" s="35"/>
      <c r="AP32" s="53"/>
      <c r="AQ32" s="54"/>
      <c r="AR32" s="53"/>
      <c r="AS32" s="54"/>
      <c r="AT32" s="53"/>
      <c r="AU32" s="54"/>
      <c r="AV32" s="55"/>
      <c r="AW32" s="56"/>
      <c r="AX32" s="57"/>
      <c r="AY32" s="41"/>
      <c r="BF32" s="6"/>
      <c r="BG32" s="6"/>
      <c r="BH32" s="6"/>
      <c r="BI32" s="6"/>
      <c r="BJ32" s="6"/>
      <c r="BK32" s="6"/>
      <c r="BL32" s="6"/>
      <c r="BM32" s="6"/>
      <c r="BN32" s="6"/>
      <c r="BO32" s="6"/>
      <c r="BP32" s="42"/>
      <c r="BQ32" s="43"/>
      <c r="BR32" s="43"/>
      <c r="BS32" s="43"/>
      <c r="BT32" s="43"/>
      <c r="BU32" s="43"/>
      <c r="BV32" s="65"/>
      <c r="BW32" s="46"/>
      <c r="BX32" s="47"/>
      <c r="BY32" s="47"/>
      <c r="BZ32" s="47"/>
      <c r="CA32" s="47"/>
      <c r="CB32" s="47"/>
      <c r="CC32" s="47"/>
      <c r="CD32" s="47"/>
      <c r="CY32" s="12"/>
      <c r="CZ32" s="12"/>
    </row>
    <row r="33" spans="1:104" s="11" customFormat="1" ht="11.25" x14ac:dyDescent="0.15">
      <c r="A33" s="48"/>
      <c r="B33" s="22"/>
      <c r="C33" s="27"/>
      <c r="D33" s="49"/>
      <c r="E33" s="30"/>
      <c r="F33" s="30"/>
      <c r="G33" s="30"/>
      <c r="H33" s="52"/>
      <c r="I33" s="52"/>
      <c r="J33" s="52"/>
      <c r="K33" s="52"/>
      <c r="L33" s="52"/>
      <c r="M33" s="52"/>
      <c r="N33" s="52"/>
      <c r="O33" s="52"/>
      <c r="P33" s="52"/>
      <c r="Q33" s="52"/>
      <c r="R33" s="52"/>
      <c r="S33" s="52"/>
      <c r="T33" s="27"/>
      <c r="U33" s="71"/>
      <c r="V33" s="27"/>
      <c r="W33" s="28"/>
      <c r="X33" s="29"/>
      <c r="Y33" s="27"/>
      <c r="Z33" s="30"/>
      <c r="AA33" s="28"/>
      <c r="AB33" s="31"/>
      <c r="AC33" s="27"/>
      <c r="AD33" s="30"/>
      <c r="AE33" s="28"/>
      <c r="AF33" s="27"/>
      <c r="AG33" s="32"/>
      <c r="AH33" s="27"/>
      <c r="AI33" s="28"/>
      <c r="AJ33" s="32"/>
      <c r="AK33" s="33"/>
      <c r="AL33" s="28"/>
      <c r="AM33" s="33"/>
      <c r="AN33" s="28"/>
      <c r="AO33" s="35"/>
      <c r="AP33" s="53"/>
      <c r="AQ33" s="54"/>
      <c r="AR33" s="53"/>
      <c r="AS33" s="54"/>
      <c r="AT33" s="53"/>
      <c r="AU33" s="54"/>
      <c r="AV33" s="55"/>
      <c r="AW33" s="56"/>
      <c r="AX33" s="57"/>
      <c r="AY33" s="41"/>
      <c r="BF33" s="6"/>
      <c r="BG33" s="6"/>
      <c r="BH33" s="6"/>
      <c r="BI33" s="6"/>
      <c r="BJ33" s="6"/>
      <c r="BK33" s="6"/>
      <c r="BL33" s="6"/>
      <c r="BM33" s="6"/>
      <c r="BN33" s="6"/>
      <c r="BO33" s="6"/>
      <c r="BP33" s="42"/>
      <c r="BQ33" s="43"/>
      <c r="BR33" s="43"/>
      <c r="BS33" s="43"/>
      <c r="BT33" s="43"/>
      <c r="BU33" s="43"/>
      <c r="BV33" s="65"/>
      <c r="BW33" s="46"/>
      <c r="BX33" s="47"/>
      <c r="BY33" s="47"/>
      <c r="BZ33" s="47"/>
      <c r="CA33" s="47"/>
      <c r="CB33" s="47"/>
      <c r="CC33" s="47"/>
      <c r="CD33" s="47"/>
      <c r="CY33" s="12"/>
      <c r="CZ33" s="12"/>
    </row>
    <row r="34" spans="1:104" s="11" customFormat="1" ht="11.25" x14ac:dyDescent="0.15">
      <c r="A34" s="48"/>
      <c r="B34" s="22"/>
      <c r="C34" s="27"/>
      <c r="D34" s="49"/>
      <c r="E34" s="30"/>
      <c r="F34" s="59"/>
      <c r="G34" s="59"/>
      <c r="H34" s="59"/>
      <c r="I34" s="59"/>
      <c r="J34" s="59"/>
      <c r="K34" s="59"/>
      <c r="L34" s="59"/>
      <c r="M34" s="59"/>
      <c r="N34" s="59"/>
      <c r="O34" s="59"/>
      <c r="P34" s="59"/>
      <c r="Q34" s="59"/>
      <c r="R34" s="59"/>
      <c r="S34" s="59"/>
      <c r="T34" s="27"/>
      <c r="U34" s="61"/>
      <c r="V34" s="27"/>
      <c r="W34" s="28"/>
      <c r="X34" s="29"/>
      <c r="Y34" s="27"/>
      <c r="Z34" s="30"/>
      <c r="AA34" s="28"/>
      <c r="AB34" s="31"/>
      <c r="AC34" s="27"/>
      <c r="AD34" s="30"/>
      <c r="AE34" s="28"/>
      <c r="AF34" s="27"/>
      <c r="AG34" s="32"/>
      <c r="AH34" s="27"/>
      <c r="AI34" s="72"/>
      <c r="AJ34" s="32"/>
      <c r="AK34" s="33"/>
      <c r="AL34" s="28"/>
      <c r="AM34" s="33"/>
      <c r="AN34" s="28"/>
      <c r="AO34" s="35"/>
      <c r="AP34" s="53"/>
      <c r="AQ34" s="54"/>
      <c r="AR34" s="53"/>
      <c r="AS34" s="54"/>
      <c r="AT34" s="53"/>
      <c r="AU34" s="54"/>
      <c r="AV34" s="55"/>
      <c r="AW34" s="56"/>
      <c r="AX34" s="57"/>
      <c r="AY34" s="41"/>
      <c r="BF34" s="6"/>
      <c r="BG34" s="6"/>
      <c r="BH34" s="6"/>
      <c r="BI34" s="6"/>
      <c r="BJ34" s="6"/>
      <c r="BK34" s="6"/>
      <c r="BL34" s="6"/>
      <c r="BM34" s="6"/>
      <c r="BN34" s="6"/>
      <c r="BO34" s="6"/>
      <c r="BP34" s="42"/>
      <c r="BQ34" s="43"/>
      <c r="BR34" s="43"/>
      <c r="BS34" s="43"/>
      <c r="BT34" s="43"/>
      <c r="BU34" s="43"/>
      <c r="BV34" s="65"/>
      <c r="BW34" s="46"/>
      <c r="BX34" s="47"/>
      <c r="BY34" s="47"/>
      <c r="BZ34" s="47"/>
      <c r="CA34" s="47"/>
      <c r="CB34" s="47"/>
      <c r="CC34" s="47"/>
      <c r="CD34" s="47"/>
      <c r="CY34" s="12"/>
      <c r="CZ34" s="12"/>
    </row>
    <row r="35" spans="1:104" s="11" customFormat="1" ht="11.25" x14ac:dyDescent="0.15">
      <c r="A35" s="48"/>
      <c r="B35" s="22"/>
      <c r="C35" s="62"/>
      <c r="D35" s="58"/>
      <c r="E35" s="59"/>
      <c r="F35" s="30"/>
      <c r="G35" s="30"/>
      <c r="H35" s="52"/>
      <c r="I35" s="52"/>
      <c r="J35" s="52"/>
      <c r="K35" s="52"/>
      <c r="L35" s="52"/>
      <c r="M35" s="52"/>
      <c r="N35" s="52"/>
      <c r="O35" s="52"/>
      <c r="P35" s="52"/>
      <c r="Q35" s="52"/>
      <c r="R35" s="52"/>
      <c r="S35" s="52"/>
      <c r="T35" s="62"/>
      <c r="U35" s="28"/>
      <c r="V35" s="27"/>
      <c r="W35" s="28"/>
      <c r="X35" s="69"/>
      <c r="Y35" s="62"/>
      <c r="Z35" s="59"/>
      <c r="AA35" s="61"/>
      <c r="AB35" s="31"/>
      <c r="AC35" s="27"/>
      <c r="AD35" s="30"/>
      <c r="AE35" s="28"/>
      <c r="AF35" s="27"/>
      <c r="AG35" s="32"/>
      <c r="AH35" s="62"/>
      <c r="AI35" s="72"/>
      <c r="AJ35" s="72"/>
      <c r="AK35" s="69"/>
      <c r="AL35" s="28"/>
      <c r="AM35" s="69"/>
      <c r="AN35" s="28"/>
      <c r="AO35" s="35"/>
      <c r="AP35" s="53"/>
      <c r="AQ35" s="54"/>
      <c r="AR35" s="53"/>
      <c r="AS35" s="54"/>
      <c r="AT35" s="53"/>
      <c r="AU35" s="54"/>
      <c r="AV35" s="55"/>
      <c r="AW35" s="70"/>
      <c r="AX35" s="57"/>
      <c r="AY35" s="41"/>
      <c r="BF35" s="6"/>
      <c r="BG35" s="6"/>
      <c r="BH35" s="6"/>
      <c r="BI35" s="6"/>
      <c r="BJ35" s="6"/>
      <c r="BK35" s="6"/>
      <c r="BL35" s="6"/>
      <c r="BM35" s="6"/>
      <c r="BN35" s="6"/>
      <c r="BO35" s="6"/>
      <c r="BP35" s="42"/>
      <c r="BQ35" s="43"/>
      <c r="BR35" s="43"/>
      <c r="BS35" s="43"/>
      <c r="BT35" s="43"/>
      <c r="BU35" s="43"/>
      <c r="BV35" s="65"/>
      <c r="BW35" s="46"/>
      <c r="BX35" s="47"/>
      <c r="BY35" s="47"/>
      <c r="BZ35" s="47"/>
      <c r="CA35" s="47"/>
      <c r="CB35" s="47"/>
      <c r="CC35" s="47"/>
      <c r="CD35" s="47"/>
      <c r="CY35" s="12"/>
      <c r="CZ35" s="12"/>
    </row>
    <row r="36" spans="1:104" s="11" customFormat="1" ht="11.25" x14ac:dyDescent="0.15">
      <c r="A36" s="48"/>
      <c r="B36" s="22"/>
      <c r="C36" s="27"/>
      <c r="D36" s="49"/>
      <c r="E36" s="30"/>
      <c r="F36" s="30"/>
      <c r="G36" s="30"/>
      <c r="H36" s="52"/>
      <c r="I36" s="52"/>
      <c r="J36" s="52"/>
      <c r="K36" s="52"/>
      <c r="L36" s="52"/>
      <c r="M36" s="52"/>
      <c r="N36" s="52"/>
      <c r="O36" s="52"/>
      <c r="P36" s="52"/>
      <c r="Q36" s="52"/>
      <c r="R36" s="52"/>
      <c r="S36" s="52"/>
      <c r="T36" s="27"/>
      <c r="U36" s="28"/>
      <c r="V36" s="27"/>
      <c r="W36" s="28"/>
      <c r="X36" s="29"/>
      <c r="Y36" s="27"/>
      <c r="Z36" s="30"/>
      <c r="AA36" s="28"/>
      <c r="AB36" s="31"/>
      <c r="AC36" s="27"/>
      <c r="AD36" s="30"/>
      <c r="AE36" s="28"/>
      <c r="AF36" s="27"/>
      <c r="AG36" s="32"/>
      <c r="AH36" s="27"/>
      <c r="AI36" s="28"/>
      <c r="AJ36" s="32"/>
      <c r="AK36" s="33"/>
      <c r="AL36" s="28"/>
      <c r="AM36" s="33"/>
      <c r="AN36" s="28"/>
      <c r="AO36" s="35"/>
      <c r="AP36" s="53"/>
      <c r="AQ36" s="54"/>
      <c r="AR36" s="53"/>
      <c r="AS36" s="54"/>
      <c r="AT36" s="53"/>
      <c r="AU36" s="54"/>
      <c r="AV36" s="55"/>
      <c r="AW36" s="56"/>
      <c r="AX36" s="57"/>
      <c r="AY36" s="41"/>
      <c r="BF36" s="6"/>
      <c r="BG36" s="6"/>
      <c r="BH36" s="6"/>
      <c r="BI36" s="6"/>
      <c r="BJ36" s="6"/>
      <c r="BK36" s="6"/>
      <c r="BL36" s="6"/>
      <c r="BM36" s="6"/>
      <c r="BN36" s="6"/>
      <c r="BO36" s="6"/>
      <c r="BP36" s="42"/>
      <c r="BQ36" s="43"/>
      <c r="BR36" s="43"/>
      <c r="BS36" s="43"/>
      <c r="BT36" s="43"/>
      <c r="BU36" s="43"/>
      <c r="BV36" s="65"/>
      <c r="BW36" s="46"/>
      <c r="BX36" s="47"/>
      <c r="BY36" s="47"/>
      <c r="BZ36" s="47"/>
      <c r="CA36" s="47"/>
      <c r="CB36" s="47"/>
      <c r="CC36" s="47"/>
      <c r="CD36" s="47"/>
      <c r="CY36" s="12"/>
      <c r="CZ36" s="12"/>
    </row>
    <row r="37" spans="1:104" s="11" customFormat="1" ht="11.25" x14ac:dyDescent="0.15">
      <c r="A37" s="67"/>
      <c r="B37" s="22"/>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c r="AC37" s="27"/>
      <c r="AD37" s="30"/>
      <c r="AE37" s="28"/>
      <c r="AF37" s="27"/>
      <c r="AG37" s="32"/>
      <c r="AH37" s="62"/>
      <c r="AI37" s="28"/>
      <c r="AJ37" s="32"/>
      <c r="AK37" s="69"/>
      <c r="AL37" s="28"/>
      <c r="AM37" s="69"/>
      <c r="AN37" s="28"/>
      <c r="AO37" s="35"/>
      <c r="AP37" s="53"/>
      <c r="AQ37" s="54"/>
      <c r="AR37" s="53"/>
      <c r="AS37" s="54"/>
      <c r="AT37" s="53"/>
      <c r="AU37" s="54"/>
      <c r="AV37" s="55"/>
      <c r="AW37" s="70"/>
      <c r="AX37" s="57"/>
      <c r="AY37" s="41"/>
      <c r="BF37" s="6"/>
      <c r="BG37" s="6"/>
      <c r="BH37" s="6"/>
      <c r="BI37" s="6"/>
      <c r="BJ37" s="6"/>
      <c r="BK37" s="6"/>
      <c r="BL37" s="6"/>
      <c r="BM37" s="6"/>
      <c r="BN37" s="6"/>
      <c r="BO37" s="6"/>
      <c r="BP37" s="42"/>
      <c r="BQ37" s="43"/>
      <c r="BR37" s="43"/>
      <c r="BS37" s="43"/>
      <c r="BT37" s="43"/>
      <c r="BU37" s="43"/>
      <c r="BV37" s="65"/>
      <c r="BW37" s="46"/>
      <c r="BX37" s="47"/>
      <c r="BY37" s="47"/>
      <c r="BZ37" s="47"/>
      <c r="CA37" s="47"/>
      <c r="CB37" s="47"/>
      <c r="CC37" s="47"/>
      <c r="CD37" s="47"/>
      <c r="CY37" s="12"/>
      <c r="CZ37" s="12"/>
    </row>
    <row r="38" spans="1:104" s="11" customFormat="1" ht="11.25" x14ac:dyDescent="0.15">
      <c r="A38" s="67"/>
      <c r="B38" s="22"/>
      <c r="C38" s="62"/>
      <c r="D38" s="58"/>
      <c r="E38" s="59"/>
      <c r="F38" s="30"/>
      <c r="G38" s="30"/>
      <c r="H38" s="52"/>
      <c r="I38" s="52"/>
      <c r="J38" s="52"/>
      <c r="K38" s="52"/>
      <c r="L38" s="52"/>
      <c r="M38" s="52"/>
      <c r="N38" s="52"/>
      <c r="O38" s="52"/>
      <c r="P38" s="52"/>
      <c r="Q38" s="52"/>
      <c r="R38" s="52"/>
      <c r="S38" s="52"/>
      <c r="T38" s="62"/>
      <c r="U38" s="28"/>
      <c r="V38" s="27"/>
      <c r="W38" s="28"/>
      <c r="X38" s="69"/>
      <c r="Y38" s="62"/>
      <c r="Z38" s="59"/>
      <c r="AA38" s="61"/>
      <c r="AB38" s="31"/>
      <c r="AC38" s="27"/>
      <c r="AD38" s="30"/>
      <c r="AE38" s="28"/>
      <c r="AF38" s="27"/>
      <c r="AG38" s="32"/>
      <c r="AH38" s="62"/>
      <c r="AI38" s="28"/>
      <c r="AJ38" s="32"/>
      <c r="AK38" s="69"/>
      <c r="AL38" s="28"/>
      <c r="AM38" s="69"/>
      <c r="AN38" s="28"/>
      <c r="AO38" s="35"/>
      <c r="AP38" s="53"/>
      <c r="AQ38" s="54"/>
      <c r="AR38" s="53"/>
      <c r="AS38" s="54"/>
      <c r="AT38" s="53"/>
      <c r="AU38" s="54"/>
      <c r="AV38" s="55"/>
      <c r="AW38" s="70"/>
      <c r="AX38" s="57"/>
      <c r="AY38" s="41"/>
      <c r="BF38" s="6"/>
      <c r="BG38" s="6"/>
      <c r="BH38" s="6"/>
      <c r="BI38" s="6"/>
      <c r="BJ38" s="6"/>
      <c r="BK38" s="6"/>
      <c r="BL38" s="6"/>
      <c r="BM38" s="6"/>
      <c r="BN38" s="6"/>
      <c r="BO38" s="6"/>
      <c r="BP38" s="42"/>
      <c r="BQ38" s="43"/>
      <c r="BR38" s="43"/>
      <c r="BS38" s="43"/>
      <c r="BT38" s="43"/>
      <c r="BU38" s="43"/>
      <c r="BV38" s="65"/>
      <c r="BW38" s="46"/>
      <c r="BX38" s="47"/>
      <c r="BY38" s="47"/>
      <c r="BZ38" s="47"/>
      <c r="CA38" s="47"/>
      <c r="CB38" s="47"/>
      <c r="CC38" s="47"/>
      <c r="CD38" s="47"/>
      <c r="CY38" s="12"/>
      <c r="CZ38" s="12"/>
    </row>
    <row r="39" spans="1:104" s="11" customFormat="1" ht="11.25" x14ac:dyDescent="0.15">
      <c r="A39" s="48"/>
      <c r="B39" s="22"/>
      <c r="C39" s="27"/>
      <c r="D39" s="49"/>
      <c r="E39" s="30"/>
      <c r="F39" s="30"/>
      <c r="G39" s="30"/>
      <c r="H39" s="52"/>
      <c r="I39" s="52"/>
      <c r="J39" s="52"/>
      <c r="K39" s="52"/>
      <c r="L39" s="52"/>
      <c r="M39" s="52"/>
      <c r="N39" s="52"/>
      <c r="O39" s="52"/>
      <c r="P39" s="52"/>
      <c r="Q39" s="52"/>
      <c r="R39" s="52"/>
      <c r="S39" s="52"/>
      <c r="T39" s="27"/>
      <c r="U39" s="28"/>
      <c r="V39" s="27"/>
      <c r="W39" s="28"/>
      <c r="X39" s="29"/>
      <c r="Y39" s="27"/>
      <c r="Z39" s="30"/>
      <c r="AA39" s="28"/>
      <c r="AB39" s="31"/>
      <c r="AC39" s="27"/>
      <c r="AD39" s="30"/>
      <c r="AE39" s="28"/>
      <c r="AF39" s="27"/>
      <c r="AG39" s="32"/>
      <c r="AH39" s="27"/>
      <c r="AI39" s="28"/>
      <c r="AJ39" s="32"/>
      <c r="AK39" s="33"/>
      <c r="AL39" s="28"/>
      <c r="AM39" s="33"/>
      <c r="AN39" s="28"/>
      <c r="AO39" s="35"/>
      <c r="AP39" s="53"/>
      <c r="AQ39" s="54"/>
      <c r="AR39" s="53"/>
      <c r="AS39" s="54"/>
      <c r="AT39" s="53"/>
      <c r="AU39" s="54"/>
      <c r="AV39" s="55"/>
      <c r="AW39" s="56"/>
      <c r="AX39" s="57"/>
      <c r="AY39" s="41"/>
      <c r="BF39" s="6"/>
      <c r="BG39" s="6"/>
      <c r="BH39" s="6"/>
      <c r="BI39" s="6"/>
      <c r="BJ39" s="6"/>
      <c r="BK39" s="6"/>
      <c r="BL39" s="6"/>
      <c r="BM39" s="6"/>
      <c r="BN39" s="6"/>
      <c r="BO39" s="6"/>
      <c r="BP39" s="42"/>
      <c r="BQ39" s="43"/>
      <c r="BR39" s="43"/>
      <c r="BS39" s="43"/>
      <c r="BT39" s="43"/>
      <c r="BU39" s="43"/>
      <c r="BV39" s="65"/>
      <c r="BW39" s="46"/>
      <c r="BX39" s="47"/>
      <c r="BY39" s="47"/>
      <c r="BZ39" s="47"/>
      <c r="CA39" s="47"/>
      <c r="CB39" s="47"/>
      <c r="CC39" s="47"/>
      <c r="CD39" s="47"/>
      <c r="CY39" s="12"/>
      <c r="CZ39" s="12"/>
    </row>
    <row r="40" spans="1:104" s="11" customFormat="1" ht="11.25" x14ac:dyDescent="0.15">
      <c r="A40" s="48"/>
      <c r="B40" s="22"/>
      <c r="C40" s="27"/>
      <c r="D40" s="49"/>
      <c r="E40" s="30"/>
      <c r="F40" s="30"/>
      <c r="G40" s="30"/>
      <c r="H40" s="52"/>
      <c r="I40" s="52"/>
      <c r="J40" s="52"/>
      <c r="K40" s="52"/>
      <c r="L40" s="52"/>
      <c r="M40" s="52"/>
      <c r="N40" s="52"/>
      <c r="O40" s="52"/>
      <c r="P40" s="52"/>
      <c r="Q40" s="52"/>
      <c r="R40" s="52"/>
      <c r="S40" s="52"/>
      <c r="T40" s="27"/>
      <c r="U40" s="28"/>
      <c r="V40" s="27"/>
      <c r="W40" s="28"/>
      <c r="X40" s="29"/>
      <c r="Y40" s="27"/>
      <c r="Z40" s="30"/>
      <c r="AA40" s="28"/>
      <c r="AB40" s="31"/>
      <c r="AC40" s="27"/>
      <c r="AD40" s="30"/>
      <c r="AE40" s="28"/>
      <c r="AF40" s="27"/>
      <c r="AG40" s="32"/>
      <c r="AH40" s="27"/>
      <c r="AI40" s="28"/>
      <c r="AJ40" s="32"/>
      <c r="AK40" s="33"/>
      <c r="AL40" s="28"/>
      <c r="AM40" s="33"/>
      <c r="AN40" s="28"/>
      <c r="AO40" s="35"/>
      <c r="AP40" s="53"/>
      <c r="AQ40" s="54"/>
      <c r="AR40" s="53"/>
      <c r="AS40" s="54"/>
      <c r="AT40" s="53"/>
      <c r="AU40" s="54"/>
      <c r="AV40" s="55"/>
      <c r="AW40" s="56"/>
      <c r="AX40" s="57"/>
      <c r="AY40" s="41"/>
      <c r="BF40" s="6"/>
      <c r="BG40" s="6"/>
      <c r="BH40" s="6"/>
      <c r="BI40" s="6"/>
      <c r="BJ40" s="6"/>
      <c r="BK40" s="6"/>
      <c r="BL40" s="6"/>
      <c r="BM40" s="6"/>
      <c r="BN40" s="6"/>
      <c r="BO40" s="6"/>
      <c r="BP40" s="42"/>
      <c r="BQ40" s="43"/>
      <c r="BR40" s="43"/>
      <c r="BS40" s="43"/>
      <c r="BT40" s="43"/>
      <c r="BU40" s="43"/>
      <c r="BV40" s="65"/>
      <c r="BW40" s="46"/>
      <c r="BX40" s="47"/>
      <c r="BY40" s="47"/>
      <c r="BZ40" s="47"/>
      <c r="CA40" s="47"/>
      <c r="CB40" s="47"/>
      <c r="CC40" s="47"/>
      <c r="CD40" s="47"/>
      <c r="CY40" s="12"/>
      <c r="CZ40" s="12"/>
    </row>
    <row r="41" spans="1:104" s="11" customFormat="1" ht="11.25" x14ac:dyDescent="0.15">
      <c r="A41" s="48"/>
      <c r="B41" s="22"/>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c r="AC41" s="27"/>
      <c r="AD41" s="30"/>
      <c r="AE41" s="28"/>
      <c r="AF41" s="27"/>
      <c r="AG41" s="32"/>
      <c r="AH41" s="62"/>
      <c r="AI41" s="28"/>
      <c r="AJ41" s="32"/>
      <c r="AK41" s="69"/>
      <c r="AL41" s="28"/>
      <c r="AM41" s="69"/>
      <c r="AN41" s="28"/>
      <c r="AO41" s="35"/>
      <c r="AP41" s="53"/>
      <c r="AQ41" s="54"/>
      <c r="AR41" s="53"/>
      <c r="AS41" s="54"/>
      <c r="AT41" s="53"/>
      <c r="AU41" s="54"/>
      <c r="AV41" s="55"/>
      <c r="AW41" s="70"/>
      <c r="AX41" s="57"/>
      <c r="AY41" s="41"/>
      <c r="BF41" s="6"/>
      <c r="BG41" s="6"/>
      <c r="BH41" s="6"/>
      <c r="BI41" s="6"/>
      <c r="BJ41" s="6"/>
      <c r="BK41" s="6"/>
      <c r="BL41" s="6"/>
      <c r="BM41" s="6"/>
      <c r="BN41" s="6"/>
      <c r="BO41" s="6"/>
      <c r="BP41" s="42"/>
      <c r="BQ41" s="43"/>
      <c r="BR41" s="43"/>
      <c r="BS41" s="43"/>
      <c r="BT41" s="43"/>
      <c r="BU41" s="43"/>
      <c r="BV41" s="65"/>
      <c r="BW41" s="46"/>
      <c r="BX41" s="47"/>
      <c r="BY41" s="47"/>
      <c r="BZ41" s="47"/>
      <c r="CA41" s="47"/>
      <c r="CB41" s="47"/>
      <c r="CC41" s="47"/>
      <c r="CD41" s="47"/>
      <c r="CY41" s="12"/>
      <c r="CZ41" s="12"/>
    </row>
    <row r="42" spans="1:104" s="11" customFormat="1" ht="11.25" x14ac:dyDescent="0.15">
      <c r="A42" s="48"/>
      <c r="B42" s="22"/>
      <c r="C42" s="27"/>
      <c r="D42" s="49"/>
      <c r="E42" s="30"/>
      <c r="F42" s="30"/>
      <c r="G42" s="30"/>
      <c r="H42" s="52"/>
      <c r="I42" s="52"/>
      <c r="J42" s="52"/>
      <c r="K42" s="52"/>
      <c r="L42" s="52"/>
      <c r="M42" s="52"/>
      <c r="N42" s="52"/>
      <c r="O42" s="52"/>
      <c r="P42" s="52"/>
      <c r="Q42" s="52"/>
      <c r="R42" s="52"/>
      <c r="S42" s="52"/>
      <c r="T42" s="27"/>
      <c r="U42" s="28"/>
      <c r="V42" s="27"/>
      <c r="W42" s="28"/>
      <c r="X42" s="29"/>
      <c r="Y42" s="27"/>
      <c r="Z42" s="30"/>
      <c r="AA42" s="28"/>
      <c r="AB42" s="31"/>
      <c r="AC42" s="27"/>
      <c r="AD42" s="30"/>
      <c r="AE42" s="28"/>
      <c r="AF42" s="27"/>
      <c r="AG42" s="32"/>
      <c r="AH42" s="27"/>
      <c r="AI42" s="28"/>
      <c r="AJ42" s="32"/>
      <c r="AK42" s="33"/>
      <c r="AL42" s="28"/>
      <c r="AM42" s="33"/>
      <c r="AN42" s="28"/>
      <c r="AO42" s="35"/>
      <c r="AP42" s="53"/>
      <c r="AQ42" s="54"/>
      <c r="AR42" s="53"/>
      <c r="AS42" s="54"/>
      <c r="AT42" s="53"/>
      <c r="AU42" s="54"/>
      <c r="AV42" s="55"/>
      <c r="AW42" s="56"/>
      <c r="AX42" s="57"/>
      <c r="AY42" s="41"/>
      <c r="BF42" s="6"/>
      <c r="BG42" s="6"/>
      <c r="BH42" s="6"/>
      <c r="BI42" s="6"/>
      <c r="BJ42" s="6"/>
      <c r="BK42" s="6"/>
      <c r="BL42" s="6"/>
      <c r="BM42" s="6"/>
      <c r="BN42" s="6"/>
      <c r="BO42" s="6"/>
      <c r="BP42" s="42"/>
      <c r="BQ42" s="43"/>
      <c r="BR42" s="43"/>
      <c r="BS42" s="43"/>
      <c r="BT42" s="43"/>
      <c r="BU42" s="43"/>
      <c r="BV42" s="65"/>
      <c r="BW42" s="46"/>
      <c r="BX42" s="47"/>
      <c r="BY42" s="47"/>
      <c r="BZ42" s="47"/>
      <c r="CA42" s="47"/>
      <c r="CB42" s="47"/>
      <c r="CC42" s="47"/>
      <c r="CD42" s="47"/>
      <c r="CY42" s="12"/>
      <c r="CZ42" s="12"/>
    </row>
    <row r="43" spans="1:104" s="11" customFormat="1" ht="11.25" x14ac:dyDescent="0.15">
      <c r="A43" s="48"/>
      <c r="B43" s="22"/>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c r="AC43" s="27"/>
      <c r="AD43" s="30"/>
      <c r="AE43" s="28"/>
      <c r="AF43" s="27"/>
      <c r="AG43" s="32"/>
      <c r="AH43" s="62"/>
      <c r="AI43" s="28"/>
      <c r="AJ43" s="32"/>
      <c r="AK43" s="69"/>
      <c r="AL43" s="28"/>
      <c r="AM43" s="69"/>
      <c r="AN43" s="28"/>
      <c r="AO43" s="35"/>
      <c r="AP43" s="53"/>
      <c r="AQ43" s="54"/>
      <c r="AR43" s="53"/>
      <c r="AS43" s="54"/>
      <c r="AT43" s="53"/>
      <c r="AU43" s="54"/>
      <c r="AV43" s="55"/>
      <c r="AW43" s="70"/>
      <c r="AX43" s="57"/>
      <c r="AY43" s="41"/>
      <c r="BF43" s="6"/>
      <c r="BG43" s="6"/>
      <c r="BH43" s="6"/>
      <c r="BI43" s="6"/>
      <c r="BJ43" s="6"/>
      <c r="BK43" s="6"/>
      <c r="BL43" s="6"/>
      <c r="BM43" s="6"/>
      <c r="BN43" s="6"/>
      <c r="BO43" s="6"/>
      <c r="BP43" s="42"/>
      <c r="BQ43" s="43"/>
      <c r="BR43" s="43"/>
      <c r="BS43" s="43"/>
      <c r="BT43" s="43"/>
      <c r="BU43" s="43"/>
      <c r="BV43" s="65"/>
      <c r="BW43" s="46"/>
      <c r="BX43" s="47"/>
      <c r="BY43" s="47"/>
      <c r="BZ43" s="47"/>
      <c r="CA43" s="47"/>
      <c r="CB43" s="47"/>
      <c r="CC43" s="47"/>
      <c r="CD43" s="47"/>
      <c r="CY43" s="12"/>
      <c r="CZ43" s="12"/>
    </row>
    <row r="44" spans="1:104" s="11" customFormat="1" ht="11.25" x14ac:dyDescent="0.15">
      <c r="A44" s="48"/>
      <c r="B44" s="22"/>
      <c r="C44" s="27"/>
      <c r="D44" s="49"/>
      <c r="E44" s="30"/>
      <c r="F44" s="30"/>
      <c r="G44" s="30"/>
      <c r="H44" s="52"/>
      <c r="I44" s="52"/>
      <c r="J44" s="52"/>
      <c r="K44" s="52"/>
      <c r="L44" s="52"/>
      <c r="M44" s="52"/>
      <c r="N44" s="52"/>
      <c r="O44" s="52"/>
      <c r="P44" s="52"/>
      <c r="Q44" s="52"/>
      <c r="R44" s="52"/>
      <c r="S44" s="52"/>
      <c r="T44" s="27"/>
      <c r="U44" s="28"/>
      <c r="V44" s="27"/>
      <c r="W44" s="28"/>
      <c r="X44" s="29"/>
      <c r="Y44" s="27"/>
      <c r="Z44" s="30"/>
      <c r="AA44" s="28"/>
      <c r="AB44" s="31"/>
      <c r="AC44" s="27"/>
      <c r="AD44" s="30"/>
      <c r="AE44" s="28"/>
      <c r="AF44" s="27"/>
      <c r="AG44" s="32"/>
      <c r="AH44" s="27"/>
      <c r="AI44" s="28"/>
      <c r="AJ44" s="32"/>
      <c r="AK44" s="33"/>
      <c r="AL44" s="28"/>
      <c r="AM44" s="33"/>
      <c r="AN44" s="28"/>
      <c r="AO44" s="35"/>
      <c r="AP44" s="53"/>
      <c r="AQ44" s="54"/>
      <c r="AR44" s="53"/>
      <c r="AS44" s="54"/>
      <c r="AT44" s="53"/>
      <c r="AU44" s="54"/>
      <c r="AV44" s="55"/>
      <c r="AW44" s="56"/>
      <c r="AX44" s="57"/>
      <c r="AY44" s="41"/>
      <c r="BF44" s="6"/>
      <c r="BG44" s="6"/>
      <c r="BH44" s="6"/>
      <c r="BI44" s="6"/>
      <c r="BJ44" s="6"/>
      <c r="BK44" s="6"/>
      <c r="BL44" s="6"/>
      <c r="BM44" s="6"/>
      <c r="BN44" s="6"/>
      <c r="BO44" s="6"/>
      <c r="BP44" s="42"/>
      <c r="BQ44" s="43"/>
      <c r="BR44" s="43"/>
      <c r="BS44" s="43"/>
      <c r="BT44" s="43"/>
      <c r="BU44" s="43"/>
      <c r="BV44" s="65"/>
      <c r="BW44" s="46"/>
      <c r="BX44" s="47"/>
      <c r="BY44" s="47"/>
      <c r="BZ44" s="47"/>
      <c r="CA44" s="47"/>
      <c r="CB44" s="47"/>
      <c r="CC44" s="47"/>
      <c r="CD44" s="47"/>
      <c r="CY44" s="12"/>
      <c r="CZ44" s="12"/>
    </row>
    <row r="45" spans="1:104" s="11" customFormat="1" ht="11.25" x14ac:dyDescent="0.15">
      <c r="A45" s="48"/>
      <c r="B45" s="22"/>
      <c r="C45" s="27"/>
      <c r="D45" s="49"/>
      <c r="E45" s="30"/>
      <c r="F45" s="30"/>
      <c r="G45" s="30"/>
      <c r="H45" s="52"/>
      <c r="I45" s="52"/>
      <c r="J45" s="52"/>
      <c r="K45" s="52"/>
      <c r="L45" s="52"/>
      <c r="M45" s="52"/>
      <c r="N45" s="52"/>
      <c r="O45" s="52"/>
      <c r="P45" s="52"/>
      <c r="Q45" s="52"/>
      <c r="R45" s="52"/>
      <c r="S45" s="52"/>
      <c r="T45" s="27"/>
      <c r="U45" s="28"/>
      <c r="V45" s="27"/>
      <c r="W45" s="28"/>
      <c r="X45" s="29"/>
      <c r="Y45" s="27"/>
      <c r="Z45" s="30"/>
      <c r="AA45" s="28"/>
      <c r="AB45" s="31"/>
      <c r="AC45" s="27"/>
      <c r="AD45" s="30"/>
      <c r="AE45" s="28"/>
      <c r="AF45" s="27"/>
      <c r="AG45" s="32"/>
      <c r="AH45" s="27"/>
      <c r="AI45" s="28"/>
      <c r="AJ45" s="32"/>
      <c r="AK45" s="33"/>
      <c r="AL45" s="28"/>
      <c r="AM45" s="33"/>
      <c r="AN45" s="28"/>
      <c r="AO45" s="35"/>
      <c r="AP45" s="53"/>
      <c r="AQ45" s="54"/>
      <c r="AR45" s="53"/>
      <c r="AS45" s="54"/>
      <c r="AT45" s="53"/>
      <c r="AU45" s="54"/>
      <c r="AV45" s="55"/>
      <c r="AW45" s="56"/>
      <c r="AX45" s="57"/>
      <c r="AY45" s="41"/>
      <c r="BF45" s="6"/>
      <c r="BG45" s="6"/>
      <c r="BH45" s="6"/>
      <c r="BI45" s="6"/>
      <c r="BJ45" s="6"/>
      <c r="BK45" s="6"/>
      <c r="BL45" s="6"/>
      <c r="BM45" s="6"/>
      <c r="BN45" s="6"/>
      <c r="BO45" s="6"/>
      <c r="BP45" s="42"/>
      <c r="BQ45" s="43"/>
      <c r="BR45" s="43"/>
      <c r="BS45" s="43"/>
      <c r="BT45" s="43"/>
      <c r="BU45" s="43"/>
      <c r="BV45" s="65"/>
      <c r="BW45" s="46"/>
      <c r="BX45" s="47"/>
      <c r="BY45" s="47"/>
      <c r="BZ45" s="47"/>
      <c r="CA45" s="47"/>
      <c r="CB45" s="47"/>
      <c r="CC45" s="47"/>
      <c r="CD45" s="47"/>
      <c r="CY45" s="12"/>
      <c r="CZ45" s="12"/>
    </row>
    <row r="46" spans="1:104" s="11" customFormat="1" ht="11.25" x14ac:dyDescent="0.15">
      <c r="A46" s="48"/>
      <c r="B46" s="22"/>
      <c r="C46" s="27"/>
      <c r="D46" s="49"/>
      <c r="E46" s="30"/>
      <c r="F46" s="30"/>
      <c r="G46" s="30"/>
      <c r="H46" s="52"/>
      <c r="I46" s="52"/>
      <c r="J46" s="52"/>
      <c r="K46" s="52"/>
      <c r="L46" s="52"/>
      <c r="M46" s="52"/>
      <c r="N46" s="52"/>
      <c r="O46" s="52"/>
      <c r="P46" s="52"/>
      <c r="Q46" s="52"/>
      <c r="R46" s="52"/>
      <c r="S46" s="52"/>
      <c r="T46" s="27"/>
      <c r="U46" s="28"/>
      <c r="V46" s="27"/>
      <c r="W46" s="28"/>
      <c r="X46" s="29"/>
      <c r="Y46" s="27"/>
      <c r="Z46" s="30"/>
      <c r="AA46" s="28"/>
      <c r="AB46" s="31"/>
      <c r="AC46" s="27"/>
      <c r="AD46" s="30"/>
      <c r="AE46" s="28"/>
      <c r="AF46" s="62"/>
      <c r="AG46" s="66"/>
      <c r="AH46" s="27"/>
      <c r="AI46" s="28"/>
      <c r="AJ46" s="32"/>
      <c r="AK46" s="33"/>
      <c r="AL46" s="28"/>
      <c r="AM46" s="33"/>
      <c r="AN46" s="28"/>
      <c r="AO46" s="35"/>
      <c r="AP46" s="53"/>
      <c r="AQ46" s="54"/>
      <c r="AR46" s="53"/>
      <c r="AS46" s="54"/>
      <c r="AT46" s="53"/>
      <c r="AU46" s="54"/>
      <c r="AV46" s="55"/>
      <c r="AW46" s="56"/>
      <c r="AX46" s="57"/>
      <c r="AY46" s="41"/>
      <c r="BF46" s="6"/>
      <c r="BG46" s="6"/>
      <c r="BH46" s="6"/>
      <c r="BI46" s="6"/>
      <c r="BJ46" s="6"/>
      <c r="BK46" s="6"/>
      <c r="BL46" s="6"/>
      <c r="BM46" s="6"/>
      <c r="BN46" s="6"/>
      <c r="BO46" s="6"/>
      <c r="BP46" s="42"/>
      <c r="BQ46" s="43"/>
      <c r="BR46" s="43"/>
      <c r="BS46" s="43"/>
      <c r="BT46" s="43"/>
      <c r="BU46" s="43"/>
      <c r="BV46" s="46"/>
      <c r="BW46" s="46"/>
      <c r="BX46" s="47"/>
      <c r="BY46" s="47"/>
      <c r="BZ46" s="47"/>
      <c r="CA46" s="47"/>
      <c r="CB46" s="47"/>
      <c r="CC46" s="47"/>
      <c r="CD46" s="64"/>
      <c r="CY46" s="12"/>
      <c r="CZ46" s="12"/>
    </row>
    <row r="47" spans="1:104" s="11" customFormat="1" ht="11.25" x14ac:dyDescent="0.15">
      <c r="A47" s="48"/>
      <c r="B47" s="22"/>
      <c r="C47" s="62"/>
      <c r="D47" s="58"/>
      <c r="E47" s="30"/>
      <c r="F47" s="30"/>
      <c r="G47" s="30"/>
      <c r="H47" s="52"/>
      <c r="I47" s="52"/>
      <c r="J47" s="52"/>
      <c r="K47" s="52"/>
      <c r="L47" s="52"/>
      <c r="M47" s="58"/>
      <c r="N47" s="58"/>
      <c r="O47" s="58"/>
      <c r="P47" s="58"/>
      <c r="Q47" s="58"/>
      <c r="R47" s="58"/>
      <c r="S47" s="58"/>
      <c r="T47" s="27"/>
      <c r="U47" s="28"/>
      <c r="V47" s="62"/>
      <c r="W47" s="28"/>
      <c r="X47" s="29"/>
      <c r="Y47" s="27"/>
      <c r="Z47" s="30"/>
      <c r="AA47" s="28"/>
      <c r="AB47" s="31"/>
      <c r="AC47" s="27"/>
      <c r="AD47" s="30"/>
      <c r="AE47" s="28"/>
      <c r="AF47" s="27"/>
      <c r="AG47" s="32"/>
      <c r="AH47" s="27"/>
      <c r="AI47" s="28"/>
      <c r="AJ47" s="32"/>
      <c r="AK47" s="33"/>
      <c r="AL47" s="28"/>
      <c r="AM47" s="33"/>
      <c r="AN47" s="28"/>
      <c r="AO47" s="35"/>
      <c r="AP47" s="53"/>
      <c r="AQ47" s="54"/>
      <c r="AR47" s="53"/>
      <c r="AS47" s="54"/>
      <c r="AT47" s="53"/>
      <c r="AU47" s="54"/>
      <c r="AV47" s="55"/>
      <c r="AW47" s="56"/>
      <c r="AX47" s="57"/>
      <c r="AY47" s="41"/>
      <c r="BF47" s="6"/>
      <c r="BG47" s="6"/>
      <c r="BH47" s="6"/>
      <c r="BI47" s="6"/>
      <c r="BJ47" s="6"/>
      <c r="BK47" s="6"/>
      <c r="BL47" s="6"/>
      <c r="BM47" s="6"/>
      <c r="BN47" s="6"/>
      <c r="BO47" s="6"/>
      <c r="BP47" s="42"/>
      <c r="BQ47" s="43"/>
      <c r="BR47" s="43"/>
      <c r="BS47" s="43"/>
      <c r="BT47" s="43"/>
      <c r="BU47" s="43"/>
      <c r="BV47" s="65"/>
      <c r="BW47" s="46"/>
      <c r="BX47" s="47"/>
      <c r="BY47" s="47"/>
      <c r="BZ47" s="47"/>
      <c r="CA47" s="47"/>
      <c r="CB47" s="47"/>
      <c r="CC47" s="47"/>
      <c r="CD47" s="47"/>
      <c r="CY47" s="12"/>
      <c r="CZ47" s="12"/>
    </row>
    <row r="48" spans="1:104" s="11" customFormat="1" ht="24.75" customHeight="1" x14ac:dyDescent="0.15">
      <c r="A48" s="67"/>
      <c r="B48" s="22"/>
      <c r="C48" s="27"/>
      <c r="D48" s="49"/>
      <c r="E48" s="30"/>
      <c r="F48" s="30"/>
      <c r="G48" s="30"/>
      <c r="H48" s="52"/>
      <c r="I48" s="52"/>
      <c r="J48" s="52"/>
      <c r="K48" s="52"/>
      <c r="L48" s="52"/>
      <c r="M48" s="52"/>
      <c r="N48" s="52"/>
      <c r="O48" s="52"/>
      <c r="P48" s="52"/>
      <c r="Q48" s="52"/>
      <c r="R48" s="52"/>
      <c r="S48" s="52"/>
      <c r="T48" s="27"/>
      <c r="U48" s="28"/>
      <c r="V48" s="27"/>
      <c r="W48" s="28"/>
      <c r="X48" s="29"/>
      <c r="Y48" s="27"/>
      <c r="Z48" s="30"/>
      <c r="AA48" s="28"/>
      <c r="AB48" s="31"/>
      <c r="AC48" s="27"/>
      <c r="AD48" s="30"/>
      <c r="AE48" s="28"/>
      <c r="AF48" s="27"/>
      <c r="AG48" s="32"/>
      <c r="AH48" s="27"/>
      <c r="AI48" s="28"/>
      <c r="AJ48" s="32"/>
      <c r="AK48" s="33"/>
      <c r="AL48" s="28"/>
      <c r="AM48" s="33"/>
      <c r="AN48" s="28"/>
      <c r="AO48" s="35"/>
      <c r="AP48" s="53"/>
      <c r="AQ48" s="54"/>
      <c r="AR48" s="53"/>
      <c r="AS48" s="54"/>
      <c r="AT48" s="53"/>
      <c r="AU48" s="54"/>
      <c r="AV48" s="55"/>
      <c r="AW48" s="56"/>
      <c r="AX48" s="57"/>
      <c r="AY48" s="41"/>
      <c r="BF48" s="6"/>
      <c r="BG48" s="6"/>
      <c r="BH48" s="6"/>
      <c r="BI48" s="6"/>
      <c r="BJ48" s="6"/>
      <c r="BK48" s="6"/>
      <c r="BL48" s="6"/>
      <c r="BM48" s="6"/>
      <c r="BN48" s="6"/>
      <c r="BO48" s="6"/>
      <c r="BP48" s="42"/>
      <c r="BQ48" s="43"/>
      <c r="BR48" s="43"/>
      <c r="BS48" s="43"/>
      <c r="BT48" s="43"/>
      <c r="BU48" s="43"/>
      <c r="BV48" s="65"/>
      <c r="BW48" s="46"/>
      <c r="BX48" s="47"/>
      <c r="BY48" s="47"/>
      <c r="BZ48" s="47"/>
      <c r="CA48" s="47"/>
      <c r="CB48" s="47"/>
      <c r="CC48" s="47"/>
      <c r="CD48" s="47"/>
      <c r="CY48" s="12"/>
      <c r="CZ48" s="12"/>
    </row>
    <row r="49" spans="1:105" s="11" customFormat="1" ht="15.75" customHeight="1" x14ac:dyDescent="0.15">
      <c r="A49" s="48"/>
      <c r="B49" s="22"/>
      <c r="C49" s="62"/>
      <c r="D49" s="58"/>
      <c r="E49" s="58"/>
      <c r="F49" s="30"/>
      <c r="G49" s="30"/>
      <c r="H49" s="52"/>
      <c r="I49" s="52"/>
      <c r="J49" s="52"/>
      <c r="K49" s="52"/>
      <c r="L49" s="52"/>
      <c r="M49" s="52"/>
      <c r="N49" s="52"/>
      <c r="O49" s="52"/>
      <c r="P49" s="52"/>
      <c r="Q49" s="52"/>
      <c r="R49" s="52"/>
      <c r="S49" s="52"/>
      <c r="T49" s="62"/>
      <c r="U49" s="28"/>
      <c r="V49" s="62"/>
      <c r="W49" s="28"/>
      <c r="X49" s="29"/>
      <c r="Y49" s="27"/>
      <c r="Z49" s="30"/>
      <c r="AA49" s="28"/>
      <c r="AB49" s="31"/>
      <c r="AC49" s="27"/>
      <c r="AD49" s="30"/>
      <c r="AE49" s="28"/>
      <c r="AF49" s="27"/>
      <c r="AG49" s="32"/>
      <c r="AH49" s="27"/>
      <c r="AI49" s="28"/>
      <c r="AJ49" s="32"/>
      <c r="AK49" s="33"/>
      <c r="AL49" s="28"/>
      <c r="AM49" s="33"/>
      <c r="AN49" s="28"/>
      <c r="AO49" s="35"/>
      <c r="AP49" s="53"/>
      <c r="AQ49" s="54"/>
      <c r="AR49" s="53"/>
      <c r="AS49" s="54"/>
      <c r="AT49" s="53"/>
      <c r="AU49" s="54"/>
      <c r="AV49" s="55"/>
      <c r="AW49" s="56"/>
      <c r="AX49" s="57"/>
      <c r="AY49" s="41"/>
      <c r="BF49" s="6"/>
      <c r="BG49" s="6"/>
      <c r="BH49" s="6"/>
      <c r="BI49" s="6"/>
      <c r="BJ49" s="6"/>
      <c r="BK49" s="6"/>
      <c r="BL49" s="6"/>
      <c r="BM49" s="6"/>
      <c r="BN49" s="6"/>
      <c r="BO49" s="6"/>
      <c r="BP49" s="42"/>
      <c r="BQ49" s="43"/>
      <c r="BR49" s="43"/>
      <c r="BS49" s="43"/>
      <c r="BT49" s="43"/>
      <c r="BU49" s="43"/>
      <c r="BV49" s="65"/>
      <c r="BW49" s="46"/>
      <c r="BX49" s="47"/>
      <c r="BY49" s="47"/>
      <c r="BZ49" s="47"/>
      <c r="CA49" s="47"/>
      <c r="CB49" s="47"/>
      <c r="CC49" s="47"/>
      <c r="CD49" s="47"/>
      <c r="CY49" s="12"/>
      <c r="CZ49" s="12"/>
    </row>
    <row r="50" spans="1:105" s="11" customFormat="1" ht="15.75" customHeight="1" x14ac:dyDescent="0.15">
      <c r="A50" s="48"/>
      <c r="B50" s="22"/>
      <c r="C50" s="62"/>
      <c r="D50" s="58"/>
      <c r="E50" s="58"/>
      <c r="F50" s="58"/>
      <c r="G50" s="30"/>
      <c r="H50" s="52"/>
      <c r="I50" s="52"/>
      <c r="J50" s="52"/>
      <c r="K50" s="52"/>
      <c r="L50" s="52"/>
      <c r="M50" s="52"/>
      <c r="N50" s="58"/>
      <c r="O50" s="58"/>
      <c r="P50" s="58"/>
      <c r="Q50" s="58"/>
      <c r="R50" s="58"/>
      <c r="S50" s="58"/>
      <c r="T50" s="62"/>
      <c r="U50" s="28"/>
      <c r="V50" s="27"/>
      <c r="W50" s="28"/>
      <c r="X50" s="29"/>
      <c r="Y50" s="27"/>
      <c r="Z50" s="30"/>
      <c r="AA50" s="28"/>
      <c r="AB50" s="31"/>
      <c r="AC50" s="27"/>
      <c r="AD50" s="30"/>
      <c r="AE50" s="28"/>
      <c r="AF50" s="27"/>
      <c r="AG50" s="32"/>
      <c r="AH50" s="27"/>
      <c r="AI50" s="28"/>
      <c r="AJ50" s="32"/>
      <c r="AK50" s="33"/>
      <c r="AL50" s="28"/>
      <c r="AM50" s="33"/>
      <c r="AN50" s="28"/>
      <c r="AO50" s="35"/>
      <c r="AP50" s="53"/>
      <c r="AQ50" s="54"/>
      <c r="AR50" s="53"/>
      <c r="AS50" s="54"/>
      <c r="AT50" s="53"/>
      <c r="AU50" s="54"/>
      <c r="AV50" s="55"/>
      <c r="AW50" s="56"/>
      <c r="AX50" s="57"/>
      <c r="AY50" s="41"/>
      <c r="BF50" s="6"/>
      <c r="BG50" s="6"/>
      <c r="BH50" s="6"/>
      <c r="BI50" s="6"/>
      <c r="BJ50" s="6"/>
      <c r="BK50" s="6"/>
      <c r="BL50" s="6"/>
      <c r="BM50" s="6"/>
      <c r="BN50" s="6"/>
      <c r="BO50" s="6"/>
      <c r="BP50" s="42"/>
      <c r="BQ50" s="43"/>
      <c r="BR50" s="43"/>
      <c r="BS50" s="43"/>
      <c r="BT50" s="43"/>
      <c r="BU50" s="43"/>
      <c r="BV50" s="65"/>
      <c r="BW50" s="46"/>
      <c r="BX50" s="47"/>
      <c r="BY50" s="47"/>
      <c r="BZ50" s="47"/>
      <c r="CA50" s="47"/>
      <c r="CB50" s="47"/>
      <c r="CC50" s="47"/>
      <c r="CD50" s="47"/>
      <c r="CY50" s="12"/>
      <c r="CZ50" s="12"/>
    </row>
    <row r="51" spans="1:105" s="11" customFormat="1" ht="11.25" customHeight="1" x14ac:dyDescent="0.15">
      <c r="A51" s="48"/>
      <c r="B51" s="22"/>
      <c r="C51" s="27"/>
      <c r="D51" s="49"/>
      <c r="E51" s="30"/>
      <c r="F51" s="30"/>
      <c r="G51" s="30"/>
      <c r="H51" s="52"/>
      <c r="I51" s="52"/>
      <c r="J51" s="52"/>
      <c r="K51" s="52"/>
      <c r="L51" s="52"/>
      <c r="M51" s="52"/>
      <c r="N51" s="52"/>
      <c r="O51" s="52"/>
      <c r="P51" s="52"/>
      <c r="Q51" s="52"/>
      <c r="R51" s="52"/>
      <c r="S51" s="52"/>
      <c r="T51" s="27"/>
      <c r="U51" s="28"/>
      <c r="V51" s="27"/>
      <c r="W51" s="28"/>
      <c r="X51" s="29"/>
      <c r="Y51" s="27"/>
      <c r="Z51" s="30"/>
      <c r="AA51" s="28"/>
      <c r="AB51" s="31"/>
      <c r="AC51" s="27"/>
      <c r="AD51" s="30"/>
      <c r="AE51" s="28"/>
      <c r="AF51" s="27"/>
      <c r="AG51" s="32"/>
      <c r="AH51" s="27"/>
      <c r="AI51" s="28"/>
      <c r="AJ51" s="32"/>
      <c r="AK51" s="33"/>
      <c r="AL51" s="28"/>
      <c r="AM51" s="33"/>
      <c r="AN51" s="28"/>
      <c r="AO51" s="35"/>
      <c r="AP51" s="53"/>
      <c r="AQ51" s="54"/>
      <c r="AR51" s="53"/>
      <c r="AS51" s="54"/>
      <c r="AT51" s="53"/>
      <c r="AU51" s="54"/>
      <c r="AV51" s="55"/>
      <c r="AW51" s="56"/>
      <c r="AX51" s="57"/>
      <c r="AY51" s="41"/>
      <c r="BF51" s="6"/>
      <c r="BG51" s="6"/>
      <c r="BH51" s="6"/>
      <c r="BI51" s="6"/>
      <c r="BJ51" s="6"/>
      <c r="BK51" s="6"/>
      <c r="BL51" s="6"/>
      <c r="BM51" s="6"/>
      <c r="BN51" s="6"/>
      <c r="BO51" s="6"/>
      <c r="BP51" s="42"/>
      <c r="BQ51" s="43"/>
      <c r="BR51" s="43"/>
      <c r="BS51" s="43"/>
      <c r="BT51" s="43"/>
      <c r="BU51" s="43"/>
      <c r="BV51" s="65"/>
      <c r="BW51" s="65"/>
      <c r="BX51" s="47"/>
      <c r="BY51" s="47"/>
      <c r="BZ51" s="47"/>
      <c r="CA51" s="47"/>
      <c r="CB51" s="47"/>
      <c r="CC51" s="47"/>
      <c r="CD51" s="47"/>
      <c r="CE51" s="47"/>
      <c r="CY51" s="12"/>
      <c r="CZ51" s="12"/>
    </row>
    <row r="52" spans="1:105" s="11" customFormat="1" ht="11.25" customHeight="1" x14ac:dyDescent="0.15">
      <c r="A52" s="48"/>
      <c r="B52" s="22"/>
      <c r="C52" s="27"/>
      <c r="D52" s="49"/>
      <c r="E52" s="30"/>
      <c r="F52" s="30"/>
      <c r="G52" s="30"/>
      <c r="H52" s="52"/>
      <c r="I52" s="52"/>
      <c r="J52" s="52"/>
      <c r="K52" s="52"/>
      <c r="L52" s="52"/>
      <c r="M52" s="52"/>
      <c r="N52" s="52"/>
      <c r="O52" s="52"/>
      <c r="P52" s="52"/>
      <c r="Q52" s="52"/>
      <c r="R52" s="52"/>
      <c r="S52" s="52"/>
      <c r="T52" s="27"/>
      <c r="U52" s="28"/>
      <c r="V52" s="27"/>
      <c r="W52" s="28"/>
      <c r="X52" s="29"/>
      <c r="Y52" s="27"/>
      <c r="Z52" s="30"/>
      <c r="AA52" s="28"/>
      <c r="AB52" s="31"/>
      <c r="AC52" s="27"/>
      <c r="AD52" s="30"/>
      <c r="AE52" s="28"/>
      <c r="AF52" s="27"/>
      <c r="AG52" s="32"/>
      <c r="AH52" s="27"/>
      <c r="AI52" s="28"/>
      <c r="AJ52" s="32"/>
      <c r="AK52" s="33"/>
      <c r="AL52" s="28"/>
      <c r="AM52" s="33"/>
      <c r="AN52" s="28"/>
      <c r="AO52" s="35"/>
      <c r="AP52" s="53"/>
      <c r="AQ52" s="54"/>
      <c r="AR52" s="53"/>
      <c r="AS52" s="54"/>
      <c r="AT52" s="53"/>
      <c r="AU52" s="54"/>
      <c r="AV52" s="55"/>
      <c r="AW52" s="56"/>
      <c r="AX52" s="57"/>
      <c r="AY52" s="41"/>
      <c r="BF52" s="6"/>
      <c r="BG52" s="6"/>
      <c r="BH52" s="6"/>
      <c r="BI52" s="6"/>
      <c r="BJ52" s="6"/>
      <c r="BK52" s="6"/>
      <c r="BL52" s="6"/>
      <c r="BM52" s="6"/>
      <c r="BN52" s="6"/>
      <c r="BO52" s="6"/>
      <c r="BP52" s="42"/>
      <c r="BQ52" s="43"/>
      <c r="BR52" s="43"/>
      <c r="BS52" s="43"/>
      <c r="BT52" s="43"/>
      <c r="BU52" s="43"/>
      <c r="BV52" s="65"/>
      <c r="BW52" s="65"/>
      <c r="BX52" s="47"/>
      <c r="BY52" s="47"/>
      <c r="BZ52" s="47"/>
      <c r="CA52" s="47"/>
      <c r="CB52" s="47"/>
      <c r="CC52" s="47"/>
      <c r="CD52" s="47"/>
      <c r="CE52" s="47"/>
      <c r="CY52" s="12"/>
      <c r="CZ52" s="12"/>
    </row>
    <row r="53" spans="1:105" s="11" customFormat="1" ht="11.25" customHeight="1" x14ac:dyDescent="0.15">
      <c r="A53" s="48"/>
      <c r="B53" s="22"/>
      <c r="C53" s="27"/>
      <c r="D53" s="49"/>
      <c r="E53" s="30"/>
      <c r="F53" s="30"/>
      <c r="G53" s="30"/>
      <c r="H53" s="52"/>
      <c r="I53" s="52"/>
      <c r="J53" s="52"/>
      <c r="K53" s="52"/>
      <c r="L53" s="52"/>
      <c r="M53" s="52"/>
      <c r="N53" s="52"/>
      <c r="O53" s="52"/>
      <c r="P53" s="52"/>
      <c r="Q53" s="52"/>
      <c r="R53" s="52"/>
      <c r="S53" s="52"/>
      <c r="T53" s="27"/>
      <c r="U53" s="28"/>
      <c r="V53" s="27"/>
      <c r="W53" s="28"/>
      <c r="X53" s="29"/>
      <c r="Y53" s="27"/>
      <c r="Z53" s="30"/>
      <c r="AA53" s="28"/>
      <c r="AB53" s="31"/>
      <c r="AC53" s="27"/>
      <c r="AD53" s="30"/>
      <c r="AE53" s="28"/>
      <c r="AF53" s="27"/>
      <c r="AG53" s="32"/>
      <c r="AH53" s="27"/>
      <c r="AI53" s="28"/>
      <c r="AJ53" s="32"/>
      <c r="AK53" s="33"/>
      <c r="AL53" s="28"/>
      <c r="AM53" s="33"/>
      <c r="AN53" s="28"/>
      <c r="AO53" s="35"/>
      <c r="AP53" s="53"/>
      <c r="AQ53" s="54"/>
      <c r="AR53" s="53"/>
      <c r="AS53" s="54"/>
      <c r="AT53" s="53"/>
      <c r="AU53" s="54"/>
      <c r="AV53" s="55"/>
      <c r="AW53" s="56"/>
      <c r="AX53" s="57"/>
      <c r="AY53" s="41"/>
      <c r="BF53" s="6"/>
      <c r="BG53" s="6"/>
      <c r="BH53" s="6"/>
      <c r="BI53" s="6"/>
      <c r="BJ53" s="6"/>
      <c r="BK53" s="6"/>
      <c r="BL53" s="6"/>
      <c r="BM53" s="6"/>
      <c r="BN53" s="6"/>
      <c r="BO53" s="6"/>
      <c r="BP53" s="42"/>
      <c r="BQ53" s="43"/>
      <c r="BR53" s="43"/>
      <c r="BS53" s="43"/>
      <c r="BT53" s="43"/>
      <c r="BU53" s="43"/>
      <c r="BV53" s="65"/>
      <c r="BW53" s="65"/>
      <c r="BX53" s="47"/>
      <c r="BY53" s="47"/>
      <c r="BZ53" s="47"/>
      <c r="CA53" s="47"/>
      <c r="CB53" s="47"/>
      <c r="CC53" s="47"/>
      <c r="CD53" s="47"/>
      <c r="CE53" s="47"/>
      <c r="CY53" s="12"/>
      <c r="CZ53" s="12"/>
    </row>
    <row r="54" spans="1:105" s="11" customFormat="1" ht="11.25" x14ac:dyDescent="0.15">
      <c r="A54" s="48"/>
      <c r="B54" s="22"/>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c r="AC54" s="27"/>
      <c r="AD54" s="30"/>
      <c r="AE54" s="28"/>
      <c r="AF54" s="27"/>
      <c r="AG54" s="32"/>
      <c r="AH54" s="62"/>
      <c r="AI54" s="28"/>
      <c r="AJ54" s="32"/>
      <c r="AK54" s="69"/>
      <c r="AL54" s="28"/>
      <c r="AM54" s="69"/>
      <c r="AN54" s="28"/>
      <c r="AO54" s="35"/>
      <c r="AP54" s="53"/>
      <c r="AQ54" s="54"/>
      <c r="AR54" s="53"/>
      <c r="AS54" s="54"/>
      <c r="AT54" s="53"/>
      <c r="AU54" s="54"/>
      <c r="AV54" s="55"/>
      <c r="AW54" s="70"/>
      <c r="AX54" s="57"/>
      <c r="AY54" s="41"/>
      <c r="BF54" s="6"/>
      <c r="BG54" s="6"/>
      <c r="BH54" s="6"/>
      <c r="BI54" s="6"/>
      <c r="BJ54" s="6"/>
      <c r="BK54" s="6"/>
      <c r="BL54" s="6"/>
      <c r="BM54" s="6"/>
      <c r="BN54" s="6"/>
      <c r="BO54" s="6"/>
      <c r="BP54" s="42"/>
      <c r="BQ54" s="43"/>
      <c r="BR54" s="43"/>
      <c r="BS54" s="43"/>
      <c r="BT54" s="43"/>
      <c r="BU54" s="43"/>
      <c r="BV54" s="65"/>
      <c r="BW54" s="46"/>
      <c r="BX54" s="47"/>
      <c r="BY54" s="47"/>
      <c r="BZ54" s="47"/>
      <c r="CA54" s="47"/>
      <c r="CB54" s="47"/>
      <c r="CC54" s="47"/>
      <c r="CD54" s="47"/>
      <c r="CY54" s="12"/>
      <c r="CZ54" s="12"/>
    </row>
    <row r="55" spans="1:105" s="11" customFormat="1" ht="11.25" x14ac:dyDescent="0.15">
      <c r="A55" s="48"/>
      <c r="B55" s="22"/>
      <c r="C55" s="27"/>
      <c r="D55" s="49"/>
      <c r="E55" s="30"/>
      <c r="F55" s="30"/>
      <c r="G55" s="30"/>
      <c r="H55" s="52"/>
      <c r="I55" s="52"/>
      <c r="J55" s="52"/>
      <c r="K55" s="52"/>
      <c r="L55" s="52"/>
      <c r="M55" s="52"/>
      <c r="N55" s="52"/>
      <c r="O55" s="52"/>
      <c r="P55" s="52"/>
      <c r="Q55" s="52"/>
      <c r="R55" s="52"/>
      <c r="S55" s="52"/>
      <c r="T55" s="27"/>
      <c r="U55" s="28"/>
      <c r="V55" s="27"/>
      <c r="W55" s="28"/>
      <c r="X55" s="29"/>
      <c r="Y55" s="27"/>
      <c r="Z55" s="30"/>
      <c r="AA55" s="28"/>
      <c r="AB55" s="31"/>
      <c r="AC55" s="27"/>
      <c r="AD55" s="30"/>
      <c r="AE55" s="28"/>
      <c r="AF55" s="27"/>
      <c r="AG55" s="32"/>
      <c r="AH55" s="27"/>
      <c r="AI55" s="28"/>
      <c r="AJ55" s="32"/>
      <c r="AK55" s="33"/>
      <c r="AL55" s="28"/>
      <c r="AM55" s="33"/>
      <c r="AN55" s="28"/>
      <c r="AO55" s="35"/>
      <c r="AP55" s="53"/>
      <c r="AQ55" s="54"/>
      <c r="AR55" s="53"/>
      <c r="AS55" s="54"/>
      <c r="AT55" s="53"/>
      <c r="AU55" s="54"/>
      <c r="AV55" s="55"/>
      <c r="AW55" s="56"/>
      <c r="AX55" s="57"/>
      <c r="AY55" s="41"/>
      <c r="BF55" s="6"/>
      <c r="BG55" s="6"/>
      <c r="BH55" s="6"/>
      <c r="BI55" s="6"/>
      <c r="BJ55" s="6"/>
      <c r="BK55" s="6"/>
      <c r="BL55" s="6"/>
      <c r="BM55" s="6"/>
      <c r="BN55" s="6"/>
      <c r="BO55" s="6"/>
      <c r="BP55" s="42"/>
      <c r="BQ55" s="43"/>
      <c r="BR55" s="43"/>
      <c r="BS55" s="43"/>
      <c r="BT55" s="43"/>
      <c r="BU55" s="43"/>
      <c r="BV55" s="65"/>
      <c r="BW55" s="46"/>
      <c r="BX55" s="47"/>
      <c r="BY55" s="47"/>
      <c r="BZ55" s="47"/>
      <c r="CA55" s="47"/>
      <c r="CB55" s="47"/>
      <c r="CC55" s="47"/>
      <c r="CD55" s="47"/>
      <c r="CY55" s="12"/>
      <c r="CZ55" s="12"/>
    </row>
    <row r="56" spans="1:105" s="11" customFormat="1" ht="11.25" x14ac:dyDescent="0.15">
      <c r="A56" s="48"/>
      <c r="B56" s="22"/>
      <c r="C56" s="27"/>
      <c r="D56" s="49"/>
      <c r="E56" s="30"/>
      <c r="F56" s="30"/>
      <c r="G56" s="30"/>
      <c r="H56" s="52"/>
      <c r="I56" s="52"/>
      <c r="J56" s="52"/>
      <c r="K56" s="52"/>
      <c r="L56" s="52"/>
      <c r="M56" s="52"/>
      <c r="N56" s="52"/>
      <c r="O56" s="52"/>
      <c r="P56" s="52"/>
      <c r="Q56" s="52"/>
      <c r="R56" s="52"/>
      <c r="S56" s="52"/>
      <c r="T56" s="27"/>
      <c r="U56" s="28"/>
      <c r="V56" s="27"/>
      <c r="W56" s="28"/>
      <c r="X56" s="29"/>
      <c r="Y56" s="27"/>
      <c r="Z56" s="30"/>
      <c r="AA56" s="28"/>
      <c r="AB56" s="31"/>
      <c r="AC56" s="27"/>
      <c r="AD56" s="30"/>
      <c r="AE56" s="28"/>
      <c r="AF56" s="27"/>
      <c r="AG56" s="32"/>
      <c r="AH56" s="27"/>
      <c r="AI56" s="28"/>
      <c r="AJ56" s="32"/>
      <c r="AK56" s="33"/>
      <c r="AL56" s="28"/>
      <c r="AM56" s="33"/>
      <c r="AN56" s="28"/>
      <c r="AO56" s="35"/>
      <c r="AP56" s="53"/>
      <c r="AQ56" s="54"/>
      <c r="AR56" s="53"/>
      <c r="AS56" s="54"/>
      <c r="AT56" s="53"/>
      <c r="AU56" s="54"/>
      <c r="AV56" s="55"/>
      <c r="AW56" s="56"/>
      <c r="AX56" s="57"/>
      <c r="AY56" s="41"/>
      <c r="BF56" s="6"/>
      <c r="BG56" s="6"/>
      <c r="BH56" s="6"/>
      <c r="BI56" s="6"/>
      <c r="BJ56" s="6"/>
      <c r="BK56" s="6"/>
      <c r="BL56" s="6"/>
      <c r="BM56" s="6"/>
      <c r="BN56" s="6"/>
      <c r="BO56" s="6"/>
      <c r="BP56" s="42"/>
      <c r="BQ56" s="43"/>
      <c r="BR56" s="43"/>
      <c r="BS56" s="43"/>
      <c r="BT56" s="43"/>
      <c r="BU56" s="43"/>
      <c r="BV56" s="65"/>
      <c r="BW56" s="46"/>
      <c r="BX56" s="47"/>
      <c r="BY56" s="47"/>
      <c r="BZ56" s="47"/>
      <c r="CA56" s="47"/>
      <c r="CB56" s="47"/>
      <c r="CC56" s="47"/>
      <c r="CD56" s="47"/>
      <c r="CY56" s="12"/>
      <c r="CZ56" s="12"/>
    </row>
    <row r="57" spans="1:105" s="11" customFormat="1" ht="11.25" x14ac:dyDescent="0.15">
      <c r="A57" s="73"/>
      <c r="B57" s="74"/>
      <c r="C57" s="75"/>
      <c r="D57" s="76"/>
      <c r="E57" s="77"/>
      <c r="F57" s="77"/>
      <c r="G57" s="77"/>
      <c r="H57" s="78"/>
      <c r="I57" s="78"/>
      <c r="J57" s="78"/>
      <c r="K57" s="78"/>
      <c r="L57" s="78"/>
      <c r="M57" s="78"/>
      <c r="N57" s="78"/>
      <c r="O57" s="78"/>
      <c r="P57" s="78"/>
      <c r="Q57" s="78"/>
      <c r="R57" s="78"/>
      <c r="S57" s="78"/>
      <c r="T57" s="75"/>
      <c r="U57" s="71"/>
      <c r="V57" s="79"/>
      <c r="W57" s="80"/>
      <c r="X57" s="81"/>
      <c r="Y57" s="75"/>
      <c r="Z57" s="77"/>
      <c r="AA57" s="71"/>
      <c r="AB57" s="82"/>
      <c r="AC57" s="75"/>
      <c r="AD57" s="77"/>
      <c r="AE57" s="71"/>
      <c r="AF57" s="75"/>
      <c r="AG57" s="83"/>
      <c r="AH57" s="84"/>
      <c r="AI57" s="85"/>
      <c r="AJ57" s="83"/>
      <c r="AK57" s="86"/>
      <c r="AL57" s="85"/>
      <c r="AM57" s="86"/>
      <c r="AN57" s="85"/>
      <c r="AO57" s="35"/>
      <c r="AP57" s="87"/>
      <c r="AQ57" s="88"/>
      <c r="AR57" s="87"/>
      <c r="AS57" s="88"/>
      <c r="AT57" s="87"/>
      <c r="AU57" s="88"/>
      <c r="AV57" s="89"/>
      <c r="AW57" s="90"/>
      <c r="AX57" s="91"/>
      <c r="AY57" s="41"/>
      <c r="BF57" s="6"/>
      <c r="BG57" s="6"/>
      <c r="BH57" s="6"/>
      <c r="BI57" s="6"/>
      <c r="BJ57" s="6"/>
      <c r="BK57" s="6"/>
      <c r="BL57" s="6"/>
      <c r="BM57" s="6"/>
      <c r="BN57" s="6"/>
      <c r="BO57" s="6"/>
      <c r="BP57" s="42"/>
      <c r="BQ57" s="43"/>
      <c r="BR57" s="43"/>
      <c r="BS57" s="43"/>
      <c r="BT57" s="43"/>
      <c r="BU57" s="43"/>
      <c r="BV57" s="65"/>
      <c r="BW57" s="46"/>
      <c r="BX57" s="47"/>
      <c r="BY57" s="47"/>
      <c r="BZ57" s="47"/>
      <c r="CA57" s="47"/>
      <c r="CB57" s="47"/>
      <c r="CC57" s="47"/>
      <c r="CD57" s="47"/>
      <c r="CY57" s="12"/>
      <c r="CZ57" s="12"/>
    </row>
    <row r="58" spans="1:105" s="11" customFormat="1" ht="15" customHeight="1" thickBot="1" x14ac:dyDescent="0.2">
      <c r="A58" s="216"/>
      <c r="B58" s="92"/>
      <c r="C58" s="93"/>
      <c r="D58" s="94"/>
      <c r="E58" s="95"/>
      <c r="F58" s="96"/>
      <c r="G58" s="97"/>
      <c r="H58" s="97"/>
      <c r="I58" s="97"/>
      <c r="J58" s="97"/>
      <c r="K58" s="97"/>
      <c r="L58" s="97"/>
      <c r="M58" s="97"/>
      <c r="N58" s="97"/>
      <c r="O58" s="97"/>
      <c r="P58" s="97"/>
      <c r="Q58" s="97"/>
      <c r="R58" s="97"/>
      <c r="S58" s="97"/>
      <c r="T58" s="98"/>
      <c r="U58" s="99"/>
      <c r="V58" s="98"/>
      <c r="W58" s="99"/>
      <c r="X58" s="98"/>
      <c r="Y58" s="98"/>
      <c r="Z58" s="95"/>
      <c r="AA58" s="94"/>
      <c r="AB58" s="93"/>
      <c r="AC58" s="98"/>
      <c r="AD58" s="95"/>
      <c r="AE58" s="99"/>
      <c r="AF58" s="93"/>
      <c r="AG58" s="94"/>
      <c r="AH58" s="98"/>
      <c r="AI58" s="99"/>
      <c r="AJ58" s="94"/>
      <c r="AK58" s="98"/>
      <c r="AL58" s="99"/>
      <c r="AM58" s="98"/>
      <c r="AN58" s="99"/>
      <c r="AO58" s="100"/>
      <c r="AP58" s="101"/>
      <c r="AQ58" s="102"/>
      <c r="AR58" s="101"/>
      <c r="AS58" s="102"/>
      <c r="AT58" s="101"/>
      <c r="AU58" s="102"/>
      <c r="AV58" s="103"/>
      <c r="AW58" s="104"/>
      <c r="AX58" s="105"/>
      <c r="AY58" s="41"/>
      <c r="BF58" s="6"/>
      <c r="BG58" s="6"/>
      <c r="BH58" s="6"/>
      <c r="BI58" s="6"/>
      <c r="BJ58" s="6"/>
      <c r="BK58" s="6"/>
      <c r="BL58" s="6"/>
      <c r="BM58" s="6"/>
      <c r="BN58" s="6"/>
      <c r="BO58" s="6"/>
      <c r="BP58" s="42"/>
      <c r="BQ58" s="43"/>
      <c r="BR58" s="43"/>
      <c r="BS58" s="43"/>
      <c r="BT58" s="43"/>
      <c r="BU58" s="43"/>
      <c r="BV58" s="65"/>
      <c r="BW58" s="46"/>
      <c r="BX58" s="47"/>
      <c r="BY58" s="47"/>
      <c r="BZ58" s="47"/>
      <c r="CA58" s="47"/>
      <c r="CB58" s="47"/>
      <c r="CC58" s="47"/>
      <c r="CD58" s="47"/>
      <c r="CY58" s="12"/>
      <c r="CZ58" s="12"/>
    </row>
    <row r="59" spans="1:105" s="11" customFormat="1" ht="30" customHeight="1" thickTop="1" x14ac:dyDescent="0.2">
      <c r="A59" s="106"/>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554"/>
      <c r="B60" s="218"/>
      <c r="C60" s="554"/>
      <c r="D60" s="562"/>
      <c r="E60" s="563"/>
      <c r="F60" s="563"/>
      <c r="G60" s="563"/>
      <c r="H60" s="563"/>
      <c r="I60" s="563"/>
      <c r="J60" s="563"/>
      <c r="K60" s="563"/>
      <c r="L60" s="563"/>
      <c r="M60" s="563"/>
      <c r="N60" s="563"/>
      <c r="O60" s="563"/>
      <c r="P60" s="563"/>
      <c r="Q60" s="563"/>
      <c r="R60" s="563"/>
      <c r="S60" s="563"/>
      <c r="T60" s="564"/>
      <c r="U60" s="624"/>
      <c r="V60" s="624"/>
      <c r="W60" s="548"/>
      <c r="X60" s="724"/>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556"/>
      <c r="B61" s="219"/>
      <c r="C61" s="556"/>
      <c r="D61" s="13"/>
      <c r="E61" s="108"/>
      <c r="F61" s="15"/>
      <c r="G61" s="15"/>
      <c r="H61" s="15"/>
      <c r="I61" s="16"/>
      <c r="J61" s="16"/>
      <c r="K61" s="16"/>
      <c r="L61" s="16"/>
      <c r="M61" s="16"/>
      <c r="N61" s="16"/>
      <c r="O61" s="16"/>
      <c r="P61" s="16"/>
      <c r="Q61" s="16"/>
      <c r="R61" s="16"/>
      <c r="S61" s="16"/>
      <c r="T61" s="17"/>
      <c r="U61" s="223"/>
      <c r="V61" s="223"/>
      <c r="W61" s="548"/>
      <c r="X61" s="724"/>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731"/>
      <c r="B62" s="732"/>
      <c r="C62" s="109"/>
      <c r="D62" s="23"/>
      <c r="E62" s="24"/>
      <c r="F62" s="25"/>
      <c r="G62" s="25"/>
      <c r="H62" s="25"/>
      <c r="I62" s="25"/>
      <c r="J62" s="25"/>
      <c r="K62" s="25"/>
      <c r="L62" s="25"/>
      <c r="M62" s="25"/>
      <c r="N62" s="25"/>
      <c r="O62" s="25"/>
      <c r="P62" s="25"/>
      <c r="Q62" s="25"/>
      <c r="R62" s="25"/>
      <c r="S62" s="25"/>
      <c r="T62" s="34"/>
      <c r="U62" s="110"/>
      <c r="V62" s="110"/>
      <c r="W62" s="111"/>
      <c r="X62" s="112"/>
      <c r="Y62" s="113"/>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c r="BR62" s="42"/>
      <c r="BS62" s="42"/>
      <c r="BT62" s="42"/>
      <c r="BU62" s="6"/>
      <c r="BV62" s="6"/>
      <c r="BW62" s="6"/>
      <c r="BX62" s="6"/>
      <c r="BY62" s="116"/>
      <c r="BZ62" s="116"/>
      <c r="CA62" s="116"/>
      <c r="CB62" s="47"/>
      <c r="CC62" s="6"/>
      <c r="CZ62" s="12"/>
      <c r="DA62" s="12"/>
    </row>
    <row r="63" spans="1:105" s="11" customFormat="1" ht="15" customHeight="1" x14ac:dyDescent="0.15">
      <c r="A63" s="733"/>
      <c r="B63" s="48"/>
      <c r="C63" s="117"/>
      <c r="D63" s="58"/>
      <c r="E63" s="58"/>
      <c r="F63" s="30"/>
      <c r="G63" s="30"/>
      <c r="H63" s="30"/>
      <c r="I63" s="30"/>
      <c r="J63" s="30"/>
      <c r="K63" s="30"/>
      <c r="L63" s="30"/>
      <c r="M63" s="30"/>
      <c r="N63" s="30"/>
      <c r="O63" s="30"/>
      <c r="P63" s="30"/>
      <c r="Q63" s="30"/>
      <c r="R63" s="30"/>
      <c r="S63" s="30"/>
      <c r="T63" s="28"/>
      <c r="U63" s="58"/>
      <c r="V63" s="118"/>
      <c r="W63" s="33"/>
      <c r="X63" s="53"/>
      <c r="Y63" s="113"/>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c r="BR63" s="42"/>
      <c r="BS63" s="42"/>
      <c r="BT63" s="42"/>
      <c r="BU63" s="6"/>
      <c r="BV63" s="6"/>
      <c r="BW63" s="6"/>
      <c r="BX63" s="6"/>
      <c r="BY63" s="116"/>
      <c r="BZ63" s="116"/>
      <c r="CA63" s="116"/>
      <c r="CB63" s="47"/>
      <c r="CC63" s="6"/>
      <c r="CZ63" s="12"/>
      <c r="DA63" s="12"/>
    </row>
    <row r="64" spans="1:105" s="11" customFormat="1" ht="15.75" customHeight="1" x14ac:dyDescent="0.15">
      <c r="A64" s="535"/>
      <c r="B64" s="48"/>
      <c r="C64" s="117"/>
      <c r="D64" s="30"/>
      <c r="E64" s="30"/>
      <c r="F64" s="30"/>
      <c r="G64" s="30"/>
      <c r="H64" s="30"/>
      <c r="I64" s="30"/>
      <c r="J64" s="30"/>
      <c r="K64" s="30"/>
      <c r="L64" s="30"/>
      <c r="M64" s="30"/>
      <c r="N64" s="30"/>
      <c r="O64" s="30"/>
      <c r="P64" s="30"/>
      <c r="Q64" s="30"/>
      <c r="R64" s="30"/>
      <c r="S64" s="30"/>
      <c r="T64" s="28"/>
      <c r="U64" s="118"/>
      <c r="V64" s="118"/>
      <c r="W64" s="33"/>
      <c r="X64" s="53"/>
      <c r="Y64" s="113"/>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c r="BR64" s="42"/>
      <c r="BS64" s="42"/>
      <c r="BT64" s="42"/>
      <c r="BU64" s="6"/>
      <c r="BV64" s="6"/>
      <c r="BW64" s="6"/>
      <c r="BX64" s="6"/>
      <c r="BY64" s="116"/>
      <c r="BZ64" s="116"/>
      <c r="CA64" s="116"/>
      <c r="CB64" s="47"/>
      <c r="CC64" s="6"/>
      <c r="CZ64" s="12"/>
      <c r="DA64" s="12"/>
    </row>
    <row r="65" spans="1:105" s="11" customFormat="1" ht="15" customHeight="1" x14ac:dyDescent="0.15">
      <c r="A65" s="734"/>
      <c r="B65" s="48"/>
      <c r="C65" s="22"/>
      <c r="D65" s="58"/>
      <c r="E65" s="58"/>
      <c r="F65" s="58"/>
      <c r="G65" s="58"/>
      <c r="H65" s="30"/>
      <c r="I65" s="30"/>
      <c r="J65" s="30"/>
      <c r="K65" s="30"/>
      <c r="L65" s="30"/>
      <c r="M65" s="30"/>
      <c r="N65" s="30"/>
      <c r="O65" s="58"/>
      <c r="P65" s="58"/>
      <c r="Q65" s="58"/>
      <c r="R65" s="58"/>
      <c r="S65" s="58"/>
      <c r="T65" s="58"/>
      <c r="U65" s="118"/>
      <c r="V65" s="118"/>
      <c r="W65" s="33"/>
      <c r="X65" s="53"/>
      <c r="Y65" s="113"/>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c r="BR65" s="42"/>
      <c r="BS65" s="42"/>
      <c r="BT65" s="42"/>
      <c r="BU65" s="6"/>
      <c r="BV65" s="6"/>
      <c r="BW65" s="6"/>
      <c r="BX65" s="6"/>
      <c r="BY65" s="116"/>
      <c r="BZ65" s="116"/>
      <c r="CA65" s="116"/>
      <c r="CB65" s="47"/>
      <c r="CC65" s="6"/>
      <c r="CZ65" s="12"/>
      <c r="DA65" s="12"/>
    </row>
    <row r="66" spans="1:105" s="11" customFormat="1" ht="15.75" customHeight="1" x14ac:dyDescent="0.15">
      <c r="A66" s="541"/>
      <c r="B66" s="542"/>
      <c r="C66" s="117"/>
      <c r="D66" s="27"/>
      <c r="E66" s="49"/>
      <c r="F66" s="30"/>
      <c r="G66" s="30"/>
      <c r="H66" s="30"/>
      <c r="I66" s="30"/>
      <c r="J66" s="30"/>
      <c r="K66" s="30"/>
      <c r="L66" s="30"/>
      <c r="M66" s="30"/>
      <c r="N66" s="30"/>
      <c r="O66" s="30"/>
      <c r="P66" s="30"/>
      <c r="Q66" s="30"/>
      <c r="R66" s="30"/>
      <c r="S66" s="49"/>
      <c r="T66" s="28"/>
      <c r="U66" s="118"/>
      <c r="V66" s="118"/>
      <c r="W66" s="33"/>
      <c r="X66" s="53"/>
      <c r="Y66" s="113"/>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c r="BR66" s="42"/>
      <c r="BS66" s="42"/>
      <c r="BT66" s="42"/>
      <c r="BU66" s="6"/>
      <c r="BV66" s="6"/>
      <c r="BW66" s="6"/>
      <c r="BX66" s="6"/>
      <c r="BY66" s="116"/>
      <c r="BZ66" s="116"/>
      <c r="CA66" s="116"/>
      <c r="CB66" s="47"/>
      <c r="CC66" s="6"/>
      <c r="CZ66" s="12"/>
      <c r="DA66" s="12"/>
    </row>
    <row r="67" spans="1:105" s="11" customFormat="1" ht="15" customHeight="1" x14ac:dyDescent="0.15">
      <c r="A67" s="541"/>
      <c r="B67" s="542"/>
      <c r="C67" s="29"/>
      <c r="D67" s="27"/>
      <c r="E67" s="49"/>
      <c r="F67" s="30"/>
      <c r="G67" s="30"/>
      <c r="H67" s="30"/>
      <c r="I67" s="30"/>
      <c r="J67" s="30"/>
      <c r="K67" s="30"/>
      <c r="L67" s="30"/>
      <c r="M67" s="30"/>
      <c r="N67" s="30"/>
      <c r="O67" s="30"/>
      <c r="P67" s="49"/>
      <c r="Q67" s="49"/>
      <c r="R67" s="30"/>
      <c r="S67" s="49"/>
      <c r="T67" s="28"/>
      <c r="U67" s="118"/>
      <c r="V67" s="118"/>
      <c r="W67" s="33"/>
      <c r="X67" s="53"/>
      <c r="Y67" s="113"/>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c r="BR67" s="42"/>
      <c r="BS67" s="42"/>
      <c r="BT67" s="42"/>
      <c r="BU67" s="6"/>
      <c r="BV67" s="6"/>
      <c r="BW67" s="6"/>
      <c r="BX67" s="6"/>
      <c r="BY67" s="116"/>
      <c r="BZ67" s="116"/>
      <c r="CA67" s="116"/>
      <c r="CB67" s="47"/>
      <c r="CC67" s="6"/>
      <c r="CZ67" s="12"/>
      <c r="DA67" s="12"/>
    </row>
    <row r="68" spans="1:105" s="11" customFormat="1" ht="18" customHeight="1" x14ac:dyDescent="0.15">
      <c r="A68" s="565"/>
      <c r="B68" s="566"/>
      <c r="C68" s="117"/>
      <c r="D68" s="27"/>
      <c r="E68" s="49"/>
      <c r="F68" s="30"/>
      <c r="G68" s="30"/>
      <c r="H68" s="30"/>
      <c r="I68" s="30"/>
      <c r="J68" s="30"/>
      <c r="K68" s="30"/>
      <c r="L68" s="30"/>
      <c r="M68" s="30"/>
      <c r="N68" s="30"/>
      <c r="O68" s="30"/>
      <c r="P68" s="49"/>
      <c r="Q68" s="49"/>
      <c r="R68" s="30"/>
      <c r="S68" s="49"/>
      <c r="T68" s="28"/>
      <c r="U68" s="118"/>
      <c r="V68" s="118"/>
      <c r="W68" s="33"/>
      <c r="X68" s="53"/>
      <c r="Y68" s="113"/>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c r="BR68" s="42"/>
      <c r="BS68" s="42"/>
      <c r="BT68" s="42"/>
      <c r="BU68" s="6"/>
      <c r="BV68" s="6"/>
      <c r="BW68" s="6"/>
      <c r="BX68" s="6"/>
      <c r="BY68" s="116"/>
      <c r="BZ68" s="116"/>
      <c r="CA68" s="116"/>
      <c r="CB68" s="47"/>
      <c r="CC68" s="6"/>
      <c r="CZ68" s="12"/>
      <c r="DA68" s="12"/>
    </row>
    <row r="69" spans="1:105" s="11" customFormat="1" ht="12.75" customHeight="1" x14ac:dyDescent="0.15">
      <c r="A69" s="567"/>
      <c r="B69" s="568"/>
      <c r="C69" s="29"/>
      <c r="D69" s="27"/>
      <c r="E69" s="49"/>
      <c r="F69" s="30"/>
      <c r="G69" s="30"/>
      <c r="H69" s="30"/>
      <c r="I69" s="30"/>
      <c r="J69" s="30"/>
      <c r="K69" s="30"/>
      <c r="L69" s="30"/>
      <c r="M69" s="30"/>
      <c r="N69" s="30"/>
      <c r="O69" s="30"/>
      <c r="P69" s="49"/>
      <c r="Q69" s="49"/>
      <c r="R69" s="30"/>
      <c r="S69" s="49"/>
      <c r="T69" s="28"/>
      <c r="U69" s="118"/>
      <c r="V69" s="118"/>
      <c r="W69" s="33"/>
      <c r="X69" s="53"/>
      <c r="Y69" s="113"/>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c r="BR69" s="42"/>
      <c r="BS69" s="42"/>
      <c r="BT69" s="42"/>
      <c r="BU69" s="6"/>
      <c r="BV69" s="6"/>
      <c r="BW69" s="6"/>
      <c r="BX69" s="6"/>
      <c r="BY69" s="116"/>
      <c r="BZ69" s="116"/>
      <c r="CA69" s="116"/>
      <c r="CB69" s="47"/>
      <c r="CC69" s="6"/>
      <c r="CZ69" s="12"/>
      <c r="DA69" s="12"/>
    </row>
    <row r="70" spans="1:105" s="11" customFormat="1" ht="16.5" customHeight="1" x14ac:dyDescent="0.15">
      <c r="A70" s="541"/>
      <c r="B70" s="542"/>
      <c r="C70" s="29"/>
      <c r="D70" s="27"/>
      <c r="E70" s="49"/>
      <c r="F70" s="30"/>
      <c r="G70" s="30"/>
      <c r="H70" s="30"/>
      <c r="I70" s="30"/>
      <c r="J70" s="30"/>
      <c r="K70" s="30"/>
      <c r="L70" s="30"/>
      <c r="M70" s="30"/>
      <c r="N70" s="30"/>
      <c r="O70" s="30"/>
      <c r="P70" s="49"/>
      <c r="Q70" s="49"/>
      <c r="R70" s="30"/>
      <c r="S70" s="49"/>
      <c r="T70" s="28"/>
      <c r="U70" s="118"/>
      <c r="V70" s="118"/>
      <c r="W70" s="33"/>
      <c r="X70" s="53"/>
      <c r="Y70" s="113"/>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c r="BR70" s="42"/>
      <c r="BS70" s="42"/>
      <c r="BT70" s="42"/>
      <c r="BU70" s="6"/>
      <c r="BV70" s="6"/>
      <c r="BW70" s="6"/>
      <c r="BX70" s="6"/>
      <c r="BY70" s="116"/>
      <c r="BZ70" s="116"/>
      <c r="CA70" s="116"/>
      <c r="CB70" s="47"/>
      <c r="CC70" s="6"/>
      <c r="CZ70" s="12"/>
      <c r="DA70" s="12"/>
    </row>
    <row r="71" spans="1:105" s="11" customFormat="1" ht="16.5" customHeight="1" x14ac:dyDescent="0.15">
      <c r="A71" s="541"/>
      <c r="B71" s="542"/>
      <c r="C71" s="29"/>
      <c r="D71" s="27"/>
      <c r="E71" s="49"/>
      <c r="F71" s="30"/>
      <c r="G71" s="30"/>
      <c r="H71" s="30"/>
      <c r="I71" s="30"/>
      <c r="J71" s="30"/>
      <c r="K71" s="30"/>
      <c r="L71" s="30"/>
      <c r="M71" s="30"/>
      <c r="N71" s="30"/>
      <c r="O71" s="30"/>
      <c r="P71" s="30"/>
      <c r="Q71" s="30"/>
      <c r="R71" s="30"/>
      <c r="S71" s="49"/>
      <c r="T71" s="28"/>
      <c r="U71" s="118"/>
      <c r="V71" s="118"/>
      <c r="W71" s="33"/>
      <c r="X71" s="53"/>
      <c r="Y71" s="113"/>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c r="BR71" s="42"/>
      <c r="BS71" s="42"/>
      <c r="BT71" s="42"/>
      <c r="BU71" s="6"/>
      <c r="BV71" s="6"/>
      <c r="BW71" s="6"/>
      <c r="BX71" s="6"/>
      <c r="BY71" s="116"/>
      <c r="BZ71" s="116"/>
      <c r="CA71" s="116"/>
      <c r="CB71" s="47"/>
      <c r="CC71" s="6"/>
      <c r="CZ71" s="12"/>
      <c r="DA71" s="12"/>
    </row>
    <row r="72" spans="1:105" s="11" customFormat="1" ht="17.25" customHeight="1" x14ac:dyDescent="0.15">
      <c r="A72" s="543"/>
      <c r="B72" s="544"/>
      <c r="C72" s="119"/>
      <c r="D72" s="84"/>
      <c r="E72" s="120"/>
      <c r="F72" s="121"/>
      <c r="G72" s="121"/>
      <c r="H72" s="121"/>
      <c r="I72" s="121"/>
      <c r="J72" s="121"/>
      <c r="K72" s="121"/>
      <c r="L72" s="121"/>
      <c r="M72" s="121"/>
      <c r="N72" s="121"/>
      <c r="O72" s="121"/>
      <c r="P72" s="121"/>
      <c r="Q72" s="121"/>
      <c r="R72" s="121"/>
      <c r="S72" s="121"/>
      <c r="T72" s="85"/>
      <c r="U72" s="122"/>
      <c r="V72" s="122"/>
      <c r="W72" s="86"/>
      <c r="X72" s="123"/>
      <c r="Y72" s="113"/>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c r="BR72" s="42"/>
      <c r="BS72" s="42"/>
      <c r="BT72" s="42"/>
      <c r="BU72" s="6"/>
      <c r="BV72" s="6"/>
      <c r="BW72" s="6"/>
      <c r="BX72" s="6"/>
      <c r="BY72" s="116"/>
      <c r="BZ72" s="116"/>
      <c r="CA72" s="116"/>
      <c r="CB72" s="47"/>
      <c r="CC72" s="6"/>
      <c r="CZ72" s="12"/>
      <c r="DA72" s="12"/>
    </row>
    <row r="73" spans="1:105" s="11" customFormat="1" ht="15" customHeight="1" x14ac:dyDescent="0.15">
      <c r="A73" s="735"/>
      <c r="B73" s="736"/>
      <c r="C73" s="124"/>
      <c r="D73" s="125"/>
      <c r="E73" s="126"/>
      <c r="F73" s="95"/>
      <c r="G73" s="95"/>
      <c r="H73" s="95"/>
      <c r="I73" s="95"/>
      <c r="J73" s="95"/>
      <c r="K73" s="95"/>
      <c r="L73" s="95"/>
      <c r="M73" s="95"/>
      <c r="N73" s="95"/>
      <c r="O73" s="95"/>
      <c r="P73" s="95"/>
      <c r="Q73" s="95"/>
      <c r="R73" s="95"/>
      <c r="S73" s="95"/>
      <c r="T73" s="99"/>
      <c r="U73" s="124"/>
      <c r="V73" s="124"/>
      <c r="W73" s="127"/>
      <c r="X73" s="128"/>
      <c r="Y73" s="113"/>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c r="BR73" s="42"/>
      <c r="BS73" s="42"/>
      <c r="BT73" s="42"/>
      <c r="BU73" s="6"/>
      <c r="BV73" s="6"/>
      <c r="BW73" s="6"/>
      <c r="BX73" s="6"/>
      <c r="BY73" s="116"/>
      <c r="BZ73" s="116"/>
      <c r="CA73" s="116"/>
      <c r="CB73" s="47"/>
      <c r="CC73" s="6"/>
      <c r="CZ73" s="12"/>
      <c r="DA73" s="12"/>
    </row>
    <row r="74" spans="1:105" s="11" customFormat="1" ht="30" customHeight="1" x14ac:dyDescent="0.2">
      <c r="A74" s="129"/>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554"/>
      <c r="B75" s="534"/>
      <c r="C75" s="557"/>
      <c r="D75" s="562"/>
      <c r="E75" s="563"/>
      <c r="F75" s="563"/>
      <c r="G75" s="563"/>
      <c r="H75" s="563"/>
      <c r="I75" s="563"/>
      <c r="J75" s="563"/>
      <c r="K75" s="563"/>
      <c r="L75" s="563"/>
      <c r="M75" s="563"/>
      <c r="N75" s="563"/>
      <c r="O75" s="563"/>
      <c r="P75" s="563"/>
      <c r="Q75" s="563"/>
      <c r="R75" s="563"/>
      <c r="S75" s="563"/>
      <c r="T75" s="564"/>
      <c r="U75" s="624"/>
      <c r="V75" s="624"/>
      <c r="W75" s="624"/>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556"/>
      <c r="B76" s="536"/>
      <c r="C76" s="559"/>
      <c r="D76" s="13"/>
      <c r="E76" s="108"/>
      <c r="F76" s="15"/>
      <c r="G76" s="15"/>
      <c r="H76" s="15"/>
      <c r="I76" s="16"/>
      <c r="J76" s="16"/>
      <c r="K76" s="16"/>
      <c r="L76" s="16"/>
      <c r="M76" s="16"/>
      <c r="N76" s="16"/>
      <c r="O76" s="16"/>
      <c r="P76" s="16"/>
      <c r="Q76" s="16"/>
      <c r="R76" s="16"/>
      <c r="S76" s="16"/>
      <c r="T76" s="17"/>
      <c r="U76" s="223"/>
      <c r="V76" s="223"/>
      <c r="W76" s="624"/>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598"/>
      <c r="B77" s="131"/>
      <c r="C77" s="109"/>
      <c r="D77" s="23"/>
      <c r="E77" s="24"/>
      <c r="F77" s="25"/>
      <c r="G77" s="25"/>
      <c r="H77" s="25"/>
      <c r="I77" s="25"/>
      <c r="J77" s="25"/>
      <c r="K77" s="25"/>
      <c r="L77" s="25"/>
      <c r="M77" s="25"/>
      <c r="N77" s="25"/>
      <c r="O77" s="25"/>
      <c r="P77" s="25"/>
      <c r="Q77" s="25"/>
      <c r="R77" s="25"/>
      <c r="S77" s="25"/>
      <c r="T77" s="34"/>
      <c r="U77" s="110"/>
      <c r="V77" s="110"/>
      <c r="W77" s="110"/>
      <c r="X77" s="132"/>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c r="BQ77" s="42"/>
      <c r="BR77" s="42"/>
      <c r="BS77" s="42"/>
      <c r="BT77" s="6"/>
      <c r="BU77" s="6"/>
      <c r="BV77" s="6"/>
      <c r="BW77" s="6"/>
      <c r="BX77" s="116"/>
      <c r="BY77" s="116"/>
      <c r="BZ77" s="116"/>
      <c r="CA77" s="116"/>
      <c r="CB77" s="6"/>
      <c r="CY77" s="12"/>
      <c r="CZ77" s="12"/>
    </row>
    <row r="78" spans="1:105" s="11" customFormat="1" ht="21.75" customHeight="1" x14ac:dyDescent="0.15">
      <c r="A78" s="599"/>
      <c r="B78" s="133"/>
      <c r="C78" s="119"/>
      <c r="D78" s="84"/>
      <c r="E78" s="120"/>
      <c r="F78" s="121"/>
      <c r="G78" s="121"/>
      <c r="H78" s="121"/>
      <c r="I78" s="121"/>
      <c r="J78" s="121"/>
      <c r="K78" s="121"/>
      <c r="L78" s="121"/>
      <c r="M78" s="121"/>
      <c r="N78" s="121"/>
      <c r="O78" s="121"/>
      <c r="P78" s="121"/>
      <c r="Q78" s="121"/>
      <c r="R78" s="121"/>
      <c r="S78" s="121"/>
      <c r="T78" s="85"/>
      <c r="U78" s="122"/>
      <c r="V78" s="122"/>
      <c r="W78" s="122"/>
      <c r="X78" s="132"/>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c r="BQ78" s="42"/>
      <c r="BR78" s="42"/>
      <c r="BS78" s="42"/>
      <c r="BT78" s="6"/>
      <c r="BU78" s="6"/>
      <c r="BV78" s="6"/>
      <c r="BW78" s="6"/>
      <c r="BX78" s="116"/>
      <c r="BY78" s="116"/>
      <c r="BZ78" s="116"/>
      <c r="CA78" s="116"/>
      <c r="CB78" s="6"/>
      <c r="CY78" s="12"/>
      <c r="CZ78" s="12"/>
    </row>
    <row r="79" spans="1:105" s="11" customFormat="1" ht="18" customHeight="1" x14ac:dyDescent="0.15">
      <c r="A79" s="600"/>
      <c r="B79" s="131"/>
      <c r="C79" s="109"/>
      <c r="D79" s="23"/>
      <c r="E79" s="24"/>
      <c r="F79" s="25"/>
      <c r="G79" s="25"/>
      <c r="H79" s="25"/>
      <c r="I79" s="25"/>
      <c r="J79" s="25"/>
      <c r="K79" s="25"/>
      <c r="L79" s="25"/>
      <c r="M79" s="25"/>
      <c r="N79" s="25"/>
      <c r="O79" s="25"/>
      <c r="P79" s="25"/>
      <c r="Q79" s="25"/>
      <c r="R79" s="25"/>
      <c r="S79" s="25"/>
      <c r="T79" s="34"/>
      <c r="U79" s="110"/>
      <c r="V79" s="110"/>
      <c r="W79" s="110"/>
      <c r="X79" s="132"/>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c r="BQ79" s="42"/>
      <c r="BR79" s="42"/>
      <c r="BS79" s="42"/>
      <c r="BT79" s="6"/>
      <c r="BU79" s="6"/>
      <c r="BV79" s="6"/>
      <c r="BW79" s="6"/>
      <c r="BX79" s="116"/>
      <c r="BY79" s="116"/>
      <c r="BZ79" s="116"/>
      <c r="CA79" s="116"/>
      <c r="CB79" s="6"/>
      <c r="CY79" s="12"/>
      <c r="CZ79" s="12"/>
    </row>
    <row r="80" spans="1:105" s="11" customFormat="1" ht="18" customHeight="1" x14ac:dyDescent="0.15">
      <c r="A80" s="601"/>
      <c r="B80" s="134"/>
      <c r="C80" s="117"/>
      <c r="D80" s="27"/>
      <c r="E80" s="49"/>
      <c r="F80" s="30"/>
      <c r="G80" s="30"/>
      <c r="H80" s="30"/>
      <c r="I80" s="30"/>
      <c r="J80" s="30"/>
      <c r="K80" s="30"/>
      <c r="L80" s="30"/>
      <c r="M80" s="30"/>
      <c r="N80" s="30"/>
      <c r="O80" s="30"/>
      <c r="P80" s="30"/>
      <c r="Q80" s="30"/>
      <c r="R80" s="30"/>
      <c r="S80" s="30"/>
      <c r="T80" s="28"/>
      <c r="U80" s="118"/>
      <c r="V80" s="118"/>
      <c r="W80" s="118"/>
      <c r="X80" s="132"/>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c r="BQ80" s="42"/>
      <c r="BR80" s="42"/>
      <c r="BS80" s="42"/>
      <c r="BT80" s="6"/>
      <c r="BU80" s="6"/>
      <c r="BV80" s="6"/>
      <c r="BW80" s="6"/>
      <c r="BX80" s="116"/>
      <c r="BY80" s="116"/>
      <c r="BZ80" s="116"/>
      <c r="CA80" s="116"/>
      <c r="CB80" s="6"/>
      <c r="CY80" s="12"/>
      <c r="CZ80" s="12"/>
    </row>
    <row r="81" spans="1:105" s="11" customFormat="1" ht="18" customHeight="1" x14ac:dyDescent="0.15">
      <c r="A81" s="602"/>
      <c r="B81" s="133"/>
      <c r="C81" s="119"/>
      <c r="D81" s="84"/>
      <c r="E81" s="120"/>
      <c r="F81" s="121"/>
      <c r="G81" s="121"/>
      <c r="H81" s="121"/>
      <c r="I81" s="121"/>
      <c r="J81" s="121"/>
      <c r="K81" s="121"/>
      <c r="L81" s="121"/>
      <c r="M81" s="121"/>
      <c r="N81" s="121"/>
      <c r="O81" s="121"/>
      <c r="P81" s="121"/>
      <c r="Q81" s="121"/>
      <c r="R81" s="121"/>
      <c r="S81" s="121"/>
      <c r="T81" s="85"/>
      <c r="U81" s="122"/>
      <c r="V81" s="122"/>
      <c r="W81" s="122"/>
      <c r="X81" s="132"/>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c r="BQ81" s="42"/>
      <c r="BR81" s="42"/>
      <c r="BS81" s="42"/>
      <c r="BT81" s="6"/>
      <c r="BU81" s="6"/>
      <c r="BV81" s="6"/>
      <c r="BW81" s="6"/>
      <c r="BX81" s="116"/>
      <c r="BY81" s="116"/>
      <c r="BZ81" s="116"/>
      <c r="CA81" s="116"/>
      <c r="CB81" s="6"/>
      <c r="CY81" s="12"/>
      <c r="CZ81" s="12"/>
    </row>
    <row r="82" spans="1:105" s="11" customFormat="1" ht="18" customHeight="1" x14ac:dyDescent="0.15">
      <c r="A82" s="539"/>
      <c r="B82" s="131"/>
      <c r="C82" s="109"/>
      <c r="D82" s="23"/>
      <c r="E82" s="24"/>
      <c r="F82" s="25"/>
      <c r="G82" s="25"/>
      <c r="H82" s="25"/>
      <c r="I82" s="25"/>
      <c r="J82" s="25"/>
      <c r="K82" s="25"/>
      <c r="L82" s="24"/>
      <c r="M82" s="25"/>
      <c r="N82" s="25"/>
      <c r="O82" s="25"/>
      <c r="P82" s="25"/>
      <c r="Q82" s="25"/>
      <c r="R82" s="25"/>
      <c r="S82" s="25"/>
      <c r="T82" s="34"/>
      <c r="U82" s="110"/>
      <c r="V82" s="110"/>
      <c r="W82" s="110"/>
      <c r="X82" s="132"/>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c r="BQ82" s="42"/>
      <c r="BR82" s="42"/>
      <c r="BS82" s="42"/>
      <c r="BT82" s="6"/>
      <c r="BU82" s="6"/>
      <c r="BV82" s="6"/>
      <c r="BW82" s="6"/>
      <c r="BX82" s="116"/>
      <c r="BY82" s="116"/>
      <c r="BZ82" s="116"/>
      <c r="CA82" s="116"/>
      <c r="CB82" s="6"/>
      <c r="CY82" s="12"/>
      <c r="CZ82" s="12"/>
    </row>
    <row r="83" spans="1:105" s="11" customFormat="1" ht="18" customHeight="1" x14ac:dyDescent="0.15">
      <c r="A83" s="540"/>
      <c r="B83" s="134"/>
      <c r="C83" s="117"/>
      <c r="D83" s="84"/>
      <c r="E83" s="120"/>
      <c r="F83" s="121"/>
      <c r="G83" s="121"/>
      <c r="H83" s="121"/>
      <c r="I83" s="121"/>
      <c r="J83" s="121"/>
      <c r="K83" s="121"/>
      <c r="L83" s="121"/>
      <c r="M83" s="121"/>
      <c r="N83" s="121"/>
      <c r="O83" s="121"/>
      <c r="P83" s="121"/>
      <c r="Q83" s="121"/>
      <c r="R83" s="121"/>
      <c r="S83" s="121"/>
      <c r="T83" s="85"/>
      <c r="U83" s="122"/>
      <c r="V83" s="122"/>
      <c r="W83" s="122"/>
      <c r="X83" s="132"/>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c r="BQ83" s="42"/>
      <c r="BR83" s="42"/>
      <c r="BS83" s="42"/>
      <c r="BT83" s="6"/>
      <c r="BU83" s="6"/>
      <c r="BV83" s="6"/>
      <c r="BW83" s="6"/>
      <c r="BX83" s="116"/>
      <c r="BY83" s="116"/>
      <c r="BZ83" s="116"/>
      <c r="CA83" s="116"/>
      <c r="CB83" s="6"/>
      <c r="CY83" s="12"/>
      <c r="CZ83" s="12"/>
    </row>
    <row r="84" spans="1:105" s="11" customFormat="1" ht="18" customHeight="1" x14ac:dyDescent="0.15">
      <c r="A84" s="539"/>
      <c r="B84" s="131"/>
      <c r="C84" s="109"/>
      <c r="D84" s="23"/>
      <c r="E84" s="24"/>
      <c r="F84" s="25"/>
      <c r="G84" s="25"/>
      <c r="H84" s="25"/>
      <c r="I84" s="25"/>
      <c r="J84" s="25"/>
      <c r="K84" s="25"/>
      <c r="L84" s="50"/>
      <c r="M84" s="50"/>
      <c r="N84" s="50"/>
      <c r="O84" s="50"/>
      <c r="P84" s="50"/>
      <c r="Q84" s="50"/>
      <c r="R84" s="50"/>
      <c r="S84" s="50"/>
      <c r="T84" s="135"/>
      <c r="U84" s="110"/>
      <c r="V84" s="110"/>
      <c r="W84" s="110"/>
      <c r="X84" s="132"/>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c r="BQ84" s="42"/>
      <c r="BR84" s="42"/>
      <c r="BS84" s="42"/>
      <c r="BT84" s="6"/>
      <c r="BU84" s="6"/>
      <c r="BV84" s="6"/>
      <c r="BW84" s="6"/>
      <c r="BX84" s="116"/>
      <c r="BY84" s="116"/>
      <c r="BZ84" s="116"/>
      <c r="CA84" s="116"/>
      <c r="CB84" s="6"/>
      <c r="CY84" s="12"/>
      <c r="CZ84" s="12"/>
    </row>
    <row r="85" spans="1:105" s="11" customFormat="1" ht="18" customHeight="1" x14ac:dyDescent="0.15">
      <c r="A85" s="540"/>
      <c r="B85" s="134"/>
      <c r="C85" s="117"/>
      <c r="D85" s="84"/>
      <c r="E85" s="120"/>
      <c r="F85" s="121"/>
      <c r="G85" s="121"/>
      <c r="H85" s="121"/>
      <c r="I85" s="121"/>
      <c r="J85" s="121"/>
      <c r="K85" s="121"/>
      <c r="L85" s="136"/>
      <c r="M85" s="50"/>
      <c r="N85" s="50"/>
      <c r="O85" s="50"/>
      <c r="P85" s="50"/>
      <c r="Q85" s="50"/>
      <c r="R85" s="50"/>
      <c r="S85" s="50"/>
      <c r="T85" s="135"/>
      <c r="U85" s="137"/>
      <c r="V85" s="137"/>
      <c r="W85" s="137"/>
      <c r="X85" s="132"/>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c r="BQ85" s="42"/>
      <c r="BR85" s="42"/>
      <c r="BS85" s="42"/>
      <c r="BT85" s="6"/>
      <c r="BU85" s="6"/>
      <c r="BV85" s="6"/>
      <c r="BW85" s="6"/>
      <c r="BX85" s="116"/>
      <c r="BY85" s="116"/>
      <c r="BZ85" s="116"/>
      <c r="CA85" s="116"/>
      <c r="CB85" s="6"/>
      <c r="CY85" s="12"/>
      <c r="CZ85" s="12"/>
    </row>
    <row r="86" spans="1:105" s="11" customFormat="1" ht="18" customHeight="1" x14ac:dyDescent="0.15">
      <c r="A86" s="534"/>
      <c r="B86" s="138"/>
      <c r="C86" s="139"/>
      <c r="D86" s="140"/>
      <c r="E86" s="140"/>
      <c r="F86" s="140"/>
      <c r="G86" s="141"/>
      <c r="H86" s="141"/>
      <c r="I86" s="141"/>
      <c r="J86" s="141"/>
      <c r="K86" s="141"/>
      <c r="L86" s="141"/>
      <c r="M86" s="141"/>
      <c r="N86" s="141"/>
      <c r="O86" s="141"/>
      <c r="P86" s="141"/>
      <c r="Q86" s="141"/>
      <c r="R86" s="141"/>
      <c r="S86" s="141"/>
      <c r="T86" s="142"/>
      <c r="U86" s="143"/>
      <c r="V86" s="143"/>
      <c r="W86" s="143"/>
      <c r="X86" s="132"/>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c r="BQ86" s="42"/>
      <c r="BR86" s="42"/>
      <c r="BT86" s="6"/>
      <c r="BU86" s="6"/>
      <c r="BV86" s="6"/>
      <c r="BW86" s="6"/>
      <c r="BX86" s="116"/>
      <c r="BY86" s="116"/>
      <c r="BZ86" s="116"/>
      <c r="CA86" s="6"/>
      <c r="CB86" s="6"/>
      <c r="CY86" s="12"/>
      <c r="CZ86" s="12"/>
    </row>
    <row r="87" spans="1:105" s="11" customFormat="1" ht="18" customHeight="1" x14ac:dyDescent="0.15">
      <c r="A87" s="536"/>
      <c r="B87" s="133"/>
      <c r="C87" s="119"/>
      <c r="D87" s="144"/>
      <c r="E87" s="144"/>
      <c r="F87" s="144"/>
      <c r="G87" s="121"/>
      <c r="H87" s="121"/>
      <c r="I87" s="121"/>
      <c r="J87" s="121"/>
      <c r="K87" s="121"/>
      <c r="L87" s="121"/>
      <c r="M87" s="121"/>
      <c r="N87" s="121"/>
      <c r="O87" s="121"/>
      <c r="P87" s="121"/>
      <c r="Q87" s="121"/>
      <c r="R87" s="121"/>
      <c r="S87" s="121"/>
      <c r="T87" s="85"/>
      <c r="U87" s="122"/>
      <c r="V87" s="122"/>
      <c r="W87" s="122"/>
      <c r="X87" s="132"/>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c r="BQ87" s="42"/>
      <c r="BR87" s="42"/>
      <c r="BT87" s="6"/>
      <c r="BU87" s="6"/>
      <c r="BV87" s="6"/>
      <c r="BW87" s="6"/>
      <c r="BX87" s="116"/>
      <c r="BY87" s="116"/>
      <c r="BZ87" s="116"/>
      <c r="CA87" s="6"/>
      <c r="CB87" s="6"/>
      <c r="CY87" s="12"/>
      <c r="CZ87" s="12"/>
    </row>
    <row r="88" spans="1:105" s="6" customFormat="1" ht="30" customHeight="1" x14ac:dyDescent="0.2">
      <c r="A88" s="145"/>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22"/>
      <c r="B89" s="147"/>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c r="B90" s="148"/>
      <c r="C90" s="149"/>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c r="BR90" s="6"/>
      <c r="BS90" s="6"/>
      <c r="BT90" s="6"/>
      <c r="BU90" s="6"/>
      <c r="BV90" s="6"/>
      <c r="BW90" s="6"/>
      <c r="BX90" s="116"/>
      <c r="BY90" s="6"/>
      <c r="BZ90" s="6"/>
      <c r="CA90" s="6"/>
      <c r="CB90" s="6"/>
      <c r="CW90" s="12"/>
      <c r="CX90" s="12"/>
    </row>
    <row r="91" spans="1:105" s="11" customFormat="1" ht="20.25" customHeight="1" x14ac:dyDescent="0.15">
      <c r="A91" s="134"/>
      <c r="B91" s="150"/>
      <c r="C91" s="149"/>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c r="BR91" s="6"/>
      <c r="BS91" s="6"/>
      <c r="BT91" s="6"/>
      <c r="BU91" s="6"/>
      <c r="BV91" s="6"/>
      <c r="BW91" s="6"/>
      <c r="BX91" s="116"/>
      <c r="BY91" s="6"/>
      <c r="BZ91" s="6"/>
      <c r="CA91" s="6"/>
      <c r="CB91" s="6"/>
      <c r="CW91" s="12"/>
      <c r="CX91" s="12"/>
    </row>
    <row r="92" spans="1:105" s="11" customFormat="1" ht="17.25" customHeight="1" x14ac:dyDescent="0.15">
      <c r="A92" s="151"/>
      <c r="B92" s="150"/>
      <c r="C92" s="149"/>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c r="B94" s="155"/>
      <c r="C94" s="155"/>
      <c r="D94" s="155"/>
      <c r="E94" s="156"/>
      <c r="F94" s="156"/>
      <c r="G94" s="156"/>
      <c r="AA94" s="107"/>
      <c r="AD94" s="107"/>
      <c r="AG94" s="107"/>
      <c r="AJ94" s="107"/>
      <c r="AR94" s="3"/>
      <c r="BZ94" s="11"/>
      <c r="CZ94" s="3"/>
      <c r="DA94" s="3"/>
    </row>
    <row r="95" spans="1:105" s="11" customFormat="1" x14ac:dyDescent="0.15">
      <c r="A95" s="548"/>
      <c r="B95" s="738"/>
      <c r="C95" s="157"/>
      <c r="D95" s="157"/>
      <c r="E95" s="157"/>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739"/>
      <c r="B96" s="739"/>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737"/>
      <c r="B97" s="737"/>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737"/>
      <c r="B98" s="737"/>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737"/>
      <c r="B99" s="737"/>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737"/>
      <c r="B100" s="737"/>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737"/>
      <c r="B101" s="737"/>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737"/>
      <c r="B102" s="737"/>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737"/>
      <c r="B103" s="737"/>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737"/>
      <c r="B104" s="737"/>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737"/>
      <c r="B105" s="737"/>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737"/>
      <c r="B106" s="737"/>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737"/>
      <c r="B107" s="737"/>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737"/>
      <c r="B108" s="737"/>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737"/>
      <c r="B109" s="737"/>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737"/>
      <c r="B110" s="737"/>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740"/>
      <c r="B111" s="740"/>
      <c r="C111" s="208"/>
      <c r="D111" s="208"/>
      <c r="E111" s="208"/>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26"/>
      <c r="B112" s="227"/>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26"/>
      <c r="B113" s="227"/>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26"/>
      <c r="B115" s="227"/>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26"/>
      <c r="B116" s="227"/>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8"/>
      <c r="B117" s="229"/>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c r="B118" s="159"/>
      <c r="N118" s="8"/>
      <c r="X118" s="160"/>
      <c r="AD118" s="107"/>
      <c r="AE118" s="107"/>
      <c r="AH118" s="107"/>
      <c r="AK118" s="107"/>
      <c r="AP118" s="107"/>
    </row>
    <row r="119" spans="1:104" s="11" customFormat="1" ht="89.25" customHeight="1" x14ac:dyDescent="0.15">
      <c r="A119" s="581"/>
      <c r="B119" s="548"/>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741"/>
      <c r="AG119" s="549"/>
      <c r="AH119" s="548"/>
      <c r="AI119" s="549"/>
      <c r="AJ119" s="548"/>
      <c r="AK119" s="549"/>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582"/>
      <c r="B120" s="534"/>
      <c r="C120" s="581"/>
      <c r="D120" s="595"/>
      <c r="E120" s="595"/>
      <c r="F120" s="595"/>
      <c r="G120" s="595"/>
      <c r="H120" s="595"/>
      <c r="I120" s="595"/>
      <c r="J120" s="595"/>
      <c r="K120" s="595"/>
      <c r="L120" s="595"/>
      <c r="M120" s="595"/>
      <c r="N120" s="595"/>
      <c r="O120" s="595"/>
      <c r="P120" s="595"/>
      <c r="Q120" s="595"/>
      <c r="R120" s="595"/>
      <c r="S120" s="590"/>
      <c r="T120" s="581"/>
      <c r="U120" s="590"/>
      <c r="V120" s="557"/>
      <c r="W120" s="539"/>
      <c r="X120" s="548"/>
      <c r="Y120" s="716"/>
      <c r="Z120" s="716"/>
      <c r="AA120" s="716"/>
      <c r="AB120" s="716"/>
      <c r="AC120" s="716"/>
      <c r="AD120" s="716"/>
      <c r="AE120" s="716"/>
      <c r="AF120" s="748"/>
      <c r="AG120" s="745"/>
      <c r="AH120" s="742"/>
      <c r="AI120" s="745"/>
      <c r="AJ120" s="742"/>
      <c r="AK120" s="745"/>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582"/>
      <c r="B121" s="535"/>
      <c r="C121" s="583"/>
      <c r="D121" s="603"/>
      <c r="E121" s="603"/>
      <c r="F121" s="603"/>
      <c r="G121" s="603"/>
      <c r="H121" s="603"/>
      <c r="I121" s="603"/>
      <c r="J121" s="603"/>
      <c r="K121" s="603"/>
      <c r="L121" s="603"/>
      <c r="M121" s="603"/>
      <c r="N121" s="603"/>
      <c r="O121" s="603"/>
      <c r="P121" s="603"/>
      <c r="Q121" s="603"/>
      <c r="R121" s="603"/>
      <c r="S121" s="591"/>
      <c r="T121" s="583"/>
      <c r="U121" s="591"/>
      <c r="V121" s="559"/>
      <c r="W121" s="561"/>
      <c r="X121" s="562"/>
      <c r="Y121" s="563"/>
      <c r="Z121" s="563"/>
      <c r="AA121" s="564"/>
      <c r="AB121" s="562"/>
      <c r="AC121" s="563"/>
      <c r="AD121" s="563"/>
      <c r="AE121" s="563"/>
      <c r="AF121" s="749"/>
      <c r="AG121" s="746"/>
      <c r="AH121" s="743"/>
      <c r="AI121" s="746"/>
      <c r="AJ121" s="743"/>
      <c r="AK121" s="74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583"/>
      <c r="B122" s="536"/>
      <c r="C122" s="13"/>
      <c r="D122" s="108"/>
      <c r="E122" s="15"/>
      <c r="F122" s="15"/>
      <c r="G122" s="15"/>
      <c r="H122" s="16"/>
      <c r="I122" s="16"/>
      <c r="J122" s="16"/>
      <c r="K122" s="16"/>
      <c r="L122" s="16"/>
      <c r="M122" s="16"/>
      <c r="N122" s="16"/>
      <c r="O122" s="16"/>
      <c r="P122" s="16"/>
      <c r="Q122" s="16"/>
      <c r="R122" s="16"/>
      <c r="S122" s="17"/>
      <c r="T122" s="13"/>
      <c r="U122" s="18"/>
      <c r="V122" s="220"/>
      <c r="W122" s="18"/>
      <c r="X122" s="216"/>
      <c r="Y122" s="19"/>
      <c r="Z122" s="15"/>
      <c r="AA122" s="18"/>
      <c r="AB122" s="19"/>
      <c r="AC122" s="19"/>
      <c r="AD122" s="15"/>
      <c r="AE122" s="161"/>
      <c r="AF122" s="750"/>
      <c r="AG122" s="747"/>
      <c r="AH122" s="744"/>
      <c r="AI122" s="747"/>
      <c r="AJ122" s="744"/>
      <c r="AK122" s="74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c r="B123" s="22"/>
      <c r="C123" s="23"/>
      <c r="D123" s="49"/>
      <c r="E123" s="30"/>
      <c r="F123" s="30"/>
      <c r="G123" s="30"/>
      <c r="H123" s="52"/>
      <c r="I123" s="52"/>
      <c r="J123" s="52"/>
      <c r="K123" s="52"/>
      <c r="L123" s="52"/>
      <c r="M123" s="52"/>
      <c r="N123" s="52"/>
      <c r="O123" s="52"/>
      <c r="P123" s="52"/>
      <c r="Q123" s="52"/>
      <c r="R123" s="52"/>
      <c r="S123" s="52"/>
      <c r="T123" s="27"/>
      <c r="U123" s="28"/>
      <c r="V123" s="27"/>
      <c r="W123" s="28"/>
      <c r="X123" s="29"/>
      <c r="Y123" s="27"/>
      <c r="Z123" s="30"/>
      <c r="AA123" s="28"/>
      <c r="AB123" s="31"/>
      <c r="AC123" s="27"/>
      <c r="AD123" s="30"/>
      <c r="AE123" s="52"/>
      <c r="AF123" s="162"/>
      <c r="AG123" s="28"/>
      <c r="AH123" s="163"/>
      <c r="AI123" s="164"/>
      <c r="AJ123" s="163"/>
      <c r="AK123" s="164"/>
      <c r="AL123" s="41"/>
      <c r="AM123" s="6"/>
      <c r="AN123" s="107"/>
      <c r="AO123" s="6"/>
      <c r="AP123" s="6"/>
      <c r="AQ123" s="6"/>
      <c r="AR123" s="6"/>
      <c r="AS123" s="6"/>
      <c r="AT123" s="6"/>
      <c r="AU123" s="6"/>
      <c r="BF123" s="6"/>
      <c r="BG123" s="6"/>
      <c r="BH123" s="6"/>
      <c r="BI123" s="6"/>
      <c r="BJ123" s="6"/>
      <c r="BK123" s="6"/>
      <c r="BL123" s="6"/>
      <c r="BM123" s="6"/>
      <c r="BN123" s="6"/>
      <c r="BO123" s="6"/>
      <c r="BP123" s="42"/>
      <c r="BQ123" s="43"/>
      <c r="BR123" s="43"/>
      <c r="BS123" s="43"/>
      <c r="BT123" s="43"/>
      <c r="BU123" s="44"/>
      <c r="BV123" s="45"/>
      <c r="BW123" s="46"/>
      <c r="BX123" s="47"/>
      <c r="BY123" s="47"/>
      <c r="BZ123" s="47"/>
      <c r="CA123" s="47"/>
      <c r="CB123" s="47"/>
      <c r="CC123" s="47"/>
      <c r="CD123" s="47"/>
    </row>
    <row r="124" spans="1:104" s="11" customFormat="1" ht="15" customHeight="1" x14ac:dyDescent="0.15">
      <c r="A124" s="48"/>
      <c r="B124" s="22"/>
      <c r="C124" s="27"/>
      <c r="D124" s="49"/>
      <c r="E124" s="30"/>
      <c r="F124" s="30"/>
      <c r="G124" s="30"/>
      <c r="H124" s="52"/>
      <c r="I124" s="52"/>
      <c r="J124" s="52"/>
      <c r="K124" s="52"/>
      <c r="L124" s="52"/>
      <c r="M124" s="52"/>
      <c r="N124" s="52"/>
      <c r="O124" s="52"/>
      <c r="P124" s="52"/>
      <c r="Q124" s="52"/>
      <c r="R124" s="52"/>
      <c r="S124" s="52"/>
      <c r="T124" s="27"/>
      <c r="U124" s="28"/>
      <c r="V124" s="27"/>
      <c r="W124" s="28"/>
      <c r="X124" s="29"/>
      <c r="Y124" s="27"/>
      <c r="Z124" s="30"/>
      <c r="AA124" s="28"/>
      <c r="AB124" s="31"/>
      <c r="AC124" s="27"/>
      <c r="AD124" s="30"/>
      <c r="AE124" s="52"/>
      <c r="AF124" s="162"/>
      <c r="AG124" s="28"/>
      <c r="AH124" s="165"/>
      <c r="AI124" s="166"/>
      <c r="AJ124" s="165"/>
      <c r="AK124" s="166"/>
      <c r="AL124" s="132"/>
      <c r="AM124" s="6"/>
      <c r="AN124" s="107"/>
      <c r="AO124" s="6"/>
      <c r="AP124" s="6"/>
      <c r="AQ124" s="6"/>
      <c r="AR124" s="6"/>
      <c r="AS124" s="6"/>
      <c r="AT124" s="6"/>
      <c r="AU124" s="6"/>
      <c r="BG124" s="6"/>
      <c r="BH124" s="6"/>
      <c r="BI124" s="6"/>
      <c r="BJ124" s="6"/>
      <c r="BK124" s="6"/>
      <c r="BL124" s="6"/>
      <c r="BM124" s="6"/>
      <c r="BN124" s="6"/>
      <c r="BO124" s="6"/>
      <c r="BP124" s="6"/>
      <c r="BQ124" s="42"/>
      <c r="BR124" s="42"/>
      <c r="BS124" s="42"/>
      <c r="BT124" s="42"/>
      <c r="BU124" s="42"/>
      <c r="BY124" s="116"/>
      <c r="BZ124" s="116"/>
      <c r="CA124" s="116"/>
      <c r="CB124" s="116"/>
      <c r="CC124" s="6"/>
    </row>
    <row r="125" spans="1:104" s="11" customFormat="1" ht="15" customHeight="1" x14ac:dyDescent="0.15">
      <c r="A125" s="48"/>
      <c r="B125" s="22"/>
      <c r="C125" s="27"/>
      <c r="D125" s="49"/>
      <c r="E125" s="30"/>
      <c r="F125" s="30"/>
      <c r="G125" s="30"/>
      <c r="H125" s="52"/>
      <c r="I125" s="52"/>
      <c r="J125" s="52"/>
      <c r="K125" s="52"/>
      <c r="L125" s="52"/>
      <c r="M125" s="52"/>
      <c r="N125" s="52"/>
      <c r="O125" s="52"/>
      <c r="P125" s="52"/>
      <c r="Q125" s="52"/>
      <c r="R125" s="52"/>
      <c r="S125" s="52"/>
      <c r="T125" s="27"/>
      <c r="U125" s="28"/>
      <c r="V125" s="27"/>
      <c r="W125" s="28"/>
      <c r="X125" s="29"/>
      <c r="Y125" s="27"/>
      <c r="Z125" s="30"/>
      <c r="AA125" s="28"/>
      <c r="AB125" s="31"/>
      <c r="AC125" s="27"/>
      <c r="AD125" s="30"/>
      <c r="AE125" s="52"/>
      <c r="AF125" s="162"/>
      <c r="AG125" s="28"/>
      <c r="AH125" s="165"/>
      <c r="AI125" s="166"/>
      <c r="AJ125" s="165"/>
      <c r="AK125" s="166"/>
      <c r="AL125" s="132"/>
      <c r="AM125" s="6"/>
      <c r="AN125" s="107"/>
      <c r="AO125" s="6"/>
      <c r="AP125" s="6"/>
      <c r="AQ125" s="6"/>
      <c r="AR125" s="6"/>
      <c r="AS125" s="6"/>
      <c r="AT125" s="6"/>
      <c r="AU125" s="6"/>
      <c r="BG125" s="6"/>
      <c r="BH125" s="6"/>
      <c r="BI125" s="6"/>
      <c r="BJ125" s="6"/>
      <c r="BK125" s="6"/>
      <c r="BL125" s="6"/>
      <c r="BM125" s="6"/>
      <c r="BN125" s="6"/>
      <c r="BO125" s="6"/>
      <c r="BP125" s="6"/>
      <c r="BQ125" s="42"/>
      <c r="BR125" s="42"/>
      <c r="BS125" s="42"/>
      <c r="BT125" s="42"/>
      <c r="BU125" s="42"/>
      <c r="BY125" s="116"/>
      <c r="BZ125" s="116"/>
      <c r="CA125" s="116"/>
      <c r="CB125" s="116"/>
      <c r="CC125" s="6"/>
    </row>
    <row r="126" spans="1:104" s="11" customFormat="1" ht="15" customHeight="1" x14ac:dyDescent="0.15">
      <c r="A126" s="48"/>
      <c r="B126" s="22"/>
      <c r="C126" s="27"/>
      <c r="D126" s="49"/>
      <c r="E126" s="30"/>
      <c r="F126" s="30"/>
      <c r="G126" s="30"/>
      <c r="H126" s="52"/>
      <c r="I126" s="52"/>
      <c r="J126" s="52"/>
      <c r="K126" s="52"/>
      <c r="L126" s="52"/>
      <c r="M126" s="52"/>
      <c r="N126" s="52"/>
      <c r="O126" s="52"/>
      <c r="P126" s="52"/>
      <c r="Q126" s="52"/>
      <c r="R126" s="52"/>
      <c r="S126" s="52"/>
      <c r="T126" s="27"/>
      <c r="U126" s="28"/>
      <c r="V126" s="27"/>
      <c r="W126" s="28"/>
      <c r="X126" s="29"/>
      <c r="Y126" s="27"/>
      <c r="Z126" s="30"/>
      <c r="AA126" s="28"/>
      <c r="AB126" s="31"/>
      <c r="AC126" s="27"/>
      <c r="AD126" s="30"/>
      <c r="AE126" s="52"/>
      <c r="AF126" s="162"/>
      <c r="AG126" s="28"/>
      <c r="AH126" s="165"/>
      <c r="AI126" s="166"/>
      <c r="AJ126" s="165"/>
      <c r="AK126" s="166"/>
      <c r="AL126" s="132"/>
      <c r="AM126" s="6"/>
      <c r="AN126" s="107"/>
      <c r="AO126" s="6"/>
      <c r="AP126" s="6"/>
      <c r="AQ126" s="6"/>
      <c r="AR126" s="6"/>
      <c r="AS126" s="6"/>
      <c r="AT126" s="6"/>
      <c r="AU126" s="6"/>
      <c r="BG126" s="6"/>
      <c r="BH126" s="6"/>
      <c r="BI126" s="6"/>
      <c r="BJ126" s="6"/>
      <c r="BK126" s="6"/>
      <c r="BL126" s="6"/>
      <c r="BM126" s="6"/>
      <c r="BN126" s="6"/>
      <c r="BO126" s="6"/>
      <c r="BP126" s="6"/>
      <c r="BQ126" s="42"/>
      <c r="BR126" s="42"/>
      <c r="BS126" s="42"/>
      <c r="BT126" s="42"/>
      <c r="BU126" s="42"/>
      <c r="BY126" s="116"/>
      <c r="BZ126" s="116"/>
      <c r="CA126" s="116"/>
      <c r="CB126" s="116"/>
      <c r="CC126" s="6"/>
    </row>
    <row r="127" spans="1:104" s="11" customFormat="1" ht="15" customHeight="1" x14ac:dyDescent="0.15">
      <c r="A127" s="48"/>
      <c r="B127" s="22"/>
      <c r="C127" s="27"/>
      <c r="D127" s="49"/>
      <c r="E127" s="30"/>
      <c r="F127" s="30"/>
      <c r="G127" s="30"/>
      <c r="H127" s="52"/>
      <c r="I127" s="52"/>
      <c r="J127" s="52"/>
      <c r="K127" s="52"/>
      <c r="L127" s="52"/>
      <c r="M127" s="52"/>
      <c r="N127" s="52"/>
      <c r="O127" s="52"/>
      <c r="P127" s="52"/>
      <c r="Q127" s="52"/>
      <c r="R127" s="52"/>
      <c r="S127" s="52"/>
      <c r="T127" s="27"/>
      <c r="U127" s="28"/>
      <c r="V127" s="27"/>
      <c r="W127" s="28"/>
      <c r="X127" s="29"/>
      <c r="Y127" s="27"/>
      <c r="Z127" s="30"/>
      <c r="AA127" s="28"/>
      <c r="AB127" s="31"/>
      <c r="AC127" s="27"/>
      <c r="AD127" s="30"/>
      <c r="AE127" s="52"/>
      <c r="AF127" s="162"/>
      <c r="AG127" s="28"/>
      <c r="AH127" s="165"/>
      <c r="AI127" s="166"/>
      <c r="AJ127" s="165"/>
      <c r="AK127" s="166"/>
      <c r="AL127" s="132"/>
      <c r="AM127" s="6"/>
      <c r="AN127" s="107"/>
      <c r="AO127" s="6"/>
      <c r="AP127" s="6"/>
      <c r="AQ127" s="6"/>
      <c r="AR127" s="6"/>
      <c r="AS127" s="6"/>
      <c r="AT127" s="6"/>
      <c r="AU127" s="6"/>
      <c r="BG127" s="6"/>
      <c r="BH127" s="6"/>
      <c r="BI127" s="6"/>
      <c r="BJ127" s="6"/>
      <c r="BK127" s="6"/>
      <c r="BL127" s="6"/>
      <c r="BM127" s="6"/>
      <c r="BN127" s="6"/>
      <c r="BO127" s="6"/>
      <c r="BP127" s="6"/>
      <c r="BQ127" s="42"/>
      <c r="BR127" s="42"/>
      <c r="BS127" s="42"/>
      <c r="BT127" s="42"/>
      <c r="BU127" s="42"/>
      <c r="BY127" s="116"/>
      <c r="BZ127" s="116"/>
      <c r="CA127" s="116"/>
      <c r="CB127" s="116"/>
      <c r="CC127" s="6"/>
    </row>
    <row r="128" spans="1:104" s="11" customFormat="1" ht="15" customHeight="1" x14ac:dyDescent="0.15">
      <c r="A128" s="48"/>
      <c r="B128" s="22"/>
      <c r="C128" s="27"/>
      <c r="D128" s="49"/>
      <c r="E128" s="30"/>
      <c r="F128" s="30"/>
      <c r="G128" s="30"/>
      <c r="H128" s="52"/>
      <c r="I128" s="52"/>
      <c r="J128" s="52"/>
      <c r="K128" s="52"/>
      <c r="L128" s="52"/>
      <c r="M128" s="52"/>
      <c r="N128" s="52"/>
      <c r="O128" s="52"/>
      <c r="P128" s="52"/>
      <c r="Q128" s="52"/>
      <c r="R128" s="52"/>
      <c r="S128" s="52"/>
      <c r="T128" s="27"/>
      <c r="U128" s="28"/>
      <c r="V128" s="27"/>
      <c r="W128" s="28"/>
      <c r="X128" s="29"/>
      <c r="Y128" s="27"/>
      <c r="Z128" s="30"/>
      <c r="AA128" s="28"/>
      <c r="AB128" s="31"/>
      <c r="AC128" s="27"/>
      <c r="AD128" s="30"/>
      <c r="AE128" s="52"/>
      <c r="AF128" s="162"/>
      <c r="AG128" s="28"/>
      <c r="AH128" s="165"/>
      <c r="AI128" s="166"/>
      <c r="AJ128" s="165"/>
      <c r="AK128" s="166"/>
      <c r="AL128" s="132"/>
      <c r="AM128" s="6"/>
      <c r="AN128" s="107"/>
      <c r="AO128" s="6"/>
      <c r="AP128" s="6"/>
      <c r="AQ128" s="6"/>
      <c r="AR128" s="6"/>
      <c r="AS128" s="6"/>
      <c r="AT128" s="6"/>
      <c r="AU128" s="6"/>
      <c r="BG128" s="6"/>
      <c r="BH128" s="6"/>
      <c r="BI128" s="6"/>
      <c r="BJ128" s="6"/>
      <c r="BK128" s="6"/>
      <c r="BL128" s="6"/>
      <c r="BM128" s="6"/>
      <c r="BN128" s="6"/>
      <c r="BO128" s="6"/>
      <c r="BP128" s="6"/>
      <c r="BQ128" s="42"/>
      <c r="BR128" s="42"/>
      <c r="BS128" s="42"/>
      <c r="BT128" s="42"/>
      <c r="BU128" s="42"/>
      <c r="BY128" s="116"/>
      <c r="BZ128" s="116"/>
      <c r="CA128" s="116"/>
      <c r="CB128" s="116"/>
      <c r="CC128" s="6"/>
    </row>
    <row r="129" spans="1:81" s="11" customFormat="1" ht="15" customHeight="1" x14ac:dyDescent="0.15">
      <c r="A129" s="48"/>
      <c r="B129" s="22"/>
      <c r="C129" s="27"/>
      <c r="D129" s="49"/>
      <c r="E129" s="30"/>
      <c r="F129" s="30"/>
      <c r="G129" s="30"/>
      <c r="H129" s="52"/>
      <c r="I129" s="52"/>
      <c r="J129" s="52"/>
      <c r="K129" s="52"/>
      <c r="L129" s="52"/>
      <c r="M129" s="52"/>
      <c r="N129" s="52"/>
      <c r="O129" s="52"/>
      <c r="P129" s="52"/>
      <c r="Q129" s="52"/>
      <c r="R129" s="52"/>
      <c r="S129" s="52"/>
      <c r="T129" s="27"/>
      <c r="U129" s="28"/>
      <c r="V129" s="27"/>
      <c r="W129" s="28"/>
      <c r="X129" s="29"/>
      <c r="Y129" s="27"/>
      <c r="Z129" s="30"/>
      <c r="AA129" s="28"/>
      <c r="AB129" s="31"/>
      <c r="AC129" s="27"/>
      <c r="AD129" s="30"/>
      <c r="AE129" s="52"/>
      <c r="AF129" s="162"/>
      <c r="AG129" s="28"/>
      <c r="AH129" s="165"/>
      <c r="AI129" s="166"/>
      <c r="AJ129" s="165"/>
      <c r="AK129" s="166"/>
      <c r="AL129" s="132"/>
      <c r="AM129" s="6"/>
      <c r="AN129" s="107"/>
      <c r="AO129" s="6"/>
      <c r="AP129" s="6"/>
      <c r="AQ129" s="6"/>
      <c r="AR129" s="6"/>
      <c r="AS129" s="6"/>
      <c r="AT129" s="6"/>
      <c r="AU129" s="6"/>
      <c r="BG129" s="6"/>
      <c r="BH129" s="6"/>
      <c r="BI129" s="6"/>
      <c r="BJ129" s="6"/>
      <c r="BK129" s="6"/>
      <c r="BL129" s="6"/>
      <c r="BM129" s="6"/>
      <c r="BN129" s="6"/>
      <c r="BO129" s="6"/>
      <c r="BP129" s="6"/>
      <c r="BQ129" s="42"/>
      <c r="BR129" s="42"/>
      <c r="BS129" s="42"/>
      <c r="BT129" s="42"/>
      <c r="BU129" s="42"/>
      <c r="BY129" s="116"/>
      <c r="BZ129" s="116"/>
      <c r="CA129" s="116"/>
      <c r="CB129" s="116"/>
      <c r="CC129" s="6"/>
    </row>
    <row r="130" spans="1:81" s="11" customFormat="1" ht="15" customHeight="1" x14ac:dyDescent="0.15">
      <c r="A130" s="73"/>
      <c r="B130" s="74"/>
      <c r="C130" s="75"/>
      <c r="D130" s="76"/>
      <c r="E130" s="77"/>
      <c r="F130" s="77"/>
      <c r="G130" s="77"/>
      <c r="H130" s="78"/>
      <c r="I130" s="78"/>
      <c r="J130" s="78"/>
      <c r="K130" s="78"/>
      <c r="L130" s="78"/>
      <c r="M130" s="78"/>
      <c r="N130" s="78"/>
      <c r="O130" s="78"/>
      <c r="P130" s="78"/>
      <c r="Q130" s="78"/>
      <c r="R130" s="78"/>
      <c r="S130" s="78"/>
      <c r="T130" s="75"/>
      <c r="U130" s="71"/>
      <c r="V130" s="79"/>
      <c r="W130" s="80"/>
      <c r="X130" s="81"/>
      <c r="Y130" s="75"/>
      <c r="Z130" s="77"/>
      <c r="AA130" s="71"/>
      <c r="AB130" s="82"/>
      <c r="AC130" s="75"/>
      <c r="AD130" s="77"/>
      <c r="AE130" s="78"/>
      <c r="AF130" s="162"/>
      <c r="AG130" s="28"/>
      <c r="AH130" s="165"/>
      <c r="AI130" s="166"/>
      <c r="AJ130" s="165"/>
      <c r="AK130" s="166"/>
      <c r="AL130" s="132"/>
      <c r="AM130" s="6"/>
      <c r="AN130" s="107"/>
      <c r="AO130" s="6"/>
      <c r="AP130" s="6"/>
      <c r="AQ130" s="6"/>
      <c r="AR130" s="6"/>
      <c r="AS130" s="6"/>
      <c r="AT130" s="6"/>
      <c r="AU130" s="6"/>
      <c r="BG130" s="6"/>
      <c r="BH130" s="6"/>
      <c r="BI130" s="6"/>
      <c r="BJ130" s="6"/>
      <c r="BK130" s="6"/>
      <c r="BL130" s="6"/>
      <c r="BM130" s="6"/>
      <c r="BN130" s="6"/>
      <c r="BO130" s="6"/>
      <c r="BP130" s="6"/>
      <c r="BQ130" s="42"/>
      <c r="BR130" s="42"/>
      <c r="BS130" s="42"/>
      <c r="BT130" s="42"/>
      <c r="BU130" s="42"/>
      <c r="BY130" s="116"/>
      <c r="BZ130" s="116"/>
      <c r="CA130" s="116"/>
      <c r="CB130" s="116"/>
      <c r="CC130" s="6"/>
    </row>
    <row r="131" spans="1:81" s="11" customFormat="1" ht="15" customHeight="1" x14ac:dyDescent="0.15">
      <c r="A131" s="216"/>
      <c r="B131" s="92"/>
      <c r="C131" s="93"/>
      <c r="D131" s="94"/>
      <c r="E131" s="95"/>
      <c r="F131" s="96"/>
      <c r="G131" s="97"/>
      <c r="H131" s="97"/>
      <c r="I131" s="97"/>
      <c r="J131" s="97"/>
      <c r="K131" s="97"/>
      <c r="L131" s="97"/>
      <c r="M131" s="97"/>
      <c r="N131" s="97"/>
      <c r="O131" s="97"/>
      <c r="P131" s="97"/>
      <c r="Q131" s="97"/>
      <c r="R131" s="97"/>
      <c r="S131" s="97"/>
      <c r="T131" s="98"/>
      <c r="U131" s="99"/>
      <c r="V131" s="98"/>
      <c r="W131" s="99"/>
      <c r="X131" s="98"/>
      <c r="Y131" s="98"/>
      <c r="Z131" s="95"/>
      <c r="AA131" s="94"/>
      <c r="AB131" s="93"/>
      <c r="AC131" s="98"/>
      <c r="AD131" s="95"/>
      <c r="AE131" s="94"/>
      <c r="AF131" s="167"/>
      <c r="AG131" s="99"/>
      <c r="AH131" s="93"/>
      <c r="AI131" s="99"/>
      <c r="AJ131" s="93"/>
      <c r="AK131" s="99"/>
      <c r="AL131" s="132"/>
      <c r="AM131" s="6"/>
      <c r="AN131" s="107"/>
      <c r="AO131" s="6"/>
      <c r="AP131" s="6"/>
      <c r="AQ131" s="6"/>
      <c r="AR131" s="6"/>
      <c r="AS131" s="6"/>
      <c r="AT131" s="6"/>
      <c r="AU131" s="6"/>
      <c r="BG131" s="6"/>
      <c r="BH131" s="6"/>
      <c r="BI131" s="6"/>
      <c r="BJ131" s="6"/>
      <c r="BK131" s="6"/>
      <c r="BL131" s="6"/>
      <c r="BM131" s="6"/>
      <c r="BN131" s="6"/>
      <c r="BO131" s="6"/>
      <c r="BP131" s="6"/>
      <c r="BQ131" s="42"/>
      <c r="BR131" s="42"/>
      <c r="BS131" s="42"/>
      <c r="BT131" s="42"/>
      <c r="BU131" s="42"/>
      <c r="BY131" s="116"/>
      <c r="BZ131" s="116"/>
      <c r="CA131" s="116"/>
      <c r="CB131" s="116"/>
      <c r="CC131" s="6"/>
    </row>
    <row r="132" spans="1:81" s="6" customFormat="1" ht="21.75" customHeight="1" x14ac:dyDescent="0.15">
      <c r="A132" s="168"/>
      <c r="X132" s="169"/>
      <c r="AD132" s="107"/>
      <c r="AE132" s="107"/>
      <c r="AH132" s="107"/>
      <c r="AK132" s="107"/>
      <c r="AP132" s="107"/>
    </row>
    <row r="133" spans="1:81" s="6" customFormat="1" ht="13.5" customHeight="1" x14ac:dyDescent="0.15">
      <c r="A133" s="168"/>
      <c r="AD133" s="107"/>
      <c r="AE133" s="107"/>
      <c r="AH133" s="107"/>
      <c r="AK133" s="107"/>
      <c r="AP133" s="107"/>
    </row>
    <row r="134" spans="1:81" s="6" customFormat="1" ht="33" customHeight="1" x14ac:dyDescent="0.25">
      <c r="A134" s="170"/>
      <c r="B134" s="8"/>
      <c r="C134" s="8"/>
      <c r="D134" s="8"/>
      <c r="E134" s="171"/>
      <c r="F134" s="171"/>
      <c r="G134" s="171"/>
      <c r="H134" s="171"/>
      <c r="AD134" s="107"/>
      <c r="AE134" s="107"/>
      <c r="AH134" s="107"/>
      <c r="AK134" s="107"/>
      <c r="AP134" s="107"/>
    </row>
    <row r="135" spans="1:81" s="6" customFormat="1" ht="10.5" customHeight="1" x14ac:dyDescent="0.15">
      <c r="A135" s="581"/>
      <c r="B135" s="534"/>
      <c r="C135" s="581"/>
      <c r="D135" s="595"/>
      <c r="E135" s="595"/>
      <c r="F135" s="595"/>
      <c r="G135" s="595"/>
      <c r="H135" s="595"/>
      <c r="I135" s="595"/>
      <c r="J135" s="595"/>
      <c r="K135" s="595"/>
      <c r="L135" s="595"/>
      <c r="M135" s="595"/>
      <c r="N135" s="595"/>
      <c r="O135" s="595"/>
      <c r="P135" s="595"/>
      <c r="Q135" s="595"/>
      <c r="R135" s="595"/>
      <c r="S135" s="590"/>
      <c r="T135" s="581"/>
      <c r="U135" s="607"/>
      <c r="V135" s="751"/>
      <c r="W135" s="590"/>
      <c r="AR135" s="107"/>
      <c r="AS135" s="107"/>
      <c r="AU135" s="107"/>
      <c r="BA135" s="107"/>
    </row>
    <row r="136" spans="1:81" s="6" customFormat="1" x14ac:dyDescent="0.15">
      <c r="A136" s="582"/>
      <c r="B136" s="535"/>
      <c r="C136" s="582"/>
      <c r="D136" s="756"/>
      <c r="E136" s="756"/>
      <c r="F136" s="756"/>
      <c r="G136" s="756"/>
      <c r="H136" s="756"/>
      <c r="I136" s="756"/>
      <c r="J136" s="756"/>
      <c r="K136" s="756"/>
      <c r="L136" s="756"/>
      <c r="M136" s="756"/>
      <c r="N136" s="756"/>
      <c r="O136" s="756"/>
      <c r="P136" s="756"/>
      <c r="Q136" s="756"/>
      <c r="R136" s="756"/>
      <c r="S136" s="709"/>
      <c r="T136" s="582"/>
      <c r="U136" s="608"/>
      <c r="V136" s="752"/>
      <c r="W136" s="709"/>
      <c r="AR136" s="107"/>
      <c r="AS136" s="107"/>
      <c r="AU136" s="107"/>
      <c r="BA136" s="107"/>
    </row>
    <row r="137" spans="1:81" s="6" customFormat="1" ht="27" customHeight="1" x14ac:dyDescent="0.25">
      <c r="A137" s="582"/>
      <c r="B137" s="535"/>
      <c r="C137" s="583"/>
      <c r="D137" s="603"/>
      <c r="E137" s="603"/>
      <c r="F137" s="603"/>
      <c r="G137" s="603"/>
      <c r="H137" s="603"/>
      <c r="I137" s="603"/>
      <c r="J137" s="603"/>
      <c r="K137" s="603"/>
      <c r="L137" s="603"/>
      <c r="M137" s="603"/>
      <c r="N137" s="603"/>
      <c r="O137" s="603"/>
      <c r="P137" s="603"/>
      <c r="Q137" s="603"/>
      <c r="R137" s="603"/>
      <c r="S137" s="591"/>
      <c r="T137" s="583"/>
      <c r="U137" s="609"/>
      <c r="V137" s="753"/>
      <c r="W137" s="591"/>
      <c r="Y137" s="172"/>
      <c r="AR137" s="107"/>
      <c r="AS137" s="107"/>
      <c r="AU137" s="107"/>
      <c r="BA137" s="107"/>
    </row>
    <row r="138" spans="1:81" s="6" customFormat="1" ht="27" customHeight="1" x14ac:dyDescent="0.15">
      <c r="A138" s="583"/>
      <c r="B138" s="536"/>
      <c r="C138" s="13"/>
      <c r="D138" s="173"/>
      <c r="E138" s="15"/>
      <c r="F138" s="15"/>
      <c r="G138" s="15"/>
      <c r="H138" s="16"/>
      <c r="I138" s="16"/>
      <c r="J138" s="16"/>
      <c r="K138" s="16"/>
      <c r="L138" s="16"/>
      <c r="M138" s="16"/>
      <c r="N138" s="16"/>
      <c r="O138" s="16"/>
      <c r="P138" s="16"/>
      <c r="Q138" s="16"/>
      <c r="R138" s="16"/>
      <c r="S138" s="17"/>
      <c r="T138" s="13"/>
      <c r="U138" s="174"/>
      <c r="V138" s="175"/>
      <c r="W138" s="18"/>
      <c r="AR138" s="107"/>
      <c r="AS138" s="107"/>
      <c r="AU138" s="107"/>
      <c r="BA138" s="107"/>
    </row>
    <row r="139" spans="1:81" s="6" customFormat="1" ht="13.5" customHeight="1" x14ac:dyDescent="0.15">
      <c r="A139" s="21"/>
      <c r="B139" s="22"/>
      <c r="C139" s="27"/>
      <c r="D139" s="25"/>
      <c r="E139" s="30"/>
      <c r="F139" s="25"/>
      <c r="G139" s="30"/>
      <c r="H139" s="25"/>
      <c r="I139" s="30"/>
      <c r="J139" s="25"/>
      <c r="K139" s="30"/>
      <c r="L139" s="25"/>
      <c r="M139" s="30"/>
      <c r="N139" s="25"/>
      <c r="O139" s="30"/>
      <c r="P139" s="25"/>
      <c r="Q139" s="30"/>
      <c r="R139" s="25"/>
      <c r="S139" s="28"/>
      <c r="T139" s="176"/>
      <c r="U139" s="177"/>
      <c r="V139" s="33"/>
      <c r="W139" s="177"/>
      <c r="X139" s="132"/>
      <c r="AR139" s="107"/>
      <c r="AS139" s="107"/>
      <c r="AU139" s="107"/>
      <c r="BA139" s="107"/>
      <c r="BQ139" s="42"/>
      <c r="BY139" s="116"/>
    </row>
    <row r="140" spans="1:81" s="6" customFormat="1" ht="13.5" customHeight="1" x14ac:dyDescent="0.15">
      <c r="A140" s="48"/>
      <c r="B140" s="22"/>
      <c r="C140" s="27"/>
      <c r="D140" s="30"/>
      <c r="E140" s="30"/>
      <c r="F140" s="30"/>
      <c r="G140" s="30"/>
      <c r="H140" s="30"/>
      <c r="I140" s="30"/>
      <c r="J140" s="30"/>
      <c r="K140" s="30"/>
      <c r="L140" s="30"/>
      <c r="M140" s="30"/>
      <c r="N140" s="30"/>
      <c r="O140" s="30"/>
      <c r="P140" s="30"/>
      <c r="Q140" s="30"/>
      <c r="R140" s="30"/>
      <c r="S140" s="28"/>
      <c r="T140" s="33"/>
      <c r="U140" s="178"/>
      <c r="V140" s="33"/>
      <c r="W140" s="178"/>
      <c r="X140" s="132"/>
      <c r="AR140" s="107"/>
      <c r="AS140" s="107"/>
      <c r="AU140" s="107"/>
      <c r="BA140" s="107"/>
      <c r="BQ140" s="42"/>
      <c r="BY140" s="116"/>
    </row>
    <row r="141" spans="1:81" s="6" customFormat="1" ht="13.5" customHeight="1" x14ac:dyDescent="0.15">
      <c r="A141" s="48"/>
      <c r="B141" s="22"/>
      <c r="C141" s="27"/>
      <c r="D141" s="30"/>
      <c r="E141" s="30"/>
      <c r="F141" s="30"/>
      <c r="G141" s="30"/>
      <c r="H141" s="30"/>
      <c r="I141" s="30"/>
      <c r="J141" s="30"/>
      <c r="K141" s="30"/>
      <c r="L141" s="30"/>
      <c r="M141" s="30"/>
      <c r="N141" s="30"/>
      <c r="O141" s="30"/>
      <c r="P141" s="30"/>
      <c r="Q141" s="30"/>
      <c r="R141" s="30"/>
      <c r="S141" s="28"/>
      <c r="T141" s="33"/>
      <c r="U141" s="178"/>
      <c r="V141" s="33"/>
      <c r="W141" s="178"/>
      <c r="X141" s="132"/>
      <c r="AR141" s="107"/>
      <c r="AS141" s="107"/>
      <c r="AU141" s="107"/>
      <c r="BA141" s="107"/>
      <c r="BQ141" s="42"/>
      <c r="BY141" s="116"/>
    </row>
    <row r="142" spans="1:81" s="6" customFormat="1" ht="13.5" customHeight="1" x14ac:dyDescent="0.15">
      <c r="A142" s="48"/>
      <c r="B142" s="22"/>
      <c r="C142" s="27"/>
      <c r="D142" s="30"/>
      <c r="E142" s="30"/>
      <c r="F142" s="30"/>
      <c r="G142" s="30"/>
      <c r="H142" s="30"/>
      <c r="I142" s="30"/>
      <c r="J142" s="30"/>
      <c r="K142" s="30"/>
      <c r="L142" s="30"/>
      <c r="M142" s="30"/>
      <c r="N142" s="30"/>
      <c r="O142" s="30"/>
      <c r="P142" s="30"/>
      <c r="Q142" s="30"/>
      <c r="R142" s="30"/>
      <c r="S142" s="28"/>
      <c r="T142" s="33"/>
      <c r="U142" s="178"/>
      <c r="V142" s="33"/>
      <c r="W142" s="178"/>
      <c r="X142" s="132"/>
      <c r="AR142" s="107"/>
      <c r="AS142" s="107"/>
      <c r="AU142" s="107"/>
      <c r="BA142" s="107"/>
      <c r="BQ142" s="42"/>
      <c r="BY142" s="116"/>
    </row>
    <row r="143" spans="1:81" s="6" customFormat="1" ht="13.5" customHeight="1" x14ac:dyDescent="0.15">
      <c r="A143" s="48"/>
      <c r="B143" s="22"/>
      <c r="C143" s="27"/>
      <c r="D143" s="30"/>
      <c r="E143" s="30"/>
      <c r="F143" s="30"/>
      <c r="G143" s="30"/>
      <c r="H143" s="30"/>
      <c r="I143" s="30"/>
      <c r="J143" s="30"/>
      <c r="K143" s="30"/>
      <c r="L143" s="30"/>
      <c r="M143" s="30"/>
      <c r="N143" s="30"/>
      <c r="O143" s="30"/>
      <c r="P143" s="30"/>
      <c r="Q143" s="30"/>
      <c r="R143" s="30"/>
      <c r="S143" s="28"/>
      <c r="T143" s="33"/>
      <c r="U143" s="178"/>
      <c r="V143" s="33"/>
      <c r="W143" s="178"/>
      <c r="X143" s="132"/>
      <c r="AR143" s="107"/>
      <c r="AS143" s="107"/>
      <c r="AU143" s="107"/>
      <c r="BA143" s="107"/>
      <c r="BQ143" s="42"/>
      <c r="BY143" s="116"/>
    </row>
    <row r="144" spans="1:81" s="6" customFormat="1" ht="13.5" customHeight="1" x14ac:dyDescent="0.15">
      <c r="A144" s="48"/>
      <c r="B144" s="22"/>
      <c r="C144" s="27"/>
      <c r="D144" s="30"/>
      <c r="E144" s="30"/>
      <c r="F144" s="30"/>
      <c r="G144" s="30"/>
      <c r="H144" s="30"/>
      <c r="I144" s="30"/>
      <c r="J144" s="30"/>
      <c r="K144" s="30"/>
      <c r="L144" s="30"/>
      <c r="M144" s="30"/>
      <c r="N144" s="30"/>
      <c r="O144" s="30"/>
      <c r="P144" s="30"/>
      <c r="Q144" s="30"/>
      <c r="R144" s="30"/>
      <c r="S144" s="28"/>
      <c r="T144" s="33"/>
      <c r="U144" s="178"/>
      <c r="V144" s="33"/>
      <c r="W144" s="178"/>
      <c r="X144" s="132"/>
      <c r="AR144" s="107"/>
      <c r="AS144" s="107"/>
      <c r="AU144" s="107"/>
      <c r="BA144" s="107"/>
      <c r="BQ144" s="42"/>
      <c r="BY144" s="116"/>
    </row>
    <row r="145" spans="1:77" s="6" customFormat="1" ht="13.5" customHeight="1" x14ac:dyDescent="0.15">
      <c r="A145" s="48"/>
      <c r="B145" s="22"/>
      <c r="C145" s="27"/>
      <c r="D145" s="30"/>
      <c r="E145" s="30"/>
      <c r="F145" s="30"/>
      <c r="G145" s="30"/>
      <c r="H145" s="30"/>
      <c r="I145" s="30"/>
      <c r="J145" s="30"/>
      <c r="K145" s="30"/>
      <c r="L145" s="30"/>
      <c r="M145" s="30"/>
      <c r="N145" s="30"/>
      <c r="O145" s="30"/>
      <c r="P145" s="30"/>
      <c r="Q145" s="30"/>
      <c r="R145" s="30"/>
      <c r="S145" s="28"/>
      <c r="T145" s="33"/>
      <c r="U145" s="178"/>
      <c r="V145" s="33"/>
      <c r="W145" s="178"/>
      <c r="X145" s="132"/>
      <c r="AR145" s="107"/>
      <c r="AS145" s="107"/>
      <c r="AU145" s="107"/>
      <c r="BA145" s="107"/>
      <c r="BQ145" s="42"/>
      <c r="BY145" s="116"/>
    </row>
    <row r="146" spans="1:77" s="6" customFormat="1" ht="13.5" customHeight="1" x14ac:dyDescent="0.15">
      <c r="A146" s="48"/>
      <c r="B146" s="22"/>
      <c r="C146" s="27"/>
      <c r="D146" s="30"/>
      <c r="E146" s="30"/>
      <c r="F146" s="30"/>
      <c r="G146" s="30"/>
      <c r="H146" s="30"/>
      <c r="I146" s="30"/>
      <c r="J146" s="30"/>
      <c r="K146" s="30"/>
      <c r="L146" s="30"/>
      <c r="M146" s="30"/>
      <c r="N146" s="30"/>
      <c r="O146" s="30"/>
      <c r="P146" s="30"/>
      <c r="Q146" s="30"/>
      <c r="R146" s="30"/>
      <c r="S146" s="28"/>
      <c r="T146" s="33"/>
      <c r="U146" s="178"/>
      <c r="V146" s="33"/>
      <c r="W146" s="178"/>
      <c r="X146" s="132"/>
      <c r="AR146" s="107"/>
      <c r="AS146" s="107"/>
      <c r="AU146" s="107"/>
      <c r="BA146" s="107"/>
      <c r="BQ146" s="42"/>
      <c r="BY146" s="116"/>
    </row>
    <row r="147" spans="1:77" s="6" customFormat="1" ht="13.5" customHeight="1" x14ac:dyDescent="0.15">
      <c r="A147" s="48"/>
      <c r="B147" s="22"/>
      <c r="C147" s="27"/>
      <c r="D147" s="30"/>
      <c r="E147" s="30"/>
      <c r="F147" s="30"/>
      <c r="G147" s="30"/>
      <c r="H147" s="30"/>
      <c r="I147" s="30"/>
      <c r="J147" s="30"/>
      <c r="K147" s="30"/>
      <c r="L147" s="30"/>
      <c r="M147" s="30"/>
      <c r="N147" s="30"/>
      <c r="O147" s="30"/>
      <c r="P147" s="30"/>
      <c r="Q147" s="30"/>
      <c r="R147" s="30"/>
      <c r="S147" s="28"/>
      <c r="T147" s="33"/>
      <c r="U147" s="178"/>
      <c r="V147" s="33"/>
      <c r="W147" s="178"/>
      <c r="X147" s="132"/>
      <c r="AR147" s="107"/>
      <c r="AS147" s="107"/>
      <c r="AU147" s="107"/>
      <c r="BA147" s="107"/>
      <c r="BQ147" s="42"/>
      <c r="BY147" s="116"/>
    </row>
    <row r="148" spans="1:77" s="6" customFormat="1" ht="13.5" customHeight="1" x14ac:dyDescent="0.15">
      <c r="A148" s="48"/>
      <c r="B148" s="22"/>
      <c r="C148" s="27"/>
      <c r="D148" s="30"/>
      <c r="E148" s="30"/>
      <c r="F148" s="30"/>
      <c r="G148" s="30"/>
      <c r="H148" s="30"/>
      <c r="I148" s="30"/>
      <c r="J148" s="30"/>
      <c r="K148" s="30"/>
      <c r="L148" s="30"/>
      <c r="M148" s="30"/>
      <c r="N148" s="30"/>
      <c r="O148" s="30"/>
      <c r="P148" s="30"/>
      <c r="Q148" s="30"/>
      <c r="R148" s="30"/>
      <c r="S148" s="28"/>
      <c r="T148" s="33"/>
      <c r="U148" s="178"/>
      <c r="V148" s="33"/>
      <c r="W148" s="178"/>
      <c r="X148" s="132"/>
      <c r="AR148" s="107"/>
      <c r="AS148" s="107"/>
      <c r="AU148" s="107"/>
      <c r="BA148" s="107"/>
      <c r="BQ148" s="42"/>
      <c r="BY148" s="116"/>
    </row>
    <row r="149" spans="1:77" s="6" customFormat="1" x14ac:dyDescent="0.15">
      <c r="A149" s="67"/>
      <c r="B149" s="22"/>
      <c r="C149" s="27"/>
      <c r="D149" s="30"/>
      <c r="E149" s="30"/>
      <c r="F149" s="30"/>
      <c r="G149" s="30"/>
      <c r="H149" s="30"/>
      <c r="I149" s="30"/>
      <c r="J149" s="30"/>
      <c r="K149" s="30"/>
      <c r="L149" s="30"/>
      <c r="M149" s="30"/>
      <c r="N149" s="30"/>
      <c r="O149" s="30"/>
      <c r="P149" s="30"/>
      <c r="Q149" s="30"/>
      <c r="R149" s="30"/>
      <c r="S149" s="28"/>
      <c r="T149" s="33"/>
      <c r="U149" s="178"/>
      <c r="V149" s="33"/>
      <c r="W149" s="178"/>
      <c r="X149" s="132"/>
      <c r="AR149" s="107"/>
      <c r="AS149" s="107"/>
      <c r="AU149" s="107"/>
      <c r="BA149" s="107"/>
      <c r="BQ149" s="42"/>
      <c r="BY149" s="116"/>
    </row>
    <row r="150" spans="1:77" s="6" customFormat="1" ht="16.5" customHeight="1" x14ac:dyDescent="0.15">
      <c r="A150" s="48"/>
      <c r="B150" s="22"/>
      <c r="C150" s="27"/>
      <c r="D150" s="30"/>
      <c r="E150" s="30"/>
      <c r="F150" s="30"/>
      <c r="G150" s="30"/>
      <c r="H150" s="30"/>
      <c r="I150" s="30"/>
      <c r="J150" s="30"/>
      <c r="K150" s="30"/>
      <c r="L150" s="30"/>
      <c r="M150" s="30"/>
      <c r="N150" s="30"/>
      <c r="O150" s="30"/>
      <c r="P150" s="30"/>
      <c r="Q150" s="30"/>
      <c r="R150" s="30"/>
      <c r="S150" s="28"/>
      <c r="T150" s="33"/>
      <c r="U150" s="178"/>
      <c r="V150" s="33"/>
      <c r="W150" s="178"/>
      <c r="X150" s="132"/>
      <c r="AR150" s="107"/>
      <c r="AS150" s="107"/>
      <c r="AU150" s="107"/>
      <c r="BA150" s="107"/>
      <c r="BQ150" s="42"/>
      <c r="BY150" s="116"/>
    </row>
    <row r="151" spans="1:77" s="6" customFormat="1" ht="14.25" customHeight="1" x14ac:dyDescent="0.15">
      <c r="A151" s="48"/>
      <c r="B151" s="22"/>
      <c r="C151" s="62"/>
      <c r="D151" s="59"/>
      <c r="E151" s="59"/>
      <c r="F151" s="59"/>
      <c r="G151" s="59"/>
      <c r="H151" s="59"/>
      <c r="I151" s="59"/>
      <c r="J151" s="59"/>
      <c r="K151" s="59"/>
      <c r="L151" s="59"/>
      <c r="M151" s="59"/>
      <c r="N151" s="59"/>
      <c r="O151" s="30"/>
      <c r="P151" s="30"/>
      <c r="Q151" s="30"/>
      <c r="R151" s="30"/>
      <c r="S151" s="28"/>
      <c r="T151" s="33"/>
      <c r="U151" s="178"/>
      <c r="V151" s="69"/>
      <c r="W151" s="178"/>
      <c r="X151" s="132"/>
      <c r="AR151" s="107"/>
      <c r="AS151" s="107"/>
      <c r="AU151" s="107"/>
      <c r="BA151" s="107"/>
      <c r="BQ151" s="42"/>
      <c r="BY151" s="116"/>
    </row>
    <row r="152" spans="1:77" s="6" customFormat="1" ht="16.5" customHeight="1" x14ac:dyDescent="0.15">
      <c r="A152" s="179"/>
      <c r="B152" s="22"/>
      <c r="C152" s="27"/>
      <c r="D152" s="30"/>
      <c r="E152" s="30"/>
      <c r="F152" s="30"/>
      <c r="G152" s="30"/>
      <c r="H152" s="30"/>
      <c r="I152" s="30"/>
      <c r="J152" s="30"/>
      <c r="K152" s="30"/>
      <c r="L152" s="30"/>
      <c r="M152" s="30"/>
      <c r="N152" s="30"/>
      <c r="O152" s="30"/>
      <c r="P152" s="30"/>
      <c r="Q152" s="30"/>
      <c r="R152" s="30"/>
      <c r="S152" s="28"/>
      <c r="T152" s="33"/>
      <c r="U152" s="178"/>
      <c r="V152" s="33"/>
      <c r="W152" s="178"/>
      <c r="X152" s="132"/>
      <c r="AR152" s="107"/>
      <c r="AS152" s="107"/>
      <c r="AU152" s="107"/>
      <c r="BA152" s="107"/>
      <c r="BQ152" s="42"/>
      <c r="BY152" s="116"/>
    </row>
    <row r="153" spans="1:77" s="6" customFormat="1" ht="12" customHeight="1" x14ac:dyDescent="0.15">
      <c r="A153" s="48"/>
      <c r="B153" s="22"/>
      <c r="C153" s="27"/>
      <c r="D153" s="30"/>
      <c r="E153" s="30"/>
      <c r="F153" s="30"/>
      <c r="G153" s="30"/>
      <c r="H153" s="30"/>
      <c r="I153" s="30"/>
      <c r="J153" s="30"/>
      <c r="K153" s="30"/>
      <c r="L153" s="30"/>
      <c r="M153" s="30"/>
      <c r="N153" s="30"/>
      <c r="O153" s="30"/>
      <c r="P153" s="30"/>
      <c r="Q153" s="30"/>
      <c r="R153" s="30"/>
      <c r="S153" s="28"/>
      <c r="T153" s="33"/>
      <c r="U153" s="178"/>
      <c r="V153" s="33"/>
      <c r="W153" s="178"/>
      <c r="X153" s="132"/>
      <c r="AR153" s="107"/>
      <c r="AS153" s="107"/>
      <c r="AU153" s="107"/>
      <c r="BA153" s="107"/>
      <c r="BQ153" s="42"/>
      <c r="BY153" s="116"/>
    </row>
    <row r="154" spans="1:77" s="6" customFormat="1" ht="12" customHeight="1" x14ac:dyDescent="0.15">
      <c r="A154" s="48"/>
      <c r="B154" s="22"/>
      <c r="C154" s="27"/>
      <c r="D154" s="30"/>
      <c r="E154" s="30"/>
      <c r="F154" s="30"/>
      <c r="G154" s="30"/>
      <c r="H154" s="30"/>
      <c r="I154" s="30"/>
      <c r="J154" s="30"/>
      <c r="K154" s="30"/>
      <c r="L154" s="30"/>
      <c r="M154" s="30"/>
      <c r="N154" s="30"/>
      <c r="O154" s="30"/>
      <c r="P154" s="30"/>
      <c r="Q154" s="30"/>
      <c r="R154" s="30"/>
      <c r="S154" s="28"/>
      <c r="T154" s="33"/>
      <c r="U154" s="178"/>
      <c r="V154" s="33"/>
      <c r="W154" s="178"/>
      <c r="X154" s="132"/>
      <c r="AR154" s="107"/>
      <c r="AS154" s="107"/>
      <c r="AU154" s="107"/>
      <c r="BA154" s="107"/>
      <c r="BQ154" s="42"/>
      <c r="BY154" s="116"/>
    </row>
    <row r="155" spans="1:77" s="6" customFormat="1" ht="12" customHeight="1" x14ac:dyDescent="0.15">
      <c r="A155" s="48"/>
      <c r="B155" s="22"/>
      <c r="C155" s="27"/>
      <c r="D155" s="30"/>
      <c r="E155" s="30"/>
      <c r="F155" s="30"/>
      <c r="G155" s="30"/>
      <c r="H155" s="30"/>
      <c r="I155" s="30"/>
      <c r="J155" s="30"/>
      <c r="K155" s="30"/>
      <c r="L155" s="30"/>
      <c r="M155" s="30"/>
      <c r="N155" s="30"/>
      <c r="O155" s="30"/>
      <c r="P155" s="30"/>
      <c r="Q155" s="30"/>
      <c r="R155" s="30"/>
      <c r="S155" s="28"/>
      <c r="T155" s="33"/>
      <c r="U155" s="178"/>
      <c r="V155" s="33"/>
      <c r="W155" s="178"/>
      <c r="X155" s="132"/>
      <c r="AR155" s="107"/>
      <c r="AS155" s="107"/>
      <c r="AU155" s="107"/>
      <c r="BA155" s="107"/>
      <c r="BQ155" s="42"/>
      <c r="BY155" s="116"/>
    </row>
    <row r="156" spans="1:77" s="6" customFormat="1" ht="12" customHeight="1" x14ac:dyDescent="0.15">
      <c r="A156" s="48"/>
      <c r="B156" s="22"/>
      <c r="C156" s="27"/>
      <c r="D156" s="30"/>
      <c r="E156" s="30"/>
      <c r="F156" s="30"/>
      <c r="G156" s="30"/>
      <c r="H156" s="30"/>
      <c r="I156" s="30"/>
      <c r="J156" s="30"/>
      <c r="K156" s="30"/>
      <c r="L156" s="30"/>
      <c r="M156" s="30"/>
      <c r="N156" s="30"/>
      <c r="O156" s="30"/>
      <c r="P156" s="30"/>
      <c r="Q156" s="30"/>
      <c r="R156" s="30"/>
      <c r="S156" s="28"/>
      <c r="T156" s="33"/>
      <c r="U156" s="178"/>
      <c r="V156" s="33"/>
      <c r="W156" s="178"/>
      <c r="X156" s="132"/>
      <c r="AR156" s="107"/>
      <c r="AS156" s="107"/>
      <c r="AU156" s="107"/>
      <c r="BA156" s="107"/>
      <c r="BQ156" s="42"/>
      <c r="BY156" s="116"/>
    </row>
    <row r="157" spans="1:77" s="6" customFormat="1" ht="12" customHeight="1" x14ac:dyDescent="0.15">
      <c r="A157" s="48"/>
      <c r="B157" s="22"/>
      <c r="C157" s="27"/>
      <c r="D157" s="30"/>
      <c r="E157" s="30"/>
      <c r="F157" s="59"/>
      <c r="G157" s="59"/>
      <c r="H157" s="59"/>
      <c r="I157" s="59"/>
      <c r="J157" s="59"/>
      <c r="K157" s="59"/>
      <c r="L157" s="59"/>
      <c r="M157" s="59"/>
      <c r="N157" s="59"/>
      <c r="O157" s="59"/>
      <c r="P157" s="59"/>
      <c r="Q157" s="59"/>
      <c r="R157" s="59"/>
      <c r="S157" s="61"/>
      <c r="T157" s="33"/>
      <c r="U157" s="178"/>
      <c r="V157" s="33"/>
      <c r="W157" s="178"/>
      <c r="X157" s="132"/>
      <c r="AR157" s="107"/>
      <c r="AS157" s="107"/>
      <c r="AU157" s="107"/>
      <c r="BA157" s="107"/>
      <c r="BQ157" s="42"/>
      <c r="BY157" s="116"/>
    </row>
    <row r="158" spans="1:77" s="6" customFormat="1" ht="12" customHeight="1" x14ac:dyDescent="0.15">
      <c r="A158" s="48"/>
      <c r="B158" s="22"/>
      <c r="C158" s="62"/>
      <c r="D158" s="59"/>
      <c r="E158" s="59"/>
      <c r="F158" s="30"/>
      <c r="G158" s="30"/>
      <c r="H158" s="30"/>
      <c r="I158" s="30"/>
      <c r="J158" s="30"/>
      <c r="K158" s="30"/>
      <c r="L158" s="30"/>
      <c r="M158" s="30"/>
      <c r="N158" s="30"/>
      <c r="O158" s="30"/>
      <c r="P158" s="30"/>
      <c r="Q158" s="30"/>
      <c r="R158" s="30"/>
      <c r="S158" s="28"/>
      <c r="T158" s="33"/>
      <c r="U158" s="178"/>
      <c r="V158" s="33"/>
      <c r="W158" s="178"/>
      <c r="X158" s="132"/>
      <c r="AR158" s="107"/>
      <c r="AS158" s="107"/>
      <c r="AU158" s="107"/>
      <c r="BA158" s="107"/>
      <c r="BQ158" s="42"/>
      <c r="BY158" s="116"/>
    </row>
    <row r="159" spans="1:77" s="6" customFormat="1" ht="12.75" customHeight="1" x14ac:dyDescent="0.15">
      <c r="A159" s="48"/>
      <c r="B159" s="22"/>
      <c r="C159" s="27"/>
      <c r="D159" s="30"/>
      <c r="E159" s="30"/>
      <c r="F159" s="30"/>
      <c r="G159" s="30"/>
      <c r="H159" s="30"/>
      <c r="I159" s="30"/>
      <c r="J159" s="30"/>
      <c r="K159" s="30"/>
      <c r="L159" s="30"/>
      <c r="M159" s="30"/>
      <c r="N159" s="30"/>
      <c r="O159" s="30"/>
      <c r="P159" s="30"/>
      <c r="Q159" s="30"/>
      <c r="R159" s="30"/>
      <c r="S159" s="28"/>
      <c r="T159" s="33"/>
      <c r="U159" s="178"/>
      <c r="V159" s="33"/>
      <c r="W159" s="178"/>
      <c r="X159" s="132"/>
      <c r="AR159" s="107"/>
      <c r="AS159" s="107"/>
      <c r="AU159" s="107"/>
      <c r="BA159" s="107"/>
      <c r="BQ159" s="42"/>
      <c r="BY159" s="116"/>
    </row>
    <row r="160" spans="1:77" s="6" customFormat="1" x14ac:dyDescent="0.15">
      <c r="A160" s="179"/>
      <c r="B160" s="22"/>
      <c r="C160" s="62"/>
      <c r="D160" s="59"/>
      <c r="E160" s="59"/>
      <c r="F160" s="30"/>
      <c r="G160" s="30"/>
      <c r="H160" s="30"/>
      <c r="I160" s="30"/>
      <c r="J160" s="30"/>
      <c r="K160" s="30"/>
      <c r="L160" s="30"/>
      <c r="M160" s="30"/>
      <c r="N160" s="30"/>
      <c r="O160" s="30"/>
      <c r="P160" s="30"/>
      <c r="Q160" s="30"/>
      <c r="R160" s="30"/>
      <c r="S160" s="28"/>
      <c r="T160" s="33"/>
      <c r="U160" s="178"/>
      <c r="V160" s="69"/>
      <c r="W160" s="178"/>
      <c r="X160" s="132"/>
      <c r="AR160" s="107"/>
      <c r="AS160" s="107"/>
      <c r="AU160" s="107"/>
      <c r="BA160" s="107"/>
      <c r="BQ160" s="42"/>
      <c r="BY160" s="116"/>
    </row>
    <row r="161" spans="1:77" s="6" customFormat="1" x14ac:dyDescent="0.15">
      <c r="A161" s="179"/>
      <c r="B161" s="22"/>
      <c r="C161" s="62"/>
      <c r="D161" s="59"/>
      <c r="E161" s="59"/>
      <c r="F161" s="30"/>
      <c r="G161" s="30"/>
      <c r="H161" s="30"/>
      <c r="I161" s="30"/>
      <c r="J161" s="30"/>
      <c r="K161" s="30"/>
      <c r="L161" s="30"/>
      <c r="M161" s="30"/>
      <c r="N161" s="30"/>
      <c r="O161" s="30"/>
      <c r="P161" s="30"/>
      <c r="Q161" s="30"/>
      <c r="R161" s="30"/>
      <c r="S161" s="28"/>
      <c r="T161" s="33"/>
      <c r="U161" s="178"/>
      <c r="V161" s="69"/>
      <c r="W161" s="178"/>
      <c r="X161" s="132"/>
      <c r="AR161" s="107"/>
      <c r="AS161" s="107"/>
      <c r="AU161" s="107"/>
      <c r="BA161" s="107"/>
      <c r="BQ161" s="42"/>
      <c r="BY161" s="116"/>
    </row>
    <row r="162" spans="1:77" s="6" customFormat="1" ht="15" customHeight="1" x14ac:dyDescent="0.15">
      <c r="A162" s="48"/>
      <c r="B162" s="22"/>
      <c r="C162" s="27"/>
      <c r="D162" s="30"/>
      <c r="E162" s="30"/>
      <c r="F162" s="30"/>
      <c r="G162" s="30"/>
      <c r="H162" s="30"/>
      <c r="I162" s="30"/>
      <c r="J162" s="30"/>
      <c r="K162" s="30"/>
      <c r="L162" s="30"/>
      <c r="M162" s="30"/>
      <c r="N162" s="30"/>
      <c r="O162" s="30"/>
      <c r="P162" s="30"/>
      <c r="Q162" s="30"/>
      <c r="R162" s="30"/>
      <c r="S162" s="28"/>
      <c r="T162" s="33"/>
      <c r="U162" s="178"/>
      <c r="V162" s="33"/>
      <c r="W162" s="178"/>
      <c r="X162" s="132"/>
      <c r="AR162" s="107"/>
      <c r="AS162" s="107"/>
      <c r="AU162" s="107"/>
      <c r="BA162" s="107"/>
      <c r="BQ162" s="42"/>
      <c r="BY162" s="116"/>
    </row>
    <row r="163" spans="1:77" s="6" customFormat="1" ht="15" customHeight="1" x14ac:dyDescent="0.15">
      <c r="A163" s="48"/>
      <c r="B163" s="22"/>
      <c r="C163" s="27"/>
      <c r="D163" s="30"/>
      <c r="E163" s="30"/>
      <c r="F163" s="30"/>
      <c r="G163" s="30"/>
      <c r="H163" s="30"/>
      <c r="I163" s="30"/>
      <c r="J163" s="30"/>
      <c r="K163" s="30"/>
      <c r="L163" s="30"/>
      <c r="M163" s="30"/>
      <c r="N163" s="30"/>
      <c r="O163" s="30"/>
      <c r="P163" s="30"/>
      <c r="Q163" s="30"/>
      <c r="R163" s="30"/>
      <c r="S163" s="28"/>
      <c r="T163" s="33"/>
      <c r="U163" s="178"/>
      <c r="V163" s="33"/>
      <c r="W163" s="178"/>
      <c r="X163" s="132"/>
      <c r="AR163" s="107"/>
      <c r="AS163" s="107"/>
      <c r="AU163" s="107"/>
      <c r="BA163" s="107"/>
      <c r="BQ163" s="42"/>
      <c r="BY163" s="116"/>
    </row>
    <row r="164" spans="1:77" s="6" customFormat="1" ht="15" customHeight="1" x14ac:dyDescent="0.15">
      <c r="A164" s="48"/>
      <c r="B164" s="22"/>
      <c r="C164" s="62"/>
      <c r="D164" s="59"/>
      <c r="E164" s="59"/>
      <c r="F164" s="30"/>
      <c r="G164" s="30"/>
      <c r="H164" s="30"/>
      <c r="I164" s="30"/>
      <c r="J164" s="30"/>
      <c r="K164" s="30"/>
      <c r="L164" s="30"/>
      <c r="M164" s="30"/>
      <c r="N164" s="30"/>
      <c r="O164" s="30"/>
      <c r="P164" s="30"/>
      <c r="Q164" s="30"/>
      <c r="R164" s="30"/>
      <c r="S164" s="28"/>
      <c r="T164" s="33"/>
      <c r="U164" s="178"/>
      <c r="V164" s="69"/>
      <c r="W164" s="178"/>
      <c r="X164" s="132"/>
      <c r="AR164" s="107"/>
      <c r="AS164" s="107"/>
      <c r="AU164" s="107"/>
      <c r="BA164" s="107"/>
      <c r="BQ164" s="42"/>
      <c r="BY164" s="116"/>
    </row>
    <row r="165" spans="1:77" s="6" customFormat="1" ht="15" customHeight="1" x14ac:dyDescent="0.15">
      <c r="A165" s="48"/>
      <c r="B165" s="22"/>
      <c r="C165" s="27"/>
      <c r="D165" s="30"/>
      <c r="E165" s="30"/>
      <c r="F165" s="30"/>
      <c r="G165" s="30"/>
      <c r="H165" s="30"/>
      <c r="I165" s="30"/>
      <c r="J165" s="30"/>
      <c r="K165" s="30"/>
      <c r="L165" s="30"/>
      <c r="M165" s="30"/>
      <c r="N165" s="30"/>
      <c r="O165" s="30"/>
      <c r="P165" s="30"/>
      <c r="Q165" s="30"/>
      <c r="R165" s="30"/>
      <c r="S165" s="28"/>
      <c r="T165" s="33"/>
      <c r="U165" s="178"/>
      <c r="V165" s="33"/>
      <c r="W165" s="178"/>
      <c r="X165" s="132"/>
      <c r="AR165" s="107"/>
      <c r="AS165" s="107"/>
      <c r="AU165" s="107"/>
      <c r="BA165" s="107"/>
      <c r="BQ165" s="42"/>
      <c r="BY165" s="116"/>
    </row>
    <row r="166" spans="1:77" s="6" customFormat="1" ht="15" customHeight="1" x14ac:dyDescent="0.15">
      <c r="A166" s="48"/>
      <c r="B166" s="22"/>
      <c r="C166" s="62"/>
      <c r="D166" s="59"/>
      <c r="E166" s="59"/>
      <c r="F166" s="30"/>
      <c r="G166" s="30"/>
      <c r="H166" s="30"/>
      <c r="I166" s="30"/>
      <c r="J166" s="30"/>
      <c r="K166" s="30"/>
      <c r="L166" s="30"/>
      <c r="M166" s="30"/>
      <c r="N166" s="30"/>
      <c r="O166" s="30"/>
      <c r="P166" s="30"/>
      <c r="Q166" s="30"/>
      <c r="R166" s="30"/>
      <c r="S166" s="28"/>
      <c r="T166" s="33"/>
      <c r="U166" s="178"/>
      <c r="V166" s="69"/>
      <c r="W166" s="178"/>
      <c r="X166" s="132"/>
      <c r="AR166" s="107"/>
      <c r="AS166" s="107"/>
      <c r="AU166" s="107"/>
      <c r="BA166" s="107"/>
      <c r="BQ166" s="42"/>
      <c r="BY166" s="116"/>
    </row>
    <row r="167" spans="1:77" s="6" customFormat="1" ht="15" customHeight="1" x14ac:dyDescent="0.15">
      <c r="A167" s="48"/>
      <c r="B167" s="22"/>
      <c r="C167" s="27"/>
      <c r="D167" s="30"/>
      <c r="E167" s="30"/>
      <c r="F167" s="30"/>
      <c r="G167" s="30"/>
      <c r="H167" s="30"/>
      <c r="I167" s="30"/>
      <c r="J167" s="30"/>
      <c r="K167" s="30"/>
      <c r="L167" s="30"/>
      <c r="M167" s="30"/>
      <c r="N167" s="30"/>
      <c r="O167" s="30"/>
      <c r="P167" s="30"/>
      <c r="Q167" s="30"/>
      <c r="R167" s="30"/>
      <c r="S167" s="28"/>
      <c r="T167" s="33"/>
      <c r="U167" s="178"/>
      <c r="V167" s="33"/>
      <c r="W167" s="178"/>
      <c r="X167" s="132"/>
      <c r="AR167" s="107"/>
      <c r="AS167" s="107"/>
      <c r="AU167" s="107"/>
      <c r="BA167" s="107"/>
      <c r="BQ167" s="42"/>
      <c r="BY167" s="116"/>
    </row>
    <row r="168" spans="1:77" s="6" customFormat="1" ht="15" customHeight="1" x14ac:dyDescent="0.15">
      <c r="A168" s="48"/>
      <c r="B168" s="22"/>
      <c r="C168" s="27"/>
      <c r="D168" s="30"/>
      <c r="E168" s="30"/>
      <c r="F168" s="30"/>
      <c r="G168" s="30"/>
      <c r="H168" s="30"/>
      <c r="I168" s="30"/>
      <c r="J168" s="30"/>
      <c r="K168" s="30"/>
      <c r="L168" s="30"/>
      <c r="M168" s="30"/>
      <c r="N168" s="30"/>
      <c r="O168" s="30"/>
      <c r="P168" s="30"/>
      <c r="Q168" s="30"/>
      <c r="R168" s="30"/>
      <c r="S168" s="28"/>
      <c r="T168" s="33"/>
      <c r="U168" s="178"/>
      <c r="V168" s="33"/>
      <c r="W168" s="178"/>
      <c r="X168" s="132"/>
      <c r="AR168" s="107"/>
      <c r="AS168" s="107"/>
      <c r="AU168" s="107"/>
      <c r="BA168" s="107"/>
      <c r="BQ168" s="42"/>
      <c r="BY168" s="116"/>
    </row>
    <row r="169" spans="1:77" s="6" customFormat="1" ht="15" customHeight="1" x14ac:dyDescent="0.15">
      <c r="A169" s="48"/>
      <c r="B169" s="22"/>
      <c r="C169" s="27"/>
      <c r="D169" s="30"/>
      <c r="E169" s="30"/>
      <c r="F169" s="30"/>
      <c r="G169" s="30"/>
      <c r="H169" s="30"/>
      <c r="I169" s="30"/>
      <c r="J169" s="30"/>
      <c r="K169" s="30"/>
      <c r="L169" s="30"/>
      <c r="M169" s="30"/>
      <c r="N169" s="30"/>
      <c r="O169" s="30"/>
      <c r="P169" s="30"/>
      <c r="Q169" s="30"/>
      <c r="R169" s="30"/>
      <c r="S169" s="28"/>
      <c r="T169" s="33"/>
      <c r="U169" s="178"/>
      <c r="V169" s="33"/>
      <c r="W169" s="178"/>
      <c r="X169" s="132"/>
      <c r="AR169" s="107"/>
      <c r="AS169" s="107"/>
      <c r="AU169" s="107"/>
      <c r="BA169" s="107"/>
      <c r="BQ169" s="42"/>
      <c r="BY169" s="116"/>
    </row>
    <row r="170" spans="1:77" s="6" customFormat="1" ht="15" customHeight="1" x14ac:dyDescent="0.15">
      <c r="A170" s="48"/>
      <c r="B170" s="22"/>
      <c r="C170" s="62"/>
      <c r="D170" s="59"/>
      <c r="E170" s="30"/>
      <c r="F170" s="30"/>
      <c r="G170" s="30"/>
      <c r="H170" s="30"/>
      <c r="I170" s="30"/>
      <c r="J170" s="30"/>
      <c r="K170" s="30"/>
      <c r="L170" s="30"/>
      <c r="M170" s="59"/>
      <c r="N170" s="59"/>
      <c r="O170" s="59"/>
      <c r="P170" s="59"/>
      <c r="Q170" s="59"/>
      <c r="R170" s="59"/>
      <c r="S170" s="61"/>
      <c r="T170" s="69"/>
      <c r="U170" s="178"/>
      <c r="V170" s="33"/>
      <c r="W170" s="178"/>
      <c r="X170" s="132"/>
      <c r="AR170" s="107"/>
      <c r="AS170" s="107"/>
      <c r="AU170" s="107"/>
      <c r="BA170" s="107"/>
      <c r="BQ170" s="42"/>
      <c r="BY170" s="116"/>
    </row>
    <row r="171" spans="1:77" s="6" customFormat="1" ht="24" customHeight="1" x14ac:dyDescent="0.15">
      <c r="A171" s="67"/>
      <c r="B171" s="22"/>
      <c r="C171" s="27"/>
      <c r="D171" s="30"/>
      <c r="E171" s="30"/>
      <c r="F171" s="30"/>
      <c r="G171" s="30"/>
      <c r="H171" s="30"/>
      <c r="I171" s="30"/>
      <c r="J171" s="30"/>
      <c r="K171" s="30"/>
      <c r="L171" s="30"/>
      <c r="M171" s="30"/>
      <c r="N171" s="30"/>
      <c r="O171" s="30"/>
      <c r="P171" s="30"/>
      <c r="Q171" s="30"/>
      <c r="R171" s="30"/>
      <c r="S171" s="28"/>
      <c r="T171" s="33"/>
      <c r="U171" s="178"/>
      <c r="V171" s="33"/>
      <c r="W171" s="178"/>
      <c r="X171" s="132"/>
      <c r="AR171" s="107"/>
      <c r="AS171" s="107"/>
      <c r="AU171" s="107"/>
      <c r="BA171" s="107"/>
      <c r="BQ171" s="42"/>
      <c r="BY171" s="116"/>
    </row>
    <row r="172" spans="1:77" s="6" customFormat="1" ht="15.75" customHeight="1" x14ac:dyDescent="0.15">
      <c r="A172" s="67"/>
      <c r="B172" s="22"/>
      <c r="C172" s="62"/>
      <c r="D172" s="59"/>
      <c r="E172" s="59"/>
      <c r="F172" s="30"/>
      <c r="G172" s="30"/>
      <c r="H172" s="30"/>
      <c r="I172" s="30"/>
      <c r="J172" s="30"/>
      <c r="K172" s="30"/>
      <c r="L172" s="30"/>
      <c r="M172" s="30"/>
      <c r="N172" s="30"/>
      <c r="O172" s="30"/>
      <c r="P172" s="30"/>
      <c r="Q172" s="30"/>
      <c r="R172" s="30"/>
      <c r="S172" s="28"/>
      <c r="T172" s="69"/>
      <c r="U172" s="178"/>
      <c r="V172" s="33"/>
      <c r="W172" s="178"/>
      <c r="X172" s="132"/>
      <c r="AR172" s="107"/>
      <c r="AS172" s="107"/>
      <c r="AU172" s="107"/>
      <c r="BA172" s="107"/>
      <c r="BQ172" s="42"/>
      <c r="BY172" s="116"/>
    </row>
    <row r="173" spans="1:77" s="6" customFormat="1" ht="12.75" customHeight="1" x14ac:dyDescent="0.15">
      <c r="A173" s="48"/>
      <c r="B173" s="22"/>
      <c r="C173" s="62"/>
      <c r="D173" s="59"/>
      <c r="E173" s="59"/>
      <c r="F173" s="59"/>
      <c r="G173" s="30"/>
      <c r="H173" s="30"/>
      <c r="I173" s="30"/>
      <c r="J173" s="30"/>
      <c r="K173" s="30"/>
      <c r="L173" s="30"/>
      <c r="M173" s="30"/>
      <c r="N173" s="30"/>
      <c r="O173" s="30"/>
      <c r="P173" s="30"/>
      <c r="Q173" s="30"/>
      <c r="R173" s="30"/>
      <c r="S173" s="28"/>
      <c r="T173" s="33"/>
      <c r="U173" s="178"/>
      <c r="V173" s="33"/>
      <c r="W173" s="178"/>
      <c r="X173" s="132"/>
      <c r="AR173" s="107"/>
      <c r="AS173" s="107"/>
      <c r="AU173" s="107"/>
      <c r="BA173" s="107"/>
      <c r="BQ173" s="42"/>
      <c r="BY173" s="116"/>
    </row>
    <row r="174" spans="1:77" s="6" customFormat="1" ht="12.75" customHeight="1" x14ac:dyDescent="0.15">
      <c r="A174" s="48"/>
      <c r="B174" s="22"/>
      <c r="C174" s="27"/>
      <c r="D174" s="30"/>
      <c r="E174" s="30"/>
      <c r="F174" s="30"/>
      <c r="G174" s="30"/>
      <c r="H174" s="30"/>
      <c r="I174" s="30"/>
      <c r="J174" s="30"/>
      <c r="K174" s="30"/>
      <c r="L174" s="30"/>
      <c r="M174" s="30"/>
      <c r="N174" s="30"/>
      <c r="O174" s="30"/>
      <c r="P174" s="30"/>
      <c r="Q174" s="30"/>
      <c r="R174" s="30"/>
      <c r="S174" s="28"/>
      <c r="T174" s="33"/>
      <c r="U174" s="178"/>
      <c r="V174" s="33"/>
      <c r="W174" s="178"/>
      <c r="X174" s="132"/>
      <c r="AR174" s="107"/>
      <c r="AS174" s="107"/>
      <c r="AU174" s="107"/>
      <c r="BA174" s="107"/>
      <c r="BQ174" s="42"/>
      <c r="BY174" s="116"/>
    </row>
    <row r="175" spans="1:77" s="6" customFormat="1" ht="12.75" customHeight="1" x14ac:dyDescent="0.15">
      <c r="A175" s="48"/>
      <c r="B175" s="22"/>
      <c r="C175" s="27"/>
      <c r="D175" s="30"/>
      <c r="E175" s="30"/>
      <c r="F175" s="30"/>
      <c r="G175" s="30"/>
      <c r="H175" s="30"/>
      <c r="I175" s="30"/>
      <c r="J175" s="30"/>
      <c r="K175" s="30"/>
      <c r="L175" s="30"/>
      <c r="M175" s="30"/>
      <c r="N175" s="30"/>
      <c r="O175" s="30"/>
      <c r="P175" s="30"/>
      <c r="Q175" s="30"/>
      <c r="R175" s="30"/>
      <c r="S175" s="28"/>
      <c r="T175" s="33"/>
      <c r="U175" s="178"/>
      <c r="V175" s="33"/>
      <c r="W175" s="178"/>
      <c r="X175" s="132"/>
      <c r="AR175" s="107"/>
      <c r="AS175" s="107"/>
      <c r="AU175" s="107"/>
      <c r="BA175" s="107"/>
      <c r="BQ175" s="42"/>
      <c r="BY175" s="116"/>
    </row>
    <row r="176" spans="1:77" s="6" customFormat="1" ht="12.75" customHeight="1" x14ac:dyDescent="0.15">
      <c r="A176" s="48"/>
      <c r="B176" s="22"/>
      <c r="C176" s="27"/>
      <c r="D176" s="30"/>
      <c r="E176" s="30"/>
      <c r="F176" s="30"/>
      <c r="G176" s="30"/>
      <c r="H176" s="30"/>
      <c r="I176" s="30"/>
      <c r="J176" s="30"/>
      <c r="K176" s="30"/>
      <c r="L176" s="30"/>
      <c r="M176" s="30"/>
      <c r="N176" s="30"/>
      <c r="O176" s="30"/>
      <c r="P176" s="30"/>
      <c r="Q176" s="30"/>
      <c r="R176" s="30"/>
      <c r="S176" s="28"/>
      <c r="T176" s="33"/>
      <c r="U176" s="178"/>
      <c r="V176" s="33"/>
      <c r="W176" s="178"/>
      <c r="X176" s="132"/>
      <c r="AR176" s="107"/>
      <c r="AS176" s="107"/>
      <c r="AU176" s="107"/>
      <c r="BA176" s="107"/>
      <c r="BQ176" s="42"/>
      <c r="BY176" s="116"/>
    </row>
    <row r="177" spans="1:77" s="6" customFormat="1" ht="12.75" customHeight="1" x14ac:dyDescent="0.15">
      <c r="A177" s="48"/>
      <c r="B177" s="22"/>
      <c r="C177" s="27"/>
      <c r="D177" s="30"/>
      <c r="E177" s="30"/>
      <c r="F177" s="30"/>
      <c r="G177" s="30"/>
      <c r="H177" s="30"/>
      <c r="I177" s="30"/>
      <c r="J177" s="30"/>
      <c r="K177" s="30"/>
      <c r="L177" s="30"/>
      <c r="M177" s="30"/>
      <c r="N177" s="30"/>
      <c r="O177" s="30"/>
      <c r="P177" s="30"/>
      <c r="Q177" s="30"/>
      <c r="R177" s="30"/>
      <c r="S177" s="28"/>
      <c r="T177" s="33"/>
      <c r="U177" s="178"/>
      <c r="V177" s="33"/>
      <c r="W177" s="178"/>
      <c r="X177" s="132"/>
      <c r="AR177" s="107"/>
      <c r="AS177" s="107"/>
      <c r="AU177" s="107"/>
      <c r="BA177" s="107"/>
      <c r="BQ177" s="42"/>
      <c r="BY177" s="116"/>
    </row>
    <row r="178" spans="1:77" s="6" customFormat="1" ht="12.75" customHeight="1" x14ac:dyDescent="0.15">
      <c r="A178" s="48"/>
      <c r="B178" s="22"/>
      <c r="C178" s="27"/>
      <c r="D178" s="30"/>
      <c r="E178" s="30"/>
      <c r="F178" s="30"/>
      <c r="G178" s="30"/>
      <c r="H178" s="30"/>
      <c r="I178" s="30"/>
      <c r="J178" s="30"/>
      <c r="K178" s="30"/>
      <c r="L178" s="30"/>
      <c r="M178" s="30"/>
      <c r="N178" s="30"/>
      <c r="O178" s="30"/>
      <c r="P178" s="30"/>
      <c r="Q178" s="30"/>
      <c r="R178" s="30"/>
      <c r="S178" s="28"/>
      <c r="T178" s="33"/>
      <c r="U178" s="178"/>
      <c r="V178" s="33"/>
      <c r="W178" s="178"/>
      <c r="X178" s="132"/>
      <c r="AR178" s="107"/>
      <c r="AS178" s="107"/>
      <c r="AU178" s="107"/>
      <c r="BA178" s="107"/>
      <c r="BQ178" s="42"/>
      <c r="BY178" s="116"/>
    </row>
    <row r="179" spans="1:77" s="6" customFormat="1" ht="12.75" customHeight="1" x14ac:dyDescent="0.15">
      <c r="A179" s="73"/>
      <c r="B179" s="117"/>
      <c r="C179" s="27"/>
      <c r="D179" s="30"/>
      <c r="E179" s="30"/>
      <c r="F179" s="30"/>
      <c r="G179" s="30"/>
      <c r="H179" s="30"/>
      <c r="I179" s="30"/>
      <c r="J179" s="30"/>
      <c r="K179" s="30"/>
      <c r="L179" s="30"/>
      <c r="M179" s="30"/>
      <c r="N179" s="30"/>
      <c r="O179" s="30"/>
      <c r="P179" s="30"/>
      <c r="Q179" s="30"/>
      <c r="R179" s="30"/>
      <c r="S179" s="28"/>
      <c r="T179" s="33"/>
      <c r="U179" s="178"/>
      <c r="V179" s="33"/>
      <c r="W179" s="178"/>
      <c r="X179" s="132"/>
      <c r="AR179" s="107"/>
      <c r="AS179" s="107"/>
      <c r="AU179" s="107"/>
      <c r="BA179" s="107"/>
      <c r="BQ179" s="42"/>
      <c r="BY179" s="116"/>
    </row>
    <row r="180" spans="1:77" s="6" customFormat="1" ht="12.75" customHeight="1" x14ac:dyDescent="0.15">
      <c r="A180" s="48"/>
      <c r="B180" s="22"/>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c r="AR180" s="107"/>
      <c r="AS180" s="107"/>
      <c r="AU180" s="107"/>
      <c r="BA180" s="107"/>
      <c r="BQ180" s="42"/>
      <c r="BY180" s="116"/>
    </row>
    <row r="181" spans="1:77" s="6" customFormat="1" ht="18" customHeight="1" x14ac:dyDescent="0.15">
      <c r="A181" s="216"/>
      <c r="B181" s="92"/>
      <c r="C181" s="93"/>
      <c r="D181" s="95"/>
      <c r="E181" s="95"/>
      <c r="F181" s="95"/>
      <c r="G181" s="95"/>
      <c r="H181" s="95"/>
      <c r="I181" s="95"/>
      <c r="J181" s="95"/>
      <c r="K181" s="95"/>
      <c r="L181" s="95"/>
      <c r="M181" s="95"/>
      <c r="N181" s="95"/>
      <c r="O181" s="95"/>
      <c r="P181" s="95"/>
      <c r="Q181" s="95"/>
      <c r="R181" s="95"/>
      <c r="S181" s="99"/>
      <c r="T181" s="92"/>
      <c r="U181" s="184"/>
      <c r="V181" s="185"/>
      <c r="W181" s="184"/>
      <c r="X181" s="132"/>
      <c r="AR181" s="107"/>
      <c r="AS181" s="107"/>
      <c r="AU181" s="107"/>
      <c r="BA181" s="107"/>
      <c r="BQ181" s="42"/>
      <c r="BY181" s="116"/>
    </row>
    <row r="182" spans="1:77" s="6" customFormat="1" x14ac:dyDescent="0.15">
      <c r="A182" s="186"/>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754"/>
      <c r="B184" s="755"/>
      <c r="C184" s="755"/>
      <c r="D184" s="755"/>
    </row>
    <row r="185" spans="1:77" s="64" customFormat="1" ht="21" customHeight="1" x14ac:dyDescent="0.15">
      <c r="A185" s="754"/>
      <c r="B185" s="755"/>
      <c r="C185" s="755"/>
      <c r="D185" s="755"/>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H17" sqref="H17"/>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c r="B1" s="1"/>
      <c r="C1" s="2"/>
      <c r="D1" s="2"/>
      <c r="E1" s="2"/>
      <c r="F1" s="2"/>
      <c r="G1" s="2"/>
      <c r="H1" s="2"/>
      <c r="I1" s="2"/>
      <c r="J1" s="2"/>
      <c r="K1" s="2"/>
      <c r="L1" s="2"/>
      <c r="AD1" s="2"/>
      <c r="AE1" s="2"/>
      <c r="AH1" s="2"/>
      <c r="AK1" s="2"/>
      <c r="AL1" s="2"/>
      <c r="AM1" s="2"/>
      <c r="AN1" s="2"/>
      <c r="AO1" s="2"/>
      <c r="AP1" s="2"/>
    </row>
    <row r="2" spans="1:105" s="3" customFormat="1" ht="12.75" customHeight="1" x14ac:dyDescent="0.15">
      <c r="A2" s="1"/>
      <c r="B2" s="1"/>
      <c r="C2" s="2"/>
      <c r="D2" s="2"/>
      <c r="E2" s="2"/>
      <c r="F2" s="2"/>
      <c r="G2" s="2"/>
      <c r="H2" s="2"/>
      <c r="I2" s="2"/>
      <c r="J2" s="2"/>
      <c r="K2" s="2"/>
      <c r="L2" s="2"/>
      <c r="AD2" s="2"/>
      <c r="AE2" s="2"/>
      <c r="AH2" s="2"/>
      <c r="AK2" s="2"/>
      <c r="AL2" s="2"/>
      <c r="AM2" s="2"/>
      <c r="AN2" s="2"/>
      <c r="AO2" s="2"/>
      <c r="AP2" s="2"/>
    </row>
    <row r="3" spans="1:105" s="3" customFormat="1" ht="12.75" customHeight="1" x14ac:dyDescent="0.2">
      <c r="A3" s="1"/>
      <c r="B3" s="1"/>
      <c r="C3" s="2"/>
      <c r="D3" s="2"/>
      <c r="E3" s="4"/>
      <c r="F3" s="2"/>
      <c r="G3" s="2"/>
      <c r="H3" s="2"/>
      <c r="I3" s="2"/>
      <c r="J3" s="2"/>
      <c r="K3" s="2"/>
      <c r="L3" s="2"/>
      <c r="AD3" s="2"/>
      <c r="AE3" s="2"/>
      <c r="AH3" s="2"/>
      <c r="AK3" s="2"/>
      <c r="AL3" s="2"/>
      <c r="AM3" s="2"/>
      <c r="AN3" s="2"/>
      <c r="AO3" s="2"/>
      <c r="AP3" s="2"/>
    </row>
    <row r="4" spans="1:105" s="3" customFormat="1" ht="12.75" customHeight="1" x14ac:dyDescent="0.15">
      <c r="A4" s="1"/>
      <c r="B4" s="1"/>
      <c r="C4" s="2"/>
      <c r="D4" s="2"/>
      <c r="E4" s="2"/>
      <c r="F4" s="2"/>
      <c r="G4" s="2"/>
      <c r="H4" s="2"/>
      <c r="I4" s="2"/>
      <c r="J4" s="2"/>
      <c r="K4" s="2"/>
      <c r="L4" s="2"/>
      <c r="AD4" s="2"/>
      <c r="AE4" s="2"/>
      <c r="AH4" s="2"/>
      <c r="AK4" s="2"/>
      <c r="AL4" s="2"/>
      <c r="AM4" s="2"/>
      <c r="AN4" s="2"/>
      <c r="AO4" s="2"/>
      <c r="AP4" s="2"/>
    </row>
    <row r="5" spans="1:105" s="3" customFormat="1" ht="12.75" customHeight="1" x14ac:dyDescent="0.15">
      <c r="A5" s="5"/>
      <c r="B5" s="5"/>
      <c r="C5" s="2"/>
      <c r="D5" s="2"/>
      <c r="E5" s="2"/>
      <c r="F5" s="2"/>
      <c r="G5" s="2"/>
      <c r="H5" s="2"/>
      <c r="I5" s="2"/>
      <c r="J5" s="2"/>
      <c r="K5" s="2"/>
      <c r="L5" s="2"/>
      <c r="AD5" s="2"/>
      <c r="AE5" s="2"/>
      <c r="AH5" s="2"/>
      <c r="AK5" s="2"/>
      <c r="AL5" s="2"/>
      <c r="AM5" s="2"/>
      <c r="AN5" s="2"/>
      <c r="AO5" s="2"/>
      <c r="AP5" s="2"/>
    </row>
    <row r="6" spans="1:105" s="6" customFormat="1" ht="39.75" customHeight="1" x14ac:dyDescent="0.15">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706"/>
      <c r="AA6" s="706"/>
      <c r="AB6" s="706"/>
      <c r="AC6" s="706"/>
      <c r="AD6" s="706"/>
      <c r="AH6" s="212"/>
      <c r="AK6" s="212"/>
      <c r="AN6" s="209"/>
      <c r="AP6" s="705"/>
      <c r="AQ6" s="705"/>
      <c r="AR6" s="705"/>
      <c r="AS6" s="705"/>
      <c r="AU6" s="212"/>
      <c r="AV6" s="707"/>
      <c r="CZ6" s="3"/>
      <c r="DA6" s="3"/>
    </row>
    <row r="7" spans="1:105" s="6" customFormat="1" ht="67.5" customHeight="1" thickBot="1" x14ac:dyDescent="0.25">
      <c r="A7" s="7"/>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12"/>
      <c r="AN7" s="209"/>
      <c r="AO7" s="212"/>
      <c r="AP7" s="705"/>
      <c r="AQ7" s="705"/>
      <c r="AR7" s="705"/>
      <c r="AS7" s="705"/>
      <c r="AT7" s="705"/>
      <c r="AU7" s="705"/>
      <c r="AV7" s="707"/>
      <c r="AW7" s="705"/>
      <c r="AX7" s="705"/>
      <c r="CZ7" s="3"/>
      <c r="DA7" s="3"/>
    </row>
    <row r="8" spans="1:105" s="11" customFormat="1" ht="34.5" customHeight="1" thickTop="1" x14ac:dyDescent="0.15">
      <c r="A8" s="581"/>
      <c r="B8" s="596"/>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597"/>
      <c r="AF8" s="581"/>
      <c r="AG8" s="590"/>
      <c r="AH8" s="581"/>
      <c r="AI8" s="590"/>
      <c r="AJ8" s="710"/>
      <c r="AK8" s="581"/>
      <c r="AL8" s="590"/>
      <c r="AM8" s="581"/>
      <c r="AN8" s="590"/>
      <c r="AO8" s="9"/>
      <c r="AP8" s="718"/>
      <c r="AQ8" s="721"/>
      <c r="AR8" s="718"/>
      <c r="AS8" s="721"/>
      <c r="AT8" s="718"/>
      <c r="AU8" s="721"/>
      <c r="AV8" s="725"/>
      <c r="AW8" s="728"/>
      <c r="AX8" s="713"/>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582"/>
      <c r="B9" s="534"/>
      <c r="C9" s="581"/>
      <c r="D9" s="595"/>
      <c r="E9" s="595"/>
      <c r="F9" s="595"/>
      <c r="G9" s="595"/>
      <c r="H9" s="595"/>
      <c r="I9" s="595"/>
      <c r="J9" s="595"/>
      <c r="K9" s="595"/>
      <c r="L9" s="595"/>
      <c r="M9" s="595"/>
      <c r="N9" s="595"/>
      <c r="O9" s="595"/>
      <c r="P9" s="595"/>
      <c r="Q9" s="595"/>
      <c r="R9" s="595"/>
      <c r="S9" s="590"/>
      <c r="T9" s="581"/>
      <c r="U9" s="590"/>
      <c r="V9" s="557"/>
      <c r="W9" s="539"/>
      <c r="X9" s="548"/>
      <c r="Y9" s="716"/>
      <c r="Z9" s="716"/>
      <c r="AA9" s="716"/>
      <c r="AB9" s="717"/>
      <c r="AC9" s="717"/>
      <c r="AD9" s="717"/>
      <c r="AE9" s="717"/>
      <c r="AF9" s="582"/>
      <c r="AG9" s="709"/>
      <c r="AH9" s="582"/>
      <c r="AI9" s="709"/>
      <c r="AJ9" s="711"/>
      <c r="AK9" s="582"/>
      <c r="AL9" s="709"/>
      <c r="AM9" s="582"/>
      <c r="AN9" s="709"/>
      <c r="AO9" s="9"/>
      <c r="AP9" s="719"/>
      <c r="AQ9" s="722"/>
      <c r="AR9" s="719"/>
      <c r="AS9" s="722"/>
      <c r="AT9" s="719"/>
      <c r="AU9" s="722"/>
      <c r="AV9" s="726"/>
      <c r="AW9" s="729"/>
      <c r="AX9" s="714"/>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582"/>
      <c r="B10" s="535"/>
      <c r="C10" s="583"/>
      <c r="D10" s="603"/>
      <c r="E10" s="603"/>
      <c r="F10" s="603"/>
      <c r="G10" s="603"/>
      <c r="H10" s="603"/>
      <c r="I10" s="603"/>
      <c r="J10" s="603"/>
      <c r="K10" s="603"/>
      <c r="L10" s="603"/>
      <c r="M10" s="603"/>
      <c r="N10" s="603"/>
      <c r="O10" s="603"/>
      <c r="P10" s="603"/>
      <c r="Q10" s="603"/>
      <c r="R10" s="603"/>
      <c r="S10" s="591"/>
      <c r="T10" s="583"/>
      <c r="U10" s="591"/>
      <c r="V10" s="559"/>
      <c r="W10" s="561"/>
      <c r="X10" s="562"/>
      <c r="Y10" s="563"/>
      <c r="Z10" s="563"/>
      <c r="AA10" s="564"/>
      <c r="AB10" s="562"/>
      <c r="AC10" s="563"/>
      <c r="AD10" s="563"/>
      <c r="AE10" s="563"/>
      <c r="AF10" s="583"/>
      <c r="AG10" s="591"/>
      <c r="AH10" s="583"/>
      <c r="AI10" s="591"/>
      <c r="AJ10" s="711"/>
      <c r="AK10" s="583"/>
      <c r="AL10" s="591"/>
      <c r="AM10" s="583"/>
      <c r="AN10" s="591"/>
      <c r="AO10" s="9"/>
      <c r="AP10" s="719"/>
      <c r="AQ10" s="722"/>
      <c r="AR10" s="719"/>
      <c r="AS10" s="722"/>
      <c r="AT10" s="719"/>
      <c r="AU10" s="722"/>
      <c r="AV10" s="726"/>
      <c r="AW10" s="729"/>
      <c r="AX10" s="714"/>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583"/>
      <c r="B11" s="536"/>
      <c r="C11" s="13"/>
      <c r="D11" s="14"/>
      <c r="E11" s="15"/>
      <c r="F11" s="15"/>
      <c r="G11" s="15"/>
      <c r="H11" s="16"/>
      <c r="I11" s="16"/>
      <c r="J11" s="16"/>
      <c r="K11" s="16"/>
      <c r="L11" s="16"/>
      <c r="M11" s="16"/>
      <c r="N11" s="16"/>
      <c r="O11" s="16"/>
      <c r="P11" s="16"/>
      <c r="Q11" s="16"/>
      <c r="R11" s="16"/>
      <c r="S11" s="17"/>
      <c r="T11" s="13"/>
      <c r="U11" s="18"/>
      <c r="V11" s="220"/>
      <c r="W11" s="18"/>
      <c r="X11" s="216"/>
      <c r="Y11" s="19"/>
      <c r="Z11" s="15"/>
      <c r="AA11" s="18"/>
      <c r="AB11" s="19"/>
      <c r="AC11" s="19"/>
      <c r="AD11" s="15"/>
      <c r="AE11" s="18"/>
      <c r="AF11" s="13"/>
      <c r="AG11" s="225"/>
      <c r="AH11" s="13"/>
      <c r="AI11" s="18"/>
      <c r="AJ11" s="712"/>
      <c r="AK11" s="13"/>
      <c r="AL11" s="18"/>
      <c r="AM11" s="13"/>
      <c r="AN11" s="18"/>
      <c r="AO11" s="20"/>
      <c r="AP11" s="720"/>
      <c r="AQ11" s="723"/>
      <c r="AR11" s="720"/>
      <c r="AS11" s="723"/>
      <c r="AT11" s="720"/>
      <c r="AU11" s="723"/>
      <c r="AV11" s="727"/>
      <c r="AW11" s="730"/>
      <c r="AX11" s="715"/>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c r="B12" s="22"/>
      <c r="C12" s="23"/>
      <c r="D12" s="24"/>
      <c r="E12" s="25"/>
      <c r="F12" s="25"/>
      <c r="G12" s="26"/>
      <c r="H12" s="26"/>
      <c r="I12" s="26"/>
      <c r="J12" s="26"/>
      <c r="K12" s="26"/>
      <c r="L12" s="26"/>
      <c r="M12" s="26"/>
      <c r="N12" s="26"/>
      <c r="O12" s="26"/>
      <c r="P12" s="26"/>
      <c r="Q12" s="26"/>
      <c r="R12" s="26"/>
      <c r="S12" s="26"/>
      <c r="T12" s="27"/>
      <c r="U12" s="28"/>
      <c r="V12" s="27"/>
      <c r="W12" s="28"/>
      <c r="X12" s="29"/>
      <c r="Y12" s="27"/>
      <c r="Z12" s="30"/>
      <c r="AA12" s="28"/>
      <c r="AB12" s="31"/>
      <c r="AC12" s="27"/>
      <c r="AD12" s="30"/>
      <c r="AE12" s="28"/>
      <c r="AF12" s="23"/>
      <c r="AG12" s="32"/>
      <c r="AH12" s="33"/>
      <c r="AI12" s="34"/>
      <c r="AJ12" s="32"/>
      <c r="AK12" s="33"/>
      <c r="AL12" s="34"/>
      <c r="AM12" s="33"/>
      <c r="AN12" s="34"/>
      <c r="AO12" s="35"/>
      <c r="AP12" s="36"/>
      <c r="AQ12" s="37"/>
      <c r="AR12" s="36"/>
      <c r="AS12" s="37"/>
      <c r="AT12" s="36"/>
      <c r="AU12" s="37"/>
      <c r="AV12" s="38"/>
      <c r="AW12" s="39"/>
      <c r="AX12" s="40"/>
      <c r="AY12" s="41"/>
      <c r="BF12" s="6"/>
      <c r="BG12" s="6"/>
      <c r="BH12" s="6"/>
      <c r="BI12" s="6"/>
      <c r="BJ12" s="6"/>
      <c r="BK12" s="6"/>
      <c r="BL12" s="6"/>
      <c r="BM12" s="6"/>
      <c r="BN12" s="6"/>
      <c r="BO12" s="6"/>
      <c r="BP12" s="42"/>
      <c r="BQ12" s="43"/>
      <c r="BR12" s="43"/>
      <c r="BS12" s="43"/>
      <c r="BT12" s="43"/>
      <c r="BU12" s="44"/>
      <c r="BV12" s="45"/>
      <c r="BW12" s="46"/>
      <c r="BX12" s="47"/>
      <c r="BY12" s="47"/>
      <c r="BZ12" s="47"/>
      <c r="CA12" s="47"/>
      <c r="CB12" s="47"/>
      <c r="CC12" s="47"/>
      <c r="CD12" s="47"/>
      <c r="CY12" s="12"/>
      <c r="CZ12" s="12"/>
    </row>
    <row r="13" spans="1:105" s="11" customFormat="1" ht="11.25" x14ac:dyDescent="0.15">
      <c r="A13" s="48"/>
      <c r="B13" s="22"/>
      <c r="C13" s="27"/>
      <c r="D13" s="49"/>
      <c r="E13" s="50"/>
      <c r="F13" s="50"/>
      <c r="G13" s="50"/>
      <c r="H13" s="51"/>
      <c r="I13" s="51"/>
      <c r="J13" s="51"/>
      <c r="K13" s="51"/>
      <c r="L13" s="51"/>
      <c r="M13" s="51"/>
      <c r="N13" s="51"/>
      <c r="O13" s="51"/>
      <c r="P13" s="51"/>
      <c r="Q13" s="51"/>
      <c r="R13" s="51"/>
      <c r="S13" s="52"/>
      <c r="T13" s="27"/>
      <c r="U13" s="28"/>
      <c r="V13" s="27"/>
      <c r="W13" s="28"/>
      <c r="X13" s="29"/>
      <c r="Y13" s="27"/>
      <c r="Z13" s="30"/>
      <c r="AA13" s="28"/>
      <c r="AB13" s="31"/>
      <c r="AC13" s="27"/>
      <c r="AD13" s="30"/>
      <c r="AE13" s="28"/>
      <c r="AF13" s="27"/>
      <c r="AG13" s="32"/>
      <c r="AH13" s="27"/>
      <c r="AI13" s="28"/>
      <c r="AJ13" s="32"/>
      <c r="AK13" s="33"/>
      <c r="AL13" s="28"/>
      <c r="AM13" s="33"/>
      <c r="AN13" s="28"/>
      <c r="AO13" s="35"/>
      <c r="AP13" s="53"/>
      <c r="AQ13" s="54"/>
      <c r="AR13" s="53"/>
      <c r="AS13" s="54"/>
      <c r="AT13" s="53"/>
      <c r="AU13" s="54"/>
      <c r="AV13" s="55"/>
      <c r="AW13" s="56"/>
      <c r="AX13" s="57"/>
      <c r="AY13" s="41"/>
      <c r="BF13" s="6"/>
      <c r="BG13" s="6"/>
      <c r="BH13" s="6"/>
      <c r="BI13" s="6"/>
      <c r="BJ13" s="6"/>
      <c r="BK13" s="6"/>
      <c r="BL13" s="6"/>
      <c r="BM13" s="6"/>
      <c r="BN13" s="6"/>
      <c r="BO13" s="6"/>
      <c r="BP13" s="42"/>
      <c r="BQ13" s="43"/>
      <c r="BR13" s="43"/>
      <c r="BS13" s="43"/>
      <c r="BT13" s="43"/>
      <c r="BU13" s="43"/>
      <c r="BV13" s="45"/>
      <c r="BW13" s="46"/>
      <c r="BX13" s="47"/>
      <c r="BY13" s="47"/>
      <c r="BZ13" s="47"/>
      <c r="CA13" s="47"/>
      <c r="CB13" s="47"/>
      <c r="CC13" s="47"/>
      <c r="CD13" s="47"/>
      <c r="CY13" s="12"/>
      <c r="CZ13" s="12"/>
    </row>
    <row r="14" spans="1:105" s="11" customFormat="1" ht="11.25" x14ac:dyDescent="0.15">
      <c r="A14" s="48"/>
      <c r="B14" s="22"/>
      <c r="C14" s="27"/>
      <c r="D14" s="58"/>
      <c r="E14" s="59"/>
      <c r="F14" s="59"/>
      <c r="G14" s="59"/>
      <c r="H14" s="60"/>
      <c r="I14" s="60"/>
      <c r="J14" s="60"/>
      <c r="K14" s="60"/>
      <c r="L14" s="60"/>
      <c r="M14" s="60"/>
      <c r="N14" s="60"/>
      <c r="O14" s="60"/>
      <c r="P14" s="60"/>
      <c r="Q14" s="60"/>
      <c r="R14" s="60"/>
      <c r="S14" s="60"/>
      <c r="T14" s="27"/>
      <c r="U14" s="61"/>
      <c r="V14" s="27"/>
      <c r="W14" s="28"/>
      <c r="X14" s="29"/>
      <c r="Y14" s="27"/>
      <c r="Z14" s="30"/>
      <c r="AA14" s="28"/>
      <c r="AC14" s="62"/>
      <c r="AD14" s="58"/>
      <c r="AE14" s="59"/>
      <c r="AF14" s="59"/>
      <c r="AG14" s="58"/>
      <c r="AH14" s="27"/>
      <c r="AI14" s="61"/>
      <c r="AJ14" s="32"/>
      <c r="AK14" s="33"/>
      <c r="AL14" s="61"/>
      <c r="AM14" s="33"/>
      <c r="AN14" s="61"/>
      <c r="AO14" s="35"/>
      <c r="AP14" s="53"/>
      <c r="AQ14" s="54"/>
      <c r="AR14" s="53"/>
      <c r="AS14" s="54"/>
      <c r="AT14" s="53"/>
      <c r="AU14" s="54"/>
      <c r="AV14" s="55"/>
      <c r="AW14" s="56"/>
      <c r="AX14" s="63"/>
      <c r="AY14" s="41"/>
      <c r="BF14" s="6"/>
      <c r="BG14" s="6"/>
      <c r="BH14" s="6"/>
      <c r="BI14" s="6"/>
      <c r="BJ14" s="6"/>
      <c r="BK14" s="6"/>
      <c r="BL14" s="6"/>
      <c r="BM14" s="6"/>
      <c r="BN14" s="6"/>
      <c r="BO14" s="6"/>
      <c r="BP14" s="42"/>
      <c r="BQ14" s="43"/>
      <c r="BR14" s="43"/>
      <c r="BS14" s="43"/>
      <c r="BT14" s="43"/>
      <c r="BU14" s="43"/>
      <c r="BV14" s="46"/>
      <c r="BW14" s="46"/>
      <c r="BX14" s="47"/>
      <c r="BY14" s="47"/>
      <c r="BZ14" s="47"/>
      <c r="CA14" s="47"/>
      <c r="CB14" s="47"/>
      <c r="CC14" s="47"/>
      <c r="CD14" s="64"/>
      <c r="CY14" s="12"/>
      <c r="CZ14" s="12"/>
    </row>
    <row r="15" spans="1:105" s="11" customFormat="1" ht="11.25" x14ac:dyDescent="0.15">
      <c r="A15" s="48"/>
      <c r="B15" s="22"/>
      <c r="C15" s="27"/>
      <c r="D15" s="49"/>
      <c r="E15" s="30"/>
      <c r="F15" s="30"/>
      <c r="G15" s="30"/>
      <c r="H15" s="52"/>
      <c r="I15" s="52"/>
      <c r="J15" s="52"/>
      <c r="K15" s="52"/>
      <c r="L15" s="52"/>
      <c r="M15" s="52"/>
      <c r="N15" s="52"/>
      <c r="O15" s="52"/>
      <c r="P15" s="52"/>
      <c r="Q15" s="52"/>
      <c r="R15" s="52"/>
      <c r="S15" s="52"/>
      <c r="T15" s="27"/>
      <c r="U15" s="28"/>
      <c r="V15" s="27"/>
      <c r="W15" s="28"/>
      <c r="X15" s="29"/>
      <c r="Y15" s="27"/>
      <c r="Z15" s="30"/>
      <c r="AA15" s="28"/>
      <c r="AB15" s="31"/>
      <c r="AC15" s="27"/>
      <c r="AD15" s="30"/>
      <c r="AE15" s="28"/>
      <c r="AF15" s="27"/>
      <c r="AG15" s="32"/>
      <c r="AH15" s="27"/>
      <c r="AI15" s="28"/>
      <c r="AJ15" s="32"/>
      <c r="AK15" s="33"/>
      <c r="AL15" s="28"/>
      <c r="AM15" s="33"/>
      <c r="AN15" s="28"/>
      <c r="AO15" s="35"/>
      <c r="AP15" s="53"/>
      <c r="AQ15" s="54"/>
      <c r="AR15" s="53"/>
      <c r="AS15" s="54"/>
      <c r="AT15" s="53"/>
      <c r="AU15" s="54"/>
      <c r="AV15" s="55"/>
      <c r="AW15" s="56"/>
      <c r="AX15" s="57"/>
      <c r="AY15" s="41"/>
      <c r="BF15" s="6"/>
      <c r="BG15" s="6"/>
      <c r="BH15" s="6"/>
      <c r="BI15" s="6"/>
      <c r="BJ15" s="6"/>
      <c r="BK15" s="6"/>
      <c r="BL15" s="6"/>
      <c r="BM15" s="6"/>
      <c r="BN15" s="6"/>
      <c r="BO15" s="6"/>
      <c r="BP15" s="42"/>
      <c r="BQ15" s="43"/>
      <c r="BR15" s="43"/>
      <c r="BS15" s="43"/>
      <c r="BT15" s="43"/>
      <c r="BU15" s="43"/>
      <c r="BV15" s="65"/>
      <c r="BW15" s="46"/>
      <c r="BX15" s="47"/>
      <c r="BY15" s="47"/>
      <c r="BZ15" s="47"/>
      <c r="CA15" s="47"/>
      <c r="CB15" s="47"/>
      <c r="CC15" s="47"/>
      <c r="CD15" s="47"/>
      <c r="CY15" s="12"/>
      <c r="CZ15" s="12"/>
    </row>
    <row r="16" spans="1:105" s="11" customFormat="1" ht="11.25" x14ac:dyDescent="0.15">
      <c r="A16" s="48"/>
      <c r="B16" s="22"/>
      <c r="C16" s="27"/>
      <c r="D16" s="49"/>
      <c r="E16" s="30"/>
      <c r="F16" s="30"/>
      <c r="G16" s="30"/>
      <c r="H16" s="52"/>
      <c r="I16" s="52"/>
      <c r="J16" s="52"/>
      <c r="K16" s="52"/>
      <c r="L16" s="52"/>
      <c r="M16" s="52"/>
      <c r="N16" s="52"/>
      <c r="O16" s="52"/>
      <c r="P16" s="52"/>
      <c r="Q16" s="52"/>
      <c r="R16" s="52"/>
      <c r="S16" s="52"/>
      <c r="T16" s="27"/>
      <c r="U16" s="28"/>
      <c r="V16" s="27"/>
      <c r="W16" s="28"/>
      <c r="X16" s="29"/>
      <c r="Y16" s="27"/>
      <c r="Z16" s="30"/>
      <c r="AA16" s="28"/>
      <c r="AB16" s="31"/>
      <c r="AC16" s="27"/>
      <c r="AD16" s="30"/>
      <c r="AE16" s="28"/>
      <c r="AF16" s="27"/>
      <c r="AG16" s="32"/>
      <c r="AH16" s="27"/>
      <c r="AI16" s="28"/>
      <c r="AJ16" s="32"/>
      <c r="AK16" s="33"/>
      <c r="AL16" s="28"/>
      <c r="AM16" s="33"/>
      <c r="AN16" s="28"/>
      <c r="AO16" s="35"/>
      <c r="AP16" s="53"/>
      <c r="AQ16" s="54"/>
      <c r="AR16" s="53"/>
      <c r="AS16" s="54"/>
      <c r="AT16" s="53"/>
      <c r="AU16" s="54"/>
      <c r="AV16" s="55"/>
      <c r="AW16" s="56"/>
      <c r="AX16" s="57"/>
      <c r="AY16" s="41"/>
      <c r="BF16" s="6"/>
      <c r="BG16" s="6"/>
      <c r="BH16" s="6"/>
      <c r="BI16" s="6"/>
      <c r="BJ16" s="6"/>
      <c r="BK16" s="6"/>
      <c r="BL16" s="6"/>
      <c r="BM16" s="6"/>
      <c r="BN16" s="6"/>
      <c r="BO16" s="6"/>
      <c r="BP16" s="42"/>
      <c r="BQ16" s="43"/>
      <c r="BR16" s="43"/>
      <c r="BS16" s="43"/>
      <c r="BT16" s="43"/>
      <c r="BU16" s="43"/>
      <c r="BV16" s="65"/>
      <c r="BW16" s="46"/>
      <c r="BX16" s="47"/>
      <c r="BY16" s="47"/>
      <c r="BZ16" s="47"/>
      <c r="CA16" s="47"/>
      <c r="CB16" s="47"/>
      <c r="CC16" s="47"/>
      <c r="CD16" s="47"/>
      <c r="CY16" s="12"/>
      <c r="CZ16" s="12"/>
    </row>
    <row r="17" spans="1:104" s="11" customFormat="1" ht="11.25" x14ac:dyDescent="0.15">
      <c r="A17" s="48"/>
      <c r="B17" s="22"/>
      <c r="C17" s="27"/>
      <c r="D17" s="49"/>
      <c r="E17" s="30"/>
      <c r="F17" s="30"/>
      <c r="G17" s="30"/>
      <c r="H17" s="52"/>
      <c r="I17" s="52"/>
      <c r="J17" s="52"/>
      <c r="K17" s="52"/>
      <c r="L17" s="52"/>
      <c r="M17" s="52"/>
      <c r="N17" s="52"/>
      <c r="O17" s="52"/>
      <c r="P17" s="52"/>
      <c r="Q17" s="52"/>
      <c r="R17" s="52"/>
      <c r="S17" s="52"/>
      <c r="T17" s="27"/>
      <c r="U17" s="28"/>
      <c r="V17" s="27"/>
      <c r="W17" s="28"/>
      <c r="X17" s="29"/>
      <c r="Y17" s="27"/>
      <c r="Z17" s="30"/>
      <c r="AA17" s="28"/>
      <c r="AB17" s="31"/>
      <c r="AC17" s="27"/>
      <c r="AD17" s="30"/>
      <c r="AE17" s="28"/>
      <c r="AF17" s="27"/>
      <c r="AG17" s="32"/>
      <c r="AH17" s="27"/>
      <c r="AI17" s="28"/>
      <c r="AJ17" s="32"/>
      <c r="AK17" s="33"/>
      <c r="AL17" s="28"/>
      <c r="AM17" s="33"/>
      <c r="AN17" s="28"/>
      <c r="AO17" s="35"/>
      <c r="AP17" s="53"/>
      <c r="AQ17" s="54"/>
      <c r="AR17" s="53"/>
      <c r="AS17" s="54"/>
      <c r="AT17" s="53"/>
      <c r="AU17" s="54"/>
      <c r="AV17" s="55"/>
      <c r="AW17" s="56"/>
      <c r="AX17" s="57"/>
      <c r="AY17" s="41"/>
      <c r="BF17" s="6"/>
      <c r="BG17" s="6"/>
      <c r="BH17" s="6"/>
      <c r="BI17" s="6"/>
      <c r="BJ17" s="6"/>
      <c r="BK17" s="6"/>
      <c r="BL17" s="6"/>
      <c r="BM17" s="6"/>
      <c r="BN17" s="6"/>
      <c r="BO17" s="6"/>
      <c r="BP17" s="42"/>
      <c r="BQ17" s="43"/>
      <c r="BR17" s="43"/>
      <c r="BS17" s="43"/>
      <c r="BT17" s="43"/>
      <c r="BU17" s="43"/>
      <c r="BV17" s="65"/>
      <c r="BW17" s="46"/>
      <c r="BX17" s="47"/>
      <c r="BY17" s="47"/>
      <c r="BZ17" s="47"/>
      <c r="CA17" s="47"/>
      <c r="CB17" s="47"/>
      <c r="CC17" s="47"/>
      <c r="CD17" s="47"/>
      <c r="CY17" s="12"/>
      <c r="CZ17" s="12"/>
    </row>
    <row r="18" spans="1:104" s="11" customFormat="1" ht="11.25" x14ac:dyDescent="0.15">
      <c r="A18" s="48"/>
      <c r="B18" s="22"/>
      <c r="C18" s="27"/>
      <c r="D18" s="49"/>
      <c r="E18" s="30"/>
      <c r="F18" s="30"/>
      <c r="G18" s="30"/>
      <c r="H18" s="52"/>
      <c r="I18" s="52"/>
      <c r="J18" s="52"/>
      <c r="K18" s="52"/>
      <c r="L18" s="52"/>
      <c r="M18" s="52"/>
      <c r="N18" s="52"/>
      <c r="O18" s="52"/>
      <c r="P18" s="52"/>
      <c r="Q18" s="52"/>
      <c r="R18" s="52"/>
      <c r="S18" s="52"/>
      <c r="T18" s="27"/>
      <c r="U18" s="28"/>
      <c r="V18" s="27"/>
      <c r="W18" s="28"/>
      <c r="X18" s="29"/>
      <c r="Y18" s="27"/>
      <c r="Z18" s="30"/>
      <c r="AA18" s="28"/>
      <c r="AB18" s="31"/>
      <c r="AC18" s="27"/>
      <c r="AD18" s="30"/>
      <c r="AE18" s="28"/>
      <c r="AF18" s="27"/>
      <c r="AG18" s="32"/>
      <c r="AH18" s="27"/>
      <c r="AI18" s="28"/>
      <c r="AJ18" s="32"/>
      <c r="AK18" s="33"/>
      <c r="AL18" s="28"/>
      <c r="AM18" s="33"/>
      <c r="AN18" s="28"/>
      <c r="AO18" s="35"/>
      <c r="AP18" s="53"/>
      <c r="AQ18" s="54"/>
      <c r="AR18" s="53"/>
      <c r="AS18" s="54"/>
      <c r="AT18" s="53"/>
      <c r="AU18" s="54"/>
      <c r="AV18" s="55"/>
      <c r="AW18" s="56"/>
      <c r="AX18" s="57"/>
      <c r="AY18" s="41"/>
      <c r="BF18" s="6"/>
      <c r="BG18" s="6"/>
      <c r="BH18" s="6"/>
      <c r="BI18" s="6"/>
      <c r="BJ18" s="6"/>
      <c r="BK18" s="6"/>
      <c r="BL18" s="6"/>
      <c r="BM18" s="6"/>
      <c r="BN18" s="6"/>
      <c r="BO18" s="6"/>
      <c r="BP18" s="42"/>
      <c r="BQ18" s="43"/>
      <c r="BR18" s="43"/>
      <c r="BS18" s="43"/>
      <c r="BT18" s="43"/>
      <c r="BU18" s="43"/>
      <c r="BV18" s="65"/>
      <c r="BW18" s="46"/>
      <c r="BX18" s="47"/>
      <c r="BY18" s="47"/>
      <c r="BZ18" s="47"/>
      <c r="CA18" s="47"/>
      <c r="CB18" s="47"/>
      <c r="CC18" s="47"/>
      <c r="CD18" s="47"/>
      <c r="CE18" s="47"/>
      <c r="CY18" s="12"/>
      <c r="CZ18" s="12"/>
    </row>
    <row r="19" spans="1:104" s="11" customFormat="1" ht="11.25" x14ac:dyDescent="0.15">
      <c r="A19" s="48"/>
      <c r="B19" s="22"/>
      <c r="C19" s="27"/>
      <c r="D19" s="49"/>
      <c r="E19" s="30"/>
      <c r="F19" s="30"/>
      <c r="G19" s="30"/>
      <c r="H19" s="52"/>
      <c r="I19" s="52"/>
      <c r="J19" s="52"/>
      <c r="K19" s="52"/>
      <c r="L19" s="52"/>
      <c r="M19" s="52"/>
      <c r="N19" s="52"/>
      <c r="O19" s="52"/>
      <c r="P19" s="52"/>
      <c r="Q19" s="52"/>
      <c r="R19" s="52"/>
      <c r="S19" s="52"/>
      <c r="T19" s="27"/>
      <c r="U19" s="28"/>
      <c r="V19" s="27"/>
      <c r="W19" s="28"/>
      <c r="X19" s="29"/>
      <c r="Y19" s="27"/>
      <c r="Z19" s="30"/>
      <c r="AA19" s="28"/>
      <c r="AB19" s="31"/>
      <c r="AC19" s="27"/>
      <c r="AD19" s="30"/>
      <c r="AE19" s="28"/>
      <c r="AF19" s="62"/>
      <c r="AG19" s="66"/>
      <c r="AH19" s="27"/>
      <c r="AI19" s="28"/>
      <c r="AJ19" s="32"/>
      <c r="AK19" s="33"/>
      <c r="AL19" s="28"/>
      <c r="AM19" s="33"/>
      <c r="AN19" s="28"/>
      <c r="AO19" s="35"/>
      <c r="AP19" s="53"/>
      <c r="AQ19" s="54"/>
      <c r="AR19" s="53"/>
      <c r="AS19" s="54"/>
      <c r="AT19" s="53"/>
      <c r="AU19" s="54"/>
      <c r="AV19" s="55"/>
      <c r="AW19" s="56"/>
      <c r="AX19" s="57"/>
      <c r="AY19" s="41"/>
      <c r="BF19" s="6"/>
      <c r="BG19" s="6"/>
      <c r="BH19" s="6"/>
      <c r="BI19" s="6"/>
      <c r="BJ19" s="6"/>
      <c r="BK19" s="6"/>
      <c r="BL19" s="6"/>
      <c r="BM19" s="6"/>
      <c r="BN19" s="6"/>
      <c r="BO19" s="6"/>
      <c r="BP19" s="42"/>
      <c r="BQ19" s="43"/>
      <c r="BR19" s="43"/>
      <c r="BS19" s="43"/>
      <c r="BT19" s="43"/>
      <c r="BU19" s="43"/>
      <c r="BV19" s="46"/>
      <c r="BW19" s="46"/>
      <c r="BX19" s="47"/>
      <c r="BY19" s="47"/>
      <c r="BZ19" s="47"/>
      <c r="CA19" s="47"/>
      <c r="CB19" s="47"/>
      <c r="CC19" s="47"/>
      <c r="CD19" s="64"/>
      <c r="CY19" s="12"/>
      <c r="CZ19" s="12"/>
    </row>
    <row r="20" spans="1:104" s="11" customFormat="1" ht="11.25" x14ac:dyDescent="0.15">
      <c r="A20" s="48"/>
      <c r="B20" s="22"/>
      <c r="C20" s="27"/>
      <c r="D20" s="49"/>
      <c r="E20" s="30"/>
      <c r="F20" s="30"/>
      <c r="G20" s="30"/>
      <c r="H20" s="52"/>
      <c r="I20" s="52"/>
      <c r="J20" s="52"/>
      <c r="K20" s="52"/>
      <c r="L20" s="52"/>
      <c r="M20" s="52"/>
      <c r="N20" s="52"/>
      <c r="O20" s="52"/>
      <c r="P20" s="52"/>
      <c r="Q20" s="52"/>
      <c r="R20" s="52"/>
      <c r="S20" s="52"/>
      <c r="T20" s="27"/>
      <c r="U20" s="28"/>
      <c r="V20" s="27"/>
      <c r="W20" s="28"/>
      <c r="X20" s="29"/>
      <c r="Y20" s="27"/>
      <c r="Z20" s="30"/>
      <c r="AA20" s="28"/>
      <c r="AB20" s="31"/>
      <c r="AC20" s="27"/>
      <c r="AD20" s="30"/>
      <c r="AE20" s="28"/>
      <c r="AF20" s="27"/>
      <c r="AG20" s="32"/>
      <c r="AH20" s="27"/>
      <c r="AI20" s="28"/>
      <c r="AJ20" s="32"/>
      <c r="AK20" s="33"/>
      <c r="AL20" s="28"/>
      <c r="AM20" s="33"/>
      <c r="AN20" s="28"/>
      <c r="AO20" s="35"/>
      <c r="AP20" s="53"/>
      <c r="AQ20" s="54"/>
      <c r="AR20" s="53"/>
      <c r="AS20" s="54"/>
      <c r="AT20" s="53"/>
      <c r="AU20" s="54"/>
      <c r="AV20" s="55"/>
      <c r="AW20" s="56"/>
      <c r="AX20" s="57"/>
      <c r="AY20" s="41"/>
      <c r="BF20" s="6"/>
      <c r="BG20" s="6"/>
      <c r="BH20" s="6"/>
      <c r="BI20" s="6"/>
      <c r="BJ20" s="6"/>
      <c r="BK20" s="6"/>
      <c r="BL20" s="6"/>
      <c r="BM20" s="6"/>
      <c r="BN20" s="6"/>
      <c r="BO20" s="6"/>
      <c r="BP20" s="42"/>
      <c r="BQ20" s="43"/>
      <c r="BR20" s="43"/>
      <c r="BS20" s="43"/>
      <c r="BT20" s="43"/>
      <c r="BU20" s="43"/>
      <c r="BV20" s="65"/>
      <c r="BW20" s="46"/>
      <c r="BX20" s="47"/>
      <c r="BY20" s="47"/>
      <c r="BZ20" s="47"/>
      <c r="CA20" s="47"/>
      <c r="CB20" s="47"/>
      <c r="CC20" s="47"/>
      <c r="CD20" s="47"/>
      <c r="CY20" s="12"/>
      <c r="CZ20" s="12"/>
    </row>
    <row r="21" spans="1:104" s="11" customFormat="1" ht="11.25" x14ac:dyDescent="0.15">
      <c r="A21" s="48"/>
      <c r="B21" s="22"/>
      <c r="C21" s="27"/>
      <c r="D21" s="49"/>
      <c r="E21" s="30"/>
      <c r="F21" s="30"/>
      <c r="G21" s="30"/>
      <c r="H21" s="52"/>
      <c r="I21" s="52"/>
      <c r="J21" s="52"/>
      <c r="K21" s="52"/>
      <c r="L21" s="52"/>
      <c r="M21" s="52"/>
      <c r="N21" s="52"/>
      <c r="O21" s="52"/>
      <c r="P21" s="52"/>
      <c r="Q21" s="52"/>
      <c r="R21" s="52"/>
      <c r="S21" s="52"/>
      <c r="T21" s="27"/>
      <c r="U21" s="28"/>
      <c r="V21" s="27"/>
      <c r="W21" s="28"/>
      <c r="X21" s="29"/>
      <c r="Y21" s="27"/>
      <c r="Z21" s="30"/>
      <c r="AA21" s="28"/>
      <c r="AB21" s="31"/>
      <c r="AC21" s="27"/>
      <c r="AD21" s="30"/>
      <c r="AE21" s="28"/>
      <c r="AF21" s="62"/>
      <c r="AG21" s="66"/>
      <c r="AH21" s="27"/>
      <c r="AI21" s="28"/>
      <c r="AJ21" s="32"/>
      <c r="AK21" s="33"/>
      <c r="AL21" s="28"/>
      <c r="AM21" s="33"/>
      <c r="AN21" s="28"/>
      <c r="AO21" s="35"/>
      <c r="AP21" s="53"/>
      <c r="AQ21" s="54"/>
      <c r="AR21" s="53"/>
      <c r="AS21" s="54"/>
      <c r="AT21" s="53"/>
      <c r="AU21" s="54"/>
      <c r="AV21" s="55"/>
      <c r="AW21" s="56"/>
      <c r="AX21" s="57"/>
      <c r="AY21" s="41"/>
      <c r="BF21" s="6"/>
      <c r="BG21" s="6"/>
      <c r="BH21" s="6"/>
      <c r="BI21" s="6"/>
      <c r="BJ21" s="6"/>
      <c r="BK21" s="6"/>
      <c r="BL21" s="6"/>
      <c r="BM21" s="6"/>
      <c r="BN21" s="6"/>
      <c r="BO21" s="6"/>
      <c r="BP21" s="42"/>
      <c r="BQ21" s="43"/>
      <c r="BR21" s="43"/>
      <c r="BS21" s="43"/>
      <c r="BT21" s="43"/>
      <c r="BU21" s="43"/>
      <c r="BV21" s="46"/>
      <c r="BW21" s="46"/>
      <c r="BX21" s="47"/>
      <c r="BY21" s="47"/>
      <c r="BZ21" s="47"/>
      <c r="CA21" s="47"/>
      <c r="CB21" s="47"/>
      <c r="CC21" s="47"/>
      <c r="CD21" s="64"/>
      <c r="CY21" s="12"/>
      <c r="CZ21" s="12"/>
    </row>
    <row r="22" spans="1:104" s="11" customFormat="1" ht="11.25" x14ac:dyDescent="0.15">
      <c r="A22" s="48"/>
      <c r="B22" s="22"/>
      <c r="C22" s="27"/>
      <c r="D22" s="49"/>
      <c r="E22" s="30"/>
      <c r="F22" s="30"/>
      <c r="G22" s="30"/>
      <c r="H22" s="52"/>
      <c r="I22" s="52"/>
      <c r="J22" s="52"/>
      <c r="K22" s="52"/>
      <c r="L22" s="52"/>
      <c r="M22" s="52"/>
      <c r="N22" s="52"/>
      <c r="O22" s="52"/>
      <c r="P22" s="52"/>
      <c r="Q22" s="52"/>
      <c r="R22" s="52"/>
      <c r="S22" s="52"/>
      <c r="T22" s="27"/>
      <c r="U22" s="28"/>
      <c r="V22" s="27"/>
      <c r="W22" s="28"/>
      <c r="X22" s="29"/>
      <c r="Y22" s="27"/>
      <c r="Z22" s="30"/>
      <c r="AA22" s="28"/>
      <c r="AB22" s="31"/>
      <c r="AC22" s="27"/>
      <c r="AD22" s="30"/>
      <c r="AE22" s="28"/>
      <c r="AF22" s="27"/>
      <c r="AG22" s="32"/>
      <c r="AH22" s="27"/>
      <c r="AI22" s="28"/>
      <c r="AJ22" s="32"/>
      <c r="AK22" s="33"/>
      <c r="AL22" s="28"/>
      <c r="AM22" s="33"/>
      <c r="AN22" s="28"/>
      <c r="AO22" s="35"/>
      <c r="AP22" s="53"/>
      <c r="AQ22" s="54"/>
      <c r="AR22" s="53"/>
      <c r="AS22" s="54"/>
      <c r="AT22" s="53"/>
      <c r="AU22" s="54"/>
      <c r="AV22" s="55"/>
      <c r="AW22" s="56"/>
      <c r="AX22" s="57"/>
      <c r="AY22" s="41"/>
      <c r="BF22" s="6"/>
      <c r="BG22" s="6"/>
      <c r="BH22" s="6"/>
      <c r="BI22" s="6"/>
      <c r="BJ22" s="6"/>
      <c r="BK22" s="6"/>
      <c r="BL22" s="6"/>
      <c r="BM22" s="6"/>
      <c r="BN22" s="6"/>
      <c r="BO22" s="6"/>
      <c r="BP22" s="42"/>
      <c r="BQ22" s="43"/>
      <c r="BR22" s="43"/>
      <c r="BS22" s="43"/>
      <c r="BT22" s="43"/>
      <c r="BU22" s="43"/>
      <c r="BV22" s="65"/>
      <c r="BW22" s="46"/>
      <c r="BX22" s="47"/>
      <c r="BY22" s="47"/>
      <c r="BZ22" s="47"/>
      <c r="CA22" s="47"/>
      <c r="CB22" s="47"/>
      <c r="CC22" s="47"/>
      <c r="CD22" s="47"/>
      <c r="CY22" s="12"/>
      <c r="CZ22" s="12"/>
    </row>
    <row r="23" spans="1:104" s="11" customFormat="1" ht="11.25" x14ac:dyDescent="0.15">
      <c r="A23" s="48"/>
      <c r="B23" s="22"/>
      <c r="C23" s="27"/>
      <c r="D23" s="49"/>
      <c r="E23" s="30"/>
      <c r="F23" s="30"/>
      <c r="G23" s="30"/>
      <c r="H23" s="52"/>
      <c r="I23" s="52"/>
      <c r="J23" s="52"/>
      <c r="K23" s="52"/>
      <c r="L23" s="52"/>
      <c r="M23" s="52"/>
      <c r="N23" s="52"/>
      <c r="O23" s="52"/>
      <c r="P23" s="52"/>
      <c r="Q23" s="52"/>
      <c r="R23" s="52"/>
      <c r="S23" s="52"/>
      <c r="T23" s="27"/>
      <c r="U23" s="28"/>
      <c r="V23" s="27"/>
      <c r="W23" s="28"/>
      <c r="X23" s="29"/>
      <c r="Y23" s="27"/>
      <c r="Z23" s="30"/>
      <c r="AA23" s="28"/>
      <c r="AB23" s="31"/>
      <c r="AC23" s="27"/>
      <c r="AD23" s="30"/>
      <c r="AE23" s="28"/>
      <c r="AF23" s="62"/>
      <c r="AG23" s="66"/>
      <c r="AH23" s="27"/>
      <c r="AI23" s="28"/>
      <c r="AJ23" s="32"/>
      <c r="AK23" s="33"/>
      <c r="AL23" s="28"/>
      <c r="AM23" s="33"/>
      <c r="AN23" s="28"/>
      <c r="AO23" s="35"/>
      <c r="AP23" s="53"/>
      <c r="AQ23" s="54"/>
      <c r="AR23" s="53"/>
      <c r="AS23" s="54"/>
      <c r="AT23" s="53"/>
      <c r="AU23" s="54"/>
      <c r="AV23" s="55"/>
      <c r="AW23" s="56"/>
      <c r="AX23" s="57"/>
      <c r="AY23" s="41"/>
      <c r="BF23" s="6"/>
      <c r="BG23" s="6"/>
      <c r="BH23" s="6"/>
      <c r="BI23" s="6"/>
      <c r="BJ23" s="6"/>
      <c r="BK23" s="6"/>
      <c r="BL23" s="6"/>
      <c r="BM23" s="6"/>
      <c r="BN23" s="6"/>
      <c r="BO23" s="6"/>
      <c r="BP23" s="42"/>
      <c r="BQ23" s="43"/>
      <c r="BR23" s="43"/>
      <c r="BS23" s="43"/>
      <c r="BT23" s="43"/>
      <c r="BU23" s="43"/>
      <c r="BV23" s="46"/>
      <c r="BW23" s="46"/>
      <c r="BX23" s="47"/>
      <c r="BY23" s="47"/>
      <c r="BZ23" s="47"/>
      <c r="CA23" s="47"/>
      <c r="CB23" s="47"/>
      <c r="CC23" s="47"/>
      <c r="CD23" s="64"/>
      <c r="CY23" s="12"/>
      <c r="CZ23" s="12"/>
    </row>
    <row r="24" spans="1:104" s="11" customFormat="1" ht="11.25" x14ac:dyDescent="0.15">
      <c r="A24" s="48"/>
      <c r="B24" s="22"/>
      <c r="C24" s="27"/>
      <c r="D24" s="49"/>
      <c r="E24" s="30"/>
      <c r="F24" s="30"/>
      <c r="G24" s="30"/>
      <c r="H24" s="52"/>
      <c r="I24" s="52"/>
      <c r="J24" s="52"/>
      <c r="K24" s="52"/>
      <c r="L24" s="52"/>
      <c r="M24" s="52"/>
      <c r="N24" s="52"/>
      <c r="O24" s="52"/>
      <c r="P24" s="52"/>
      <c r="Q24" s="52"/>
      <c r="R24" s="52"/>
      <c r="S24" s="52"/>
      <c r="T24" s="27"/>
      <c r="U24" s="28"/>
      <c r="V24" s="27"/>
      <c r="W24" s="28"/>
      <c r="X24" s="29"/>
      <c r="Y24" s="27"/>
      <c r="Z24" s="30"/>
      <c r="AA24" s="28"/>
      <c r="AB24" s="31"/>
      <c r="AC24" s="27"/>
      <c r="AD24" s="30"/>
      <c r="AE24" s="28"/>
      <c r="AF24" s="27"/>
      <c r="AG24" s="32"/>
      <c r="AH24" s="27"/>
      <c r="AI24" s="28"/>
      <c r="AJ24" s="32"/>
      <c r="AK24" s="33"/>
      <c r="AL24" s="28"/>
      <c r="AM24" s="33"/>
      <c r="AN24" s="28"/>
      <c r="AO24" s="35"/>
      <c r="AP24" s="53"/>
      <c r="AQ24" s="54"/>
      <c r="AR24" s="53"/>
      <c r="AS24" s="54"/>
      <c r="AT24" s="53"/>
      <c r="AU24" s="54"/>
      <c r="AV24" s="55"/>
      <c r="AW24" s="56"/>
      <c r="AX24" s="57"/>
      <c r="AY24" s="41"/>
      <c r="BF24" s="6"/>
      <c r="BG24" s="6"/>
      <c r="BH24" s="6"/>
      <c r="BI24" s="6"/>
      <c r="BJ24" s="6"/>
      <c r="BK24" s="6"/>
      <c r="BL24" s="6"/>
      <c r="BM24" s="6"/>
      <c r="BN24" s="6"/>
      <c r="BO24" s="6"/>
      <c r="BP24" s="42"/>
      <c r="BQ24" s="43"/>
      <c r="BR24" s="43"/>
      <c r="BS24" s="43"/>
      <c r="BT24" s="43"/>
      <c r="BU24" s="43"/>
      <c r="BV24" s="65"/>
      <c r="BW24" s="46"/>
      <c r="BX24" s="47"/>
      <c r="BY24" s="47"/>
      <c r="BZ24" s="47"/>
      <c r="CA24" s="47"/>
      <c r="CB24" s="47"/>
      <c r="CC24" s="47"/>
      <c r="CD24" s="47"/>
      <c r="CY24" s="12"/>
      <c r="CZ24" s="12"/>
    </row>
    <row r="25" spans="1:104" s="11" customFormat="1" ht="11.25" x14ac:dyDescent="0.15">
      <c r="A25" s="48"/>
      <c r="B25" s="22"/>
      <c r="C25" s="27"/>
      <c r="D25" s="49"/>
      <c r="E25" s="30"/>
      <c r="F25" s="30"/>
      <c r="G25" s="30"/>
      <c r="H25" s="52"/>
      <c r="I25" s="52"/>
      <c r="J25" s="52"/>
      <c r="K25" s="52"/>
      <c r="L25" s="52"/>
      <c r="M25" s="52"/>
      <c r="N25" s="52"/>
      <c r="O25" s="52"/>
      <c r="P25" s="52"/>
      <c r="Q25" s="52"/>
      <c r="R25" s="52"/>
      <c r="S25" s="52"/>
      <c r="T25" s="27"/>
      <c r="U25" s="28"/>
      <c r="V25" s="27"/>
      <c r="W25" s="28"/>
      <c r="X25" s="29"/>
      <c r="Y25" s="27"/>
      <c r="Z25" s="30"/>
      <c r="AA25" s="28"/>
      <c r="AB25" s="31"/>
      <c r="AC25" s="27"/>
      <c r="AD25" s="30"/>
      <c r="AE25" s="28"/>
      <c r="AF25" s="27"/>
      <c r="AG25" s="32"/>
      <c r="AH25" s="27"/>
      <c r="AI25" s="28"/>
      <c r="AJ25" s="32"/>
      <c r="AK25" s="33"/>
      <c r="AL25" s="28"/>
      <c r="AM25" s="33"/>
      <c r="AN25" s="28"/>
      <c r="AO25" s="35"/>
      <c r="AP25" s="53"/>
      <c r="AQ25" s="54"/>
      <c r="AR25" s="53"/>
      <c r="AS25" s="54"/>
      <c r="AT25" s="53"/>
      <c r="AU25" s="54"/>
      <c r="AV25" s="55"/>
      <c r="AW25" s="56"/>
      <c r="AX25" s="57"/>
      <c r="AY25" s="41"/>
      <c r="BF25" s="6"/>
      <c r="BG25" s="6"/>
      <c r="BH25" s="6"/>
      <c r="BI25" s="6"/>
      <c r="BJ25" s="6"/>
      <c r="BK25" s="6"/>
      <c r="BL25" s="6"/>
      <c r="BM25" s="6"/>
      <c r="BN25" s="6"/>
      <c r="BO25" s="6"/>
      <c r="BP25" s="42"/>
      <c r="BQ25" s="43"/>
      <c r="BR25" s="43"/>
      <c r="BS25" s="43"/>
      <c r="BT25" s="43"/>
      <c r="BU25" s="43"/>
      <c r="BV25" s="65"/>
      <c r="BW25" s="46"/>
      <c r="BX25" s="47"/>
      <c r="BY25" s="47"/>
      <c r="BZ25" s="47"/>
      <c r="CA25" s="47"/>
      <c r="CB25" s="47"/>
      <c r="CC25" s="47"/>
      <c r="CD25" s="47"/>
      <c r="CY25" s="12"/>
      <c r="CZ25" s="12"/>
    </row>
    <row r="26" spans="1:104" s="11" customFormat="1" ht="11.25" x14ac:dyDescent="0.15">
      <c r="A26" s="67"/>
      <c r="B26" s="22"/>
      <c r="C26" s="27"/>
      <c r="D26" s="49"/>
      <c r="E26" s="30"/>
      <c r="F26" s="30"/>
      <c r="G26" s="30"/>
      <c r="H26" s="52"/>
      <c r="I26" s="52"/>
      <c r="J26" s="52"/>
      <c r="K26" s="52"/>
      <c r="L26" s="52"/>
      <c r="M26" s="52"/>
      <c r="N26" s="52"/>
      <c r="O26" s="52"/>
      <c r="P26" s="52"/>
      <c r="Q26" s="52"/>
      <c r="R26" s="52"/>
      <c r="S26" s="52"/>
      <c r="T26" s="27"/>
      <c r="U26" s="28"/>
      <c r="V26" s="27"/>
      <c r="W26" s="28"/>
      <c r="X26" s="29"/>
      <c r="Y26" s="27"/>
      <c r="Z26" s="30"/>
      <c r="AA26" s="28"/>
      <c r="AB26" s="31"/>
      <c r="AC26" s="27"/>
      <c r="AD26" s="30"/>
      <c r="AE26" s="28"/>
      <c r="AF26" s="27"/>
      <c r="AG26" s="32"/>
      <c r="AH26" s="27"/>
      <c r="AI26" s="28"/>
      <c r="AJ26" s="32"/>
      <c r="AK26" s="33"/>
      <c r="AL26" s="28"/>
      <c r="AM26" s="33"/>
      <c r="AN26" s="28"/>
      <c r="AO26" s="35"/>
      <c r="AP26" s="53"/>
      <c r="AQ26" s="54"/>
      <c r="AR26" s="53"/>
      <c r="AS26" s="54"/>
      <c r="AT26" s="53"/>
      <c r="AU26" s="54"/>
      <c r="AV26" s="55"/>
      <c r="AW26" s="56"/>
      <c r="AX26" s="57"/>
      <c r="AY26" s="41"/>
      <c r="BF26" s="6"/>
      <c r="BG26" s="6"/>
      <c r="BH26" s="6"/>
      <c r="BI26" s="6"/>
      <c r="BJ26" s="6"/>
      <c r="BK26" s="6"/>
      <c r="BL26" s="6"/>
      <c r="BM26" s="6"/>
      <c r="BN26" s="6"/>
      <c r="BO26" s="6"/>
      <c r="BP26" s="42"/>
      <c r="BQ26" s="43"/>
      <c r="BR26" s="43"/>
      <c r="BS26" s="43"/>
      <c r="BT26" s="43"/>
      <c r="BU26" s="43"/>
      <c r="BV26" s="65"/>
      <c r="BW26" s="46"/>
      <c r="BX26" s="47"/>
      <c r="BY26" s="47"/>
      <c r="BZ26" s="47"/>
      <c r="CA26" s="47"/>
      <c r="CB26" s="47"/>
      <c r="CC26" s="47"/>
      <c r="CD26" s="47"/>
      <c r="CY26" s="12"/>
      <c r="CZ26" s="12"/>
    </row>
    <row r="27" spans="1:104" s="11" customFormat="1" ht="11.25" x14ac:dyDescent="0.15">
      <c r="A27" s="48"/>
      <c r="B27" s="22"/>
      <c r="C27" s="27"/>
      <c r="D27" s="49"/>
      <c r="E27" s="30"/>
      <c r="F27" s="30"/>
      <c r="G27" s="30"/>
      <c r="H27" s="52"/>
      <c r="I27" s="52"/>
      <c r="J27" s="52"/>
      <c r="K27" s="52"/>
      <c r="L27" s="52"/>
      <c r="M27" s="52"/>
      <c r="N27" s="52"/>
      <c r="O27" s="52"/>
      <c r="P27" s="52"/>
      <c r="Q27" s="52"/>
      <c r="R27" s="52"/>
      <c r="S27" s="52"/>
      <c r="T27" s="27"/>
      <c r="U27" s="28"/>
      <c r="V27" s="27"/>
      <c r="W27" s="28"/>
      <c r="X27" s="29"/>
      <c r="Y27" s="27"/>
      <c r="Z27" s="30"/>
      <c r="AA27" s="28"/>
      <c r="AB27" s="31"/>
      <c r="AC27" s="27"/>
      <c r="AD27" s="30"/>
      <c r="AE27" s="28"/>
      <c r="AF27" s="27"/>
      <c r="AG27" s="32"/>
      <c r="AH27" s="27"/>
      <c r="AI27" s="28"/>
      <c r="AJ27" s="32"/>
      <c r="AK27" s="33"/>
      <c r="AL27" s="28"/>
      <c r="AM27" s="33"/>
      <c r="AN27" s="28"/>
      <c r="AO27" s="35"/>
      <c r="AP27" s="53"/>
      <c r="AQ27" s="54"/>
      <c r="AR27" s="53"/>
      <c r="AS27" s="54"/>
      <c r="AT27" s="53"/>
      <c r="AU27" s="54"/>
      <c r="AV27" s="55"/>
      <c r="AW27" s="56"/>
      <c r="AX27" s="57"/>
      <c r="AY27" s="41"/>
      <c r="BB27" s="68"/>
      <c r="BF27" s="6"/>
      <c r="BG27" s="6"/>
      <c r="BH27" s="6"/>
      <c r="BI27" s="6"/>
      <c r="BJ27" s="6"/>
      <c r="BK27" s="6"/>
      <c r="BL27" s="6"/>
      <c r="BM27" s="6"/>
      <c r="BN27" s="6"/>
      <c r="BO27" s="6"/>
      <c r="BP27" s="42"/>
      <c r="BQ27" s="43"/>
      <c r="BR27" s="43"/>
      <c r="BS27" s="43"/>
      <c r="BT27" s="43"/>
      <c r="BU27" s="43"/>
      <c r="BV27" s="65"/>
      <c r="BW27" s="46"/>
      <c r="BX27" s="47"/>
      <c r="BY27" s="47"/>
      <c r="BZ27" s="47"/>
      <c r="CA27" s="47"/>
      <c r="CB27" s="47"/>
      <c r="CC27" s="47"/>
      <c r="CD27" s="47"/>
      <c r="CY27" s="12"/>
      <c r="CZ27" s="12"/>
    </row>
    <row r="28" spans="1:104" s="11" customFormat="1" ht="11.25" x14ac:dyDescent="0.15">
      <c r="A28" s="48"/>
      <c r="B28" s="22"/>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c r="AC28" s="27"/>
      <c r="AD28" s="30"/>
      <c r="AE28" s="28"/>
      <c r="AF28" s="27"/>
      <c r="AG28" s="32"/>
      <c r="AH28" s="62"/>
      <c r="AI28" s="28"/>
      <c r="AJ28" s="32"/>
      <c r="AK28" s="69"/>
      <c r="AL28" s="28"/>
      <c r="AM28" s="69"/>
      <c r="AN28" s="28"/>
      <c r="AO28" s="35"/>
      <c r="AP28" s="53"/>
      <c r="AQ28" s="54"/>
      <c r="AR28" s="53"/>
      <c r="AS28" s="54"/>
      <c r="AT28" s="53"/>
      <c r="AU28" s="54"/>
      <c r="AV28" s="55"/>
      <c r="AW28" s="70"/>
      <c r="AX28" s="57"/>
      <c r="AY28" s="41"/>
      <c r="BF28" s="6"/>
      <c r="BG28" s="6"/>
      <c r="BH28" s="6"/>
      <c r="BI28" s="6"/>
      <c r="BJ28" s="6"/>
      <c r="BK28" s="6"/>
      <c r="BL28" s="6"/>
      <c r="BM28" s="6"/>
      <c r="BN28" s="6"/>
      <c r="BO28" s="6"/>
      <c r="BP28" s="42"/>
      <c r="BQ28" s="43"/>
      <c r="BR28" s="43"/>
      <c r="BS28" s="43"/>
      <c r="BT28" s="43"/>
      <c r="BU28" s="43"/>
      <c r="BV28" s="65"/>
      <c r="BW28" s="46"/>
      <c r="BX28" s="47"/>
      <c r="BY28" s="47"/>
      <c r="BZ28" s="47"/>
      <c r="CA28" s="47"/>
      <c r="CB28" s="47"/>
      <c r="CC28" s="47"/>
      <c r="CD28" s="47"/>
      <c r="CY28" s="12"/>
      <c r="CZ28" s="12"/>
    </row>
    <row r="29" spans="1:104" s="11" customFormat="1" ht="11.25" x14ac:dyDescent="0.15">
      <c r="A29" s="48"/>
      <c r="B29" s="22"/>
      <c r="C29" s="27"/>
      <c r="D29" s="49"/>
      <c r="E29" s="30"/>
      <c r="F29" s="30"/>
      <c r="G29" s="30"/>
      <c r="H29" s="52"/>
      <c r="I29" s="52"/>
      <c r="J29" s="52"/>
      <c r="K29" s="52"/>
      <c r="L29" s="52"/>
      <c r="M29" s="52"/>
      <c r="N29" s="52"/>
      <c r="O29" s="52"/>
      <c r="P29" s="52"/>
      <c r="Q29" s="52"/>
      <c r="R29" s="52"/>
      <c r="S29" s="52"/>
      <c r="T29" s="27"/>
      <c r="U29" s="28"/>
      <c r="V29" s="27"/>
      <c r="W29" s="28"/>
      <c r="X29" s="29"/>
      <c r="Y29" s="27"/>
      <c r="Z29" s="30"/>
      <c r="AA29" s="28"/>
      <c r="AB29" s="31"/>
      <c r="AC29" s="27"/>
      <c r="AD29" s="30"/>
      <c r="AE29" s="28"/>
      <c r="AF29" s="27"/>
      <c r="AG29" s="32"/>
      <c r="AH29" s="27"/>
      <c r="AI29" s="28"/>
      <c r="AJ29" s="32"/>
      <c r="AK29" s="33"/>
      <c r="AL29" s="28"/>
      <c r="AM29" s="33"/>
      <c r="AN29" s="28"/>
      <c r="AO29" s="35"/>
      <c r="AP29" s="53"/>
      <c r="AQ29" s="54"/>
      <c r="AR29" s="53"/>
      <c r="AS29" s="54"/>
      <c r="AT29" s="53"/>
      <c r="AU29" s="54"/>
      <c r="AV29" s="55"/>
      <c r="AW29" s="56"/>
      <c r="AX29" s="57"/>
      <c r="AY29" s="41"/>
      <c r="BF29" s="6"/>
      <c r="BG29" s="6"/>
      <c r="BH29" s="6"/>
      <c r="BI29" s="6"/>
      <c r="BJ29" s="6"/>
      <c r="BK29" s="6"/>
      <c r="BL29" s="6"/>
      <c r="BM29" s="6"/>
      <c r="BN29" s="6"/>
      <c r="BO29" s="6"/>
      <c r="BP29" s="42"/>
      <c r="BQ29" s="43"/>
      <c r="BR29" s="43"/>
      <c r="BS29" s="43"/>
      <c r="BT29" s="43"/>
      <c r="BU29" s="43"/>
      <c r="BV29" s="65"/>
      <c r="BW29" s="46"/>
      <c r="BX29" s="47"/>
      <c r="BY29" s="47"/>
      <c r="BZ29" s="47"/>
      <c r="CA29" s="47"/>
      <c r="CB29" s="47"/>
      <c r="CC29" s="47"/>
      <c r="CD29" s="47"/>
      <c r="CY29" s="12"/>
      <c r="CZ29" s="12"/>
    </row>
    <row r="30" spans="1:104" s="11" customFormat="1" ht="11.25" x14ac:dyDescent="0.15">
      <c r="A30" s="48"/>
      <c r="B30" s="22"/>
      <c r="C30" s="27"/>
      <c r="D30" s="49"/>
      <c r="E30" s="30"/>
      <c r="F30" s="30"/>
      <c r="G30" s="30"/>
      <c r="H30" s="52"/>
      <c r="I30" s="52"/>
      <c r="J30" s="52"/>
      <c r="K30" s="52"/>
      <c r="L30" s="52"/>
      <c r="M30" s="52"/>
      <c r="N30" s="52"/>
      <c r="O30" s="52"/>
      <c r="P30" s="52"/>
      <c r="Q30" s="52"/>
      <c r="R30" s="52"/>
      <c r="S30" s="52"/>
      <c r="T30" s="27"/>
      <c r="U30" s="28"/>
      <c r="V30" s="27"/>
      <c r="W30" s="28"/>
      <c r="X30" s="29"/>
      <c r="Y30" s="27"/>
      <c r="Z30" s="30"/>
      <c r="AA30" s="28"/>
      <c r="AB30" s="31"/>
      <c r="AC30" s="27"/>
      <c r="AD30" s="30"/>
      <c r="AE30" s="28"/>
      <c r="AF30" s="27"/>
      <c r="AG30" s="32"/>
      <c r="AH30" s="27"/>
      <c r="AI30" s="28"/>
      <c r="AJ30" s="32"/>
      <c r="AK30" s="33"/>
      <c r="AL30" s="28"/>
      <c r="AM30" s="33"/>
      <c r="AN30" s="28"/>
      <c r="AO30" s="35"/>
      <c r="AP30" s="53"/>
      <c r="AQ30" s="54"/>
      <c r="AR30" s="53"/>
      <c r="AS30" s="54"/>
      <c r="AT30" s="53"/>
      <c r="AU30" s="54"/>
      <c r="AV30" s="55"/>
      <c r="AW30" s="56"/>
      <c r="AX30" s="57"/>
      <c r="AY30" s="41"/>
      <c r="BF30" s="6"/>
      <c r="BG30" s="6"/>
      <c r="BH30" s="6"/>
      <c r="BI30" s="6"/>
      <c r="BJ30" s="6"/>
      <c r="BK30" s="6"/>
      <c r="BL30" s="6"/>
      <c r="BM30" s="6"/>
      <c r="BN30" s="6"/>
      <c r="BO30" s="6"/>
      <c r="BP30" s="42"/>
      <c r="BQ30" s="43"/>
      <c r="BR30" s="43"/>
      <c r="BS30" s="43"/>
      <c r="BT30" s="43"/>
      <c r="BU30" s="43"/>
      <c r="BV30" s="65"/>
      <c r="BW30" s="46"/>
      <c r="BX30" s="47"/>
      <c r="BY30" s="47"/>
      <c r="BZ30" s="47"/>
      <c r="CA30" s="47"/>
      <c r="CB30" s="47"/>
      <c r="CC30" s="47"/>
      <c r="CD30" s="47"/>
      <c r="CY30" s="12"/>
      <c r="CZ30" s="12"/>
    </row>
    <row r="31" spans="1:104" s="11" customFormat="1" ht="11.25" x14ac:dyDescent="0.15">
      <c r="A31" s="48"/>
      <c r="B31" s="22"/>
      <c r="C31" s="27"/>
      <c r="D31" s="49"/>
      <c r="E31" s="30"/>
      <c r="F31" s="30"/>
      <c r="G31" s="30"/>
      <c r="H31" s="52"/>
      <c r="I31" s="52"/>
      <c r="J31" s="52"/>
      <c r="K31" s="52"/>
      <c r="L31" s="52"/>
      <c r="M31" s="52"/>
      <c r="N31" s="52"/>
      <c r="O31" s="52"/>
      <c r="P31" s="52"/>
      <c r="Q31" s="52"/>
      <c r="R31" s="52"/>
      <c r="S31" s="52"/>
      <c r="T31" s="27"/>
      <c r="U31" s="28"/>
      <c r="V31" s="27"/>
      <c r="W31" s="28"/>
      <c r="X31" s="29"/>
      <c r="Y31" s="27"/>
      <c r="Z31" s="30"/>
      <c r="AA31" s="28"/>
      <c r="AB31" s="31"/>
      <c r="AC31" s="27"/>
      <c r="AD31" s="30"/>
      <c r="AE31" s="28"/>
      <c r="AF31" s="27"/>
      <c r="AG31" s="32"/>
      <c r="AH31" s="27"/>
      <c r="AI31" s="28"/>
      <c r="AJ31" s="32"/>
      <c r="AK31" s="33"/>
      <c r="AL31" s="28"/>
      <c r="AM31" s="33"/>
      <c r="AN31" s="28"/>
      <c r="AO31" s="35"/>
      <c r="AP31" s="53"/>
      <c r="AQ31" s="54"/>
      <c r="AR31" s="53"/>
      <c r="AS31" s="54"/>
      <c r="AT31" s="53"/>
      <c r="AU31" s="54"/>
      <c r="AV31" s="55"/>
      <c r="AW31" s="56"/>
      <c r="AX31" s="57"/>
      <c r="AY31" s="41"/>
      <c r="BF31" s="6"/>
      <c r="BG31" s="6"/>
      <c r="BH31" s="6"/>
      <c r="BI31" s="6"/>
      <c r="BJ31" s="6"/>
      <c r="BK31" s="6"/>
      <c r="BL31" s="6"/>
      <c r="BM31" s="6"/>
      <c r="BN31" s="6"/>
      <c r="BO31" s="6"/>
      <c r="BP31" s="42"/>
      <c r="BQ31" s="43"/>
      <c r="BR31" s="43"/>
      <c r="BS31" s="43"/>
      <c r="BT31" s="43"/>
      <c r="BU31" s="43"/>
      <c r="BV31" s="65"/>
      <c r="BW31" s="46"/>
      <c r="BX31" s="47"/>
      <c r="BY31" s="47"/>
      <c r="BZ31" s="47"/>
      <c r="CA31" s="47"/>
      <c r="CB31" s="47"/>
      <c r="CC31" s="47"/>
      <c r="CD31" s="47"/>
      <c r="CY31" s="12"/>
      <c r="CZ31" s="12"/>
    </row>
    <row r="32" spans="1:104" s="11" customFormat="1" ht="11.25" x14ac:dyDescent="0.15">
      <c r="A32" s="48"/>
      <c r="B32" s="22"/>
      <c r="C32" s="27"/>
      <c r="D32" s="49"/>
      <c r="E32" s="30"/>
      <c r="F32" s="30"/>
      <c r="G32" s="30"/>
      <c r="H32" s="52"/>
      <c r="I32" s="52"/>
      <c r="J32" s="52"/>
      <c r="K32" s="52"/>
      <c r="L32" s="52"/>
      <c r="M32" s="52"/>
      <c r="N32" s="52"/>
      <c r="O32" s="52"/>
      <c r="P32" s="52"/>
      <c r="Q32" s="52"/>
      <c r="R32" s="52"/>
      <c r="S32" s="52"/>
      <c r="T32" s="27"/>
      <c r="U32" s="28"/>
      <c r="V32" s="27"/>
      <c r="W32" s="28"/>
      <c r="X32" s="29"/>
      <c r="Y32" s="27"/>
      <c r="Z32" s="30"/>
      <c r="AA32" s="28"/>
      <c r="AB32" s="31"/>
      <c r="AC32" s="27"/>
      <c r="AD32" s="30"/>
      <c r="AE32" s="28"/>
      <c r="AF32" s="27"/>
      <c r="AG32" s="32"/>
      <c r="AH32" s="27"/>
      <c r="AI32" s="28"/>
      <c r="AJ32" s="32"/>
      <c r="AK32" s="33"/>
      <c r="AL32" s="28"/>
      <c r="AM32" s="33"/>
      <c r="AN32" s="28"/>
      <c r="AO32" s="35"/>
      <c r="AP32" s="53"/>
      <c r="AQ32" s="54"/>
      <c r="AR32" s="53"/>
      <c r="AS32" s="54"/>
      <c r="AT32" s="53"/>
      <c r="AU32" s="54"/>
      <c r="AV32" s="55"/>
      <c r="AW32" s="56"/>
      <c r="AX32" s="57"/>
      <c r="AY32" s="41"/>
      <c r="BF32" s="6"/>
      <c r="BG32" s="6"/>
      <c r="BH32" s="6"/>
      <c r="BI32" s="6"/>
      <c r="BJ32" s="6"/>
      <c r="BK32" s="6"/>
      <c r="BL32" s="6"/>
      <c r="BM32" s="6"/>
      <c r="BN32" s="6"/>
      <c r="BO32" s="6"/>
      <c r="BP32" s="42"/>
      <c r="BQ32" s="43"/>
      <c r="BR32" s="43"/>
      <c r="BS32" s="43"/>
      <c r="BT32" s="43"/>
      <c r="BU32" s="43"/>
      <c r="BV32" s="65"/>
      <c r="BW32" s="46"/>
      <c r="BX32" s="47"/>
      <c r="BY32" s="47"/>
      <c r="BZ32" s="47"/>
      <c r="CA32" s="47"/>
      <c r="CB32" s="47"/>
      <c r="CC32" s="47"/>
      <c r="CD32" s="47"/>
      <c r="CY32" s="12"/>
      <c r="CZ32" s="12"/>
    </row>
    <row r="33" spans="1:104" s="11" customFormat="1" ht="11.25" x14ac:dyDescent="0.15">
      <c r="A33" s="48"/>
      <c r="B33" s="22"/>
      <c r="C33" s="27"/>
      <c r="D33" s="49"/>
      <c r="E33" s="30"/>
      <c r="F33" s="30"/>
      <c r="G33" s="30"/>
      <c r="H33" s="52"/>
      <c r="I33" s="52"/>
      <c r="J33" s="52"/>
      <c r="K33" s="52"/>
      <c r="L33" s="52"/>
      <c r="M33" s="52"/>
      <c r="N33" s="52"/>
      <c r="O33" s="52"/>
      <c r="P33" s="52"/>
      <c r="Q33" s="52"/>
      <c r="R33" s="52"/>
      <c r="S33" s="52"/>
      <c r="T33" s="27"/>
      <c r="U33" s="71"/>
      <c r="V33" s="27"/>
      <c r="W33" s="28"/>
      <c r="X33" s="29"/>
      <c r="Y33" s="27"/>
      <c r="Z33" s="30"/>
      <c r="AA33" s="28"/>
      <c r="AB33" s="31"/>
      <c r="AC33" s="27"/>
      <c r="AD33" s="30"/>
      <c r="AE33" s="28"/>
      <c r="AF33" s="27"/>
      <c r="AG33" s="32"/>
      <c r="AH33" s="27"/>
      <c r="AI33" s="28"/>
      <c r="AJ33" s="32"/>
      <c r="AK33" s="33"/>
      <c r="AL33" s="28"/>
      <c r="AM33" s="33"/>
      <c r="AN33" s="28"/>
      <c r="AO33" s="35"/>
      <c r="AP33" s="53"/>
      <c r="AQ33" s="54"/>
      <c r="AR33" s="53"/>
      <c r="AS33" s="54"/>
      <c r="AT33" s="53"/>
      <c r="AU33" s="54"/>
      <c r="AV33" s="55"/>
      <c r="AW33" s="56"/>
      <c r="AX33" s="57"/>
      <c r="AY33" s="41"/>
      <c r="BF33" s="6"/>
      <c r="BG33" s="6"/>
      <c r="BH33" s="6"/>
      <c r="BI33" s="6"/>
      <c r="BJ33" s="6"/>
      <c r="BK33" s="6"/>
      <c r="BL33" s="6"/>
      <c r="BM33" s="6"/>
      <c r="BN33" s="6"/>
      <c r="BO33" s="6"/>
      <c r="BP33" s="42"/>
      <c r="BQ33" s="43"/>
      <c r="BR33" s="43"/>
      <c r="BS33" s="43"/>
      <c r="BT33" s="43"/>
      <c r="BU33" s="43"/>
      <c r="BV33" s="65"/>
      <c r="BW33" s="46"/>
      <c r="BX33" s="47"/>
      <c r="BY33" s="47"/>
      <c r="BZ33" s="47"/>
      <c r="CA33" s="47"/>
      <c r="CB33" s="47"/>
      <c r="CC33" s="47"/>
      <c r="CD33" s="47"/>
      <c r="CY33" s="12"/>
      <c r="CZ33" s="12"/>
    </row>
    <row r="34" spans="1:104" s="11" customFormat="1" ht="11.25" x14ac:dyDescent="0.15">
      <c r="A34" s="48"/>
      <c r="B34" s="22"/>
      <c r="C34" s="27"/>
      <c r="D34" s="49"/>
      <c r="E34" s="30"/>
      <c r="F34" s="59"/>
      <c r="G34" s="59"/>
      <c r="H34" s="59"/>
      <c r="I34" s="59"/>
      <c r="J34" s="59"/>
      <c r="K34" s="59"/>
      <c r="L34" s="59"/>
      <c r="M34" s="59"/>
      <c r="N34" s="59"/>
      <c r="O34" s="59"/>
      <c r="P34" s="59"/>
      <c r="Q34" s="59"/>
      <c r="R34" s="59"/>
      <c r="S34" s="59"/>
      <c r="T34" s="27"/>
      <c r="U34" s="61"/>
      <c r="V34" s="27"/>
      <c r="W34" s="28"/>
      <c r="X34" s="29"/>
      <c r="Y34" s="27"/>
      <c r="Z34" s="30"/>
      <c r="AA34" s="28"/>
      <c r="AB34" s="31"/>
      <c r="AC34" s="27"/>
      <c r="AD34" s="30"/>
      <c r="AE34" s="28"/>
      <c r="AF34" s="27"/>
      <c r="AG34" s="32"/>
      <c r="AH34" s="27"/>
      <c r="AI34" s="72"/>
      <c r="AJ34" s="32"/>
      <c r="AK34" s="33"/>
      <c r="AL34" s="28"/>
      <c r="AM34" s="33"/>
      <c r="AN34" s="28"/>
      <c r="AO34" s="35"/>
      <c r="AP34" s="53"/>
      <c r="AQ34" s="54"/>
      <c r="AR34" s="53"/>
      <c r="AS34" s="54"/>
      <c r="AT34" s="53"/>
      <c r="AU34" s="54"/>
      <c r="AV34" s="55"/>
      <c r="AW34" s="56"/>
      <c r="AX34" s="57"/>
      <c r="AY34" s="41"/>
      <c r="BF34" s="6"/>
      <c r="BG34" s="6"/>
      <c r="BH34" s="6"/>
      <c r="BI34" s="6"/>
      <c r="BJ34" s="6"/>
      <c r="BK34" s="6"/>
      <c r="BL34" s="6"/>
      <c r="BM34" s="6"/>
      <c r="BN34" s="6"/>
      <c r="BO34" s="6"/>
      <c r="BP34" s="42"/>
      <c r="BQ34" s="43"/>
      <c r="BR34" s="43"/>
      <c r="BS34" s="43"/>
      <c r="BT34" s="43"/>
      <c r="BU34" s="43"/>
      <c r="BV34" s="65"/>
      <c r="BW34" s="46"/>
      <c r="BX34" s="47"/>
      <c r="BY34" s="47"/>
      <c r="BZ34" s="47"/>
      <c r="CA34" s="47"/>
      <c r="CB34" s="47"/>
      <c r="CC34" s="47"/>
      <c r="CD34" s="47"/>
      <c r="CY34" s="12"/>
      <c r="CZ34" s="12"/>
    </row>
    <row r="35" spans="1:104" s="11" customFormat="1" ht="11.25" x14ac:dyDescent="0.15">
      <c r="A35" s="48"/>
      <c r="B35" s="22"/>
      <c r="C35" s="62"/>
      <c r="D35" s="58"/>
      <c r="E35" s="59"/>
      <c r="F35" s="30"/>
      <c r="G35" s="30"/>
      <c r="H35" s="52"/>
      <c r="I35" s="52"/>
      <c r="J35" s="52"/>
      <c r="K35" s="52"/>
      <c r="L35" s="52"/>
      <c r="M35" s="52"/>
      <c r="N35" s="52"/>
      <c r="O35" s="52"/>
      <c r="P35" s="52"/>
      <c r="Q35" s="52"/>
      <c r="R35" s="52"/>
      <c r="S35" s="52"/>
      <c r="T35" s="62"/>
      <c r="U35" s="28"/>
      <c r="V35" s="27"/>
      <c r="W35" s="28"/>
      <c r="X35" s="69"/>
      <c r="Y35" s="62"/>
      <c r="Z35" s="59"/>
      <c r="AA35" s="61"/>
      <c r="AB35" s="31"/>
      <c r="AC35" s="27"/>
      <c r="AD35" s="30"/>
      <c r="AE35" s="28"/>
      <c r="AF35" s="27"/>
      <c r="AG35" s="32"/>
      <c r="AH35" s="62"/>
      <c r="AI35" s="72"/>
      <c r="AJ35" s="72"/>
      <c r="AK35" s="69"/>
      <c r="AL35" s="28"/>
      <c r="AM35" s="69"/>
      <c r="AN35" s="28"/>
      <c r="AO35" s="35"/>
      <c r="AP35" s="53"/>
      <c r="AQ35" s="54"/>
      <c r="AR35" s="53"/>
      <c r="AS35" s="54"/>
      <c r="AT35" s="53"/>
      <c r="AU35" s="54"/>
      <c r="AV35" s="55"/>
      <c r="AW35" s="70"/>
      <c r="AX35" s="57"/>
      <c r="AY35" s="41"/>
      <c r="BF35" s="6"/>
      <c r="BG35" s="6"/>
      <c r="BH35" s="6"/>
      <c r="BI35" s="6"/>
      <c r="BJ35" s="6"/>
      <c r="BK35" s="6"/>
      <c r="BL35" s="6"/>
      <c r="BM35" s="6"/>
      <c r="BN35" s="6"/>
      <c r="BO35" s="6"/>
      <c r="BP35" s="42"/>
      <c r="BQ35" s="43"/>
      <c r="BR35" s="43"/>
      <c r="BS35" s="43"/>
      <c r="BT35" s="43"/>
      <c r="BU35" s="43"/>
      <c r="BV35" s="65"/>
      <c r="BW35" s="46"/>
      <c r="BX35" s="47"/>
      <c r="BY35" s="47"/>
      <c r="BZ35" s="47"/>
      <c r="CA35" s="47"/>
      <c r="CB35" s="47"/>
      <c r="CC35" s="47"/>
      <c r="CD35" s="47"/>
      <c r="CY35" s="12"/>
      <c r="CZ35" s="12"/>
    </row>
    <row r="36" spans="1:104" s="11" customFormat="1" ht="11.25" x14ac:dyDescent="0.15">
      <c r="A36" s="48"/>
      <c r="B36" s="22"/>
      <c r="C36" s="27"/>
      <c r="D36" s="49"/>
      <c r="E36" s="30"/>
      <c r="F36" s="30"/>
      <c r="G36" s="30"/>
      <c r="H36" s="52"/>
      <c r="I36" s="52"/>
      <c r="J36" s="52"/>
      <c r="K36" s="52"/>
      <c r="L36" s="52"/>
      <c r="M36" s="52"/>
      <c r="N36" s="52"/>
      <c r="O36" s="52"/>
      <c r="P36" s="52"/>
      <c r="Q36" s="52"/>
      <c r="R36" s="52"/>
      <c r="S36" s="52"/>
      <c r="T36" s="27"/>
      <c r="U36" s="28"/>
      <c r="V36" s="27"/>
      <c r="W36" s="28"/>
      <c r="X36" s="29"/>
      <c r="Y36" s="27"/>
      <c r="Z36" s="30"/>
      <c r="AA36" s="28"/>
      <c r="AB36" s="31"/>
      <c r="AC36" s="27"/>
      <c r="AD36" s="30"/>
      <c r="AE36" s="28"/>
      <c r="AF36" s="27"/>
      <c r="AG36" s="32"/>
      <c r="AH36" s="27"/>
      <c r="AI36" s="28"/>
      <c r="AJ36" s="32"/>
      <c r="AK36" s="33"/>
      <c r="AL36" s="28"/>
      <c r="AM36" s="33"/>
      <c r="AN36" s="28"/>
      <c r="AO36" s="35"/>
      <c r="AP36" s="53"/>
      <c r="AQ36" s="54"/>
      <c r="AR36" s="53"/>
      <c r="AS36" s="54"/>
      <c r="AT36" s="53"/>
      <c r="AU36" s="54"/>
      <c r="AV36" s="55"/>
      <c r="AW36" s="56"/>
      <c r="AX36" s="57"/>
      <c r="AY36" s="41"/>
      <c r="BF36" s="6"/>
      <c r="BG36" s="6"/>
      <c r="BH36" s="6"/>
      <c r="BI36" s="6"/>
      <c r="BJ36" s="6"/>
      <c r="BK36" s="6"/>
      <c r="BL36" s="6"/>
      <c r="BM36" s="6"/>
      <c r="BN36" s="6"/>
      <c r="BO36" s="6"/>
      <c r="BP36" s="42"/>
      <c r="BQ36" s="43"/>
      <c r="BR36" s="43"/>
      <c r="BS36" s="43"/>
      <c r="BT36" s="43"/>
      <c r="BU36" s="43"/>
      <c r="BV36" s="65"/>
      <c r="BW36" s="46"/>
      <c r="BX36" s="47"/>
      <c r="BY36" s="47"/>
      <c r="BZ36" s="47"/>
      <c r="CA36" s="47"/>
      <c r="CB36" s="47"/>
      <c r="CC36" s="47"/>
      <c r="CD36" s="47"/>
      <c r="CY36" s="12"/>
      <c r="CZ36" s="12"/>
    </row>
    <row r="37" spans="1:104" s="11" customFormat="1" ht="11.25" x14ac:dyDescent="0.15">
      <c r="A37" s="67"/>
      <c r="B37" s="22"/>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c r="AC37" s="27"/>
      <c r="AD37" s="30"/>
      <c r="AE37" s="28"/>
      <c r="AF37" s="27"/>
      <c r="AG37" s="32"/>
      <c r="AH37" s="62"/>
      <c r="AI37" s="28"/>
      <c r="AJ37" s="32"/>
      <c r="AK37" s="69"/>
      <c r="AL37" s="28"/>
      <c r="AM37" s="69"/>
      <c r="AN37" s="28"/>
      <c r="AO37" s="35"/>
      <c r="AP37" s="53"/>
      <c r="AQ37" s="54"/>
      <c r="AR37" s="53"/>
      <c r="AS37" s="54"/>
      <c r="AT37" s="53"/>
      <c r="AU37" s="54"/>
      <c r="AV37" s="55"/>
      <c r="AW37" s="70"/>
      <c r="AX37" s="57"/>
      <c r="AY37" s="41"/>
      <c r="BF37" s="6"/>
      <c r="BG37" s="6"/>
      <c r="BH37" s="6"/>
      <c r="BI37" s="6"/>
      <c r="BJ37" s="6"/>
      <c r="BK37" s="6"/>
      <c r="BL37" s="6"/>
      <c r="BM37" s="6"/>
      <c r="BN37" s="6"/>
      <c r="BO37" s="6"/>
      <c r="BP37" s="42"/>
      <c r="BQ37" s="43"/>
      <c r="BR37" s="43"/>
      <c r="BS37" s="43"/>
      <c r="BT37" s="43"/>
      <c r="BU37" s="43"/>
      <c r="BV37" s="65"/>
      <c r="BW37" s="46"/>
      <c r="BX37" s="47"/>
      <c r="BY37" s="47"/>
      <c r="BZ37" s="47"/>
      <c r="CA37" s="47"/>
      <c r="CB37" s="47"/>
      <c r="CC37" s="47"/>
      <c r="CD37" s="47"/>
      <c r="CY37" s="12"/>
      <c r="CZ37" s="12"/>
    </row>
    <row r="38" spans="1:104" s="11" customFormat="1" ht="11.25" x14ac:dyDescent="0.15">
      <c r="A38" s="67"/>
      <c r="B38" s="22"/>
      <c r="C38" s="62"/>
      <c r="D38" s="58"/>
      <c r="E38" s="59"/>
      <c r="F38" s="30"/>
      <c r="G38" s="30"/>
      <c r="H38" s="52"/>
      <c r="I38" s="52"/>
      <c r="J38" s="52"/>
      <c r="K38" s="52"/>
      <c r="L38" s="52"/>
      <c r="M38" s="52"/>
      <c r="N38" s="52"/>
      <c r="O38" s="52"/>
      <c r="P38" s="52"/>
      <c r="Q38" s="52"/>
      <c r="R38" s="52"/>
      <c r="S38" s="52"/>
      <c r="T38" s="62"/>
      <c r="U38" s="28"/>
      <c r="V38" s="27"/>
      <c r="W38" s="28"/>
      <c r="X38" s="69"/>
      <c r="Y38" s="62"/>
      <c r="Z38" s="59"/>
      <c r="AA38" s="61"/>
      <c r="AB38" s="31"/>
      <c r="AC38" s="27"/>
      <c r="AD38" s="30"/>
      <c r="AE38" s="28"/>
      <c r="AF38" s="27"/>
      <c r="AG38" s="32"/>
      <c r="AH38" s="62"/>
      <c r="AI38" s="28"/>
      <c r="AJ38" s="32"/>
      <c r="AK38" s="69"/>
      <c r="AL38" s="28"/>
      <c r="AM38" s="69"/>
      <c r="AN38" s="28"/>
      <c r="AO38" s="35"/>
      <c r="AP38" s="53"/>
      <c r="AQ38" s="54"/>
      <c r="AR38" s="53"/>
      <c r="AS38" s="54"/>
      <c r="AT38" s="53"/>
      <c r="AU38" s="54"/>
      <c r="AV38" s="55"/>
      <c r="AW38" s="70"/>
      <c r="AX38" s="57"/>
      <c r="AY38" s="41"/>
      <c r="BF38" s="6"/>
      <c r="BG38" s="6"/>
      <c r="BH38" s="6"/>
      <c r="BI38" s="6"/>
      <c r="BJ38" s="6"/>
      <c r="BK38" s="6"/>
      <c r="BL38" s="6"/>
      <c r="BM38" s="6"/>
      <c r="BN38" s="6"/>
      <c r="BO38" s="6"/>
      <c r="BP38" s="42"/>
      <c r="BQ38" s="43"/>
      <c r="BR38" s="43"/>
      <c r="BS38" s="43"/>
      <c r="BT38" s="43"/>
      <c r="BU38" s="43"/>
      <c r="BV38" s="65"/>
      <c r="BW38" s="46"/>
      <c r="BX38" s="47"/>
      <c r="BY38" s="47"/>
      <c r="BZ38" s="47"/>
      <c r="CA38" s="47"/>
      <c r="CB38" s="47"/>
      <c r="CC38" s="47"/>
      <c r="CD38" s="47"/>
      <c r="CY38" s="12"/>
      <c r="CZ38" s="12"/>
    </row>
    <row r="39" spans="1:104" s="11" customFormat="1" ht="11.25" x14ac:dyDescent="0.15">
      <c r="A39" s="48"/>
      <c r="B39" s="22"/>
      <c r="C39" s="27"/>
      <c r="D39" s="49"/>
      <c r="E39" s="30"/>
      <c r="F39" s="30"/>
      <c r="G39" s="30"/>
      <c r="H39" s="52"/>
      <c r="I39" s="52"/>
      <c r="J39" s="52"/>
      <c r="K39" s="52"/>
      <c r="L39" s="52"/>
      <c r="M39" s="52"/>
      <c r="N39" s="52"/>
      <c r="O39" s="52"/>
      <c r="P39" s="52"/>
      <c r="Q39" s="52"/>
      <c r="R39" s="52"/>
      <c r="S39" s="52"/>
      <c r="T39" s="27"/>
      <c r="U39" s="28"/>
      <c r="V39" s="27"/>
      <c r="W39" s="28"/>
      <c r="X39" s="29"/>
      <c r="Y39" s="27"/>
      <c r="Z39" s="30"/>
      <c r="AA39" s="28"/>
      <c r="AB39" s="31"/>
      <c r="AC39" s="27"/>
      <c r="AD39" s="30"/>
      <c r="AE39" s="28"/>
      <c r="AF39" s="27"/>
      <c r="AG39" s="32"/>
      <c r="AH39" s="27"/>
      <c r="AI39" s="28"/>
      <c r="AJ39" s="32"/>
      <c r="AK39" s="33"/>
      <c r="AL39" s="28"/>
      <c r="AM39" s="33"/>
      <c r="AN39" s="28"/>
      <c r="AO39" s="35"/>
      <c r="AP39" s="53"/>
      <c r="AQ39" s="54"/>
      <c r="AR39" s="53"/>
      <c r="AS39" s="54"/>
      <c r="AT39" s="53"/>
      <c r="AU39" s="54"/>
      <c r="AV39" s="55"/>
      <c r="AW39" s="56"/>
      <c r="AX39" s="57"/>
      <c r="AY39" s="41"/>
      <c r="BF39" s="6"/>
      <c r="BG39" s="6"/>
      <c r="BH39" s="6"/>
      <c r="BI39" s="6"/>
      <c r="BJ39" s="6"/>
      <c r="BK39" s="6"/>
      <c r="BL39" s="6"/>
      <c r="BM39" s="6"/>
      <c r="BN39" s="6"/>
      <c r="BO39" s="6"/>
      <c r="BP39" s="42"/>
      <c r="BQ39" s="43"/>
      <c r="BR39" s="43"/>
      <c r="BS39" s="43"/>
      <c r="BT39" s="43"/>
      <c r="BU39" s="43"/>
      <c r="BV39" s="65"/>
      <c r="BW39" s="46"/>
      <c r="BX39" s="47"/>
      <c r="BY39" s="47"/>
      <c r="BZ39" s="47"/>
      <c r="CA39" s="47"/>
      <c r="CB39" s="47"/>
      <c r="CC39" s="47"/>
      <c r="CD39" s="47"/>
      <c r="CY39" s="12"/>
      <c r="CZ39" s="12"/>
    </row>
    <row r="40" spans="1:104" s="11" customFormat="1" ht="11.25" x14ac:dyDescent="0.15">
      <c r="A40" s="48"/>
      <c r="B40" s="22"/>
      <c r="C40" s="27"/>
      <c r="D40" s="49"/>
      <c r="E40" s="30"/>
      <c r="F40" s="30"/>
      <c r="G40" s="30"/>
      <c r="H40" s="52"/>
      <c r="I40" s="52"/>
      <c r="J40" s="52"/>
      <c r="K40" s="52"/>
      <c r="L40" s="52"/>
      <c r="M40" s="52"/>
      <c r="N40" s="52"/>
      <c r="O40" s="52"/>
      <c r="P40" s="52"/>
      <c r="Q40" s="52"/>
      <c r="R40" s="52"/>
      <c r="S40" s="52"/>
      <c r="T40" s="27"/>
      <c r="U40" s="28"/>
      <c r="V40" s="27"/>
      <c r="W40" s="28"/>
      <c r="X40" s="29"/>
      <c r="Y40" s="27"/>
      <c r="Z40" s="30"/>
      <c r="AA40" s="28"/>
      <c r="AB40" s="31"/>
      <c r="AC40" s="27"/>
      <c r="AD40" s="30"/>
      <c r="AE40" s="28"/>
      <c r="AF40" s="27"/>
      <c r="AG40" s="32"/>
      <c r="AH40" s="27"/>
      <c r="AI40" s="28"/>
      <c r="AJ40" s="32"/>
      <c r="AK40" s="33"/>
      <c r="AL40" s="28"/>
      <c r="AM40" s="33"/>
      <c r="AN40" s="28"/>
      <c r="AO40" s="35"/>
      <c r="AP40" s="53"/>
      <c r="AQ40" s="54"/>
      <c r="AR40" s="53"/>
      <c r="AS40" s="54"/>
      <c r="AT40" s="53"/>
      <c r="AU40" s="54"/>
      <c r="AV40" s="55"/>
      <c r="AW40" s="56"/>
      <c r="AX40" s="57"/>
      <c r="AY40" s="41"/>
      <c r="BF40" s="6"/>
      <c r="BG40" s="6"/>
      <c r="BH40" s="6"/>
      <c r="BI40" s="6"/>
      <c r="BJ40" s="6"/>
      <c r="BK40" s="6"/>
      <c r="BL40" s="6"/>
      <c r="BM40" s="6"/>
      <c r="BN40" s="6"/>
      <c r="BO40" s="6"/>
      <c r="BP40" s="42"/>
      <c r="BQ40" s="43"/>
      <c r="BR40" s="43"/>
      <c r="BS40" s="43"/>
      <c r="BT40" s="43"/>
      <c r="BU40" s="43"/>
      <c r="BV40" s="65"/>
      <c r="BW40" s="46"/>
      <c r="BX40" s="47"/>
      <c r="BY40" s="47"/>
      <c r="BZ40" s="47"/>
      <c r="CA40" s="47"/>
      <c r="CB40" s="47"/>
      <c r="CC40" s="47"/>
      <c r="CD40" s="47"/>
      <c r="CY40" s="12"/>
      <c r="CZ40" s="12"/>
    </row>
    <row r="41" spans="1:104" s="11" customFormat="1" ht="11.25" x14ac:dyDescent="0.15">
      <c r="A41" s="48"/>
      <c r="B41" s="22"/>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c r="AC41" s="27"/>
      <c r="AD41" s="30"/>
      <c r="AE41" s="28"/>
      <c r="AF41" s="27"/>
      <c r="AG41" s="32"/>
      <c r="AH41" s="62"/>
      <c r="AI41" s="28"/>
      <c r="AJ41" s="32"/>
      <c r="AK41" s="69"/>
      <c r="AL41" s="28"/>
      <c r="AM41" s="69"/>
      <c r="AN41" s="28"/>
      <c r="AO41" s="35"/>
      <c r="AP41" s="53"/>
      <c r="AQ41" s="54"/>
      <c r="AR41" s="53"/>
      <c r="AS41" s="54"/>
      <c r="AT41" s="53"/>
      <c r="AU41" s="54"/>
      <c r="AV41" s="55"/>
      <c r="AW41" s="70"/>
      <c r="AX41" s="57"/>
      <c r="AY41" s="41"/>
      <c r="BF41" s="6"/>
      <c r="BG41" s="6"/>
      <c r="BH41" s="6"/>
      <c r="BI41" s="6"/>
      <c r="BJ41" s="6"/>
      <c r="BK41" s="6"/>
      <c r="BL41" s="6"/>
      <c r="BM41" s="6"/>
      <c r="BN41" s="6"/>
      <c r="BO41" s="6"/>
      <c r="BP41" s="42"/>
      <c r="BQ41" s="43"/>
      <c r="BR41" s="43"/>
      <c r="BS41" s="43"/>
      <c r="BT41" s="43"/>
      <c r="BU41" s="43"/>
      <c r="BV41" s="65"/>
      <c r="BW41" s="46"/>
      <c r="BX41" s="47"/>
      <c r="BY41" s="47"/>
      <c r="BZ41" s="47"/>
      <c r="CA41" s="47"/>
      <c r="CB41" s="47"/>
      <c r="CC41" s="47"/>
      <c r="CD41" s="47"/>
      <c r="CY41" s="12"/>
      <c r="CZ41" s="12"/>
    </row>
    <row r="42" spans="1:104" s="11" customFormat="1" ht="11.25" x14ac:dyDescent="0.15">
      <c r="A42" s="48"/>
      <c r="B42" s="22"/>
      <c r="C42" s="27"/>
      <c r="D42" s="49"/>
      <c r="E42" s="30"/>
      <c r="F42" s="30"/>
      <c r="G42" s="30"/>
      <c r="H42" s="52"/>
      <c r="I42" s="52"/>
      <c r="J42" s="52"/>
      <c r="K42" s="52"/>
      <c r="L42" s="52"/>
      <c r="M42" s="52"/>
      <c r="N42" s="52"/>
      <c r="O42" s="52"/>
      <c r="P42" s="52"/>
      <c r="Q42" s="52"/>
      <c r="R42" s="52"/>
      <c r="S42" s="52"/>
      <c r="T42" s="27"/>
      <c r="U42" s="28"/>
      <c r="V42" s="27"/>
      <c r="W42" s="28"/>
      <c r="X42" s="29"/>
      <c r="Y42" s="27"/>
      <c r="Z42" s="30"/>
      <c r="AA42" s="28"/>
      <c r="AB42" s="31"/>
      <c r="AC42" s="27"/>
      <c r="AD42" s="30"/>
      <c r="AE42" s="28"/>
      <c r="AF42" s="27"/>
      <c r="AG42" s="32"/>
      <c r="AH42" s="27"/>
      <c r="AI42" s="28"/>
      <c r="AJ42" s="32"/>
      <c r="AK42" s="33"/>
      <c r="AL42" s="28"/>
      <c r="AM42" s="33"/>
      <c r="AN42" s="28"/>
      <c r="AO42" s="35"/>
      <c r="AP42" s="53"/>
      <c r="AQ42" s="54"/>
      <c r="AR42" s="53"/>
      <c r="AS42" s="54"/>
      <c r="AT42" s="53"/>
      <c r="AU42" s="54"/>
      <c r="AV42" s="55"/>
      <c r="AW42" s="56"/>
      <c r="AX42" s="57"/>
      <c r="AY42" s="41"/>
      <c r="BF42" s="6"/>
      <c r="BG42" s="6"/>
      <c r="BH42" s="6"/>
      <c r="BI42" s="6"/>
      <c r="BJ42" s="6"/>
      <c r="BK42" s="6"/>
      <c r="BL42" s="6"/>
      <c r="BM42" s="6"/>
      <c r="BN42" s="6"/>
      <c r="BO42" s="6"/>
      <c r="BP42" s="42"/>
      <c r="BQ42" s="43"/>
      <c r="BR42" s="43"/>
      <c r="BS42" s="43"/>
      <c r="BT42" s="43"/>
      <c r="BU42" s="43"/>
      <c r="BV42" s="65"/>
      <c r="BW42" s="46"/>
      <c r="BX42" s="47"/>
      <c r="BY42" s="47"/>
      <c r="BZ42" s="47"/>
      <c r="CA42" s="47"/>
      <c r="CB42" s="47"/>
      <c r="CC42" s="47"/>
      <c r="CD42" s="47"/>
      <c r="CY42" s="12"/>
      <c r="CZ42" s="12"/>
    </row>
    <row r="43" spans="1:104" s="11" customFormat="1" ht="11.25" x14ac:dyDescent="0.15">
      <c r="A43" s="48"/>
      <c r="B43" s="22"/>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c r="AC43" s="27"/>
      <c r="AD43" s="30"/>
      <c r="AE43" s="28"/>
      <c r="AF43" s="27"/>
      <c r="AG43" s="32"/>
      <c r="AH43" s="62"/>
      <c r="AI43" s="28"/>
      <c r="AJ43" s="32"/>
      <c r="AK43" s="69"/>
      <c r="AL43" s="28"/>
      <c r="AM43" s="69"/>
      <c r="AN43" s="28"/>
      <c r="AO43" s="35"/>
      <c r="AP43" s="53"/>
      <c r="AQ43" s="54"/>
      <c r="AR43" s="53"/>
      <c r="AS43" s="54"/>
      <c r="AT43" s="53"/>
      <c r="AU43" s="54"/>
      <c r="AV43" s="55"/>
      <c r="AW43" s="70"/>
      <c r="AX43" s="57"/>
      <c r="AY43" s="41"/>
      <c r="BF43" s="6"/>
      <c r="BG43" s="6"/>
      <c r="BH43" s="6"/>
      <c r="BI43" s="6"/>
      <c r="BJ43" s="6"/>
      <c r="BK43" s="6"/>
      <c r="BL43" s="6"/>
      <c r="BM43" s="6"/>
      <c r="BN43" s="6"/>
      <c r="BO43" s="6"/>
      <c r="BP43" s="42"/>
      <c r="BQ43" s="43"/>
      <c r="BR43" s="43"/>
      <c r="BS43" s="43"/>
      <c r="BT43" s="43"/>
      <c r="BU43" s="43"/>
      <c r="BV43" s="65"/>
      <c r="BW43" s="46"/>
      <c r="BX43" s="47"/>
      <c r="BY43" s="47"/>
      <c r="BZ43" s="47"/>
      <c r="CA43" s="47"/>
      <c r="CB43" s="47"/>
      <c r="CC43" s="47"/>
      <c r="CD43" s="47"/>
      <c r="CY43" s="12"/>
      <c r="CZ43" s="12"/>
    </row>
    <row r="44" spans="1:104" s="11" customFormat="1" ht="11.25" x14ac:dyDescent="0.15">
      <c r="A44" s="48"/>
      <c r="B44" s="22"/>
      <c r="C44" s="27"/>
      <c r="D44" s="49"/>
      <c r="E44" s="30"/>
      <c r="F44" s="30"/>
      <c r="G44" s="30"/>
      <c r="H44" s="52"/>
      <c r="I44" s="52"/>
      <c r="J44" s="52"/>
      <c r="K44" s="52"/>
      <c r="L44" s="52"/>
      <c r="M44" s="52"/>
      <c r="N44" s="52"/>
      <c r="O44" s="52"/>
      <c r="P44" s="52"/>
      <c r="Q44" s="52"/>
      <c r="R44" s="52"/>
      <c r="S44" s="52"/>
      <c r="T44" s="27"/>
      <c r="U44" s="28"/>
      <c r="V44" s="27"/>
      <c r="W44" s="28"/>
      <c r="X44" s="29"/>
      <c r="Y44" s="27"/>
      <c r="Z44" s="30"/>
      <c r="AA44" s="28"/>
      <c r="AB44" s="31"/>
      <c r="AC44" s="27"/>
      <c r="AD44" s="30"/>
      <c r="AE44" s="28"/>
      <c r="AF44" s="27"/>
      <c r="AG44" s="32"/>
      <c r="AH44" s="27"/>
      <c r="AI44" s="28"/>
      <c r="AJ44" s="32"/>
      <c r="AK44" s="33"/>
      <c r="AL44" s="28"/>
      <c r="AM44" s="33"/>
      <c r="AN44" s="28"/>
      <c r="AO44" s="35"/>
      <c r="AP44" s="53"/>
      <c r="AQ44" s="54"/>
      <c r="AR44" s="53"/>
      <c r="AS44" s="54"/>
      <c r="AT44" s="53"/>
      <c r="AU44" s="54"/>
      <c r="AV44" s="55"/>
      <c r="AW44" s="56"/>
      <c r="AX44" s="57"/>
      <c r="AY44" s="41"/>
      <c r="BF44" s="6"/>
      <c r="BG44" s="6"/>
      <c r="BH44" s="6"/>
      <c r="BI44" s="6"/>
      <c r="BJ44" s="6"/>
      <c r="BK44" s="6"/>
      <c r="BL44" s="6"/>
      <c r="BM44" s="6"/>
      <c r="BN44" s="6"/>
      <c r="BO44" s="6"/>
      <c r="BP44" s="42"/>
      <c r="BQ44" s="43"/>
      <c r="BR44" s="43"/>
      <c r="BS44" s="43"/>
      <c r="BT44" s="43"/>
      <c r="BU44" s="43"/>
      <c r="BV44" s="65"/>
      <c r="BW44" s="46"/>
      <c r="BX44" s="47"/>
      <c r="BY44" s="47"/>
      <c r="BZ44" s="47"/>
      <c r="CA44" s="47"/>
      <c r="CB44" s="47"/>
      <c r="CC44" s="47"/>
      <c r="CD44" s="47"/>
      <c r="CY44" s="12"/>
      <c r="CZ44" s="12"/>
    </row>
    <row r="45" spans="1:104" s="11" customFormat="1" ht="11.25" x14ac:dyDescent="0.15">
      <c r="A45" s="48"/>
      <c r="B45" s="22"/>
      <c r="C45" s="27"/>
      <c r="D45" s="49"/>
      <c r="E45" s="30"/>
      <c r="F45" s="30"/>
      <c r="G45" s="30"/>
      <c r="H45" s="52"/>
      <c r="I45" s="52"/>
      <c r="J45" s="52"/>
      <c r="K45" s="52"/>
      <c r="L45" s="52"/>
      <c r="M45" s="52"/>
      <c r="N45" s="52"/>
      <c r="O45" s="52"/>
      <c r="P45" s="52"/>
      <c r="Q45" s="52"/>
      <c r="R45" s="52"/>
      <c r="S45" s="52"/>
      <c r="T45" s="27"/>
      <c r="U45" s="28"/>
      <c r="V45" s="27"/>
      <c r="W45" s="28"/>
      <c r="X45" s="29"/>
      <c r="Y45" s="27"/>
      <c r="Z45" s="30"/>
      <c r="AA45" s="28"/>
      <c r="AB45" s="31"/>
      <c r="AC45" s="27"/>
      <c r="AD45" s="30"/>
      <c r="AE45" s="28"/>
      <c r="AF45" s="27"/>
      <c r="AG45" s="32"/>
      <c r="AH45" s="27"/>
      <c r="AI45" s="28"/>
      <c r="AJ45" s="32"/>
      <c r="AK45" s="33"/>
      <c r="AL45" s="28"/>
      <c r="AM45" s="33"/>
      <c r="AN45" s="28"/>
      <c r="AO45" s="35"/>
      <c r="AP45" s="53"/>
      <c r="AQ45" s="54"/>
      <c r="AR45" s="53"/>
      <c r="AS45" s="54"/>
      <c r="AT45" s="53"/>
      <c r="AU45" s="54"/>
      <c r="AV45" s="55"/>
      <c r="AW45" s="56"/>
      <c r="AX45" s="57"/>
      <c r="AY45" s="41"/>
      <c r="BF45" s="6"/>
      <c r="BG45" s="6"/>
      <c r="BH45" s="6"/>
      <c r="BI45" s="6"/>
      <c r="BJ45" s="6"/>
      <c r="BK45" s="6"/>
      <c r="BL45" s="6"/>
      <c r="BM45" s="6"/>
      <c r="BN45" s="6"/>
      <c r="BO45" s="6"/>
      <c r="BP45" s="42"/>
      <c r="BQ45" s="43"/>
      <c r="BR45" s="43"/>
      <c r="BS45" s="43"/>
      <c r="BT45" s="43"/>
      <c r="BU45" s="43"/>
      <c r="BV45" s="65"/>
      <c r="BW45" s="46"/>
      <c r="BX45" s="47"/>
      <c r="BY45" s="47"/>
      <c r="BZ45" s="47"/>
      <c r="CA45" s="47"/>
      <c r="CB45" s="47"/>
      <c r="CC45" s="47"/>
      <c r="CD45" s="47"/>
      <c r="CY45" s="12"/>
      <c r="CZ45" s="12"/>
    </row>
    <row r="46" spans="1:104" s="11" customFormat="1" ht="11.25" x14ac:dyDescent="0.15">
      <c r="A46" s="48"/>
      <c r="B46" s="22"/>
      <c r="C46" s="27"/>
      <c r="D46" s="49"/>
      <c r="E46" s="30"/>
      <c r="F46" s="30"/>
      <c r="G46" s="30"/>
      <c r="H46" s="52"/>
      <c r="I46" s="52"/>
      <c r="J46" s="52"/>
      <c r="K46" s="52"/>
      <c r="L46" s="52"/>
      <c r="M46" s="52"/>
      <c r="N46" s="52"/>
      <c r="O46" s="52"/>
      <c r="P46" s="52"/>
      <c r="Q46" s="52"/>
      <c r="R46" s="52"/>
      <c r="S46" s="52"/>
      <c r="T46" s="27"/>
      <c r="U46" s="28"/>
      <c r="V46" s="27"/>
      <c r="W46" s="28"/>
      <c r="X46" s="29"/>
      <c r="Y46" s="27"/>
      <c r="Z46" s="30"/>
      <c r="AA46" s="28"/>
      <c r="AB46" s="31"/>
      <c r="AC46" s="27"/>
      <c r="AD46" s="30"/>
      <c r="AE46" s="28"/>
      <c r="AF46" s="62"/>
      <c r="AG46" s="66"/>
      <c r="AH46" s="27"/>
      <c r="AI46" s="28"/>
      <c r="AJ46" s="32"/>
      <c r="AK46" s="33"/>
      <c r="AL46" s="28"/>
      <c r="AM46" s="33"/>
      <c r="AN46" s="28"/>
      <c r="AO46" s="35"/>
      <c r="AP46" s="53"/>
      <c r="AQ46" s="54"/>
      <c r="AR46" s="53"/>
      <c r="AS46" s="54"/>
      <c r="AT46" s="53"/>
      <c r="AU46" s="54"/>
      <c r="AV46" s="55"/>
      <c r="AW46" s="56"/>
      <c r="AX46" s="57"/>
      <c r="AY46" s="41"/>
      <c r="BF46" s="6"/>
      <c r="BG46" s="6"/>
      <c r="BH46" s="6"/>
      <c r="BI46" s="6"/>
      <c r="BJ46" s="6"/>
      <c r="BK46" s="6"/>
      <c r="BL46" s="6"/>
      <c r="BM46" s="6"/>
      <c r="BN46" s="6"/>
      <c r="BO46" s="6"/>
      <c r="BP46" s="42"/>
      <c r="BQ46" s="43"/>
      <c r="BR46" s="43"/>
      <c r="BS46" s="43"/>
      <c r="BT46" s="43"/>
      <c r="BU46" s="43"/>
      <c r="BV46" s="46"/>
      <c r="BW46" s="46"/>
      <c r="BX46" s="47"/>
      <c r="BY46" s="47"/>
      <c r="BZ46" s="47"/>
      <c r="CA46" s="47"/>
      <c r="CB46" s="47"/>
      <c r="CC46" s="47"/>
      <c r="CD46" s="64"/>
      <c r="CY46" s="12"/>
      <c r="CZ46" s="12"/>
    </row>
    <row r="47" spans="1:104" s="11" customFormat="1" ht="11.25" x14ac:dyDescent="0.15">
      <c r="A47" s="48"/>
      <c r="B47" s="22"/>
      <c r="C47" s="62"/>
      <c r="D47" s="58"/>
      <c r="E47" s="30"/>
      <c r="F47" s="30"/>
      <c r="G47" s="30"/>
      <c r="H47" s="52"/>
      <c r="I47" s="52"/>
      <c r="J47" s="52"/>
      <c r="K47" s="52"/>
      <c r="L47" s="52"/>
      <c r="M47" s="58"/>
      <c r="N47" s="58"/>
      <c r="O47" s="58"/>
      <c r="P47" s="58"/>
      <c r="Q47" s="58"/>
      <c r="R47" s="58"/>
      <c r="S47" s="58"/>
      <c r="T47" s="27"/>
      <c r="U47" s="28"/>
      <c r="V47" s="62"/>
      <c r="W47" s="28"/>
      <c r="X47" s="29"/>
      <c r="Y47" s="27"/>
      <c r="Z47" s="30"/>
      <c r="AA47" s="28"/>
      <c r="AB47" s="31"/>
      <c r="AC47" s="27"/>
      <c r="AD47" s="30"/>
      <c r="AE47" s="28"/>
      <c r="AF47" s="27"/>
      <c r="AG47" s="32"/>
      <c r="AH47" s="27"/>
      <c r="AI47" s="28"/>
      <c r="AJ47" s="32"/>
      <c r="AK47" s="33"/>
      <c r="AL47" s="28"/>
      <c r="AM47" s="33"/>
      <c r="AN47" s="28"/>
      <c r="AO47" s="35"/>
      <c r="AP47" s="53"/>
      <c r="AQ47" s="54"/>
      <c r="AR47" s="53"/>
      <c r="AS47" s="54"/>
      <c r="AT47" s="53"/>
      <c r="AU47" s="54"/>
      <c r="AV47" s="55"/>
      <c r="AW47" s="56"/>
      <c r="AX47" s="57"/>
      <c r="AY47" s="41"/>
      <c r="BF47" s="6"/>
      <c r="BG47" s="6"/>
      <c r="BH47" s="6"/>
      <c r="BI47" s="6"/>
      <c r="BJ47" s="6"/>
      <c r="BK47" s="6"/>
      <c r="BL47" s="6"/>
      <c r="BM47" s="6"/>
      <c r="BN47" s="6"/>
      <c r="BO47" s="6"/>
      <c r="BP47" s="42"/>
      <c r="BQ47" s="43"/>
      <c r="BR47" s="43"/>
      <c r="BS47" s="43"/>
      <c r="BT47" s="43"/>
      <c r="BU47" s="43"/>
      <c r="BV47" s="65"/>
      <c r="BW47" s="46"/>
      <c r="BX47" s="47"/>
      <c r="BY47" s="47"/>
      <c r="BZ47" s="47"/>
      <c r="CA47" s="47"/>
      <c r="CB47" s="47"/>
      <c r="CC47" s="47"/>
      <c r="CD47" s="47"/>
      <c r="CY47" s="12"/>
      <c r="CZ47" s="12"/>
    </row>
    <row r="48" spans="1:104" s="11" customFormat="1" ht="24.75" customHeight="1" x14ac:dyDescent="0.15">
      <c r="A48" s="67"/>
      <c r="B48" s="22"/>
      <c r="C48" s="27"/>
      <c r="D48" s="49"/>
      <c r="E48" s="30"/>
      <c r="F48" s="30"/>
      <c r="G48" s="30"/>
      <c r="H48" s="52"/>
      <c r="I48" s="52"/>
      <c r="J48" s="52"/>
      <c r="K48" s="52"/>
      <c r="L48" s="52"/>
      <c r="M48" s="52"/>
      <c r="N48" s="52"/>
      <c r="O48" s="52"/>
      <c r="P48" s="52"/>
      <c r="Q48" s="52"/>
      <c r="R48" s="52"/>
      <c r="S48" s="52"/>
      <c r="T48" s="27"/>
      <c r="U48" s="28"/>
      <c r="V48" s="27"/>
      <c r="W48" s="28"/>
      <c r="X48" s="29"/>
      <c r="Y48" s="27"/>
      <c r="Z48" s="30"/>
      <c r="AA48" s="28"/>
      <c r="AB48" s="31"/>
      <c r="AC48" s="27"/>
      <c r="AD48" s="30"/>
      <c r="AE48" s="28"/>
      <c r="AF48" s="27"/>
      <c r="AG48" s="32"/>
      <c r="AH48" s="27"/>
      <c r="AI48" s="28"/>
      <c r="AJ48" s="32"/>
      <c r="AK48" s="33"/>
      <c r="AL48" s="28"/>
      <c r="AM48" s="33"/>
      <c r="AN48" s="28"/>
      <c r="AO48" s="35"/>
      <c r="AP48" s="53"/>
      <c r="AQ48" s="54"/>
      <c r="AR48" s="53"/>
      <c r="AS48" s="54"/>
      <c r="AT48" s="53"/>
      <c r="AU48" s="54"/>
      <c r="AV48" s="55"/>
      <c r="AW48" s="56"/>
      <c r="AX48" s="57"/>
      <c r="AY48" s="41"/>
      <c r="BF48" s="6"/>
      <c r="BG48" s="6"/>
      <c r="BH48" s="6"/>
      <c r="BI48" s="6"/>
      <c r="BJ48" s="6"/>
      <c r="BK48" s="6"/>
      <c r="BL48" s="6"/>
      <c r="BM48" s="6"/>
      <c r="BN48" s="6"/>
      <c r="BO48" s="6"/>
      <c r="BP48" s="42"/>
      <c r="BQ48" s="43"/>
      <c r="BR48" s="43"/>
      <c r="BS48" s="43"/>
      <c r="BT48" s="43"/>
      <c r="BU48" s="43"/>
      <c r="BV48" s="65"/>
      <c r="BW48" s="46"/>
      <c r="BX48" s="47"/>
      <c r="BY48" s="47"/>
      <c r="BZ48" s="47"/>
      <c r="CA48" s="47"/>
      <c r="CB48" s="47"/>
      <c r="CC48" s="47"/>
      <c r="CD48" s="47"/>
      <c r="CY48" s="12"/>
      <c r="CZ48" s="12"/>
    </row>
    <row r="49" spans="1:105" s="11" customFormat="1" ht="15.75" customHeight="1" x14ac:dyDescent="0.15">
      <c r="A49" s="48"/>
      <c r="B49" s="22"/>
      <c r="C49" s="62"/>
      <c r="D49" s="58"/>
      <c r="E49" s="58"/>
      <c r="F49" s="30"/>
      <c r="G49" s="30"/>
      <c r="H49" s="52"/>
      <c r="I49" s="52"/>
      <c r="J49" s="52"/>
      <c r="K49" s="52"/>
      <c r="L49" s="52"/>
      <c r="M49" s="52"/>
      <c r="N49" s="52"/>
      <c r="O49" s="52"/>
      <c r="P49" s="52"/>
      <c r="Q49" s="52"/>
      <c r="R49" s="52"/>
      <c r="S49" s="52"/>
      <c r="T49" s="62"/>
      <c r="U49" s="28"/>
      <c r="V49" s="62"/>
      <c r="W49" s="28"/>
      <c r="X49" s="29"/>
      <c r="Y49" s="27"/>
      <c r="Z49" s="30"/>
      <c r="AA49" s="28"/>
      <c r="AB49" s="31"/>
      <c r="AC49" s="27"/>
      <c r="AD49" s="30"/>
      <c r="AE49" s="28"/>
      <c r="AF49" s="27"/>
      <c r="AG49" s="32"/>
      <c r="AH49" s="27"/>
      <c r="AI49" s="28"/>
      <c r="AJ49" s="32"/>
      <c r="AK49" s="33"/>
      <c r="AL49" s="28"/>
      <c r="AM49" s="33"/>
      <c r="AN49" s="28"/>
      <c r="AO49" s="35"/>
      <c r="AP49" s="53"/>
      <c r="AQ49" s="54"/>
      <c r="AR49" s="53"/>
      <c r="AS49" s="54"/>
      <c r="AT49" s="53"/>
      <c r="AU49" s="54"/>
      <c r="AV49" s="55"/>
      <c r="AW49" s="56"/>
      <c r="AX49" s="57"/>
      <c r="AY49" s="41"/>
      <c r="BF49" s="6"/>
      <c r="BG49" s="6"/>
      <c r="BH49" s="6"/>
      <c r="BI49" s="6"/>
      <c r="BJ49" s="6"/>
      <c r="BK49" s="6"/>
      <c r="BL49" s="6"/>
      <c r="BM49" s="6"/>
      <c r="BN49" s="6"/>
      <c r="BO49" s="6"/>
      <c r="BP49" s="42"/>
      <c r="BQ49" s="43"/>
      <c r="BR49" s="43"/>
      <c r="BS49" s="43"/>
      <c r="BT49" s="43"/>
      <c r="BU49" s="43"/>
      <c r="BV49" s="65"/>
      <c r="BW49" s="46"/>
      <c r="BX49" s="47"/>
      <c r="BY49" s="47"/>
      <c r="BZ49" s="47"/>
      <c r="CA49" s="47"/>
      <c r="CB49" s="47"/>
      <c r="CC49" s="47"/>
      <c r="CD49" s="47"/>
      <c r="CY49" s="12"/>
      <c r="CZ49" s="12"/>
    </row>
    <row r="50" spans="1:105" s="11" customFormat="1" ht="15.75" customHeight="1" x14ac:dyDescent="0.15">
      <c r="A50" s="48"/>
      <c r="B50" s="22"/>
      <c r="C50" s="62"/>
      <c r="D50" s="58"/>
      <c r="E50" s="58"/>
      <c r="F50" s="58"/>
      <c r="G50" s="30"/>
      <c r="H50" s="52"/>
      <c r="I50" s="52"/>
      <c r="J50" s="52"/>
      <c r="K50" s="52"/>
      <c r="L50" s="52"/>
      <c r="M50" s="52"/>
      <c r="N50" s="58"/>
      <c r="O50" s="58"/>
      <c r="P50" s="58"/>
      <c r="Q50" s="58"/>
      <c r="R50" s="58"/>
      <c r="S50" s="58"/>
      <c r="T50" s="62"/>
      <c r="U50" s="28"/>
      <c r="V50" s="27"/>
      <c r="W50" s="28"/>
      <c r="X50" s="29"/>
      <c r="Y50" s="27"/>
      <c r="Z50" s="30"/>
      <c r="AA50" s="28"/>
      <c r="AB50" s="31"/>
      <c r="AC50" s="27"/>
      <c r="AD50" s="30"/>
      <c r="AE50" s="28"/>
      <c r="AF50" s="27"/>
      <c r="AG50" s="32"/>
      <c r="AH50" s="27"/>
      <c r="AI50" s="28"/>
      <c r="AJ50" s="32"/>
      <c r="AK50" s="33"/>
      <c r="AL50" s="28"/>
      <c r="AM50" s="33"/>
      <c r="AN50" s="28"/>
      <c r="AO50" s="35"/>
      <c r="AP50" s="53"/>
      <c r="AQ50" s="54"/>
      <c r="AR50" s="53"/>
      <c r="AS50" s="54"/>
      <c r="AT50" s="53"/>
      <c r="AU50" s="54"/>
      <c r="AV50" s="55"/>
      <c r="AW50" s="56"/>
      <c r="AX50" s="57"/>
      <c r="AY50" s="41"/>
      <c r="BF50" s="6"/>
      <c r="BG50" s="6"/>
      <c r="BH50" s="6"/>
      <c r="BI50" s="6"/>
      <c r="BJ50" s="6"/>
      <c r="BK50" s="6"/>
      <c r="BL50" s="6"/>
      <c r="BM50" s="6"/>
      <c r="BN50" s="6"/>
      <c r="BO50" s="6"/>
      <c r="BP50" s="42"/>
      <c r="BQ50" s="43"/>
      <c r="BR50" s="43"/>
      <c r="BS50" s="43"/>
      <c r="BT50" s="43"/>
      <c r="BU50" s="43"/>
      <c r="BV50" s="65"/>
      <c r="BW50" s="46"/>
      <c r="BX50" s="47"/>
      <c r="BY50" s="47"/>
      <c r="BZ50" s="47"/>
      <c r="CA50" s="47"/>
      <c r="CB50" s="47"/>
      <c r="CC50" s="47"/>
      <c r="CD50" s="47"/>
      <c r="CY50" s="12"/>
      <c r="CZ50" s="12"/>
    </row>
    <row r="51" spans="1:105" s="11" customFormat="1" ht="11.25" customHeight="1" x14ac:dyDescent="0.15">
      <c r="A51" s="48"/>
      <c r="B51" s="22"/>
      <c r="C51" s="27"/>
      <c r="D51" s="49"/>
      <c r="E51" s="30"/>
      <c r="F51" s="30"/>
      <c r="G51" s="30"/>
      <c r="H51" s="52"/>
      <c r="I51" s="52"/>
      <c r="J51" s="52"/>
      <c r="K51" s="52"/>
      <c r="L51" s="52"/>
      <c r="M51" s="52"/>
      <c r="N51" s="52"/>
      <c r="O51" s="52"/>
      <c r="P51" s="52"/>
      <c r="Q51" s="52"/>
      <c r="R51" s="52"/>
      <c r="S51" s="52"/>
      <c r="T51" s="27"/>
      <c r="U51" s="28"/>
      <c r="V51" s="27"/>
      <c r="W51" s="28"/>
      <c r="X51" s="29"/>
      <c r="Y51" s="27"/>
      <c r="Z51" s="30"/>
      <c r="AA51" s="28"/>
      <c r="AB51" s="31"/>
      <c r="AC51" s="27"/>
      <c r="AD51" s="30"/>
      <c r="AE51" s="28"/>
      <c r="AF51" s="27"/>
      <c r="AG51" s="32"/>
      <c r="AH51" s="27"/>
      <c r="AI51" s="28"/>
      <c r="AJ51" s="32"/>
      <c r="AK51" s="33"/>
      <c r="AL51" s="28"/>
      <c r="AM51" s="33"/>
      <c r="AN51" s="28"/>
      <c r="AO51" s="35"/>
      <c r="AP51" s="53"/>
      <c r="AQ51" s="54"/>
      <c r="AR51" s="53"/>
      <c r="AS51" s="54"/>
      <c r="AT51" s="53"/>
      <c r="AU51" s="54"/>
      <c r="AV51" s="55"/>
      <c r="AW51" s="56"/>
      <c r="AX51" s="57"/>
      <c r="AY51" s="41"/>
      <c r="BF51" s="6"/>
      <c r="BG51" s="6"/>
      <c r="BH51" s="6"/>
      <c r="BI51" s="6"/>
      <c r="BJ51" s="6"/>
      <c r="BK51" s="6"/>
      <c r="BL51" s="6"/>
      <c r="BM51" s="6"/>
      <c r="BN51" s="6"/>
      <c r="BO51" s="6"/>
      <c r="BP51" s="42"/>
      <c r="BQ51" s="43"/>
      <c r="BR51" s="43"/>
      <c r="BS51" s="43"/>
      <c r="BT51" s="43"/>
      <c r="BU51" s="43"/>
      <c r="BV51" s="65"/>
      <c r="BW51" s="65"/>
      <c r="BX51" s="47"/>
      <c r="BY51" s="47"/>
      <c r="BZ51" s="47"/>
      <c r="CA51" s="47"/>
      <c r="CB51" s="47"/>
      <c r="CC51" s="47"/>
      <c r="CD51" s="47"/>
      <c r="CE51" s="47"/>
      <c r="CY51" s="12"/>
      <c r="CZ51" s="12"/>
    </row>
    <row r="52" spans="1:105" s="11" customFormat="1" ht="11.25" customHeight="1" x14ac:dyDescent="0.15">
      <c r="A52" s="48"/>
      <c r="B52" s="22"/>
      <c r="C52" s="27"/>
      <c r="D52" s="49"/>
      <c r="E52" s="30"/>
      <c r="F52" s="30"/>
      <c r="G52" s="30"/>
      <c r="H52" s="52"/>
      <c r="I52" s="52"/>
      <c r="J52" s="52"/>
      <c r="K52" s="52"/>
      <c r="L52" s="52"/>
      <c r="M52" s="52"/>
      <c r="N52" s="52"/>
      <c r="O52" s="52"/>
      <c r="P52" s="52"/>
      <c r="Q52" s="52"/>
      <c r="R52" s="52"/>
      <c r="S52" s="52"/>
      <c r="T52" s="27"/>
      <c r="U52" s="28"/>
      <c r="V52" s="27"/>
      <c r="W52" s="28"/>
      <c r="X52" s="29"/>
      <c r="Y52" s="27"/>
      <c r="Z52" s="30"/>
      <c r="AA52" s="28"/>
      <c r="AB52" s="31"/>
      <c r="AC52" s="27"/>
      <c r="AD52" s="30"/>
      <c r="AE52" s="28"/>
      <c r="AF52" s="27"/>
      <c r="AG52" s="32"/>
      <c r="AH52" s="27"/>
      <c r="AI52" s="28"/>
      <c r="AJ52" s="32"/>
      <c r="AK52" s="33"/>
      <c r="AL52" s="28"/>
      <c r="AM52" s="33"/>
      <c r="AN52" s="28"/>
      <c r="AO52" s="35"/>
      <c r="AP52" s="53"/>
      <c r="AQ52" s="54"/>
      <c r="AR52" s="53"/>
      <c r="AS52" s="54"/>
      <c r="AT52" s="53"/>
      <c r="AU52" s="54"/>
      <c r="AV52" s="55"/>
      <c r="AW52" s="56"/>
      <c r="AX52" s="57"/>
      <c r="AY52" s="41"/>
      <c r="BF52" s="6"/>
      <c r="BG52" s="6"/>
      <c r="BH52" s="6"/>
      <c r="BI52" s="6"/>
      <c r="BJ52" s="6"/>
      <c r="BK52" s="6"/>
      <c r="BL52" s="6"/>
      <c r="BM52" s="6"/>
      <c r="BN52" s="6"/>
      <c r="BO52" s="6"/>
      <c r="BP52" s="42"/>
      <c r="BQ52" s="43"/>
      <c r="BR52" s="43"/>
      <c r="BS52" s="43"/>
      <c r="BT52" s="43"/>
      <c r="BU52" s="43"/>
      <c r="BV52" s="65"/>
      <c r="BW52" s="65"/>
      <c r="BX52" s="47"/>
      <c r="BY52" s="47"/>
      <c r="BZ52" s="47"/>
      <c r="CA52" s="47"/>
      <c r="CB52" s="47"/>
      <c r="CC52" s="47"/>
      <c r="CD52" s="47"/>
      <c r="CE52" s="47"/>
      <c r="CY52" s="12"/>
      <c r="CZ52" s="12"/>
    </row>
    <row r="53" spans="1:105" s="11" customFormat="1" ht="11.25" customHeight="1" x14ac:dyDescent="0.15">
      <c r="A53" s="48"/>
      <c r="B53" s="22"/>
      <c r="C53" s="27"/>
      <c r="D53" s="49"/>
      <c r="E53" s="30"/>
      <c r="F53" s="30"/>
      <c r="G53" s="30"/>
      <c r="H53" s="52"/>
      <c r="I53" s="52"/>
      <c r="J53" s="52"/>
      <c r="K53" s="52"/>
      <c r="L53" s="52"/>
      <c r="M53" s="52"/>
      <c r="N53" s="52"/>
      <c r="O53" s="52"/>
      <c r="P53" s="52"/>
      <c r="Q53" s="52"/>
      <c r="R53" s="52"/>
      <c r="S53" s="52"/>
      <c r="T53" s="27"/>
      <c r="U53" s="28"/>
      <c r="V53" s="27"/>
      <c r="W53" s="28"/>
      <c r="X53" s="29"/>
      <c r="Y53" s="27"/>
      <c r="Z53" s="30"/>
      <c r="AA53" s="28"/>
      <c r="AB53" s="31"/>
      <c r="AC53" s="27"/>
      <c r="AD53" s="30"/>
      <c r="AE53" s="28"/>
      <c r="AF53" s="27"/>
      <c r="AG53" s="32"/>
      <c r="AH53" s="27"/>
      <c r="AI53" s="28"/>
      <c r="AJ53" s="32"/>
      <c r="AK53" s="33"/>
      <c r="AL53" s="28"/>
      <c r="AM53" s="33"/>
      <c r="AN53" s="28"/>
      <c r="AO53" s="35"/>
      <c r="AP53" s="53"/>
      <c r="AQ53" s="54"/>
      <c r="AR53" s="53"/>
      <c r="AS53" s="54"/>
      <c r="AT53" s="53"/>
      <c r="AU53" s="54"/>
      <c r="AV53" s="55"/>
      <c r="AW53" s="56"/>
      <c r="AX53" s="57"/>
      <c r="AY53" s="41"/>
      <c r="BF53" s="6"/>
      <c r="BG53" s="6"/>
      <c r="BH53" s="6"/>
      <c r="BI53" s="6"/>
      <c r="BJ53" s="6"/>
      <c r="BK53" s="6"/>
      <c r="BL53" s="6"/>
      <c r="BM53" s="6"/>
      <c r="BN53" s="6"/>
      <c r="BO53" s="6"/>
      <c r="BP53" s="42"/>
      <c r="BQ53" s="43"/>
      <c r="BR53" s="43"/>
      <c r="BS53" s="43"/>
      <c r="BT53" s="43"/>
      <c r="BU53" s="43"/>
      <c r="BV53" s="65"/>
      <c r="BW53" s="65"/>
      <c r="BX53" s="47"/>
      <c r="BY53" s="47"/>
      <c r="BZ53" s="47"/>
      <c r="CA53" s="47"/>
      <c r="CB53" s="47"/>
      <c r="CC53" s="47"/>
      <c r="CD53" s="47"/>
      <c r="CE53" s="47"/>
      <c r="CY53" s="12"/>
      <c r="CZ53" s="12"/>
    </row>
    <row r="54" spans="1:105" s="11" customFormat="1" ht="11.25" x14ac:dyDescent="0.15">
      <c r="A54" s="48"/>
      <c r="B54" s="22"/>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c r="AC54" s="27"/>
      <c r="AD54" s="30"/>
      <c r="AE54" s="28"/>
      <c r="AF54" s="27"/>
      <c r="AG54" s="32"/>
      <c r="AH54" s="62"/>
      <c r="AI54" s="28"/>
      <c r="AJ54" s="32"/>
      <c r="AK54" s="69"/>
      <c r="AL54" s="28"/>
      <c r="AM54" s="69"/>
      <c r="AN54" s="28"/>
      <c r="AO54" s="35"/>
      <c r="AP54" s="53"/>
      <c r="AQ54" s="54"/>
      <c r="AR54" s="53"/>
      <c r="AS54" s="54"/>
      <c r="AT54" s="53"/>
      <c r="AU54" s="54"/>
      <c r="AV54" s="55"/>
      <c r="AW54" s="70"/>
      <c r="AX54" s="57"/>
      <c r="AY54" s="41"/>
      <c r="BF54" s="6"/>
      <c r="BG54" s="6"/>
      <c r="BH54" s="6"/>
      <c r="BI54" s="6"/>
      <c r="BJ54" s="6"/>
      <c r="BK54" s="6"/>
      <c r="BL54" s="6"/>
      <c r="BM54" s="6"/>
      <c r="BN54" s="6"/>
      <c r="BO54" s="6"/>
      <c r="BP54" s="42"/>
      <c r="BQ54" s="43"/>
      <c r="BR54" s="43"/>
      <c r="BS54" s="43"/>
      <c r="BT54" s="43"/>
      <c r="BU54" s="43"/>
      <c r="BV54" s="65"/>
      <c r="BW54" s="46"/>
      <c r="BX54" s="47"/>
      <c r="BY54" s="47"/>
      <c r="BZ54" s="47"/>
      <c r="CA54" s="47"/>
      <c r="CB54" s="47"/>
      <c r="CC54" s="47"/>
      <c r="CD54" s="47"/>
      <c r="CY54" s="12"/>
      <c r="CZ54" s="12"/>
    </row>
    <row r="55" spans="1:105" s="11" customFormat="1" ht="11.25" x14ac:dyDescent="0.15">
      <c r="A55" s="48"/>
      <c r="B55" s="22"/>
      <c r="C55" s="27"/>
      <c r="D55" s="49"/>
      <c r="E55" s="30"/>
      <c r="F55" s="30"/>
      <c r="G55" s="30"/>
      <c r="H55" s="52"/>
      <c r="I55" s="52"/>
      <c r="J55" s="52"/>
      <c r="K55" s="52"/>
      <c r="L55" s="52"/>
      <c r="M55" s="52"/>
      <c r="N55" s="52"/>
      <c r="O55" s="52"/>
      <c r="P55" s="52"/>
      <c r="Q55" s="52"/>
      <c r="R55" s="52"/>
      <c r="S55" s="52"/>
      <c r="T55" s="27"/>
      <c r="U55" s="28"/>
      <c r="V55" s="27"/>
      <c r="W55" s="28"/>
      <c r="X55" s="29"/>
      <c r="Y55" s="27"/>
      <c r="Z55" s="30"/>
      <c r="AA55" s="28"/>
      <c r="AB55" s="31"/>
      <c r="AC55" s="27"/>
      <c r="AD55" s="30"/>
      <c r="AE55" s="28"/>
      <c r="AF55" s="27"/>
      <c r="AG55" s="32"/>
      <c r="AH55" s="27"/>
      <c r="AI55" s="28"/>
      <c r="AJ55" s="32"/>
      <c r="AK55" s="33"/>
      <c r="AL55" s="28"/>
      <c r="AM55" s="33"/>
      <c r="AN55" s="28"/>
      <c r="AO55" s="35"/>
      <c r="AP55" s="53"/>
      <c r="AQ55" s="54"/>
      <c r="AR55" s="53"/>
      <c r="AS55" s="54"/>
      <c r="AT55" s="53"/>
      <c r="AU55" s="54"/>
      <c r="AV55" s="55"/>
      <c r="AW55" s="56"/>
      <c r="AX55" s="57"/>
      <c r="AY55" s="41"/>
      <c r="BF55" s="6"/>
      <c r="BG55" s="6"/>
      <c r="BH55" s="6"/>
      <c r="BI55" s="6"/>
      <c r="BJ55" s="6"/>
      <c r="BK55" s="6"/>
      <c r="BL55" s="6"/>
      <c r="BM55" s="6"/>
      <c r="BN55" s="6"/>
      <c r="BO55" s="6"/>
      <c r="BP55" s="42"/>
      <c r="BQ55" s="43"/>
      <c r="BR55" s="43"/>
      <c r="BS55" s="43"/>
      <c r="BT55" s="43"/>
      <c r="BU55" s="43"/>
      <c r="BV55" s="65"/>
      <c r="BW55" s="46"/>
      <c r="BX55" s="47"/>
      <c r="BY55" s="47"/>
      <c r="BZ55" s="47"/>
      <c r="CA55" s="47"/>
      <c r="CB55" s="47"/>
      <c r="CC55" s="47"/>
      <c r="CD55" s="47"/>
      <c r="CY55" s="12"/>
      <c r="CZ55" s="12"/>
    </row>
    <row r="56" spans="1:105" s="11" customFormat="1" ht="11.25" x14ac:dyDescent="0.15">
      <c r="A56" s="48"/>
      <c r="B56" s="22"/>
      <c r="C56" s="27"/>
      <c r="D56" s="49"/>
      <c r="E56" s="30"/>
      <c r="F56" s="30"/>
      <c r="G56" s="30"/>
      <c r="H56" s="52"/>
      <c r="I56" s="52"/>
      <c r="J56" s="52"/>
      <c r="K56" s="52"/>
      <c r="L56" s="52"/>
      <c r="M56" s="52"/>
      <c r="N56" s="52"/>
      <c r="O56" s="52"/>
      <c r="P56" s="52"/>
      <c r="Q56" s="52"/>
      <c r="R56" s="52"/>
      <c r="S56" s="52"/>
      <c r="T56" s="27"/>
      <c r="U56" s="28"/>
      <c r="V56" s="27"/>
      <c r="W56" s="28"/>
      <c r="X56" s="29"/>
      <c r="Y56" s="27"/>
      <c r="Z56" s="30"/>
      <c r="AA56" s="28"/>
      <c r="AB56" s="31"/>
      <c r="AC56" s="27"/>
      <c r="AD56" s="30"/>
      <c r="AE56" s="28"/>
      <c r="AF56" s="27"/>
      <c r="AG56" s="32"/>
      <c r="AH56" s="27"/>
      <c r="AI56" s="28"/>
      <c r="AJ56" s="32"/>
      <c r="AK56" s="33"/>
      <c r="AL56" s="28"/>
      <c r="AM56" s="33"/>
      <c r="AN56" s="28"/>
      <c r="AO56" s="35"/>
      <c r="AP56" s="53"/>
      <c r="AQ56" s="54"/>
      <c r="AR56" s="53"/>
      <c r="AS56" s="54"/>
      <c r="AT56" s="53"/>
      <c r="AU56" s="54"/>
      <c r="AV56" s="55"/>
      <c r="AW56" s="56"/>
      <c r="AX56" s="57"/>
      <c r="AY56" s="41"/>
      <c r="BF56" s="6"/>
      <c r="BG56" s="6"/>
      <c r="BH56" s="6"/>
      <c r="BI56" s="6"/>
      <c r="BJ56" s="6"/>
      <c r="BK56" s="6"/>
      <c r="BL56" s="6"/>
      <c r="BM56" s="6"/>
      <c r="BN56" s="6"/>
      <c r="BO56" s="6"/>
      <c r="BP56" s="42"/>
      <c r="BQ56" s="43"/>
      <c r="BR56" s="43"/>
      <c r="BS56" s="43"/>
      <c r="BT56" s="43"/>
      <c r="BU56" s="43"/>
      <c r="BV56" s="65"/>
      <c r="BW56" s="46"/>
      <c r="BX56" s="47"/>
      <c r="BY56" s="47"/>
      <c r="BZ56" s="47"/>
      <c r="CA56" s="47"/>
      <c r="CB56" s="47"/>
      <c r="CC56" s="47"/>
      <c r="CD56" s="47"/>
      <c r="CY56" s="12"/>
      <c r="CZ56" s="12"/>
    </row>
    <row r="57" spans="1:105" s="11" customFormat="1" ht="11.25" x14ac:dyDescent="0.15">
      <c r="A57" s="73"/>
      <c r="B57" s="74"/>
      <c r="C57" s="75"/>
      <c r="D57" s="76"/>
      <c r="E57" s="77"/>
      <c r="F57" s="77"/>
      <c r="G57" s="77"/>
      <c r="H57" s="78"/>
      <c r="I57" s="78"/>
      <c r="J57" s="78"/>
      <c r="K57" s="78"/>
      <c r="L57" s="78"/>
      <c r="M57" s="78"/>
      <c r="N57" s="78"/>
      <c r="O57" s="78"/>
      <c r="P57" s="78"/>
      <c r="Q57" s="78"/>
      <c r="R57" s="78"/>
      <c r="S57" s="78"/>
      <c r="T57" s="75"/>
      <c r="U57" s="71"/>
      <c r="V57" s="79"/>
      <c r="W57" s="80"/>
      <c r="X57" s="81"/>
      <c r="Y57" s="75"/>
      <c r="Z57" s="77"/>
      <c r="AA57" s="71"/>
      <c r="AB57" s="82"/>
      <c r="AC57" s="75"/>
      <c r="AD57" s="77"/>
      <c r="AE57" s="71"/>
      <c r="AF57" s="75"/>
      <c r="AG57" s="83"/>
      <c r="AH57" s="84"/>
      <c r="AI57" s="85"/>
      <c r="AJ57" s="83"/>
      <c r="AK57" s="86"/>
      <c r="AL57" s="85"/>
      <c r="AM57" s="86"/>
      <c r="AN57" s="85"/>
      <c r="AO57" s="35"/>
      <c r="AP57" s="87"/>
      <c r="AQ57" s="88"/>
      <c r="AR57" s="87"/>
      <c r="AS57" s="88"/>
      <c r="AT57" s="87"/>
      <c r="AU57" s="88"/>
      <c r="AV57" s="89"/>
      <c r="AW57" s="90"/>
      <c r="AX57" s="91"/>
      <c r="AY57" s="41"/>
      <c r="BF57" s="6"/>
      <c r="BG57" s="6"/>
      <c r="BH57" s="6"/>
      <c r="BI57" s="6"/>
      <c r="BJ57" s="6"/>
      <c r="BK57" s="6"/>
      <c r="BL57" s="6"/>
      <c r="BM57" s="6"/>
      <c r="BN57" s="6"/>
      <c r="BO57" s="6"/>
      <c r="BP57" s="42"/>
      <c r="BQ57" s="43"/>
      <c r="BR57" s="43"/>
      <c r="BS57" s="43"/>
      <c r="BT57" s="43"/>
      <c r="BU57" s="43"/>
      <c r="BV57" s="65"/>
      <c r="BW57" s="46"/>
      <c r="BX57" s="47"/>
      <c r="BY57" s="47"/>
      <c r="BZ57" s="47"/>
      <c r="CA57" s="47"/>
      <c r="CB57" s="47"/>
      <c r="CC57" s="47"/>
      <c r="CD57" s="47"/>
      <c r="CY57" s="12"/>
      <c r="CZ57" s="12"/>
    </row>
    <row r="58" spans="1:105" s="11" customFormat="1" ht="15" customHeight="1" thickBot="1" x14ac:dyDescent="0.2">
      <c r="A58" s="216"/>
      <c r="B58" s="92"/>
      <c r="C58" s="93"/>
      <c r="D58" s="94"/>
      <c r="E58" s="95"/>
      <c r="F58" s="96"/>
      <c r="G58" s="97"/>
      <c r="H58" s="97"/>
      <c r="I58" s="97"/>
      <c r="J58" s="97"/>
      <c r="K58" s="97"/>
      <c r="L58" s="97"/>
      <c r="M58" s="97"/>
      <c r="N58" s="97"/>
      <c r="O58" s="97"/>
      <c r="P58" s="97"/>
      <c r="Q58" s="97"/>
      <c r="R58" s="97"/>
      <c r="S58" s="97"/>
      <c r="T58" s="98"/>
      <c r="U58" s="99"/>
      <c r="V58" s="98"/>
      <c r="W58" s="99"/>
      <c r="X58" s="98"/>
      <c r="Y58" s="98"/>
      <c r="Z58" s="95"/>
      <c r="AA58" s="94"/>
      <c r="AB58" s="93"/>
      <c r="AC58" s="98"/>
      <c r="AD58" s="95"/>
      <c r="AE58" s="99"/>
      <c r="AF58" s="93"/>
      <c r="AG58" s="94"/>
      <c r="AH58" s="98"/>
      <c r="AI58" s="99"/>
      <c r="AJ58" s="94"/>
      <c r="AK58" s="98"/>
      <c r="AL58" s="99"/>
      <c r="AM58" s="98"/>
      <c r="AN58" s="99"/>
      <c r="AO58" s="100"/>
      <c r="AP58" s="101"/>
      <c r="AQ58" s="102"/>
      <c r="AR58" s="101"/>
      <c r="AS58" s="102"/>
      <c r="AT58" s="101"/>
      <c r="AU58" s="102"/>
      <c r="AV58" s="103"/>
      <c r="AW58" s="104"/>
      <c r="AX58" s="105"/>
      <c r="AY58" s="41"/>
      <c r="BF58" s="6"/>
      <c r="BG58" s="6"/>
      <c r="BH58" s="6"/>
      <c r="BI58" s="6"/>
      <c r="BJ58" s="6"/>
      <c r="BK58" s="6"/>
      <c r="BL58" s="6"/>
      <c r="BM58" s="6"/>
      <c r="BN58" s="6"/>
      <c r="BO58" s="6"/>
      <c r="BP58" s="42"/>
      <c r="BQ58" s="43"/>
      <c r="BR58" s="43"/>
      <c r="BS58" s="43"/>
      <c r="BT58" s="43"/>
      <c r="BU58" s="43"/>
      <c r="BV58" s="65"/>
      <c r="BW58" s="46"/>
      <c r="BX58" s="47"/>
      <c r="BY58" s="47"/>
      <c r="BZ58" s="47"/>
      <c r="CA58" s="47"/>
      <c r="CB58" s="47"/>
      <c r="CC58" s="47"/>
      <c r="CD58" s="47"/>
      <c r="CY58" s="12"/>
      <c r="CZ58" s="12"/>
    </row>
    <row r="59" spans="1:105" s="11" customFormat="1" ht="30" customHeight="1" thickTop="1" x14ac:dyDescent="0.2">
      <c r="A59" s="106"/>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554"/>
      <c r="B60" s="218"/>
      <c r="C60" s="554"/>
      <c r="D60" s="562"/>
      <c r="E60" s="563"/>
      <c r="F60" s="563"/>
      <c r="G60" s="563"/>
      <c r="H60" s="563"/>
      <c r="I60" s="563"/>
      <c r="J60" s="563"/>
      <c r="K60" s="563"/>
      <c r="L60" s="563"/>
      <c r="M60" s="563"/>
      <c r="N60" s="563"/>
      <c r="O60" s="563"/>
      <c r="P60" s="563"/>
      <c r="Q60" s="563"/>
      <c r="R60" s="563"/>
      <c r="S60" s="563"/>
      <c r="T60" s="564"/>
      <c r="U60" s="624"/>
      <c r="V60" s="624"/>
      <c r="W60" s="548"/>
      <c r="X60" s="724"/>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556"/>
      <c r="B61" s="219"/>
      <c r="C61" s="556"/>
      <c r="D61" s="13"/>
      <c r="E61" s="108"/>
      <c r="F61" s="15"/>
      <c r="G61" s="15"/>
      <c r="H61" s="15"/>
      <c r="I61" s="16"/>
      <c r="J61" s="16"/>
      <c r="K61" s="16"/>
      <c r="L61" s="16"/>
      <c r="M61" s="16"/>
      <c r="N61" s="16"/>
      <c r="O61" s="16"/>
      <c r="P61" s="16"/>
      <c r="Q61" s="16"/>
      <c r="R61" s="16"/>
      <c r="S61" s="16"/>
      <c r="T61" s="17"/>
      <c r="U61" s="223"/>
      <c r="V61" s="223"/>
      <c r="W61" s="548"/>
      <c r="X61" s="724"/>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731"/>
      <c r="B62" s="732"/>
      <c r="C62" s="109"/>
      <c r="D62" s="23"/>
      <c r="E62" s="24"/>
      <c r="F62" s="25"/>
      <c r="G62" s="25"/>
      <c r="H62" s="25"/>
      <c r="I62" s="25"/>
      <c r="J62" s="25"/>
      <c r="K62" s="25"/>
      <c r="L62" s="25"/>
      <c r="M62" s="25"/>
      <c r="N62" s="25"/>
      <c r="O62" s="25"/>
      <c r="P62" s="25"/>
      <c r="Q62" s="25"/>
      <c r="R62" s="25"/>
      <c r="S62" s="25"/>
      <c r="T62" s="34"/>
      <c r="U62" s="110"/>
      <c r="V62" s="110"/>
      <c r="W62" s="111"/>
      <c r="X62" s="112"/>
      <c r="Y62" s="113"/>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c r="BR62" s="42"/>
      <c r="BS62" s="42"/>
      <c r="BT62" s="42"/>
      <c r="BU62" s="6"/>
      <c r="BV62" s="6"/>
      <c r="BW62" s="6"/>
      <c r="BX62" s="6"/>
      <c r="BY62" s="116"/>
      <c r="BZ62" s="116"/>
      <c r="CA62" s="116"/>
      <c r="CB62" s="47"/>
      <c r="CC62" s="6"/>
      <c r="CZ62" s="12"/>
      <c r="DA62" s="12"/>
    </row>
    <row r="63" spans="1:105" s="11" customFormat="1" ht="15" customHeight="1" x14ac:dyDescent="0.15">
      <c r="A63" s="733"/>
      <c r="B63" s="48"/>
      <c r="C63" s="117"/>
      <c r="D63" s="58"/>
      <c r="E63" s="58"/>
      <c r="F63" s="30"/>
      <c r="G63" s="30"/>
      <c r="H63" s="30"/>
      <c r="I63" s="30"/>
      <c r="J63" s="30"/>
      <c r="K63" s="30"/>
      <c r="L63" s="30"/>
      <c r="M63" s="30"/>
      <c r="N63" s="30"/>
      <c r="O63" s="30"/>
      <c r="P63" s="30"/>
      <c r="Q63" s="30"/>
      <c r="R63" s="30"/>
      <c r="S63" s="30"/>
      <c r="T63" s="28"/>
      <c r="U63" s="58"/>
      <c r="V63" s="118"/>
      <c r="W63" s="33"/>
      <c r="X63" s="53"/>
      <c r="Y63" s="113"/>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c r="BR63" s="42"/>
      <c r="BS63" s="42"/>
      <c r="BT63" s="42"/>
      <c r="BU63" s="6"/>
      <c r="BV63" s="6"/>
      <c r="BW63" s="6"/>
      <c r="BX63" s="6"/>
      <c r="BY63" s="116"/>
      <c r="BZ63" s="116"/>
      <c r="CA63" s="116"/>
      <c r="CB63" s="47"/>
      <c r="CC63" s="6"/>
      <c r="CZ63" s="12"/>
      <c r="DA63" s="12"/>
    </row>
    <row r="64" spans="1:105" s="11" customFormat="1" ht="15.75" customHeight="1" x14ac:dyDescent="0.15">
      <c r="A64" s="535"/>
      <c r="B64" s="48"/>
      <c r="C64" s="117"/>
      <c r="D64" s="30"/>
      <c r="E64" s="30"/>
      <c r="F64" s="30"/>
      <c r="G64" s="30"/>
      <c r="H64" s="30"/>
      <c r="I64" s="30"/>
      <c r="J64" s="30"/>
      <c r="K64" s="30"/>
      <c r="L64" s="30"/>
      <c r="M64" s="30"/>
      <c r="N64" s="30"/>
      <c r="O64" s="30"/>
      <c r="P64" s="30"/>
      <c r="Q64" s="30"/>
      <c r="R64" s="30"/>
      <c r="S64" s="30"/>
      <c r="T64" s="28"/>
      <c r="U64" s="118"/>
      <c r="V64" s="118"/>
      <c r="W64" s="33"/>
      <c r="X64" s="53"/>
      <c r="Y64" s="113"/>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c r="BR64" s="42"/>
      <c r="BS64" s="42"/>
      <c r="BT64" s="42"/>
      <c r="BU64" s="6"/>
      <c r="BV64" s="6"/>
      <c r="BW64" s="6"/>
      <c r="BX64" s="6"/>
      <c r="BY64" s="116"/>
      <c r="BZ64" s="116"/>
      <c r="CA64" s="116"/>
      <c r="CB64" s="47"/>
      <c r="CC64" s="6"/>
      <c r="CZ64" s="12"/>
      <c r="DA64" s="12"/>
    </row>
    <row r="65" spans="1:105" s="11" customFormat="1" ht="15" customHeight="1" x14ac:dyDescent="0.15">
      <c r="A65" s="734"/>
      <c r="B65" s="48"/>
      <c r="C65" s="22"/>
      <c r="D65" s="58"/>
      <c r="E65" s="58"/>
      <c r="F65" s="58"/>
      <c r="G65" s="58"/>
      <c r="H65" s="30"/>
      <c r="I65" s="30"/>
      <c r="J65" s="30"/>
      <c r="K65" s="30"/>
      <c r="L65" s="30"/>
      <c r="M65" s="30"/>
      <c r="N65" s="30"/>
      <c r="O65" s="58"/>
      <c r="P65" s="58"/>
      <c r="Q65" s="58"/>
      <c r="R65" s="58"/>
      <c r="S65" s="58"/>
      <c r="T65" s="58"/>
      <c r="U65" s="118"/>
      <c r="V65" s="118"/>
      <c r="W65" s="33"/>
      <c r="X65" s="53"/>
      <c r="Y65" s="113"/>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c r="BR65" s="42"/>
      <c r="BS65" s="42"/>
      <c r="BT65" s="42"/>
      <c r="BU65" s="6"/>
      <c r="BV65" s="6"/>
      <c r="BW65" s="6"/>
      <c r="BX65" s="6"/>
      <c r="BY65" s="116"/>
      <c r="BZ65" s="116"/>
      <c r="CA65" s="116"/>
      <c r="CB65" s="47"/>
      <c r="CC65" s="6"/>
      <c r="CZ65" s="12"/>
      <c r="DA65" s="12"/>
    </row>
    <row r="66" spans="1:105" s="11" customFormat="1" ht="15.75" customHeight="1" x14ac:dyDescent="0.15">
      <c r="A66" s="541"/>
      <c r="B66" s="542"/>
      <c r="C66" s="117"/>
      <c r="D66" s="27"/>
      <c r="E66" s="49"/>
      <c r="F66" s="30"/>
      <c r="G66" s="30"/>
      <c r="H66" s="30"/>
      <c r="I66" s="30"/>
      <c r="J66" s="30"/>
      <c r="K66" s="30"/>
      <c r="L66" s="30"/>
      <c r="M66" s="30"/>
      <c r="N66" s="30"/>
      <c r="O66" s="30"/>
      <c r="P66" s="30"/>
      <c r="Q66" s="30"/>
      <c r="R66" s="30"/>
      <c r="S66" s="49"/>
      <c r="T66" s="28"/>
      <c r="U66" s="118"/>
      <c r="V66" s="118"/>
      <c r="W66" s="33"/>
      <c r="X66" s="53"/>
      <c r="Y66" s="113"/>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c r="BR66" s="42"/>
      <c r="BS66" s="42"/>
      <c r="BT66" s="42"/>
      <c r="BU66" s="6"/>
      <c r="BV66" s="6"/>
      <c r="BW66" s="6"/>
      <c r="BX66" s="6"/>
      <c r="BY66" s="116"/>
      <c r="BZ66" s="116"/>
      <c r="CA66" s="116"/>
      <c r="CB66" s="47"/>
      <c r="CC66" s="6"/>
      <c r="CZ66" s="12"/>
      <c r="DA66" s="12"/>
    </row>
    <row r="67" spans="1:105" s="11" customFormat="1" ht="15" customHeight="1" x14ac:dyDescent="0.15">
      <c r="A67" s="541"/>
      <c r="B67" s="542"/>
      <c r="C67" s="29"/>
      <c r="D67" s="27"/>
      <c r="E67" s="49"/>
      <c r="F67" s="30"/>
      <c r="G67" s="30"/>
      <c r="H67" s="30"/>
      <c r="I67" s="30"/>
      <c r="J67" s="30"/>
      <c r="K67" s="30"/>
      <c r="L67" s="30"/>
      <c r="M67" s="30"/>
      <c r="N67" s="30"/>
      <c r="O67" s="30"/>
      <c r="P67" s="49"/>
      <c r="Q67" s="49"/>
      <c r="R67" s="30"/>
      <c r="S67" s="49"/>
      <c r="T67" s="28"/>
      <c r="U67" s="118"/>
      <c r="V67" s="118"/>
      <c r="W67" s="33"/>
      <c r="X67" s="53"/>
      <c r="Y67" s="113"/>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c r="BR67" s="42"/>
      <c r="BS67" s="42"/>
      <c r="BT67" s="42"/>
      <c r="BU67" s="6"/>
      <c r="BV67" s="6"/>
      <c r="BW67" s="6"/>
      <c r="BX67" s="6"/>
      <c r="BY67" s="116"/>
      <c r="BZ67" s="116"/>
      <c r="CA67" s="116"/>
      <c r="CB67" s="47"/>
      <c r="CC67" s="6"/>
      <c r="CZ67" s="12"/>
      <c r="DA67" s="12"/>
    </row>
    <row r="68" spans="1:105" s="11" customFormat="1" ht="18" customHeight="1" x14ac:dyDescent="0.15">
      <c r="A68" s="565"/>
      <c r="B68" s="566"/>
      <c r="C68" s="117"/>
      <c r="D68" s="27"/>
      <c r="E68" s="49"/>
      <c r="F68" s="30"/>
      <c r="G68" s="30"/>
      <c r="H68" s="30"/>
      <c r="I68" s="30"/>
      <c r="J68" s="30"/>
      <c r="K68" s="30"/>
      <c r="L68" s="30"/>
      <c r="M68" s="30"/>
      <c r="N68" s="30"/>
      <c r="O68" s="30"/>
      <c r="P68" s="49"/>
      <c r="Q68" s="49"/>
      <c r="R68" s="30"/>
      <c r="S68" s="49"/>
      <c r="T68" s="28"/>
      <c r="U68" s="118"/>
      <c r="V68" s="118"/>
      <c r="W68" s="33"/>
      <c r="X68" s="53"/>
      <c r="Y68" s="113"/>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c r="BR68" s="42"/>
      <c r="BS68" s="42"/>
      <c r="BT68" s="42"/>
      <c r="BU68" s="6"/>
      <c r="BV68" s="6"/>
      <c r="BW68" s="6"/>
      <c r="BX68" s="6"/>
      <c r="BY68" s="116"/>
      <c r="BZ68" s="116"/>
      <c r="CA68" s="116"/>
      <c r="CB68" s="47"/>
      <c r="CC68" s="6"/>
      <c r="CZ68" s="12"/>
      <c r="DA68" s="12"/>
    </row>
    <row r="69" spans="1:105" s="11" customFormat="1" ht="12.75" customHeight="1" x14ac:dyDescent="0.15">
      <c r="A69" s="567"/>
      <c r="B69" s="568"/>
      <c r="C69" s="29"/>
      <c r="D69" s="27"/>
      <c r="E69" s="49"/>
      <c r="F69" s="30"/>
      <c r="G69" s="30"/>
      <c r="H69" s="30"/>
      <c r="I69" s="30"/>
      <c r="J69" s="30"/>
      <c r="K69" s="30"/>
      <c r="L69" s="30"/>
      <c r="M69" s="30"/>
      <c r="N69" s="30"/>
      <c r="O69" s="30"/>
      <c r="P69" s="49"/>
      <c r="Q69" s="49"/>
      <c r="R69" s="30"/>
      <c r="S69" s="49"/>
      <c r="T69" s="28"/>
      <c r="U69" s="118"/>
      <c r="V69" s="118"/>
      <c r="W69" s="33"/>
      <c r="X69" s="53"/>
      <c r="Y69" s="113"/>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c r="BR69" s="42"/>
      <c r="BS69" s="42"/>
      <c r="BT69" s="42"/>
      <c r="BU69" s="6"/>
      <c r="BV69" s="6"/>
      <c r="BW69" s="6"/>
      <c r="BX69" s="6"/>
      <c r="BY69" s="116"/>
      <c r="BZ69" s="116"/>
      <c r="CA69" s="116"/>
      <c r="CB69" s="47"/>
      <c r="CC69" s="6"/>
      <c r="CZ69" s="12"/>
      <c r="DA69" s="12"/>
    </row>
    <row r="70" spans="1:105" s="11" customFormat="1" ht="16.5" customHeight="1" x14ac:dyDescent="0.15">
      <c r="A70" s="541"/>
      <c r="B70" s="542"/>
      <c r="C70" s="29"/>
      <c r="D70" s="27"/>
      <c r="E70" s="49"/>
      <c r="F70" s="30"/>
      <c r="G70" s="30"/>
      <c r="H70" s="30"/>
      <c r="I70" s="30"/>
      <c r="J70" s="30"/>
      <c r="K70" s="30"/>
      <c r="L70" s="30"/>
      <c r="M70" s="30"/>
      <c r="N70" s="30"/>
      <c r="O70" s="30"/>
      <c r="P70" s="49"/>
      <c r="Q70" s="49"/>
      <c r="R70" s="30"/>
      <c r="S70" s="49"/>
      <c r="T70" s="28"/>
      <c r="U70" s="118"/>
      <c r="V70" s="118"/>
      <c r="W70" s="33"/>
      <c r="X70" s="53"/>
      <c r="Y70" s="113"/>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c r="BR70" s="42"/>
      <c r="BS70" s="42"/>
      <c r="BT70" s="42"/>
      <c r="BU70" s="6"/>
      <c r="BV70" s="6"/>
      <c r="BW70" s="6"/>
      <c r="BX70" s="6"/>
      <c r="BY70" s="116"/>
      <c r="BZ70" s="116"/>
      <c r="CA70" s="116"/>
      <c r="CB70" s="47"/>
      <c r="CC70" s="6"/>
      <c r="CZ70" s="12"/>
      <c r="DA70" s="12"/>
    </row>
    <row r="71" spans="1:105" s="11" customFormat="1" ht="16.5" customHeight="1" x14ac:dyDescent="0.15">
      <c r="A71" s="541"/>
      <c r="B71" s="542"/>
      <c r="C71" s="29"/>
      <c r="D71" s="27"/>
      <c r="E71" s="49"/>
      <c r="F71" s="30"/>
      <c r="G71" s="30"/>
      <c r="H71" s="30"/>
      <c r="I71" s="30"/>
      <c r="J71" s="30"/>
      <c r="K71" s="30"/>
      <c r="L71" s="30"/>
      <c r="M71" s="30"/>
      <c r="N71" s="30"/>
      <c r="O71" s="30"/>
      <c r="P71" s="30"/>
      <c r="Q71" s="30"/>
      <c r="R71" s="30"/>
      <c r="S71" s="49"/>
      <c r="T71" s="28"/>
      <c r="U71" s="118"/>
      <c r="V71" s="118"/>
      <c r="W71" s="33"/>
      <c r="X71" s="53"/>
      <c r="Y71" s="113"/>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c r="BR71" s="42"/>
      <c r="BS71" s="42"/>
      <c r="BT71" s="42"/>
      <c r="BU71" s="6"/>
      <c r="BV71" s="6"/>
      <c r="BW71" s="6"/>
      <c r="BX71" s="6"/>
      <c r="BY71" s="116"/>
      <c r="BZ71" s="116"/>
      <c r="CA71" s="116"/>
      <c r="CB71" s="47"/>
      <c r="CC71" s="6"/>
      <c r="CZ71" s="12"/>
      <c r="DA71" s="12"/>
    </row>
    <row r="72" spans="1:105" s="11" customFormat="1" ht="17.25" customHeight="1" x14ac:dyDescent="0.15">
      <c r="A72" s="543"/>
      <c r="B72" s="544"/>
      <c r="C72" s="119"/>
      <c r="D72" s="84"/>
      <c r="E72" s="120"/>
      <c r="F72" s="121"/>
      <c r="G72" s="121"/>
      <c r="H72" s="121"/>
      <c r="I72" s="121"/>
      <c r="J72" s="121"/>
      <c r="K72" s="121"/>
      <c r="L72" s="121"/>
      <c r="M72" s="121"/>
      <c r="N72" s="121"/>
      <c r="O72" s="121"/>
      <c r="P72" s="121"/>
      <c r="Q72" s="121"/>
      <c r="R72" s="121"/>
      <c r="S72" s="121"/>
      <c r="T72" s="85"/>
      <c r="U72" s="122"/>
      <c r="V72" s="122"/>
      <c r="W72" s="86"/>
      <c r="X72" s="123"/>
      <c r="Y72" s="113"/>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c r="BR72" s="42"/>
      <c r="BS72" s="42"/>
      <c r="BT72" s="42"/>
      <c r="BU72" s="6"/>
      <c r="BV72" s="6"/>
      <c r="BW72" s="6"/>
      <c r="BX72" s="6"/>
      <c r="BY72" s="116"/>
      <c r="BZ72" s="116"/>
      <c r="CA72" s="116"/>
      <c r="CB72" s="47"/>
      <c r="CC72" s="6"/>
      <c r="CZ72" s="12"/>
      <c r="DA72" s="12"/>
    </row>
    <row r="73" spans="1:105" s="11" customFormat="1" ht="15" customHeight="1" x14ac:dyDescent="0.15">
      <c r="A73" s="735"/>
      <c r="B73" s="736"/>
      <c r="C73" s="124"/>
      <c r="D73" s="125"/>
      <c r="E73" s="126"/>
      <c r="F73" s="95"/>
      <c r="G73" s="95"/>
      <c r="H73" s="95"/>
      <c r="I73" s="95"/>
      <c r="J73" s="95"/>
      <c r="K73" s="95"/>
      <c r="L73" s="95"/>
      <c r="M73" s="95"/>
      <c r="N73" s="95"/>
      <c r="O73" s="95"/>
      <c r="P73" s="95"/>
      <c r="Q73" s="95"/>
      <c r="R73" s="95"/>
      <c r="S73" s="95"/>
      <c r="T73" s="99"/>
      <c r="U73" s="124"/>
      <c r="V73" s="124"/>
      <c r="W73" s="127"/>
      <c r="X73" s="128"/>
      <c r="Y73" s="113"/>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c r="BR73" s="42"/>
      <c r="BS73" s="42"/>
      <c r="BT73" s="42"/>
      <c r="BU73" s="6"/>
      <c r="BV73" s="6"/>
      <c r="BW73" s="6"/>
      <c r="BX73" s="6"/>
      <c r="BY73" s="116"/>
      <c r="BZ73" s="116"/>
      <c r="CA73" s="116"/>
      <c r="CB73" s="47"/>
      <c r="CC73" s="6"/>
      <c r="CZ73" s="12"/>
      <c r="DA73" s="12"/>
    </row>
    <row r="74" spans="1:105" s="11" customFormat="1" ht="30" customHeight="1" x14ac:dyDescent="0.2">
      <c r="A74" s="129"/>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554"/>
      <c r="B75" s="534"/>
      <c r="C75" s="557"/>
      <c r="D75" s="562"/>
      <c r="E75" s="563"/>
      <c r="F75" s="563"/>
      <c r="G75" s="563"/>
      <c r="H75" s="563"/>
      <c r="I75" s="563"/>
      <c r="J75" s="563"/>
      <c r="K75" s="563"/>
      <c r="L75" s="563"/>
      <c r="M75" s="563"/>
      <c r="N75" s="563"/>
      <c r="O75" s="563"/>
      <c r="P75" s="563"/>
      <c r="Q75" s="563"/>
      <c r="R75" s="563"/>
      <c r="S75" s="563"/>
      <c r="T75" s="564"/>
      <c r="U75" s="624"/>
      <c r="V75" s="624"/>
      <c r="W75" s="624"/>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556"/>
      <c r="B76" s="536"/>
      <c r="C76" s="559"/>
      <c r="D76" s="13"/>
      <c r="E76" s="108"/>
      <c r="F76" s="15"/>
      <c r="G76" s="15"/>
      <c r="H76" s="15"/>
      <c r="I76" s="16"/>
      <c r="J76" s="16"/>
      <c r="K76" s="16"/>
      <c r="L76" s="16"/>
      <c r="M76" s="16"/>
      <c r="N76" s="16"/>
      <c r="O76" s="16"/>
      <c r="P76" s="16"/>
      <c r="Q76" s="16"/>
      <c r="R76" s="16"/>
      <c r="S76" s="16"/>
      <c r="T76" s="17"/>
      <c r="U76" s="223"/>
      <c r="V76" s="223"/>
      <c r="W76" s="624"/>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598"/>
      <c r="B77" s="131"/>
      <c r="C77" s="109"/>
      <c r="D77" s="23"/>
      <c r="E77" s="24"/>
      <c r="F77" s="25"/>
      <c r="G77" s="25"/>
      <c r="H77" s="25"/>
      <c r="I77" s="25"/>
      <c r="J77" s="25"/>
      <c r="K77" s="25"/>
      <c r="L77" s="25"/>
      <c r="M77" s="25"/>
      <c r="N77" s="25"/>
      <c r="O77" s="25"/>
      <c r="P77" s="25"/>
      <c r="Q77" s="25"/>
      <c r="R77" s="25"/>
      <c r="S77" s="25"/>
      <c r="T77" s="34"/>
      <c r="U77" s="110"/>
      <c r="V77" s="110"/>
      <c r="W77" s="110"/>
      <c r="X77" s="132"/>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c r="BQ77" s="42"/>
      <c r="BR77" s="42"/>
      <c r="BS77" s="42"/>
      <c r="BT77" s="6"/>
      <c r="BU77" s="6"/>
      <c r="BV77" s="6"/>
      <c r="BW77" s="6"/>
      <c r="BX77" s="116"/>
      <c r="BY77" s="116"/>
      <c r="BZ77" s="116"/>
      <c r="CA77" s="116"/>
      <c r="CB77" s="6"/>
      <c r="CY77" s="12"/>
      <c r="CZ77" s="12"/>
    </row>
    <row r="78" spans="1:105" s="11" customFormat="1" ht="21.75" customHeight="1" x14ac:dyDescent="0.15">
      <c r="A78" s="599"/>
      <c r="B78" s="133"/>
      <c r="C78" s="119"/>
      <c r="D78" s="84"/>
      <c r="E78" s="120"/>
      <c r="F78" s="121"/>
      <c r="G78" s="121"/>
      <c r="H78" s="121"/>
      <c r="I78" s="121"/>
      <c r="J78" s="121"/>
      <c r="K78" s="121"/>
      <c r="L78" s="121"/>
      <c r="M78" s="121"/>
      <c r="N78" s="121"/>
      <c r="O78" s="121"/>
      <c r="P78" s="121"/>
      <c r="Q78" s="121"/>
      <c r="R78" s="121"/>
      <c r="S78" s="121"/>
      <c r="T78" s="85"/>
      <c r="U78" s="122"/>
      <c r="V78" s="122"/>
      <c r="W78" s="122"/>
      <c r="X78" s="132"/>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c r="BQ78" s="42"/>
      <c r="BR78" s="42"/>
      <c r="BS78" s="42"/>
      <c r="BT78" s="6"/>
      <c r="BU78" s="6"/>
      <c r="BV78" s="6"/>
      <c r="BW78" s="6"/>
      <c r="BX78" s="116"/>
      <c r="BY78" s="116"/>
      <c r="BZ78" s="116"/>
      <c r="CA78" s="116"/>
      <c r="CB78" s="6"/>
      <c r="CY78" s="12"/>
      <c r="CZ78" s="12"/>
    </row>
    <row r="79" spans="1:105" s="11" customFormat="1" ht="18" customHeight="1" x14ac:dyDescent="0.15">
      <c r="A79" s="600"/>
      <c r="B79" s="131"/>
      <c r="C79" s="109"/>
      <c r="D79" s="23"/>
      <c r="E79" s="24"/>
      <c r="F79" s="25"/>
      <c r="G79" s="25"/>
      <c r="H79" s="25"/>
      <c r="I79" s="25"/>
      <c r="J79" s="25"/>
      <c r="K79" s="25"/>
      <c r="L79" s="25"/>
      <c r="M79" s="25"/>
      <c r="N79" s="25"/>
      <c r="O79" s="25"/>
      <c r="P79" s="25"/>
      <c r="Q79" s="25"/>
      <c r="R79" s="25"/>
      <c r="S79" s="25"/>
      <c r="T79" s="34"/>
      <c r="U79" s="110"/>
      <c r="V79" s="110"/>
      <c r="W79" s="110"/>
      <c r="X79" s="132"/>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c r="BQ79" s="42"/>
      <c r="BR79" s="42"/>
      <c r="BS79" s="42"/>
      <c r="BT79" s="6"/>
      <c r="BU79" s="6"/>
      <c r="BV79" s="6"/>
      <c r="BW79" s="6"/>
      <c r="BX79" s="116"/>
      <c r="BY79" s="116"/>
      <c r="BZ79" s="116"/>
      <c r="CA79" s="116"/>
      <c r="CB79" s="6"/>
      <c r="CY79" s="12"/>
      <c r="CZ79" s="12"/>
    </row>
    <row r="80" spans="1:105" s="11" customFormat="1" ht="18" customHeight="1" x14ac:dyDescent="0.15">
      <c r="A80" s="601"/>
      <c r="B80" s="134"/>
      <c r="C80" s="117"/>
      <c r="D80" s="27"/>
      <c r="E80" s="49"/>
      <c r="F80" s="30"/>
      <c r="G80" s="30"/>
      <c r="H80" s="30"/>
      <c r="I80" s="30"/>
      <c r="J80" s="30"/>
      <c r="K80" s="30"/>
      <c r="L80" s="30"/>
      <c r="M80" s="30"/>
      <c r="N80" s="30"/>
      <c r="O80" s="30"/>
      <c r="P80" s="30"/>
      <c r="Q80" s="30"/>
      <c r="R80" s="30"/>
      <c r="S80" s="30"/>
      <c r="T80" s="28"/>
      <c r="U80" s="118"/>
      <c r="V80" s="118"/>
      <c r="W80" s="118"/>
      <c r="X80" s="132"/>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c r="BQ80" s="42"/>
      <c r="BR80" s="42"/>
      <c r="BS80" s="42"/>
      <c r="BT80" s="6"/>
      <c r="BU80" s="6"/>
      <c r="BV80" s="6"/>
      <c r="BW80" s="6"/>
      <c r="BX80" s="116"/>
      <c r="BY80" s="116"/>
      <c r="BZ80" s="116"/>
      <c r="CA80" s="116"/>
      <c r="CB80" s="6"/>
      <c r="CY80" s="12"/>
      <c r="CZ80" s="12"/>
    </row>
    <row r="81" spans="1:105" s="11" customFormat="1" ht="18" customHeight="1" x14ac:dyDescent="0.15">
      <c r="A81" s="602"/>
      <c r="B81" s="133"/>
      <c r="C81" s="119"/>
      <c r="D81" s="84"/>
      <c r="E81" s="120"/>
      <c r="F81" s="121"/>
      <c r="G81" s="121"/>
      <c r="H81" s="121"/>
      <c r="I81" s="121"/>
      <c r="J81" s="121"/>
      <c r="K81" s="121"/>
      <c r="L81" s="121"/>
      <c r="M81" s="121"/>
      <c r="N81" s="121"/>
      <c r="O81" s="121"/>
      <c r="P81" s="121"/>
      <c r="Q81" s="121"/>
      <c r="R81" s="121"/>
      <c r="S81" s="121"/>
      <c r="T81" s="85"/>
      <c r="U81" s="122"/>
      <c r="V81" s="122"/>
      <c r="W81" s="122"/>
      <c r="X81" s="132"/>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c r="BQ81" s="42"/>
      <c r="BR81" s="42"/>
      <c r="BS81" s="42"/>
      <c r="BT81" s="6"/>
      <c r="BU81" s="6"/>
      <c r="BV81" s="6"/>
      <c r="BW81" s="6"/>
      <c r="BX81" s="116"/>
      <c r="BY81" s="116"/>
      <c r="BZ81" s="116"/>
      <c r="CA81" s="116"/>
      <c r="CB81" s="6"/>
      <c r="CY81" s="12"/>
      <c r="CZ81" s="12"/>
    </row>
    <row r="82" spans="1:105" s="11" customFormat="1" ht="18" customHeight="1" x14ac:dyDescent="0.15">
      <c r="A82" s="539"/>
      <c r="B82" s="131"/>
      <c r="C82" s="109"/>
      <c r="D82" s="23"/>
      <c r="E82" s="24"/>
      <c r="F82" s="25"/>
      <c r="G82" s="25"/>
      <c r="H82" s="25"/>
      <c r="I82" s="25"/>
      <c r="J82" s="25"/>
      <c r="K82" s="25"/>
      <c r="L82" s="24"/>
      <c r="M82" s="25"/>
      <c r="N82" s="25"/>
      <c r="O82" s="25"/>
      <c r="P82" s="25"/>
      <c r="Q82" s="25"/>
      <c r="R82" s="25"/>
      <c r="S82" s="25"/>
      <c r="T82" s="34"/>
      <c r="U82" s="110"/>
      <c r="V82" s="110"/>
      <c r="W82" s="110"/>
      <c r="X82" s="132"/>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c r="BQ82" s="42"/>
      <c r="BR82" s="42"/>
      <c r="BS82" s="42"/>
      <c r="BT82" s="6"/>
      <c r="BU82" s="6"/>
      <c r="BV82" s="6"/>
      <c r="BW82" s="6"/>
      <c r="BX82" s="116"/>
      <c r="BY82" s="116"/>
      <c r="BZ82" s="116"/>
      <c r="CA82" s="116"/>
      <c r="CB82" s="6"/>
      <c r="CY82" s="12"/>
      <c r="CZ82" s="12"/>
    </row>
    <row r="83" spans="1:105" s="11" customFormat="1" ht="18" customHeight="1" x14ac:dyDescent="0.15">
      <c r="A83" s="540"/>
      <c r="B83" s="134"/>
      <c r="C83" s="117"/>
      <c r="D83" s="84"/>
      <c r="E83" s="120"/>
      <c r="F83" s="121"/>
      <c r="G83" s="121"/>
      <c r="H83" s="121"/>
      <c r="I83" s="121"/>
      <c r="J83" s="121"/>
      <c r="K83" s="121"/>
      <c r="L83" s="121"/>
      <c r="M83" s="121"/>
      <c r="N83" s="121"/>
      <c r="O83" s="121"/>
      <c r="P83" s="121"/>
      <c r="Q83" s="121"/>
      <c r="R83" s="121"/>
      <c r="S83" s="121"/>
      <c r="T83" s="85"/>
      <c r="U83" s="122"/>
      <c r="V83" s="122"/>
      <c r="W83" s="122"/>
      <c r="X83" s="132"/>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c r="BQ83" s="42"/>
      <c r="BR83" s="42"/>
      <c r="BS83" s="42"/>
      <c r="BT83" s="6"/>
      <c r="BU83" s="6"/>
      <c r="BV83" s="6"/>
      <c r="BW83" s="6"/>
      <c r="BX83" s="116"/>
      <c r="BY83" s="116"/>
      <c r="BZ83" s="116"/>
      <c r="CA83" s="116"/>
      <c r="CB83" s="6"/>
      <c r="CY83" s="12"/>
      <c r="CZ83" s="12"/>
    </row>
    <row r="84" spans="1:105" s="11" customFormat="1" ht="18" customHeight="1" x14ac:dyDescent="0.15">
      <c r="A84" s="539"/>
      <c r="B84" s="131"/>
      <c r="C84" s="109"/>
      <c r="D84" s="23"/>
      <c r="E84" s="24"/>
      <c r="F84" s="25"/>
      <c r="G84" s="25"/>
      <c r="H84" s="25"/>
      <c r="I84" s="25"/>
      <c r="J84" s="25"/>
      <c r="K84" s="25"/>
      <c r="L84" s="50"/>
      <c r="M84" s="50"/>
      <c r="N84" s="50"/>
      <c r="O84" s="50"/>
      <c r="P84" s="50"/>
      <c r="Q84" s="50"/>
      <c r="R84" s="50"/>
      <c r="S84" s="50"/>
      <c r="T84" s="135"/>
      <c r="U84" s="110"/>
      <c r="V84" s="110"/>
      <c r="W84" s="110"/>
      <c r="X84" s="132"/>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c r="BQ84" s="42"/>
      <c r="BR84" s="42"/>
      <c r="BS84" s="42"/>
      <c r="BT84" s="6"/>
      <c r="BU84" s="6"/>
      <c r="BV84" s="6"/>
      <c r="BW84" s="6"/>
      <c r="BX84" s="116"/>
      <c r="BY84" s="116"/>
      <c r="BZ84" s="116"/>
      <c r="CA84" s="116"/>
      <c r="CB84" s="6"/>
      <c r="CY84" s="12"/>
      <c r="CZ84" s="12"/>
    </row>
    <row r="85" spans="1:105" s="11" customFormat="1" ht="18" customHeight="1" x14ac:dyDescent="0.15">
      <c r="A85" s="540"/>
      <c r="B85" s="134"/>
      <c r="C85" s="117"/>
      <c r="D85" s="84"/>
      <c r="E85" s="120"/>
      <c r="F85" s="121"/>
      <c r="G85" s="121"/>
      <c r="H85" s="121"/>
      <c r="I85" s="121"/>
      <c r="J85" s="121"/>
      <c r="K85" s="121"/>
      <c r="L85" s="136"/>
      <c r="M85" s="50"/>
      <c r="N85" s="50"/>
      <c r="O85" s="50"/>
      <c r="P85" s="50"/>
      <c r="Q85" s="50"/>
      <c r="R85" s="50"/>
      <c r="S85" s="50"/>
      <c r="T85" s="135"/>
      <c r="U85" s="137"/>
      <c r="V85" s="137"/>
      <c r="W85" s="137"/>
      <c r="X85" s="132"/>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c r="BQ85" s="42"/>
      <c r="BR85" s="42"/>
      <c r="BS85" s="42"/>
      <c r="BT85" s="6"/>
      <c r="BU85" s="6"/>
      <c r="BV85" s="6"/>
      <c r="BW85" s="6"/>
      <c r="BX85" s="116"/>
      <c r="BY85" s="116"/>
      <c r="BZ85" s="116"/>
      <c r="CA85" s="116"/>
      <c r="CB85" s="6"/>
      <c r="CY85" s="12"/>
      <c r="CZ85" s="12"/>
    </row>
    <row r="86" spans="1:105" s="11" customFormat="1" ht="18" customHeight="1" x14ac:dyDescent="0.15">
      <c r="A86" s="534"/>
      <c r="B86" s="138"/>
      <c r="C86" s="139"/>
      <c r="D86" s="140"/>
      <c r="E86" s="140"/>
      <c r="F86" s="140"/>
      <c r="G86" s="141"/>
      <c r="H86" s="141"/>
      <c r="I86" s="141"/>
      <c r="J86" s="141"/>
      <c r="K86" s="141"/>
      <c r="L86" s="141"/>
      <c r="M86" s="141"/>
      <c r="N86" s="141"/>
      <c r="O86" s="141"/>
      <c r="P86" s="141"/>
      <c r="Q86" s="141"/>
      <c r="R86" s="141"/>
      <c r="S86" s="141"/>
      <c r="T86" s="142"/>
      <c r="U86" s="143"/>
      <c r="V86" s="143"/>
      <c r="W86" s="143"/>
      <c r="X86" s="132"/>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c r="BQ86" s="42"/>
      <c r="BR86" s="42"/>
      <c r="BT86" s="6"/>
      <c r="BU86" s="6"/>
      <c r="BV86" s="6"/>
      <c r="BW86" s="6"/>
      <c r="BX86" s="116"/>
      <c r="BY86" s="116"/>
      <c r="BZ86" s="116"/>
      <c r="CA86" s="6"/>
      <c r="CB86" s="6"/>
      <c r="CY86" s="12"/>
      <c r="CZ86" s="12"/>
    </row>
    <row r="87" spans="1:105" s="11" customFormat="1" ht="18" customHeight="1" x14ac:dyDescent="0.15">
      <c r="A87" s="536"/>
      <c r="B87" s="133"/>
      <c r="C87" s="119"/>
      <c r="D87" s="144"/>
      <c r="E87" s="144"/>
      <c r="F87" s="144"/>
      <c r="G87" s="121"/>
      <c r="H87" s="121"/>
      <c r="I87" s="121"/>
      <c r="J87" s="121"/>
      <c r="K87" s="121"/>
      <c r="L87" s="121"/>
      <c r="M87" s="121"/>
      <c r="N87" s="121"/>
      <c r="O87" s="121"/>
      <c r="P87" s="121"/>
      <c r="Q87" s="121"/>
      <c r="R87" s="121"/>
      <c r="S87" s="121"/>
      <c r="T87" s="85"/>
      <c r="U87" s="122"/>
      <c r="V87" s="122"/>
      <c r="W87" s="122"/>
      <c r="X87" s="132"/>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c r="BQ87" s="42"/>
      <c r="BR87" s="42"/>
      <c r="BT87" s="6"/>
      <c r="BU87" s="6"/>
      <c r="BV87" s="6"/>
      <c r="BW87" s="6"/>
      <c r="BX87" s="116"/>
      <c r="BY87" s="116"/>
      <c r="BZ87" s="116"/>
      <c r="CA87" s="6"/>
      <c r="CB87" s="6"/>
      <c r="CY87" s="12"/>
      <c r="CZ87" s="12"/>
    </row>
    <row r="88" spans="1:105" s="6" customFormat="1" ht="30" customHeight="1" x14ac:dyDescent="0.2">
      <c r="A88" s="145"/>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22"/>
      <c r="B89" s="147"/>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c r="B90" s="148"/>
      <c r="C90" s="149"/>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c r="BR90" s="6"/>
      <c r="BS90" s="6"/>
      <c r="BT90" s="6"/>
      <c r="BU90" s="6"/>
      <c r="BV90" s="6"/>
      <c r="BW90" s="6"/>
      <c r="BX90" s="116"/>
      <c r="BY90" s="6"/>
      <c r="BZ90" s="6"/>
      <c r="CA90" s="6"/>
      <c r="CB90" s="6"/>
      <c r="CW90" s="12"/>
      <c r="CX90" s="12"/>
    </row>
    <row r="91" spans="1:105" s="11" customFormat="1" ht="20.25" customHeight="1" x14ac:dyDescent="0.15">
      <c r="A91" s="134"/>
      <c r="B91" s="150"/>
      <c r="C91" s="149"/>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c r="BR91" s="6"/>
      <c r="BS91" s="6"/>
      <c r="BT91" s="6"/>
      <c r="BU91" s="6"/>
      <c r="BV91" s="6"/>
      <c r="BW91" s="6"/>
      <c r="BX91" s="116"/>
      <c r="BY91" s="6"/>
      <c r="BZ91" s="6"/>
      <c r="CA91" s="6"/>
      <c r="CB91" s="6"/>
      <c r="CW91" s="12"/>
      <c r="CX91" s="12"/>
    </row>
    <row r="92" spans="1:105" s="11" customFormat="1" ht="17.25" customHeight="1" x14ac:dyDescent="0.15">
      <c r="A92" s="151"/>
      <c r="B92" s="150"/>
      <c r="C92" s="149"/>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c r="B94" s="155"/>
      <c r="C94" s="155"/>
      <c r="D94" s="155"/>
      <c r="E94" s="156"/>
      <c r="F94" s="156"/>
      <c r="G94" s="156"/>
      <c r="AA94" s="107"/>
      <c r="AD94" s="107"/>
      <c r="AG94" s="107"/>
      <c r="AJ94" s="107"/>
      <c r="AR94" s="3"/>
      <c r="BZ94" s="11"/>
      <c r="CZ94" s="3"/>
      <c r="DA94" s="3"/>
    </row>
    <row r="95" spans="1:105" s="11" customFormat="1" x14ac:dyDescent="0.15">
      <c r="A95" s="548"/>
      <c r="B95" s="738"/>
      <c r="C95" s="157"/>
      <c r="D95" s="157"/>
      <c r="E95" s="157"/>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739"/>
      <c r="B96" s="739"/>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737"/>
      <c r="B97" s="737"/>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737"/>
      <c r="B98" s="737"/>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737"/>
      <c r="B99" s="737"/>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737"/>
      <c r="B100" s="737"/>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737"/>
      <c r="B101" s="737"/>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737"/>
      <c r="B102" s="737"/>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737"/>
      <c r="B103" s="737"/>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737"/>
      <c r="B104" s="737"/>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737"/>
      <c r="B105" s="737"/>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737"/>
      <c r="B106" s="737"/>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737"/>
      <c r="B107" s="737"/>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737"/>
      <c r="B108" s="737"/>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737"/>
      <c r="B109" s="737"/>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737"/>
      <c r="B110" s="737"/>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740"/>
      <c r="B111" s="740"/>
      <c r="C111" s="208"/>
      <c r="D111" s="208"/>
      <c r="E111" s="208"/>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26"/>
      <c r="B112" s="227"/>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26"/>
      <c r="B113" s="227"/>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26"/>
      <c r="B115" s="227"/>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26"/>
      <c r="B116" s="227"/>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8"/>
      <c r="B117" s="229"/>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c r="B118" s="159"/>
      <c r="N118" s="8"/>
      <c r="X118" s="160"/>
      <c r="AD118" s="107"/>
      <c r="AE118" s="107"/>
      <c r="AH118" s="107"/>
      <c r="AK118" s="107"/>
      <c r="AP118" s="107"/>
    </row>
    <row r="119" spans="1:104" s="11" customFormat="1" ht="89.25" customHeight="1" x14ac:dyDescent="0.15">
      <c r="A119" s="581"/>
      <c r="B119" s="548"/>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741"/>
      <c r="AG119" s="549"/>
      <c r="AH119" s="548"/>
      <c r="AI119" s="549"/>
      <c r="AJ119" s="548"/>
      <c r="AK119" s="549"/>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582"/>
      <c r="B120" s="534"/>
      <c r="C120" s="581"/>
      <c r="D120" s="595"/>
      <c r="E120" s="595"/>
      <c r="F120" s="595"/>
      <c r="G120" s="595"/>
      <c r="H120" s="595"/>
      <c r="I120" s="595"/>
      <c r="J120" s="595"/>
      <c r="K120" s="595"/>
      <c r="L120" s="595"/>
      <c r="M120" s="595"/>
      <c r="N120" s="595"/>
      <c r="O120" s="595"/>
      <c r="P120" s="595"/>
      <c r="Q120" s="595"/>
      <c r="R120" s="595"/>
      <c r="S120" s="590"/>
      <c r="T120" s="581"/>
      <c r="U120" s="590"/>
      <c r="V120" s="557"/>
      <c r="W120" s="539"/>
      <c r="X120" s="548"/>
      <c r="Y120" s="716"/>
      <c r="Z120" s="716"/>
      <c r="AA120" s="716"/>
      <c r="AB120" s="716"/>
      <c r="AC120" s="716"/>
      <c r="AD120" s="716"/>
      <c r="AE120" s="716"/>
      <c r="AF120" s="748"/>
      <c r="AG120" s="745"/>
      <c r="AH120" s="742"/>
      <c r="AI120" s="745"/>
      <c r="AJ120" s="742"/>
      <c r="AK120" s="745"/>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582"/>
      <c r="B121" s="535"/>
      <c r="C121" s="583"/>
      <c r="D121" s="603"/>
      <c r="E121" s="603"/>
      <c r="F121" s="603"/>
      <c r="G121" s="603"/>
      <c r="H121" s="603"/>
      <c r="I121" s="603"/>
      <c r="J121" s="603"/>
      <c r="K121" s="603"/>
      <c r="L121" s="603"/>
      <c r="M121" s="603"/>
      <c r="N121" s="603"/>
      <c r="O121" s="603"/>
      <c r="P121" s="603"/>
      <c r="Q121" s="603"/>
      <c r="R121" s="603"/>
      <c r="S121" s="591"/>
      <c r="T121" s="583"/>
      <c r="U121" s="591"/>
      <c r="V121" s="559"/>
      <c r="W121" s="561"/>
      <c r="X121" s="562"/>
      <c r="Y121" s="563"/>
      <c r="Z121" s="563"/>
      <c r="AA121" s="564"/>
      <c r="AB121" s="562"/>
      <c r="AC121" s="563"/>
      <c r="AD121" s="563"/>
      <c r="AE121" s="563"/>
      <c r="AF121" s="749"/>
      <c r="AG121" s="746"/>
      <c r="AH121" s="743"/>
      <c r="AI121" s="746"/>
      <c r="AJ121" s="743"/>
      <c r="AK121" s="74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583"/>
      <c r="B122" s="536"/>
      <c r="C122" s="13"/>
      <c r="D122" s="108"/>
      <c r="E122" s="15"/>
      <c r="F122" s="15"/>
      <c r="G122" s="15"/>
      <c r="H122" s="16"/>
      <c r="I122" s="16"/>
      <c r="J122" s="16"/>
      <c r="K122" s="16"/>
      <c r="L122" s="16"/>
      <c r="M122" s="16"/>
      <c r="N122" s="16"/>
      <c r="O122" s="16"/>
      <c r="P122" s="16"/>
      <c r="Q122" s="16"/>
      <c r="R122" s="16"/>
      <c r="S122" s="17"/>
      <c r="T122" s="13"/>
      <c r="U122" s="18"/>
      <c r="V122" s="220"/>
      <c r="W122" s="18"/>
      <c r="X122" s="216"/>
      <c r="Y122" s="19"/>
      <c r="Z122" s="15"/>
      <c r="AA122" s="18"/>
      <c r="AB122" s="19"/>
      <c r="AC122" s="19"/>
      <c r="AD122" s="15"/>
      <c r="AE122" s="161"/>
      <c r="AF122" s="750"/>
      <c r="AG122" s="747"/>
      <c r="AH122" s="744"/>
      <c r="AI122" s="747"/>
      <c r="AJ122" s="744"/>
      <c r="AK122" s="74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c r="B123" s="22"/>
      <c r="C123" s="23"/>
      <c r="D123" s="49"/>
      <c r="E123" s="30"/>
      <c r="F123" s="30"/>
      <c r="G123" s="30"/>
      <c r="H123" s="52"/>
      <c r="I123" s="52"/>
      <c r="J123" s="52"/>
      <c r="K123" s="52"/>
      <c r="L123" s="52"/>
      <c r="M123" s="52"/>
      <c r="N123" s="52"/>
      <c r="O123" s="52"/>
      <c r="P123" s="52"/>
      <c r="Q123" s="52"/>
      <c r="R123" s="52"/>
      <c r="S123" s="52"/>
      <c r="T123" s="27"/>
      <c r="U123" s="28"/>
      <c r="V123" s="27"/>
      <c r="W123" s="28"/>
      <c r="X123" s="29"/>
      <c r="Y123" s="27"/>
      <c r="Z123" s="30"/>
      <c r="AA123" s="28"/>
      <c r="AB123" s="31"/>
      <c r="AC123" s="27"/>
      <c r="AD123" s="30"/>
      <c r="AE123" s="52"/>
      <c r="AF123" s="162"/>
      <c r="AG123" s="28"/>
      <c r="AH123" s="163"/>
      <c r="AI123" s="164"/>
      <c r="AJ123" s="163"/>
      <c r="AK123" s="164"/>
      <c r="AL123" s="41"/>
      <c r="AM123" s="6"/>
      <c r="AN123" s="107"/>
      <c r="AO123" s="6"/>
      <c r="AP123" s="6"/>
      <c r="AQ123" s="6"/>
      <c r="AR123" s="6"/>
      <c r="AS123" s="6"/>
      <c r="AT123" s="6"/>
      <c r="AU123" s="6"/>
      <c r="BF123" s="6"/>
      <c r="BG123" s="6"/>
      <c r="BH123" s="6"/>
      <c r="BI123" s="6"/>
      <c r="BJ123" s="6"/>
      <c r="BK123" s="6"/>
      <c r="BL123" s="6"/>
      <c r="BM123" s="6"/>
      <c r="BN123" s="6"/>
      <c r="BO123" s="6"/>
      <c r="BP123" s="42"/>
      <c r="BQ123" s="43"/>
      <c r="BR123" s="43"/>
      <c r="BS123" s="43"/>
      <c r="BT123" s="43"/>
      <c r="BU123" s="44"/>
      <c r="BV123" s="45"/>
      <c r="BW123" s="46"/>
      <c r="BX123" s="47"/>
      <c r="BY123" s="47"/>
      <c r="BZ123" s="47"/>
      <c r="CA123" s="47"/>
      <c r="CB123" s="47"/>
      <c r="CC123" s="47"/>
      <c r="CD123" s="47"/>
    </row>
    <row r="124" spans="1:104" s="11" customFormat="1" ht="15" customHeight="1" x14ac:dyDescent="0.15">
      <c r="A124" s="48"/>
      <c r="B124" s="22"/>
      <c r="C124" s="27"/>
      <c r="D124" s="49"/>
      <c r="E124" s="30"/>
      <c r="F124" s="30"/>
      <c r="G124" s="30"/>
      <c r="H124" s="52"/>
      <c r="I124" s="52"/>
      <c r="J124" s="52"/>
      <c r="K124" s="52"/>
      <c r="L124" s="52"/>
      <c r="M124" s="52"/>
      <c r="N124" s="52"/>
      <c r="O124" s="52"/>
      <c r="P124" s="52"/>
      <c r="Q124" s="52"/>
      <c r="R124" s="52"/>
      <c r="S124" s="52"/>
      <c r="T124" s="27"/>
      <c r="U124" s="28"/>
      <c r="V124" s="27"/>
      <c r="W124" s="28"/>
      <c r="X124" s="29"/>
      <c r="Y124" s="27"/>
      <c r="Z124" s="30"/>
      <c r="AA124" s="28"/>
      <c r="AB124" s="31"/>
      <c r="AC124" s="27"/>
      <c r="AD124" s="30"/>
      <c r="AE124" s="52"/>
      <c r="AF124" s="162"/>
      <c r="AG124" s="28"/>
      <c r="AH124" s="165"/>
      <c r="AI124" s="166"/>
      <c r="AJ124" s="165"/>
      <c r="AK124" s="166"/>
      <c r="AL124" s="132"/>
      <c r="AM124" s="6"/>
      <c r="AN124" s="107"/>
      <c r="AO124" s="6"/>
      <c r="AP124" s="6"/>
      <c r="AQ124" s="6"/>
      <c r="AR124" s="6"/>
      <c r="AS124" s="6"/>
      <c r="AT124" s="6"/>
      <c r="AU124" s="6"/>
      <c r="BG124" s="6"/>
      <c r="BH124" s="6"/>
      <c r="BI124" s="6"/>
      <c r="BJ124" s="6"/>
      <c r="BK124" s="6"/>
      <c r="BL124" s="6"/>
      <c r="BM124" s="6"/>
      <c r="BN124" s="6"/>
      <c r="BO124" s="6"/>
      <c r="BP124" s="6"/>
      <c r="BQ124" s="42"/>
      <c r="BR124" s="42"/>
      <c r="BS124" s="42"/>
      <c r="BT124" s="42"/>
      <c r="BU124" s="42"/>
      <c r="BY124" s="116"/>
      <c r="BZ124" s="116"/>
      <c r="CA124" s="116"/>
      <c r="CB124" s="116"/>
      <c r="CC124" s="6"/>
    </row>
    <row r="125" spans="1:104" s="11" customFormat="1" ht="15" customHeight="1" x14ac:dyDescent="0.15">
      <c r="A125" s="48"/>
      <c r="B125" s="22"/>
      <c r="C125" s="27"/>
      <c r="D125" s="49"/>
      <c r="E125" s="30"/>
      <c r="F125" s="30"/>
      <c r="G125" s="30"/>
      <c r="H125" s="52"/>
      <c r="I125" s="52"/>
      <c r="J125" s="52"/>
      <c r="K125" s="52"/>
      <c r="L125" s="52"/>
      <c r="M125" s="52"/>
      <c r="N125" s="52"/>
      <c r="O125" s="52"/>
      <c r="P125" s="52"/>
      <c r="Q125" s="52"/>
      <c r="R125" s="52"/>
      <c r="S125" s="52"/>
      <c r="T125" s="27"/>
      <c r="U125" s="28"/>
      <c r="V125" s="27"/>
      <c r="W125" s="28"/>
      <c r="X125" s="29"/>
      <c r="Y125" s="27"/>
      <c r="Z125" s="30"/>
      <c r="AA125" s="28"/>
      <c r="AB125" s="31"/>
      <c r="AC125" s="27"/>
      <c r="AD125" s="30"/>
      <c r="AE125" s="52"/>
      <c r="AF125" s="162"/>
      <c r="AG125" s="28"/>
      <c r="AH125" s="165"/>
      <c r="AI125" s="166"/>
      <c r="AJ125" s="165"/>
      <c r="AK125" s="166"/>
      <c r="AL125" s="132"/>
      <c r="AM125" s="6"/>
      <c r="AN125" s="107"/>
      <c r="AO125" s="6"/>
      <c r="AP125" s="6"/>
      <c r="AQ125" s="6"/>
      <c r="AR125" s="6"/>
      <c r="AS125" s="6"/>
      <c r="AT125" s="6"/>
      <c r="AU125" s="6"/>
      <c r="BG125" s="6"/>
      <c r="BH125" s="6"/>
      <c r="BI125" s="6"/>
      <c r="BJ125" s="6"/>
      <c r="BK125" s="6"/>
      <c r="BL125" s="6"/>
      <c r="BM125" s="6"/>
      <c r="BN125" s="6"/>
      <c r="BO125" s="6"/>
      <c r="BP125" s="6"/>
      <c r="BQ125" s="42"/>
      <c r="BR125" s="42"/>
      <c r="BS125" s="42"/>
      <c r="BT125" s="42"/>
      <c r="BU125" s="42"/>
      <c r="BY125" s="116"/>
      <c r="BZ125" s="116"/>
      <c r="CA125" s="116"/>
      <c r="CB125" s="116"/>
      <c r="CC125" s="6"/>
    </row>
    <row r="126" spans="1:104" s="11" customFormat="1" ht="15" customHeight="1" x14ac:dyDescent="0.15">
      <c r="A126" s="48"/>
      <c r="B126" s="22"/>
      <c r="C126" s="27"/>
      <c r="D126" s="49"/>
      <c r="E126" s="30"/>
      <c r="F126" s="30"/>
      <c r="G126" s="30"/>
      <c r="H126" s="52"/>
      <c r="I126" s="52"/>
      <c r="J126" s="52"/>
      <c r="K126" s="52"/>
      <c r="L126" s="52"/>
      <c r="M126" s="52"/>
      <c r="N126" s="52"/>
      <c r="O126" s="52"/>
      <c r="P126" s="52"/>
      <c r="Q126" s="52"/>
      <c r="R126" s="52"/>
      <c r="S126" s="52"/>
      <c r="T126" s="27"/>
      <c r="U126" s="28"/>
      <c r="V126" s="27"/>
      <c r="W126" s="28"/>
      <c r="X126" s="29"/>
      <c r="Y126" s="27"/>
      <c r="Z126" s="30"/>
      <c r="AA126" s="28"/>
      <c r="AB126" s="31"/>
      <c r="AC126" s="27"/>
      <c r="AD126" s="30"/>
      <c r="AE126" s="52"/>
      <c r="AF126" s="162"/>
      <c r="AG126" s="28"/>
      <c r="AH126" s="165"/>
      <c r="AI126" s="166"/>
      <c r="AJ126" s="165"/>
      <c r="AK126" s="166"/>
      <c r="AL126" s="132"/>
      <c r="AM126" s="6"/>
      <c r="AN126" s="107"/>
      <c r="AO126" s="6"/>
      <c r="AP126" s="6"/>
      <c r="AQ126" s="6"/>
      <c r="AR126" s="6"/>
      <c r="AS126" s="6"/>
      <c r="AT126" s="6"/>
      <c r="AU126" s="6"/>
      <c r="BG126" s="6"/>
      <c r="BH126" s="6"/>
      <c r="BI126" s="6"/>
      <c r="BJ126" s="6"/>
      <c r="BK126" s="6"/>
      <c r="BL126" s="6"/>
      <c r="BM126" s="6"/>
      <c r="BN126" s="6"/>
      <c r="BO126" s="6"/>
      <c r="BP126" s="6"/>
      <c r="BQ126" s="42"/>
      <c r="BR126" s="42"/>
      <c r="BS126" s="42"/>
      <c r="BT126" s="42"/>
      <c r="BU126" s="42"/>
      <c r="BY126" s="116"/>
      <c r="BZ126" s="116"/>
      <c r="CA126" s="116"/>
      <c r="CB126" s="116"/>
      <c r="CC126" s="6"/>
    </row>
    <row r="127" spans="1:104" s="11" customFormat="1" ht="15" customHeight="1" x14ac:dyDescent="0.15">
      <c r="A127" s="48"/>
      <c r="B127" s="22"/>
      <c r="C127" s="27"/>
      <c r="D127" s="49"/>
      <c r="E127" s="30"/>
      <c r="F127" s="30"/>
      <c r="G127" s="30"/>
      <c r="H127" s="52"/>
      <c r="I127" s="52"/>
      <c r="J127" s="52"/>
      <c r="K127" s="52"/>
      <c r="L127" s="52"/>
      <c r="M127" s="52"/>
      <c r="N127" s="52"/>
      <c r="O127" s="52"/>
      <c r="P127" s="52"/>
      <c r="Q127" s="52"/>
      <c r="R127" s="52"/>
      <c r="S127" s="52"/>
      <c r="T127" s="27"/>
      <c r="U127" s="28"/>
      <c r="V127" s="27"/>
      <c r="W127" s="28"/>
      <c r="X127" s="29"/>
      <c r="Y127" s="27"/>
      <c r="Z127" s="30"/>
      <c r="AA127" s="28"/>
      <c r="AB127" s="31"/>
      <c r="AC127" s="27"/>
      <c r="AD127" s="30"/>
      <c r="AE127" s="52"/>
      <c r="AF127" s="162"/>
      <c r="AG127" s="28"/>
      <c r="AH127" s="165"/>
      <c r="AI127" s="166"/>
      <c r="AJ127" s="165"/>
      <c r="AK127" s="166"/>
      <c r="AL127" s="132"/>
      <c r="AM127" s="6"/>
      <c r="AN127" s="107"/>
      <c r="AO127" s="6"/>
      <c r="AP127" s="6"/>
      <c r="AQ127" s="6"/>
      <c r="AR127" s="6"/>
      <c r="AS127" s="6"/>
      <c r="AT127" s="6"/>
      <c r="AU127" s="6"/>
      <c r="BG127" s="6"/>
      <c r="BH127" s="6"/>
      <c r="BI127" s="6"/>
      <c r="BJ127" s="6"/>
      <c r="BK127" s="6"/>
      <c r="BL127" s="6"/>
      <c r="BM127" s="6"/>
      <c r="BN127" s="6"/>
      <c r="BO127" s="6"/>
      <c r="BP127" s="6"/>
      <c r="BQ127" s="42"/>
      <c r="BR127" s="42"/>
      <c r="BS127" s="42"/>
      <c r="BT127" s="42"/>
      <c r="BU127" s="42"/>
      <c r="BY127" s="116"/>
      <c r="BZ127" s="116"/>
      <c r="CA127" s="116"/>
      <c r="CB127" s="116"/>
      <c r="CC127" s="6"/>
    </row>
    <row r="128" spans="1:104" s="11" customFormat="1" ht="15" customHeight="1" x14ac:dyDescent="0.15">
      <c r="A128" s="48"/>
      <c r="B128" s="22"/>
      <c r="C128" s="27"/>
      <c r="D128" s="49"/>
      <c r="E128" s="30"/>
      <c r="F128" s="30"/>
      <c r="G128" s="30"/>
      <c r="H128" s="52"/>
      <c r="I128" s="52"/>
      <c r="J128" s="52"/>
      <c r="K128" s="52"/>
      <c r="L128" s="52"/>
      <c r="M128" s="52"/>
      <c r="N128" s="52"/>
      <c r="O128" s="52"/>
      <c r="P128" s="52"/>
      <c r="Q128" s="52"/>
      <c r="R128" s="52"/>
      <c r="S128" s="52"/>
      <c r="T128" s="27"/>
      <c r="U128" s="28"/>
      <c r="V128" s="27"/>
      <c r="W128" s="28"/>
      <c r="X128" s="29"/>
      <c r="Y128" s="27"/>
      <c r="Z128" s="30"/>
      <c r="AA128" s="28"/>
      <c r="AB128" s="31"/>
      <c r="AC128" s="27"/>
      <c r="AD128" s="30"/>
      <c r="AE128" s="52"/>
      <c r="AF128" s="162"/>
      <c r="AG128" s="28"/>
      <c r="AH128" s="165"/>
      <c r="AI128" s="166"/>
      <c r="AJ128" s="165"/>
      <c r="AK128" s="166"/>
      <c r="AL128" s="132"/>
      <c r="AM128" s="6"/>
      <c r="AN128" s="107"/>
      <c r="AO128" s="6"/>
      <c r="AP128" s="6"/>
      <c r="AQ128" s="6"/>
      <c r="AR128" s="6"/>
      <c r="AS128" s="6"/>
      <c r="AT128" s="6"/>
      <c r="AU128" s="6"/>
      <c r="BG128" s="6"/>
      <c r="BH128" s="6"/>
      <c r="BI128" s="6"/>
      <c r="BJ128" s="6"/>
      <c r="BK128" s="6"/>
      <c r="BL128" s="6"/>
      <c r="BM128" s="6"/>
      <c r="BN128" s="6"/>
      <c r="BO128" s="6"/>
      <c r="BP128" s="6"/>
      <c r="BQ128" s="42"/>
      <c r="BR128" s="42"/>
      <c r="BS128" s="42"/>
      <c r="BT128" s="42"/>
      <c r="BU128" s="42"/>
      <c r="BY128" s="116"/>
      <c r="BZ128" s="116"/>
      <c r="CA128" s="116"/>
      <c r="CB128" s="116"/>
      <c r="CC128" s="6"/>
    </row>
    <row r="129" spans="1:81" s="11" customFormat="1" ht="15" customHeight="1" x14ac:dyDescent="0.15">
      <c r="A129" s="48"/>
      <c r="B129" s="22"/>
      <c r="C129" s="27"/>
      <c r="D129" s="49"/>
      <c r="E129" s="30"/>
      <c r="F129" s="30"/>
      <c r="G129" s="30"/>
      <c r="H129" s="52"/>
      <c r="I129" s="52"/>
      <c r="J129" s="52"/>
      <c r="K129" s="52"/>
      <c r="L129" s="52"/>
      <c r="M129" s="52"/>
      <c r="N129" s="52"/>
      <c r="O129" s="52"/>
      <c r="P129" s="52"/>
      <c r="Q129" s="52"/>
      <c r="R129" s="52"/>
      <c r="S129" s="52"/>
      <c r="T129" s="27"/>
      <c r="U129" s="28"/>
      <c r="V129" s="27"/>
      <c r="W129" s="28"/>
      <c r="X129" s="29"/>
      <c r="Y129" s="27"/>
      <c r="Z129" s="30"/>
      <c r="AA129" s="28"/>
      <c r="AB129" s="31"/>
      <c r="AC129" s="27"/>
      <c r="AD129" s="30"/>
      <c r="AE129" s="52"/>
      <c r="AF129" s="162"/>
      <c r="AG129" s="28"/>
      <c r="AH129" s="165"/>
      <c r="AI129" s="166"/>
      <c r="AJ129" s="165"/>
      <c r="AK129" s="166"/>
      <c r="AL129" s="132"/>
      <c r="AM129" s="6"/>
      <c r="AN129" s="107"/>
      <c r="AO129" s="6"/>
      <c r="AP129" s="6"/>
      <c r="AQ129" s="6"/>
      <c r="AR129" s="6"/>
      <c r="AS129" s="6"/>
      <c r="AT129" s="6"/>
      <c r="AU129" s="6"/>
      <c r="BG129" s="6"/>
      <c r="BH129" s="6"/>
      <c r="BI129" s="6"/>
      <c r="BJ129" s="6"/>
      <c r="BK129" s="6"/>
      <c r="BL129" s="6"/>
      <c r="BM129" s="6"/>
      <c r="BN129" s="6"/>
      <c r="BO129" s="6"/>
      <c r="BP129" s="6"/>
      <c r="BQ129" s="42"/>
      <c r="BR129" s="42"/>
      <c r="BS129" s="42"/>
      <c r="BT129" s="42"/>
      <c r="BU129" s="42"/>
      <c r="BY129" s="116"/>
      <c r="BZ129" s="116"/>
      <c r="CA129" s="116"/>
      <c r="CB129" s="116"/>
      <c r="CC129" s="6"/>
    </row>
    <row r="130" spans="1:81" s="11" customFormat="1" ht="15" customHeight="1" x14ac:dyDescent="0.15">
      <c r="A130" s="73"/>
      <c r="B130" s="74"/>
      <c r="C130" s="75"/>
      <c r="D130" s="76"/>
      <c r="E130" s="77"/>
      <c r="F130" s="77"/>
      <c r="G130" s="77"/>
      <c r="H130" s="78"/>
      <c r="I130" s="78"/>
      <c r="J130" s="78"/>
      <c r="K130" s="78"/>
      <c r="L130" s="78"/>
      <c r="M130" s="78"/>
      <c r="N130" s="78"/>
      <c r="O130" s="78"/>
      <c r="P130" s="78"/>
      <c r="Q130" s="78"/>
      <c r="R130" s="78"/>
      <c r="S130" s="78"/>
      <c r="T130" s="75"/>
      <c r="U130" s="71"/>
      <c r="V130" s="79"/>
      <c r="W130" s="80"/>
      <c r="X130" s="81"/>
      <c r="Y130" s="75"/>
      <c r="Z130" s="77"/>
      <c r="AA130" s="71"/>
      <c r="AB130" s="82"/>
      <c r="AC130" s="75"/>
      <c r="AD130" s="77"/>
      <c r="AE130" s="78"/>
      <c r="AF130" s="162"/>
      <c r="AG130" s="28"/>
      <c r="AH130" s="165"/>
      <c r="AI130" s="166"/>
      <c r="AJ130" s="165"/>
      <c r="AK130" s="166"/>
      <c r="AL130" s="132"/>
      <c r="AM130" s="6"/>
      <c r="AN130" s="107"/>
      <c r="AO130" s="6"/>
      <c r="AP130" s="6"/>
      <c r="AQ130" s="6"/>
      <c r="AR130" s="6"/>
      <c r="AS130" s="6"/>
      <c r="AT130" s="6"/>
      <c r="AU130" s="6"/>
      <c r="BG130" s="6"/>
      <c r="BH130" s="6"/>
      <c r="BI130" s="6"/>
      <c r="BJ130" s="6"/>
      <c r="BK130" s="6"/>
      <c r="BL130" s="6"/>
      <c r="BM130" s="6"/>
      <c r="BN130" s="6"/>
      <c r="BO130" s="6"/>
      <c r="BP130" s="6"/>
      <c r="BQ130" s="42"/>
      <c r="BR130" s="42"/>
      <c r="BS130" s="42"/>
      <c r="BT130" s="42"/>
      <c r="BU130" s="42"/>
      <c r="BY130" s="116"/>
      <c r="BZ130" s="116"/>
      <c r="CA130" s="116"/>
      <c r="CB130" s="116"/>
      <c r="CC130" s="6"/>
    </row>
    <row r="131" spans="1:81" s="11" customFormat="1" ht="15" customHeight="1" x14ac:dyDescent="0.15">
      <c r="A131" s="216"/>
      <c r="B131" s="92"/>
      <c r="C131" s="93"/>
      <c r="D131" s="94"/>
      <c r="E131" s="95"/>
      <c r="F131" s="96"/>
      <c r="G131" s="97"/>
      <c r="H131" s="97"/>
      <c r="I131" s="97"/>
      <c r="J131" s="97"/>
      <c r="K131" s="97"/>
      <c r="L131" s="97"/>
      <c r="M131" s="97"/>
      <c r="N131" s="97"/>
      <c r="O131" s="97"/>
      <c r="P131" s="97"/>
      <c r="Q131" s="97"/>
      <c r="R131" s="97"/>
      <c r="S131" s="97"/>
      <c r="T131" s="98"/>
      <c r="U131" s="99"/>
      <c r="V131" s="98"/>
      <c r="W131" s="99"/>
      <c r="X131" s="98"/>
      <c r="Y131" s="98"/>
      <c r="Z131" s="95"/>
      <c r="AA131" s="94"/>
      <c r="AB131" s="93"/>
      <c r="AC131" s="98"/>
      <c r="AD131" s="95"/>
      <c r="AE131" s="94"/>
      <c r="AF131" s="167"/>
      <c r="AG131" s="99"/>
      <c r="AH131" s="93"/>
      <c r="AI131" s="99"/>
      <c r="AJ131" s="93"/>
      <c r="AK131" s="99"/>
      <c r="AL131" s="132"/>
      <c r="AM131" s="6"/>
      <c r="AN131" s="107"/>
      <c r="AO131" s="6"/>
      <c r="AP131" s="6"/>
      <c r="AQ131" s="6"/>
      <c r="AR131" s="6"/>
      <c r="AS131" s="6"/>
      <c r="AT131" s="6"/>
      <c r="AU131" s="6"/>
      <c r="BG131" s="6"/>
      <c r="BH131" s="6"/>
      <c r="BI131" s="6"/>
      <c r="BJ131" s="6"/>
      <c r="BK131" s="6"/>
      <c r="BL131" s="6"/>
      <c r="BM131" s="6"/>
      <c r="BN131" s="6"/>
      <c r="BO131" s="6"/>
      <c r="BP131" s="6"/>
      <c r="BQ131" s="42"/>
      <c r="BR131" s="42"/>
      <c r="BS131" s="42"/>
      <c r="BT131" s="42"/>
      <c r="BU131" s="42"/>
      <c r="BY131" s="116"/>
      <c r="BZ131" s="116"/>
      <c r="CA131" s="116"/>
      <c r="CB131" s="116"/>
      <c r="CC131" s="6"/>
    </row>
    <row r="132" spans="1:81" s="6" customFormat="1" ht="21.75" customHeight="1" x14ac:dyDescent="0.15">
      <c r="A132" s="168"/>
      <c r="X132" s="169"/>
      <c r="AD132" s="107"/>
      <c r="AE132" s="107"/>
      <c r="AH132" s="107"/>
      <c r="AK132" s="107"/>
      <c r="AP132" s="107"/>
    </row>
    <row r="133" spans="1:81" s="6" customFormat="1" ht="13.5" customHeight="1" x14ac:dyDescent="0.15">
      <c r="A133" s="168"/>
      <c r="AD133" s="107"/>
      <c r="AE133" s="107"/>
      <c r="AH133" s="107"/>
      <c r="AK133" s="107"/>
      <c r="AP133" s="107"/>
    </row>
    <row r="134" spans="1:81" s="6" customFormat="1" ht="33" customHeight="1" x14ac:dyDescent="0.25">
      <c r="A134" s="170"/>
      <c r="B134" s="8"/>
      <c r="C134" s="8"/>
      <c r="D134" s="8"/>
      <c r="E134" s="171"/>
      <c r="F134" s="171"/>
      <c r="G134" s="171"/>
      <c r="H134" s="171"/>
      <c r="AD134" s="107"/>
      <c r="AE134" s="107"/>
      <c r="AH134" s="107"/>
      <c r="AK134" s="107"/>
      <c r="AP134" s="107"/>
    </row>
    <row r="135" spans="1:81" s="6" customFormat="1" ht="10.5" customHeight="1" x14ac:dyDescent="0.15">
      <c r="A135" s="581"/>
      <c r="B135" s="534"/>
      <c r="C135" s="581"/>
      <c r="D135" s="595"/>
      <c r="E135" s="595"/>
      <c r="F135" s="595"/>
      <c r="G135" s="595"/>
      <c r="H135" s="595"/>
      <c r="I135" s="595"/>
      <c r="J135" s="595"/>
      <c r="K135" s="595"/>
      <c r="L135" s="595"/>
      <c r="M135" s="595"/>
      <c r="N135" s="595"/>
      <c r="O135" s="595"/>
      <c r="P135" s="595"/>
      <c r="Q135" s="595"/>
      <c r="R135" s="595"/>
      <c r="S135" s="590"/>
      <c r="T135" s="581"/>
      <c r="U135" s="607"/>
      <c r="V135" s="751"/>
      <c r="W135" s="590"/>
      <c r="AR135" s="107"/>
      <c r="AS135" s="107"/>
      <c r="AU135" s="107"/>
      <c r="BA135" s="107"/>
    </row>
    <row r="136" spans="1:81" s="6" customFormat="1" x14ac:dyDescent="0.15">
      <c r="A136" s="582"/>
      <c r="B136" s="535"/>
      <c r="C136" s="582"/>
      <c r="D136" s="756"/>
      <c r="E136" s="756"/>
      <c r="F136" s="756"/>
      <c r="G136" s="756"/>
      <c r="H136" s="756"/>
      <c r="I136" s="756"/>
      <c r="J136" s="756"/>
      <c r="K136" s="756"/>
      <c r="L136" s="756"/>
      <c r="M136" s="756"/>
      <c r="N136" s="756"/>
      <c r="O136" s="756"/>
      <c r="P136" s="756"/>
      <c r="Q136" s="756"/>
      <c r="R136" s="756"/>
      <c r="S136" s="709"/>
      <c r="T136" s="582"/>
      <c r="U136" s="608"/>
      <c r="V136" s="752"/>
      <c r="W136" s="709"/>
      <c r="AR136" s="107"/>
      <c r="AS136" s="107"/>
      <c r="AU136" s="107"/>
      <c r="BA136" s="107"/>
    </row>
    <row r="137" spans="1:81" s="6" customFormat="1" ht="27" customHeight="1" x14ac:dyDescent="0.25">
      <c r="A137" s="582"/>
      <c r="B137" s="535"/>
      <c r="C137" s="583"/>
      <c r="D137" s="603"/>
      <c r="E137" s="603"/>
      <c r="F137" s="603"/>
      <c r="G137" s="603"/>
      <c r="H137" s="603"/>
      <c r="I137" s="603"/>
      <c r="J137" s="603"/>
      <c r="K137" s="603"/>
      <c r="L137" s="603"/>
      <c r="M137" s="603"/>
      <c r="N137" s="603"/>
      <c r="O137" s="603"/>
      <c r="P137" s="603"/>
      <c r="Q137" s="603"/>
      <c r="R137" s="603"/>
      <c r="S137" s="591"/>
      <c r="T137" s="583"/>
      <c r="U137" s="609"/>
      <c r="V137" s="753"/>
      <c r="W137" s="591"/>
      <c r="Y137" s="172"/>
      <c r="AR137" s="107"/>
      <c r="AS137" s="107"/>
      <c r="AU137" s="107"/>
      <c r="BA137" s="107"/>
    </row>
    <row r="138" spans="1:81" s="6" customFormat="1" ht="27" customHeight="1" x14ac:dyDescent="0.15">
      <c r="A138" s="583"/>
      <c r="B138" s="536"/>
      <c r="C138" s="13"/>
      <c r="D138" s="173"/>
      <c r="E138" s="15"/>
      <c r="F138" s="15"/>
      <c r="G138" s="15"/>
      <c r="H138" s="16"/>
      <c r="I138" s="16"/>
      <c r="J138" s="16"/>
      <c r="K138" s="16"/>
      <c r="L138" s="16"/>
      <c r="M138" s="16"/>
      <c r="N138" s="16"/>
      <c r="O138" s="16"/>
      <c r="P138" s="16"/>
      <c r="Q138" s="16"/>
      <c r="R138" s="16"/>
      <c r="S138" s="17"/>
      <c r="T138" s="13"/>
      <c r="U138" s="174"/>
      <c r="V138" s="175"/>
      <c r="W138" s="18"/>
      <c r="AR138" s="107"/>
      <c r="AS138" s="107"/>
      <c r="AU138" s="107"/>
      <c r="BA138" s="107"/>
    </row>
    <row r="139" spans="1:81" s="6" customFormat="1" ht="13.5" customHeight="1" x14ac:dyDescent="0.15">
      <c r="A139" s="21"/>
      <c r="B139" s="22"/>
      <c r="C139" s="27"/>
      <c r="D139" s="25"/>
      <c r="E139" s="30"/>
      <c r="F139" s="25"/>
      <c r="G139" s="30"/>
      <c r="H139" s="25"/>
      <c r="I139" s="30"/>
      <c r="J139" s="25"/>
      <c r="K139" s="30"/>
      <c r="L139" s="25"/>
      <c r="M139" s="30"/>
      <c r="N139" s="25"/>
      <c r="O139" s="30"/>
      <c r="P139" s="25"/>
      <c r="Q139" s="30"/>
      <c r="R139" s="25"/>
      <c r="S139" s="28"/>
      <c r="T139" s="176"/>
      <c r="U139" s="177"/>
      <c r="V139" s="33"/>
      <c r="W139" s="177"/>
      <c r="X139" s="132"/>
      <c r="AR139" s="107"/>
      <c r="AS139" s="107"/>
      <c r="AU139" s="107"/>
      <c r="BA139" s="107"/>
      <c r="BQ139" s="42"/>
      <c r="BY139" s="116"/>
    </row>
    <row r="140" spans="1:81" s="6" customFormat="1" ht="13.5" customHeight="1" x14ac:dyDescent="0.15">
      <c r="A140" s="48"/>
      <c r="B140" s="22"/>
      <c r="C140" s="27"/>
      <c r="D140" s="30"/>
      <c r="E140" s="30"/>
      <c r="F140" s="30"/>
      <c r="G140" s="30"/>
      <c r="H140" s="30"/>
      <c r="I140" s="30"/>
      <c r="J140" s="30"/>
      <c r="K140" s="30"/>
      <c r="L140" s="30"/>
      <c r="M140" s="30"/>
      <c r="N140" s="30"/>
      <c r="O140" s="30"/>
      <c r="P140" s="30"/>
      <c r="Q140" s="30"/>
      <c r="R140" s="30"/>
      <c r="S140" s="28"/>
      <c r="T140" s="33"/>
      <c r="U140" s="178"/>
      <c r="V140" s="33"/>
      <c r="W140" s="178"/>
      <c r="X140" s="132"/>
      <c r="AR140" s="107"/>
      <c r="AS140" s="107"/>
      <c r="AU140" s="107"/>
      <c r="BA140" s="107"/>
      <c r="BQ140" s="42"/>
      <c r="BY140" s="116"/>
    </row>
    <row r="141" spans="1:81" s="6" customFormat="1" ht="13.5" customHeight="1" x14ac:dyDescent="0.15">
      <c r="A141" s="48"/>
      <c r="B141" s="22"/>
      <c r="C141" s="27"/>
      <c r="D141" s="30"/>
      <c r="E141" s="30"/>
      <c r="F141" s="30"/>
      <c r="G141" s="30"/>
      <c r="H141" s="30"/>
      <c r="I141" s="30"/>
      <c r="J141" s="30"/>
      <c r="K141" s="30"/>
      <c r="L141" s="30"/>
      <c r="M141" s="30"/>
      <c r="N141" s="30"/>
      <c r="O141" s="30"/>
      <c r="P141" s="30"/>
      <c r="Q141" s="30"/>
      <c r="R141" s="30"/>
      <c r="S141" s="28"/>
      <c r="T141" s="33"/>
      <c r="U141" s="178"/>
      <c r="V141" s="33"/>
      <c r="W141" s="178"/>
      <c r="X141" s="132"/>
      <c r="AR141" s="107"/>
      <c r="AS141" s="107"/>
      <c r="AU141" s="107"/>
      <c r="BA141" s="107"/>
      <c r="BQ141" s="42"/>
      <c r="BY141" s="116"/>
    </row>
    <row r="142" spans="1:81" s="6" customFormat="1" ht="13.5" customHeight="1" x14ac:dyDescent="0.15">
      <c r="A142" s="48"/>
      <c r="B142" s="22"/>
      <c r="C142" s="27"/>
      <c r="D142" s="30"/>
      <c r="E142" s="30"/>
      <c r="F142" s="30"/>
      <c r="G142" s="30"/>
      <c r="H142" s="30"/>
      <c r="I142" s="30"/>
      <c r="J142" s="30"/>
      <c r="K142" s="30"/>
      <c r="L142" s="30"/>
      <c r="M142" s="30"/>
      <c r="N142" s="30"/>
      <c r="O142" s="30"/>
      <c r="P142" s="30"/>
      <c r="Q142" s="30"/>
      <c r="R142" s="30"/>
      <c r="S142" s="28"/>
      <c r="T142" s="33"/>
      <c r="U142" s="178"/>
      <c r="V142" s="33"/>
      <c r="W142" s="178"/>
      <c r="X142" s="132"/>
      <c r="AR142" s="107"/>
      <c r="AS142" s="107"/>
      <c r="AU142" s="107"/>
      <c r="BA142" s="107"/>
      <c r="BQ142" s="42"/>
      <c r="BY142" s="116"/>
    </row>
    <row r="143" spans="1:81" s="6" customFormat="1" ht="13.5" customHeight="1" x14ac:dyDescent="0.15">
      <c r="A143" s="48"/>
      <c r="B143" s="22"/>
      <c r="C143" s="27"/>
      <c r="D143" s="30"/>
      <c r="E143" s="30"/>
      <c r="F143" s="30"/>
      <c r="G143" s="30"/>
      <c r="H143" s="30"/>
      <c r="I143" s="30"/>
      <c r="J143" s="30"/>
      <c r="K143" s="30"/>
      <c r="L143" s="30"/>
      <c r="M143" s="30"/>
      <c r="N143" s="30"/>
      <c r="O143" s="30"/>
      <c r="P143" s="30"/>
      <c r="Q143" s="30"/>
      <c r="R143" s="30"/>
      <c r="S143" s="28"/>
      <c r="T143" s="33"/>
      <c r="U143" s="178"/>
      <c r="V143" s="33"/>
      <c r="W143" s="178"/>
      <c r="X143" s="132"/>
      <c r="AR143" s="107"/>
      <c r="AS143" s="107"/>
      <c r="AU143" s="107"/>
      <c r="BA143" s="107"/>
      <c r="BQ143" s="42"/>
      <c r="BY143" s="116"/>
    </row>
    <row r="144" spans="1:81" s="6" customFormat="1" ht="13.5" customHeight="1" x14ac:dyDescent="0.15">
      <c r="A144" s="48"/>
      <c r="B144" s="22"/>
      <c r="C144" s="27"/>
      <c r="D144" s="30"/>
      <c r="E144" s="30"/>
      <c r="F144" s="30"/>
      <c r="G144" s="30"/>
      <c r="H144" s="30"/>
      <c r="I144" s="30"/>
      <c r="J144" s="30"/>
      <c r="K144" s="30"/>
      <c r="L144" s="30"/>
      <c r="M144" s="30"/>
      <c r="N144" s="30"/>
      <c r="O144" s="30"/>
      <c r="P144" s="30"/>
      <c r="Q144" s="30"/>
      <c r="R144" s="30"/>
      <c r="S144" s="28"/>
      <c r="T144" s="33"/>
      <c r="U144" s="178"/>
      <c r="V144" s="33"/>
      <c r="W144" s="178"/>
      <c r="X144" s="132"/>
      <c r="AR144" s="107"/>
      <c r="AS144" s="107"/>
      <c r="AU144" s="107"/>
      <c r="BA144" s="107"/>
      <c r="BQ144" s="42"/>
      <c r="BY144" s="116"/>
    </row>
    <row r="145" spans="1:77" s="6" customFormat="1" ht="13.5" customHeight="1" x14ac:dyDescent="0.15">
      <c r="A145" s="48"/>
      <c r="B145" s="22"/>
      <c r="C145" s="27"/>
      <c r="D145" s="30"/>
      <c r="E145" s="30"/>
      <c r="F145" s="30"/>
      <c r="G145" s="30"/>
      <c r="H145" s="30"/>
      <c r="I145" s="30"/>
      <c r="J145" s="30"/>
      <c r="K145" s="30"/>
      <c r="L145" s="30"/>
      <c r="M145" s="30"/>
      <c r="N145" s="30"/>
      <c r="O145" s="30"/>
      <c r="P145" s="30"/>
      <c r="Q145" s="30"/>
      <c r="R145" s="30"/>
      <c r="S145" s="28"/>
      <c r="T145" s="33"/>
      <c r="U145" s="178"/>
      <c r="V145" s="33"/>
      <c r="W145" s="178"/>
      <c r="X145" s="132"/>
      <c r="AR145" s="107"/>
      <c r="AS145" s="107"/>
      <c r="AU145" s="107"/>
      <c r="BA145" s="107"/>
      <c r="BQ145" s="42"/>
      <c r="BY145" s="116"/>
    </row>
    <row r="146" spans="1:77" s="6" customFormat="1" ht="13.5" customHeight="1" x14ac:dyDescent="0.15">
      <c r="A146" s="48"/>
      <c r="B146" s="22"/>
      <c r="C146" s="27"/>
      <c r="D146" s="30"/>
      <c r="E146" s="30"/>
      <c r="F146" s="30"/>
      <c r="G146" s="30"/>
      <c r="H146" s="30"/>
      <c r="I146" s="30"/>
      <c r="J146" s="30"/>
      <c r="K146" s="30"/>
      <c r="L146" s="30"/>
      <c r="M146" s="30"/>
      <c r="N146" s="30"/>
      <c r="O146" s="30"/>
      <c r="P146" s="30"/>
      <c r="Q146" s="30"/>
      <c r="R146" s="30"/>
      <c r="S146" s="28"/>
      <c r="T146" s="33"/>
      <c r="U146" s="178"/>
      <c r="V146" s="33"/>
      <c r="W146" s="178"/>
      <c r="X146" s="132"/>
      <c r="AR146" s="107"/>
      <c r="AS146" s="107"/>
      <c r="AU146" s="107"/>
      <c r="BA146" s="107"/>
      <c r="BQ146" s="42"/>
      <c r="BY146" s="116"/>
    </row>
    <row r="147" spans="1:77" s="6" customFormat="1" ht="13.5" customHeight="1" x14ac:dyDescent="0.15">
      <c r="A147" s="48"/>
      <c r="B147" s="22"/>
      <c r="C147" s="27"/>
      <c r="D147" s="30"/>
      <c r="E147" s="30"/>
      <c r="F147" s="30"/>
      <c r="G147" s="30"/>
      <c r="H147" s="30"/>
      <c r="I147" s="30"/>
      <c r="J147" s="30"/>
      <c r="K147" s="30"/>
      <c r="L147" s="30"/>
      <c r="M147" s="30"/>
      <c r="N147" s="30"/>
      <c r="O147" s="30"/>
      <c r="P147" s="30"/>
      <c r="Q147" s="30"/>
      <c r="R147" s="30"/>
      <c r="S147" s="28"/>
      <c r="T147" s="33"/>
      <c r="U147" s="178"/>
      <c r="V147" s="33"/>
      <c r="W147" s="178"/>
      <c r="X147" s="132"/>
      <c r="AR147" s="107"/>
      <c r="AS147" s="107"/>
      <c r="AU147" s="107"/>
      <c r="BA147" s="107"/>
      <c r="BQ147" s="42"/>
      <c r="BY147" s="116"/>
    </row>
    <row r="148" spans="1:77" s="6" customFormat="1" ht="13.5" customHeight="1" x14ac:dyDescent="0.15">
      <c r="A148" s="48"/>
      <c r="B148" s="22"/>
      <c r="C148" s="27"/>
      <c r="D148" s="30"/>
      <c r="E148" s="30"/>
      <c r="F148" s="30"/>
      <c r="G148" s="30"/>
      <c r="H148" s="30"/>
      <c r="I148" s="30"/>
      <c r="J148" s="30"/>
      <c r="K148" s="30"/>
      <c r="L148" s="30"/>
      <c r="M148" s="30"/>
      <c r="N148" s="30"/>
      <c r="O148" s="30"/>
      <c r="P148" s="30"/>
      <c r="Q148" s="30"/>
      <c r="R148" s="30"/>
      <c r="S148" s="28"/>
      <c r="T148" s="33"/>
      <c r="U148" s="178"/>
      <c r="V148" s="33"/>
      <c r="W148" s="178"/>
      <c r="X148" s="132"/>
      <c r="AR148" s="107"/>
      <c r="AS148" s="107"/>
      <c r="AU148" s="107"/>
      <c r="BA148" s="107"/>
      <c r="BQ148" s="42"/>
      <c r="BY148" s="116"/>
    </row>
    <row r="149" spans="1:77" s="6" customFormat="1" x14ac:dyDescent="0.15">
      <c r="A149" s="67"/>
      <c r="B149" s="22"/>
      <c r="C149" s="27"/>
      <c r="D149" s="30"/>
      <c r="E149" s="30"/>
      <c r="F149" s="30"/>
      <c r="G149" s="30"/>
      <c r="H149" s="30"/>
      <c r="I149" s="30"/>
      <c r="J149" s="30"/>
      <c r="K149" s="30"/>
      <c r="L149" s="30"/>
      <c r="M149" s="30"/>
      <c r="N149" s="30"/>
      <c r="O149" s="30"/>
      <c r="P149" s="30"/>
      <c r="Q149" s="30"/>
      <c r="R149" s="30"/>
      <c r="S149" s="28"/>
      <c r="T149" s="33"/>
      <c r="U149" s="178"/>
      <c r="V149" s="33"/>
      <c r="W149" s="178"/>
      <c r="X149" s="132"/>
      <c r="AR149" s="107"/>
      <c r="AS149" s="107"/>
      <c r="AU149" s="107"/>
      <c r="BA149" s="107"/>
      <c r="BQ149" s="42"/>
      <c r="BY149" s="116"/>
    </row>
    <row r="150" spans="1:77" s="6" customFormat="1" ht="16.5" customHeight="1" x14ac:dyDescent="0.15">
      <c r="A150" s="48"/>
      <c r="B150" s="22"/>
      <c r="C150" s="27"/>
      <c r="D150" s="30"/>
      <c r="E150" s="30"/>
      <c r="F150" s="30"/>
      <c r="G150" s="30"/>
      <c r="H150" s="30"/>
      <c r="I150" s="30"/>
      <c r="J150" s="30"/>
      <c r="K150" s="30"/>
      <c r="L150" s="30"/>
      <c r="M150" s="30"/>
      <c r="N150" s="30"/>
      <c r="O150" s="30"/>
      <c r="P150" s="30"/>
      <c r="Q150" s="30"/>
      <c r="R150" s="30"/>
      <c r="S150" s="28"/>
      <c r="T150" s="33"/>
      <c r="U150" s="178"/>
      <c r="V150" s="33"/>
      <c r="W150" s="178"/>
      <c r="X150" s="132"/>
      <c r="AR150" s="107"/>
      <c r="AS150" s="107"/>
      <c r="AU150" s="107"/>
      <c r="BA150" s="107"/>
      <c r="BQ150" s="42"/>
      <c r="BY150" s="116"/>
    </row>
    <row r="151" spans="1:77" s="6" customFormat="1" ht="14.25" customHeight="1" x14ac:dyDescent="0.15">
      <c r="A151" s="48"/>
      <c r="B151" s="22"/>
      <c r="C151" s="62"/>
      <c r="D151" s="59"/>
      <c r="E151" s="59"/>
      <c r="F151" s="59"/>
      <c r="G151" s="59"/>
      <c r="H151" s="59"/>
      <c r="I151" s="59"/>
      <c r="J151" s="59"/>
      <c r="K151" s="59"/>
      <c r="L151" s="59"/>
      <c r="M151" s="59"/>
      <c r="N151" s="59"/>
      <c r="O151" s="30"/>
      <c r="P151" s="30"/>
      <c r="Q151" s="30"/>
      <c r="R151" s="30"/>
      <c r="S151" s="28"/>
      <c r="T151" s="33"/>
      <c r="U151" s="178"/>
      <c r="V151" s="69"/>
      <c r="W151" s="178"/>
      <c r="X151" s="132"/>
      <c r="AR151" s="107"/>
      <c r="AS151" s="107"/>
      <c r="AU151" s="107"/>
      <c r="BA151" s="107"/>
      <c r="BQ151" s="42"/>
      <c r="BY151" s="116"/>
    </row>
    <row r="152" spans="1:77" s="6" customFormat="1" ht="16.5" customHeight="1" x14ac:dyDescent="0.15">
      <c r="A152" s="179"/>
      <c r="B152" s="22"/>
      <c r="C152" s="27"/>
      <c r="D152" s="30"/>
      <c r="E152" s="30"/>
      <c r="F152" s="30"/>
      <c r="G152" s="30"/>
      <c r="H152" s="30"/>
      <c r="I152" s="30"/>
      <c r="J152" s="30"/>
      <c r="K152" s="30"/>
      <c r="L152" s="30"/>
      <c r="M152" s="30"/>
      <c r="N152" s="30"/>
      <c r="O152" s="30"/>
      <c r="P152" s="30"/>
      <c r="Q152" s="30"/>
      <c r="R152" s="30"/>
      <c r="S152" s="28"/>
      <c r="T152" s="33"/>
      <c r="U152" s="178"/>
      <c r="V152" s="33"/>
      <c r="W152" s="178"/>
      <c r="X152" s="132"/>
      <c r="AR152" s="107"/>
      <c r="AS152" s="107"/>
      <c r="AU152" s="107"/>
      <c r="BA152" s="107"/>
      <c r="BQ152" s="42"/>
      <c r="BY152" s="116"/>
    </row>
    <row r="153" spans="1:77" s="6" customFormat="1" ht="12" customHeight="1" x14ac:dyDescent="0.15">
      <c r="A153" s="48"/>
      <c r="B153" s="22"/>
      <c r="C153" s="27"/>
      <c r="D153" s="30"/>
      <c r="E153" s="30"/>
      <c r="F153" s="30"/>
      <c r="G153" s="30"/>
      <c r="H153" s="30"/>
      <c r="I153" s="30"/>
      <c r="J153" s="30"/>
      <c r="K153" s="30"/>
      <c r="L153" s="30"/>
      <c r="M153" s="30"/>
      <c r="N153" s="30"/>
      <c r="O153" s="30"/>
      <c r="P153" s="30"/>
      <c r="Q153" s="30"/>
      <c r="R153" s="30"/>
      <c r="S153" s="28"/>
      <c r="T153" s="33"/>
      <c r="U153" s="178"/>
      <c r="V153" s="33"/>
      <c r="W153" s="178"/>
      <c r="X153" s="132"/>
      <c r="AR153" s="107"/>
      <c r="AS153" s="107"/>
      <c r="AU153" s="107"/>
      <c r="BA153" s="107"/>
      <c r="BQ153" s="42"/>
      <c r="BY153" s="116"/>
    </row>
    <row r="154" spans="1:77" s="6" customFormat="1" ht="12" customHeight="1" x14ac:dyDescent="0.15">
      <c r="A154" s="48"/>
      <c r="B154" s="22"/>
      <c r="C154" s="27"/>
      <c r="D154" s="30"/>
      <c r="E154" s="30"/>
      <c r="F154" s="30"/>
      <c r="G154" s="30"/>
      <c r="H154" s="30"/>
      <c r="I154" s="30"/>
      <c r="J154" s="30"/>
      <c r="K154" s="30"/>
      <c r="L154" s="30"/>
      <c r="M154" s="30"/>
      <c r="N154" s="30"/>
      <c r="O154" s="30"/>
      <c r="P154" s="30"/>
      <c r="Q154" s="30"/>
      <c r="R154" s="30"/>
      <c r="S154" s="28"/>
      <c r="T154" s="33"/>
      <c r="U154" s="178"/>
      <c r="V154" s="33"/>
      <c r="W154" s="178"/>
      <c r="X154" s="132"/>
      <c r="AR154" s="107"/>
      <c r="AS154" s="107"/>
      <c r="AU154" s="107"/>
      <c r="BA154" s="107"/>
      <c r="BQ154" s="42"/>
      <c r="BY154" s="116"/>
    </row>
    <row r="155" spans="1:77" s="6" customFormat="1" ht="12" customHeight="1" x14ac:dyDescent="0.15">
      <c r="A155" s="48"/>
      <c r="B155" s="22"/>
      <c r="C155" s="27"/>
      <c r="D155" s="30"/>
      <c r="E155" s="30"/>
      <c r="F155" s="30"/>
      <c r="G155" s="30"/>
      <c r="H155" s="30"/>
      <c r="I155" s="30"/>
      <c r="J155" s="30"/>
      <c r="K155" s="30"/>
      <c r="L155" s="30"/>
      <c r="M155" s="30"/>
      <c r="N155" s="30"/>
      <c r="O155" s="30"/>
      <c r="P155" s="30"/>
      <c r="Q155" s="30"/>
      <c r="R155" s="30"/>
      <c r="S155" s="28"/>
      <c r="T155" s="33"/>
      <c r="U155" s="178"/>
      <c r="V155" s="33"/>
      <c r="W155" s="178"/>
      <c r="X155" s="132"/>
      <c r="AR155" s="107"/>
      <c r="AS155" s="107"/>
      <c r="AU155" s="107"/>
      <c r="BA155" s="107"/>
      <c r="BQ155" s="42"/>
      <c r="BY155" s="116"/>
    </row>
    <row r="156" spans="1:77" s="6" customFormat="1" ht="12" customHeight="1" x14ac:dyDescent="0.15">
      <c r="A156" s="48"/>
      <c r="B156" s="22"/>
      <c r="C156" s="27"/>
      <c r="D156" s="30"/>
      <c r="E156" s="30"/>
      <c r="F156" s="30"/>
      <c r="G156" s="30"/>
      <c r="H156" s="30"/>
      <c r="I156" s="30"/>
      <c r="J156" s="30"/>
      <c r="K156" s="30"/>
      <c r="L156" s="30"/>
      <c r="M156" s="30"/>
      <c r="N156" s="30"/>
      <c r="O156" s="30"/>
      <c r="P156" s="30"/>
      <c r="Q156" s="30"/>
      <c r="R156" s="30"/>
      <c r="S156" s="28"/>
      <c r="T156" s="33"/>
      <c r="U156" s="178"/>
      <c r="V156" s="33"/>
      <c r="W156" s="178"/>
      <c r="X156" s="132"/>
      <c r="AR156" s="107"/>
      <c r="AS156" s="107"/>
      <c r="AU156" s="107"/>
      <c r="BA156" s="107"/>
      <c r="BQ156" s="42"/>
      <c r="BY156" s="116"/>
    </row>
    <row r="157" spans="1:77" s="6" customFormat="1" ht="12" customHeight="1" x14ac:dyDescent="0.15">
      <c r="A157" s="48"/>
      <c r="B157" s="22"/>
      <c r="C157" s="27"/>
      <c r="D157" s="30"/>
      <c r="E157" s="30"/>
      <c r="F157" s="59"/>
      <c r="G157" s="59"/>
      <c r="H157" s="59"/>
      <c r="I157" s="59"/>
      <c r="J157" s="59"/>
      <c r="K157" s="59"/>
      <c r="L157" s="59"/>
      <c r="M157" s="59"/>
      <c r="N157" s="59"/>
      <c r="O157" s="59"/>
      <c r="P157" s="59"/>
      <c r="Q157" s="59"/>
      <c r="R157" s="59"/>
      <c r="S157" s="61"/>
      <c r="T157" s="33"/>
      <c r="U157" s="178"/>
      <c r="V157" s="33"/>
      <c r="W157" s="178"/>
      <c r="X157" s="132"/>
      <c r="AR157" s="107"/>
      <c r="AS157" s="107"/>
      <c r="AU157" s="107"/>
      <c r="BA157" s="107"/>
      <c r="BQ157" s="42"/>
      <c r="BY157" s="116"/>
    </row>
    <row r="158" spans="1:77" s="6" customFormat="1" ht="12" customHeight="1" x14ac:dyDescent="0.15">
      <c r="A158" s="48"/>
      <c r="B158" s="22"/>
      <c r="C158" s="62"/>
      <c r="D158" s="59"/>
      <c r="E158" s="59"/>
      <c r="F158" s="30"/>
      <c r="G158" s="30"/>
      <c r="H158" s="30"/>
      <c r="I158" s="30"/>
      <c r="J158" s="30"/>
      <c r="K158" s="30"/>
      <c r="L158" s="30"/>
      <c r="M158" s="30"/>
      <c r="N158" s="30"/>
      <c r="O158" s="30"/>
      <c r="P158" s="30"/>
      <c r="Q158" s="30"/>
      <c r="R158" s="30"/>
      <c r="S158" s="28"/>
      <c r="T158" s="33"/>
      <c r="U158" s="178"/>
      <c r="V158" s="33"/>
      <c r="W158" s="178"/>
      <c r="X158" s="132"/>
      <c r="AR158" s="107"/>
      <c r="AS158" s="107"/>
      <c r="AU158" s="107"/>
      <c r="BA158" s="107"/>
      <c r="BQ158" s="42"/>
      <c r="BY158" s="116"/>
    </row>
    <row r="159" spans="1:77" s="6" customFormat="1" ht="12.75" customHeight="1" x14ac:dyDescent="0.15">
      <c r="A159" s="48"/>
      <c r="B159" s="22"/>
      <c r="C159" s="27"/>
      <c r="D159" s="30"/>
      <c r="E159" s="30"/>
      <c r="F159" s="30"/>
      <c r="G159" s="30"/>
      <c r="H159" s="30"/>
      <c r="I159" s="30"/>
      <c r="J159" s="30"/>
      <c r="K159" s="30"/>
      <c r="L159" s="30"/>
      <c r="M159" s="30"/>
      <c r="N159" s="30"/>
      <c r="O159" s="30"/>
      <c r="P159" s="30"/>
      <c r="Q159" s="30"/>
      <c r="R159" s="30"/>
      <c r="S159" s="28"/>
      <c r="T159" s="33"/>
      <c r="U159" s="178"/>
      <c r="V159" s="33"/>
      <c r="W159" s="178"/>
      <c r="X159" s="132"/>
      <c r="AR159" s="107"/>
      <c r="AS159" s="107"/>
      <c r="AU159" s="107"/>
      <c r="BA159" s="107"/>
      <c r="BQ159" s="42"/>
      <c r="BY159" s="116"/>
    </row>
    <row r="160" spans="1:77" s="6" customFormat="1" x14ac:dyDescent="0.15">
      <c r="A160" s="179"/>
      <c r="B160" s="22"/>
      <c r="C160" s="62"/>
      <c r="D160" s="59"/>
      <c r="E160" s="59"/>
      <c r="F160" s="30"/>
      <c r="G160" s="30"/>
      <c r="H160" s="30"/>
      <c r="I160" s="30"/>
      <c r="J160" s="30"/>
      <c r="K160" s="30"/>
      <c r="L160" s="30"/>
      <c r="M160" s="30"/>
      <c r="N160" s="30"/>
      <c r="O160" s="30"/>
      <c r="P160" s="30"/>
      <c r="Q160" s="30"/>
      <c r="R160" s="30"/>
      <c r="S160" s="28"/>
      <c r="T160" s="33"/>
      <c r="U160" s="178"/>
      <c r="V160" s="69"/>
      <c r="W160" s="178"/>
      <c r="X160" s="132"/>
      <c r="AR160" s="107"/>
      <c r="AS160" s="107"/>
      <c r="AU160" s="107"/>
      <c r="BA160" s="107"/>
      <c r="BQ160" s="42"/>
      <c r="BY160" s="116"/>
    </row>
    <row r="161" spans="1:77" s="6" customFormat="1" x14ac:dyDescent="0.15">
      <c r="A161" s="179"/>
      <c r="B161" s="22"/>
      <c r="C161" s="62"/>
      <c r="D161" s="59"/>
      <c r="E161" s="59"/>
      <c r="F161" s="30"/>
      <c r="G161" s="30"/>
      <c r="H161" s="30"/>
      <c r="I161" s="30"/>
      <c r="J161" s="30"/>
      <c r="K161" s="30"/>
      <c r="L161" s="30"/>
      <c r="M161" s="30"/>
      <c r="N161" s="30"/>
      <c r="O161" s="30"/>
      <c r="P161" s="30"/>
      <c r="Q161" s="30"/>
      <c r="R161" s="30"/>
      <c r="S161" s="28"/>
      <c r="T161" s="33"/>
      <c r="U161" s="178"/>
      <c r="V161" s="69"/>
      <c r="W161" s="178"/>
      <c r="X161" s="132"/>
      <c r="AR161" s="107"/>
      <c r="AS161" s="107"/>
      <c r="AU161" s="107"/>
      <c r="BA161" s="107"/>
      <c r="BQ161" s="42"/>
      <c r="BY161" s="116"/>
    </row>
    <row r="162" spans="1:77" s="6" customFormat="1" ht="15" customHeight="1" x14ac:dyDescent="0.15">
      <c r="A162" s="48"/>
      <c r="B162" s="22"/>
      <c r="C162" s="27"/>
      <c r="D162" s="30"/>
      <c r="E162" s="30"/>
      <c r="F162" s="30"/>
      <c r="G162" s="30"/>
      <c r="H162" s="30"/>
      <c r="I162" s="30"/>
      <c r="J162" s="30"/>
      <c r="K162" s="30"/>
      <c r="L162" s="30"/>
      <c r="M162" s="30"/>
      <c r="N162" s="30"/>
      <c r="O162" s="30"/>
      <c r="P162" s="30"/>
      <c r="Q162" s="30"/>
      <c r="R162" s="30"/>
      <c r="S162" s="28"/>
      <c r="T162" s="33"/>
      <c r="U162" s="178"/>
      <c r="V162" s="33"/>
      <c r="W162" s="178"/>
      <c r="X162" s="132"/>
      <c r="AR162" s="107"/>
      <c r="AS162" s="107"/>
      <c r="AU162" s="107"/>
      <c r="BA162" s="107"/>
      <c r="BQ162" s="42"/>
      <c r="BY162" s="116"/>
    </row>
    <row r="163" spans="1:77" s="6" customFormat="1" ht="15" customHeight="1" x14ac:dyDescent="0.15">
      <c r="A163" s="48"/>
      <c r="B163" s="22"/>
      <c r="C163" s="27"/>
      <c r="D163" s="30"/>
      <c r="E163" s="30"/>
      <c r="F163" s="30"/>
      <c r="G163" s="30"/>
      <c r="H163" s="30"/>
      <c r="I163" s="30"/>
      <c r="J163" s="30"/>
      <c r="K163" s="30"/>
      <c r="L163" s="30"/>
      <c r="M163" s="30"/>
      <c r="N163" s="30"/>
      <c r="O163" s="30"/>
      <c r="P163" s="30"/>
      <c r="Q163" s="30"/>
      <c r="R163" s="30"/>
      <c r="S163" s="28"/>
      <c r="T163" s="33"/>
      <c r="U163" s="178"/>
      <c r="V163" s="33"/>
      <c r="W163" s="178"/>
      <c r="X163" s="132"/>
      <c r="AR163" s="107"/>
      <c r="AS163" s="107"/>
      <c r="AU163" s="107"/>
      <c r="BA163" s="107"/>
      <c r="BQ163" s="42"/>
      <c r="BY163" s="116"/>
    </row>
    <row r="164" spans="1:77" s="6" customFormat="1" ht="15" customHeight="1" x14ac:dyDescent="0.15">
      <c r="A164" s="48"/>
      <c r="B164" s="22"/>
      <c r="C164" s="62"/>
      <c r="D164" s="59"/>
      <c r="E164" s="59"/>
      <c r="F164" s="30"/>
      <c r="G164" s="30"/>
      <c r="H164" s="30"/>
      <c r="I164" s="30"/>
      <c r="J164" s="30"/>
      <c r="K164" s="30"/>
      <c r="L164" s="30"/>
      <c r="M164" s="30"/>
      <c r="N164" s="30"/>
      <c r="O164" s="30"/>
      <c r="P164" s="30"/>
      <c r="Q164" s="30"/>
      <c r="R164" s="30"/>
      <c r="S164" s="28"/>
      <c r="T164" s="33"/>
      <c r="U164" s="178"/>
      <c r="V164" s="69"/>
      <c r="W164" s="178"/>
      <c r="X164" s="132"/>
      <c r="AR164" s="107"/>
      <c r="AS164" s="107"/>
      <c r="AU164" s="107"/>
      <c r="BA164" s="107"/>
      <c r="BQ164" s="42"/>
      <c r="BY164" s="116"/>
    </row>
    <row r="165" spans="1:77" s="6" customFormat="1" ht="15" customHeight="1" x14ac:dyDescent="0.15">
      <c r="A165" s="48"/>
      <c r="B165" s="22"/>
      <c r="C165" s="27"/>
      <c r="D165" s="30"/>
      <c r="E165" s="30"/>
      <c r="F165" s="30"/>
      <c r="G165" s="30"/>
      <c r="H165" s="30"/>
      <c r="I165" s="30"/>
      <c r="J165" s="30"/>
      <c r="K165" s="30"/>
      <c r="L165" s="30"/>
      <c r="M165" s="30"/>
      <c r="N165" s="30"/>
      <c r="O165" s="30"/>
      <c r="P165" s="30"/>
      <c r="Q165" s="30"/>
      <c r="R165" s="30"/>
      <c r="S165" s="28"/>
      <c r="T165" s="33"/>
      <c r="U165" s="178"/>
      <c r="V165" s="33"/>
      <c r="W165" s="178"/>
      <c r="X165" s="132"/>
      <c r="AR165" s="107"/>
      <c r="AS165" s="107"/>
      <c r="AU165" s="107"/>
      <c r="BA165" s="107"/>
      <c r="BQ165" s="42"/>
      <c r="BY165" s="116"/>
    </row>
    <row r="166" spans="1:77" s="6" customFormat="1" ht="15" customHeight="1" x14ac:dyDescent="0.15">
      <c r="A166" s="48"/>
      <c r="B166" s="22"/>
      <c r="C166" s="62"/>
      <c r="D166" s="59"/>
      <c r="E166" s="59"/>
      <c r="F166" s="30"/>
      <c r="G166" s="30"/>
      <c r="H166" s="30"/>
      <c r="I166" s="30"/>
      <c r="J166" s="30"/>
      <c r="K166" s="30"/>
      <c r="L166" s="30"/>
      <c r="M166" s="30"/>
      <c r="N166" s="30"/>
      <c r="O166" s="30"/>
      <c r="P166" s="30"/>
      <c r="Q166" s="30"/>
      <c r="R166" s="30"/>
      <c r="S166" s="28"/>
      <c r="T166" s="33"/>
      <c r="U166" s="178"/>
      <c r="V166" s="69"/>
      <c r="W166" s="178"/>
      <c r="X166" s="132"/>
      <c r="AR166" s="107"/>
      <c r="AS166" s="107"/>
      <c r="AU166" s="107"/>
      <c r="BA166" s="107"/>
      <c r="BQ166" s="42"/>
      <c r="BY166" s="116"/>
    </row>
    <row r="167" spans="1:77" s="6" customFormat="1" ht="15" customHeight="1" x14ac:dyDescent="0.15">
      <c r="A167" s="48"/>
      <c r="B167" s="22"/>
      <c r="C167" s="27"/>
      <c r="D167" s="30"/>
      <c r="E167" s="30"/>
      <c r="F167" s="30"/>
      <c r="G167" s="30"/>
      <c r="H167" s="30"/>
      <c r="I167" s="30"/>
      <c r="J167" s="30"/>
      <c r="K167" s="30"/>
      <c r="L167" s="30"/>
      <c r="M167" s="30"/>
      <c r="N167" s="30"/>
      <c r="O167" s="30"/>
      <c r="P167" s="30"/>
      <c r="Q167" s="30"/>
      <c r="R167" s="30"/>
      <c r="S167" s="28"/>
      <c r="T167" s="33"/>
      <c r="U167" s="178"/>
      <c r="V167" s="33"/>
      <c r="W167" s="178"/>
      <c r="X167" s="132"/>
      <c r="AR167" s="107"/>
      <c r="AS167" s="107"/>
      <c r="AU167" s="107"/>
      <c r="BA167" s="107"/>
      <c r="BQ167" s="42"/>
      <c r="BY167" s="116"/>
    </row>
    <row r="168" spans="1:77" s="6" customFormat="1" ht="15" customHeight="1" x14ac:dyDescent="0.15">
      <c r="A168" s="48"/>
      <c r="B168" s="22"/>
      <c r="C168" s="27"/>
      <c r="D168" s="30"/>
      <c r="E168" s="30"/>
      <c r="F168" s="30"/>
      <c r="G168" s="30"/>
      <c r="H168" s="30"/>
      <c r="I168" s="30"/>
      <c r="J168" s="30"/>
      <c r="K168" s="30"/>
      <c r="L168" s="30"/>
      <c r="M168" s="30"/>
      <c r="N168" s="30"/>
      <c r="O168" s="30"/>
      <c r="P168" s="30"/>
      <c r="Q168" s="30"/>
      <c r="R168" s="30"/>
      <c r="S168" s="28"/>
      <c r="T168" s="33"/>
      <c r="U168" s="178"/>
      <c r="V168" s="33"/>
      <c r="W168" s="178"/>
      <c r="X168" s="132"/>
      <c r="AR168" s="107"/>
      <c r="AS168" s="107"/>
      <c r="AU168" s="107"/>
      <c r="BA168" s="107"/>
      <c r="BQ168" s="42"/>
      <c r="BY168" s="116"/>
    </row>
    <row r="169" spans="1:77" s="6" customFormat="1" ht="15" customHeight="1" x14ac:dyDescent="0.15">
      <c r="A169" s="48"/>
      <c r="B169" s="22"/>
      <c r="C169" s="27"/>
      <c r="D169" s="30"/>
      <c r="E169" s="30"/>
      <c r="F169" s="30"/>
      <c r="G169" s="30"/>
      <c r="H169" s="30"/>
      <c r="I169" s="30"/>
      <c r="J169" s="30"/>
      <c r="K169" s="30"/>
      <c r="L169" s="30"/>
      <c r="M169" s="30"/>
      <c r="N169" s="30"/>
      <c r="O169" s="30"/>
      <c r="P169" s="30"/>
      <c r="Q169" s="30"/>
      <c r="R169" s="30"/>
      <c r="S169" s="28"/>
      <c r="T169" s="33"/>
      <c r="U169" s="178"/>
      <c r="V169" s="33"/>
      <c r="W169" s="178"/>
      <c r="X169" s="132"/>
      <c r="AR169" s="107"/>
      <c r="AS169" s="107"/>
      <c r="AU169" s="107"/>
      <c r="BA169" s="107"/>
      <c r="BQ169" s="42"/>
      <c r="BY169" s="116"/>
    </row>
    <row r="170" spans="1:77" s="6" customFormat="1" ht="15" customHeight="1" x14ac:dyDescent="0.15">
      <c r="A170" s="48"/>
      <c r="B170" s="22"/>
      <c r="C170" s="62"/>
      <c r="D170" s="59"/>
      <c r="E170" s="30"/>
      <c r="F170" s="30"/>
      <c r="G170" s="30"/>
      <c r="H170" s="30"/>
      <c r="I170" s="30"/>
      <c r="J170" s="30"/>
      <c r="K170" s="30"/>
      <c r="L170" s="30"/>
      <c r="M170" s="59"/>
      <c r="N170" s="59"/>
      <c r="O170" s="59"/>
      <c r="P170" s="59"/>
      <c r="Q170" s="59"/>
      <c r="R170" s="59"/>
      <c r="S170" s="61"/>
      <c r="T170" s="69"/>
      <c r="U170" s="178"/>
      <c r="V170" s="33"/>
      <c r="W170" s="178"/>
      <c r="X170" s="132"/>
      <c r="AR170" s="107"/>
      <c r="AS170" s="107"/>
      <c r="AU170" s="107"/>
      <c r="BA170" s="107"/>
      <c r="BQ170" s="42"/>
      <c r="BY170" s="116"/>
    </row>
    <row r="171" spans="1:77" s="6" customFormat="1" ht="24" customHeight="1" x14ac:dyDescent="0.15">
      <c r="A171" s="67"/>
      <c r="B171" s="22"/>
      <c r="C171" s="27"/>
      <c r="D171" s="30"/>
      <c r="E171" s="30"/>
      <c r="F171" s="30"/>
      <c r="G171" s="30"/>
      <c r="H171" s="30"/>
      <c r="I171" s="30"/>
      <c r="J171" s="30"/>
      <c r="K171" s="30"/>
      <c r="L171" s="30"/>
      <c r="M171" s="30"/>
      <c r="N171" s="30"/>
      <c r="O171" s="30"/>
      <c r="P171" s="30"/>
      <c r="Q171" s="30"/>
      <c r="R171" s="30"/>
      <c r="S171" s="28"/>
      <c r="T171" s="33"/>
      <c r="U171" s="178"/>
      <c r="V171" s="33"/>
      <c r="W171" s="178"/>
      <c r="X171" s="132"/>
      <c r="AR171" s="107"/>
      <c r="AS171" s="107"/>
      <c r="AU171" s="107"/>
      <c r="BA171" s="107"/>
      <c r="BQ171" s="42"/>
      <c r="BY171" s="116"/>
    </row>
    <row r="172" spans="1:77" s="6" customFormat="1" ht="15.75" customHeight="1" x14ac:dyDescent="0.15">
      <c r="A172" s="67"/>
      <c r="B172" s="22"/>
      <c r="C172" s="62"/>
      <c r="D172" s="59"/>
      <c r="E172" s="59"/>
      <c r="F172" s="30"/>
      <c r="G172" s="30"/>
      <c r="H172" s="30"/>
      <c r="I172" s="30"/>
      <c r="J172" s="30"/>
      <c r="K172" s="30"/>
      <c r="L172" s="30"/>
      <c r="M172" s="30"/>
      <c r="N172" s="30"/>
      <c r="O172" s="30"/>
      <c r="P172" s="30"/>
      <c r="Q172" s="30"/>
      <c r="R172" s="30"/>
      <c r="S172" s="28"/>
      <c r="T172" s="69"/>
      <c r="U172" s="178"/>
      <c r="V172" s="33"/>
      <c r="W172" s="178"/>
      <c r="X172" s="132"/>
      <c r="AR172" s="107"/>
      <c r="AS172" s="107"/>
      <c r="AU172" s="107"/>
      <c r="BA172" s="107"/>
      <c r="BQ172" s="42"/>
      <c r="BY172" s="116"/>
    </row>
    <row r="173" spans="1:77" s="6" customFormat="1" ht="12.75" customHeight="1" x14ac:dyDescent="0.15">
      <c r="A173" s="48"/>
      <c r="B173" s="22"/>
      <c r="C173" s="62"/>
      <c r="D173" s="59"/>
      <c r="E173" s="59"/>
      <c r="F173" s="59"/>
      <c r="G173" s="30"/>
      <c r="H173" s="30"/>
      <c r="I173" s="30"/>
      <c r="J173" s="30"/>
      <c r="K173" s="30"/>
      <c r="L173" s="30"/>
      <c r="M173" s="30"/>
      <c r="N173" s="30"/>
      <c r="O173" s="30"/>
      <c r="P173" s="30"/>
      <c r="Q173" s="30"/>
      <c r="R173" s="30"/>
      <c r="S173" s="28"/>
      <c r="T173" s="33"/>
      <c r="U173" s="178"/>
      <c r="V173" s="33"/>
      <c r="W173" s="178"/>
      <c r="X173" s="132"/>
      <c r="AR173" s="107"/>
      <c r="AS173" s="107"/>
      <c r="AU173" s="107"/>
      <c r="BA173" s="107"/>
      <c r="BQ173" s="42"/>
      <c r="BY173" s="116"/>
    </row>
    <row r="174" spans="1:77" s="6" customFormat="1" ht="12.75" customHeight="1" x14ac:dyDescent="0.15">
      <c r="A174" s="48"/>
      <c r="B174" s="22"/>
      <c r="C174" s="27"/>
      <c r="D174" s="30"/>
      <c r="E174" s="30"/>
      <c r="F174" s="30"/>
      <c r="G174" s="30"/>
      <c r="H174" s="30"/>
      <c r="I174" s="30"/>
      <c r="J174" s="30"/>
      <c r="K174" s="30"/>
      <c r="L174" s="30"/>
      <c r="M174" s="30"/>
      <c r="N174" s="30"/>
      <c r="O174" s="30"/>
      <c r="P174" s="30"/>
      <c r="Q174" s="30"/>
      <c r="R174" s="30"/>
      <c r="S174" s="28"/>
      <c r="T174" s="33"/>
      <c r="U174" s="178"/>
      <c r="V174" s="33"/>
      <c r="W174" s="178"/>
      <c r="X174" s="132"/>
      <c r="AR174" s="107"/>
      <c r="AS174" s="107"/>
      <c r="AU174" s="107"/>
      <c r="BA174" s="107"/>
      <c r="BQ174" s="42"/>
      <c r="BY174" s="116"/>
    </row>
    <row r="175" spans="1:77" s="6" customFormat="1" ht="12.75" customHeight="1" x14ac:dyDescent="0.15">
      <c r="A175" s="48"/>
      <c r="B175" s="22"/>
      <c r="C175" s="27"/>
      <c r="D175" s="30"/>
      <c r="E175" s="30"/>
      <c r="F175" s="30"/>
      <c r="G175" s="30"/>
      <c r="H175" s="30"/>
      <c r="I175" s="30"/>
      <c r="J175" s="30"/>
      <c r="K175" s="30"/>
      <c r="L175" s="30"/>
      <c r="M175" s="30"/>
      <c r="N175" s="30"/>
      <c r="O175" s="30"/>
      <c r="P175" s="30"/>
      <c r="Q175" s="30"/>
      <c r="R175" s="30"/>
      <c r="S175" s="28"/>
      <c r="T175" s="33"/>
      <c r="U175" s="178"/>
      <c r="V175" s="33"/>
      <c r="W175" s="178"/>
      <c r="X175" s="132"/>
      <c r="AR175" s="107"/>
      <c r="AS175" s="107"/>
      <c r="AU175" s="107"/>
      <c r="BA175" s="107"/>
      <c r="BQ175" s="42"/>
      <c r="BY175" s="116"/>
    </row>
    <row r="176" spans="1:77" s="6" customFormat="1" ht="12.75" customHeight="1" x14ac:dyDescent="0.15">
      <c r="A176" s="48"/>
      <c r="B176" s="22"/>
      <c r="C176" s="27"/>
      <c r="D176" s="30"/>
      <c r="E176" s="30"/>
      <c r="F176" s="30"/>
      <c r="G176" s="30"/>
      <c r="H176" s="30"/>
      <c r="I176" s="30"/>
      <c r="J176" s="30"/>
      <c r="K176" s="30"/>
      <c r="L176" s="30"/>
      <c r="M176" s="30"/>
      <c r="N176" s="30"/>
      <c r="O176" s="30"/>
      <c r="P176" s="30"/>
      <c r="Q176" s="30"/>
      <c r="R176" s="30"/>
      <c r="S176" s="28"/>
      <c r="T176" s="33"/>
      <c r="U176" s="178"/>
      <c r="V176" s="33"/>
      <c r="W176" s="178"/>
      <c r="X176" s="132"/>
      <c r="AR176" s="107"/>
      <c r="AS176" s="107"/>
      <c r="AU176" s="107"/>
      <c r="BA176" s="107"/>
      <c r="BQ176" s="42"/>
      <c r="BY176" s="116"/>
    </row>
    <row r="177" spans="1:77" s="6" customFormat="1" ht="12.75" customHeight="1" x14ac:dyDescent="0.15">
      <c r="A177" s="48"/>
      <c r="B177" s="22"/>
      <c r="C177" s="27"/>
      <c r="D177" s="30"/>
      <c r="E177" s="30"/>
      <c r="F177" s="30"/>
      <c r="G177" s="30"/>
      <c r="H177" s="30"/>
      <c r="I177" s="30"/>
      <c r="J177" s="30"/>
      <c r="K177" s="30"/>
      <c r="L177" s="30"/>
      <c r="M177" s="30"/>
      <c r="N177" s="30"/>
      <c r="O177" s="30"/>
      <c r="P177" s="30"/>
      <c r="Q177" s="30"/>
      <c r="R177" s="30"/>
      <c r="S177" s="28"/>
      <c r="T177" s="33"/>
      <c r="U177" s="178"/>
      <c r="V177" s="33"/>
      <c r="W177" s="178"/>
      <c r="X177" s="132"/>
      <c r="AR177" s="107"/>
      <c r="AS177" s="107"/>
      <c r="AU177" s="107"/>
      <c r="BA177" s="107"/>
      <c r="BQ177" s="42"/>
      <c r="BY177" s="116"/>
    </row>
    <row r="178" spans="1:77" s="6" customFormat="1" ht="12.75" customHeight="1" x14ac:dyDescent="0.15">
      <c r="A178" s="48"/>
      <c r="B178" s="22"/>
      <c r="C178" s="27"/>
      <c r="D178" s="30"/>
      <c r="E178" s="30"/>
      <c r="F178" s="30"/>
      <c r="G178" s="30"/>
      <c r="H178" s="30"/>
      <c r="I178" s="30"/>
      <c r="J178" s="30"/>
      <c r="K178" s="30"/>
      <c r="L178" s="30"/>
      <c r="M178" s="30"/>
      <c r="N178" s="30"/>
      <c r="O178" s="30"/>
      <c r="P178" s="30"/>
      <c r="Q178" s="30"/>
      <c r="R178" s="30"/>
      <c r="S178" s="28"/>
      <c r="T178" s="33"/>
      <c r="U178" s="178"/>
      <c r="V178" s="33"/>
      <c r="W178" s="178"/>
      <c r="X178" s="132"/>
      <c r="AR178" s="107"/>
      <c r="AS178" s="107"/>
      <c r="AU178" s="107"/>
      <c r="BA178" s="107"/>
      <c r="BQ178" s="42"/>
      <c r="BY178" s="116"/>
    </row>
    <row r="179" spans="1:77" s="6" customFormat="1" ht="12.75" customHeight="1" x14ac:dyDescent="0.15">
      <c r="A179" s="73"/>
      <c r="B179" s="117"/>
      <c r="C179" s="27"/>
      <c r="D179" s="30"/>
      <c r="E179" s="30"/>
      <c r="F179" s="30"/>
      <c r="G179" s="30"/>
      <c r="H179" s="30"/>
      <c r="I179" s="30"/>
      <c r="J179" s="30"/>
      <c r="K179" s="30"/>
      <c r="L179" s="30"/>
      <c r="M179" s="30"/>
      <c r="N179" s="30"/>
      <c r="O179" s="30"/>
      <c r="P179" s="30"/>
      <c r="Q179" s="30"/>
      <c r="R179" s="30"/>
      <c r="S179" s="28"/>
      <c r="T179" s="33"/>
      <c r="U179" s="178"/>
      <c r="V179" s="33"/>
      <c r="W179" s="178"/>
      <c r="X179" s="132"/>
      <c r="AR179" s="107"/>
      <c r="AS179" s="107"/>
      <c r="AU179" s="107"/>
      <c r="BA179" s="107"/>
      <c r="BQ179" s="42"/>
      <c r="BY179" s="116"/>
    </row>
    <row r="180" spans="1:77" s="6" customFormat="1" ht="12.75" customHeight="1" x14ac:dyDescent="0.15">
      <c r="A180" s="48"/>
      <c r="B180" s="22"/>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c r="AR180" s="107"/>
      <c r="AS180" s="107"/>
      <c r="AU180" s="107"/>
      <c r="BA180" s="107"/>
      <c r="BQ180" s="42"/>
      <c r="BY180" s="116"/>
    </row>
    <row r="181" spans="1:77" s="6" customFormat="1" ht="18" customHeight="1" x14ac:dyDescent="0.15">
      <c r="A181" s="216"/>
      <c r="B181" s="92"/>
      <c r="C181" s="93"/>
      <c r="D181" s="95"/>
      <c r="E181" s="95"/>
      <c r="F181" s="95"/>
      <c r="G181" s="95"/>
      <c r="H181" s="95"/>
      <c r="I181" s="95"/>
      <c r="J181" s="95"/>
      <c r="K181" s="95"/>
      <c r="L181" s="95"/>
      <c r="M181" s="95"/>
      <c r="N181" s="95"/>
      <c r="O181" s="95"/>
      <c r="P181" s="95"/>
      <c r="Q181" s="95"/>
      <c r="R181" s="95"/>
      <c r="S181" s="99"/>
      <c r="T181" s="92"/>
      <c r="U181" s="184"/>
      <c r="V181" s="185"/>
      <c r="W181" s="184"/>
      <c r="X181" s="132"/>
      <c r="AR181" s="107"/>
      <c r="AS181" s="107"/>
      <c r="AU181" s="107"/>
      <c r="BA181" s="107"/>
      <c r="BQ181" s="42"/>
      <c r="BY181" s="116"/>
    </row>
    <row r="182" spans="1:77" s="6" customFormat="1" x14ac:dyDescent="0.15">
      <c r="A182" s="186"/>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754"/>
      <c r="B184" s="755"/>
      <c r="C184" s="755"/>
      <c r="D184" s="755"/>
    </row>
    <row r="185" spans="1:77" s="64" customFormat="1" ht="21" customHeight="1" x14ac:dyDescent="0.15">
      <c r="A185" s="754"/>
      <c r="B185" s="755"/>
      <c r="C185" s="755"/>
      <c r="D185" s="755"/>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50"/>
  <sheetViews>
    <sheetView zoomScale="70" zoomScaleNormal="70" workbookViewId="0">
      <pane xSplit="2" ySplit="2" topLeftCell="C3" activePane="bottomRight" state="frozen"/>
      <selection pane="topRight" activeCell="C1" sqref="C1"/>
      <selection pane="bottomLeft" activeCell="A3" sqref="A3"/>
      <selection pane="bottomRight" activeCell="G17" sqref="G17"/>
    </sheetView>
  </sheetViews>
  <sheetFormatPr baseColWidth="10" defaultRowHeight="15" x14ac:dyDescent="0.25"/>
  <cols>
    <col min="2" max="2" width="42.7109375" customWidth="1"/>
    <col min="3" max="3" width="14.85546875" customWidth="1"/>
    <col min="4" max="4" width="15.85546875" customWidth="1"/>
    <col min="6" max="6" width="16.28515625" customWidth="1"/>
    <col min="7" max="7" width="15.5703125" customWidth="1"/>
    <col min="8" max="8" width="16.5703125" style="194" customWidth="1"/>
    <col min="10" max="10" width="51" style="196" customWidth="1"/>
    <col min="11" max="11" width="16.7109375" style="195" bestFit="1" customWidth="1"/>
    <col min="12" max="12" width="13" style="195" bestFit="1" customWidth="1"/>
    <col min="13" max="13" width="13.28515625" style="195" customWidth="1"/>
    <col min="14" max="14" width="18.28515625" style="195" bestFit="1" customWidth="1"/>
    <col min="15" max="15" width="13.28515625" style="195" bestFit="1" customWidth="1"/>
    <col min="16" max="16" width="13.28515625" style="195" customWidth="1"/>
    <col min="17" max="17" width="18.85546875" style="195" customWidth="1"/>
    <col min="18" max="18" width="51" style="196" customWidth="1"/>
    <col min="19" max="19" width="16.7109375" style="195" bestFit="1" customWidth="1"/>
    <col min="20" max="20" width="13" style="195" bestFit="1" customWidth="1"/>
    <col min="21" max="21" width="13.28515625" style="195" customWidth="1"/>
    <col min="22" max="22" width="18.28515625" style="195" bestFit="1" customWidth="1"/>
    <col min="23" max="23" width="13.28515625" style="195" bestFit="1" customWidth="1"/>
    <col min="24" max="24" width="13.28515625" style="195" customWidth="1"/>
    <col min="26" max="26" width="51" style="196" customWidth="1"/>
    <col min="27" max="27" width="16.7109375" style="195" bestFit="1" customWidth="1"/>
    <col min="28" max="28" width="13" style="195" bestFit="1" customWidth="1"/>
    <col min="29" max="29" width="13.28515625" style="195" customWidth="1"/>
    <col min="30" max="30" width="18.28515625" style="195" bestFit="1" customWidth="1"/>
    <col min="31" max="31" width="13.28515625" style="195" bestFit="1" customWidth="1"/>
    <col min="32" max="32" width="13.28515625" style="195" customWidth="1"/>
    <col min="34" max="34" width="51" style="196" customWidth="1"/>
    <col min="35" max="35" width="16.7109375" style="195" bestFit="1" customWidth="1"/>
    <col min="36" max="36" width="13" style="195" bestFit="1" customWidth="1"/>
    <col min="37" max="37" width="13.28515625" style="195" customWidth="1"/>
    <col min="38" max="38" width="18.28515625" style="195" bestFit="1" customWidth="1"/>
    <col min="39" max="39" width="13.28515625" style="195" bestFit="1" customWidth="1"/>
    <col min="40" max="40" width="13.28515625" style="195" customWidth="1"/>
  </cols>
  <sheetData>
    <row r="1" spans="2:40" ht="30" customHeight="1" x14ac:dyDescent="0.25">
      <c r="B1" s="198"/>
      <c r="C1" s="620" t="s">
        <v>124</v>
      </c>
      <c r="D1" s="620"/>
      <c r="E1" s="620"/>
      <c r="F1" s="620"/>
      <c r="G1" s="620"/>
      <c r="H1" s="201"/>
      <c r="J1" s="198"/>
      <c r="K1" s="620" t="s">
        <v>118</v>
      </c>
      <c r="L1" s="620"/>
      <c r="M1" s="620"/>
      <c r="N1" s="620"/>
      <c r="O1" s="620"/>
      <c r="P1" s="201"/>
      <c r="R1" s="198"/>
      <c r="S1" s="620" t="s">
        <v>122</v>
      </c>
      <c r="T1" s="620"/>
      <c r="U1" s="620"/>
      <c r="V1" s="620"/>
      <c r="W1" s="620"/>
      <c r="X1" s="201"/>
      <c r="Z1" s="198"/>
      <c r="AA1" s="620" t="s">
        <v>121</v>
      </c>
      <c r="AB1" s="620"/>
      <c r="AC1" s="620"/>
      <c r="AD1" s="620"/>
      <c r="AE1" s="620"/>
      <c r="AF1" s="201"/>
      <c r="AH1" s="198"/>
      <c r="AI1" s="620" t="s">
        <v>120</v>
      </c>
      <c r="AJ1" s="620"/>
      <c r="AK1" s="620"/>
      <c r="AL1" s="620"/>
      <c r="AM1" s="620"/>
      <c r="AN1" s="201"/>
    </row>
    <row r="2" spans="2:40" ht="32.25" customHeight="1" x14ac:dyDescent="0.25">
      <c r="B2" s="198"/>
      <c r="C2" s="621" t="s">
        <v>114</v>
      </c>
      <c r="D2" s="621"/>
      <c r="E2" s="622" t="s">
        <v>117</v>
      </c>
      <c r="F2" s="621" t="s">
        <v>119</v>
      </c>
      <c r="G2" s="621"/>
      <c r="H2" s="205"/>
      <c r="J2" s="198"/>
      <c r="K2" s="621" t="s">
        <v>114</v>
      </c>
      <c r="L2" s="621"/>
      <c r="M2" s="622" t="s">
        <v>117</v>
      </c>
      <c r="N2" s="621" t="s">
        <v>119</v>
      </c>
      <c r="O2" s="621"/>
      <c r="P2" s="202"/>
      <c r="R2" s="198"/>
      <c r="S2" s="621" t="s">
        <v>114</v>
      </c>
      <c r="T2" s="621"/>
      <c r="U2" s="622" t="s">
        <v>117</v>
      </c>
      <c r="V2" s="621" t="s">
        <v>119</v>
      </c>
      <c r="W2" s="621"/>
      <c r="X2" s="202"/>
      <c r="Z2" s="198"/>
      <c r="AA2" s="621" t="s">
        <v>114</v>
      </c>
      <c r="AB2" s="621"/>
      <c r="AC2" s="622" t="s">
        <v>117</v>
      </c>
      <c r="AD2" s="621" t="s">
        <v>119</v>
      </c>
      <c r="AE2" s="621"/>
      <c r="AF2" s="202"/>
      <c r="AH2" s="198"/>
      <c r="AI2" s="621" t="s">
        <v>114</v>
      </c>
      <c r="AJ2" s="621"/>
      <c r="AK2" s="622" t="s">
        <v>117</v>
      </c>
      <c r="AL2" s="621" t="s">
        <v>119</v>
      </c>
      <c r="AM2" s="621"/>
      <c r="AN2" s="202"/>
    </row>
    <row r="3" spans="2:40" ht="30" x14ac:dyDescent="0.25">
      <c r="B3" s="198" t="s">
        <v>2</v>
      </c>
      <c r="C3" s="199" t="s">
        <v>115</v>
      </c>
      <c r="D3" s="199" t="s">
        <v>116</v>
      </c>
      <c r="E3" s="623"/>
      <c r="F3" s="199" t="s">
        <v>42</v>
      </c>
      <c r="G3" s="199" t="s">
        <v>43</v>
      </c>
      <c r="H3" s="206" t="s">
        <v>123</v>
      </c>
      <c r="J3" s="198" t="s">
        <v>2</v>
      </c>
      <c r="K3" s="199" t="s">
        <v>115</v>
      </c>
      <c r="L3" s="199" t="s">
        <v>116</v>
      </c>
      <c r="M3" s="623"/>
      <c r="N3" s="199" t="s">
        <v>42</v>
      </c>
      <c r="O3" s="199" t="s">
        <v>43</v>
      </c>
      <c r="P3" s="199" t="s">
        <v>123</v>
      </c>
      <c r="R3" s="198" t="s">
        <v>2</v>
      </c>
      <c r="S3" s="199" t="s">
        <v>115</v>
      </c>
      <c r="T3" s="199" t="s">
        <v>116</v>
      </c>
      <c r="U3" s="623"/>
      <c r="V3" s="199" t="s">
        <v>42</v>
      </c>
      <c r="W3" s="199" t="s">
        <v>43</v>
      </c>
      <c r="X3" s="199" t="s">
        <v>123</v>
      </c>
      <c r="Z3" s="198" t="s">
        <v>2</v>
      </c>
      <c r="AA3" s="199" t="s">
        <v>115</v>
      </c>
      <c r="AB3" s="199" t="s">
        <v>116</v>
      </c>
      <c r="AC3" s="623"/>
      <c r="AD3" s="199" t="s">
        <v>42</v>
      </c>
      <c r="AE3" s="199" t="s">
        <v>43</v>
      </c>
      <c r="AF3" s="199" t="s">
        <v>123</v>
      </c>
      <c r="AH3" s="198" t="s">
        <v>2</v>
      </c>
      <c r="AI3" s="199" t="s">
        <v>115</v>
      </c>
      <c r="AJ3" s="199" t="s">
        <v>116</v>
      </c>
      <c r="AK3" s="623"/>
      <c r="AL3" s="199" t="s">
        <v>42</v>
      </c>
      <c r="AM3" s="199" t="s">
        <v>43</v>
      </c>
      <c r="AN3" s="199" t="s">
        <v>123</v>
      </c>
    </row>
    <row r="4" spans="2:40" x14ac:dyDescent="0.25">
      <c r="B4" s="198" t="s">
        <v>44</v>
      </c>
      <c r="C4" s="200">
        <f>K4+S4+AA4+AI4</f>
        <v>622</v>
      </c>
      <c r="D4" s="200">
        <f>L4+T4+AB4+AJ4</f>
        <v>3</v>
      </c>
      <c r="E4" s="200">
        <f>M4+U4+AC4+AK4</f>
        <v>625</v>
      </c>
      <c r="F4" s="200">
        <f>N4+V4+AD4+AL4</f>
        <v>435</v>
      </c>
      <c r="G4" s="200">
        <f>O4+W4+AE4+AM4</f>
        <v>0</v>
      </c>
      <c r="H4" s="207">
        <f>F4/E4</f>
        <v>0.69599999999999995</v>
      </c>
      <c r="J4" s="198" t="s">
        <v>44</v>
      </c>
      <c r="K4" s="200">
        <f>Enero!Y12+Febrero!Y12+'Marzo '!Y12</f>
        <v>260</v>
      </c>
      <c r="L4" s="200">
        <f>Enero!AC12+Febrero!AC12+'Marzo '!AC12</f>
        <v>0</v>
      </c>
      <c r="M4" s="200">
        <f>K4+L4</f>
        <v>260</v>
      </c>
      <c r="N4" s="200">
        <f>Enero!AF12+Febrero!AF12+'Marzo '!AF12</f>
        <v>177</v>
      </c>
      <c r="O4" s="200">
        <f>Enero!AG12+Febrero!AG12+'Marzo '!AG12</f>
        <v>0</v>
      </c>
      <c r="P4" s="203">
        <f>N4/M4</f>
        <v>0.68076923076923079</v>
      </c>
      <c r="R4" s="198" t="s">
        <v>44</v>
      </c>
      <c r="S4" s="200">
        <f>'Abril '!Y12+'Mayo '!Y12+Junio!Y12</f>
        <v>362</v>
      </c>
      <c r="T4" s="200">
        <f>'Abril '!AC12+'Mayo '!AC12+Junio!AC12</f>
        <v>3</v>
      </c>
      <c r="U4" s="200">
        <f>S4+T4</f>
        <v>365</v>
      </c>
      <c r="V4" s="200">
        <f>'Abril '!AF12+'Mayo '!AF12+Junio!AF12</f>
        <v>258</v>
      </c>
      <c r="W4" s="200">
        <f>'Abril '!AG12+'Mayo '!AG12+Junio!AG12</f>
        <v>0</v>
      </c>
      <c r="X4" s="203">
        <f>V4/U4</f>
        <v>0.70684931506849313</v>
      </c>
      <c r="Z4" s="198" t="s">
        <v>44</v>
      </c>
      <c r="AA4" s="200">
        <f>Julio!Y12+Agosto!Y12+Septiembre!Y12</f>
        <v>0</v>
      </c>
      <c r="AB4" s="200">
        <f>Julio!AC12+Agosto!AC12+Septiembre!AC12</f>
        <v>0</v>
      </c>
      <c r="AC4" s="200">
        <f>AA4+AB4</f>
        <v>0</v>
      </c>
      <c r="AD4" s="200">
        <f>Julio!AF12+Agosto!AF12+Septiembre!AF12</f>
        <v>0</v>
      </c>
      <c r="AE4" s="200">
        <f>Julio!AG12+Agosto!AG12+Septiembre!AG12</f>
        <v>0</v>
      </c>
      <c r="AF4" s="203" t="e">
        <f>AD4/AC4</f>
        <v>#DIV/0!</v>
      </c>
      <c r="AH4" s="198" t="s">
        <v>44</v>
      </c>
      <c r="AI4" s="200">
        <f>'Octubre '!Y12+Noviembre!Y12+'Diciembre '!Y12</f>
        <v>0</v>
      </c>
      <c r="AJ4" s="200">
        <f>'Octubre '!AC12+Noviembre!AC12+'Diciembre '!AC12</f>
        <v>0</v>
      </c>
      <c r="AK4" s="200">
        <f>AI4+AJ4</f>
        <v>0</v>
      </c>
      <c r="AL4" s="200">
        <f>'Octubre '!AF12+Noviembre!AF12+'Diciembre '!AF12</f>
        <v>0</v>
      </c>
      <c r="AM4" s="200">
        <f>'Octubre '!AG12+Noviembre!AG12+'Diciembre '!AG12</f>
        <v>0</v>
      </c>
      <c r="AN4" s="203" t="e">
        <f>AL4/AK4</f>
        <v>#DIV/0!</v>
      </c>
    </row>
    <row r="5" spans="2:40" x14ac:dyDescent="0.25">
      <c r="B5" s="198" t="s">
        <v>45</v>
      </c>
      <c r="C5" s="200">
        <f t="shared" ref="C5:C49" si="0">K5+S5+AA5+AI5</f>
        <v>0</v>
      </c>
      <c r="D5" s="200">
        <f t="shared" ref="D5:D49" si="1">L5+T5+AB5+AJ5</f>
        <v>2792</v>
      </c>
      <c r="E5" s="200">
        <f t="shared" ref="E5:E49" si="2">M5+U5+AC5+AK5</f>
        <v>2792</v>
      </c>
      <c r="F5" s="200">
        <f t="shared" ref="F5:F49" si="3">N5+V5+AD5+AL5</f>
        <v>1771</v>
      </c>
      <c r="G5" s="200">
        <f t="shared" ref="G5:G49" si="4">O5+W5+AE5+AM5</f>
        <v>0</v>
      </c>
      <c r="H5" s="207">
        <f t="shared" ref="H5:H48" si="5">F5/E5</f>
        <v>0.63431232091690548</v>
      </c>
      <c r="J5" s="198" t="s">
        <v>45</v>
      </c>
      <c r="K5" s="200">
        <f>Enero!Y13+Febrero!Y13+'Marzo '!Y13</f>
        <v>0</v>
      </c>
      <c r="L5" s="200">
        <f>Enero!AC13+Febrero!AC13+'Marzo '!AC13</f>
        <v>1363</v>
      </c>
      <c r="M5" s="200">
        <f t="shared" ref="M5:M49" si="6">K5+L5</f>
        <v>1363</v>
      </c>
      <c r="N5" s="200">
        <f>Enero!AF13+Febrero!AF13+'Marzo '!AF13</f>
        <v>897</v>
      </c>
      <c r="O5" s="200">
        <f>Enero!AG13+Febrero!AG13+'Marzo '!AG13</f>
        <v>0</v>
      </c>
      <c r="P5" s="203">
        <f t="shared" ref="P5:P48" si="7">N5/M5</f>
        <v>0.65810711665443877</v>
      </c>
      <c r="R5" s="198" t="s">
        <v>45</v>
      </c>
      <c r="S5" s="200">
        <f>'Abril '!Y13+'Mayo '!Y13+Junio!Y13</f>
        <v>0</v>
      </c>
      <c r="T5" s="200">
        <f>'Abril '!AC13+'Mayo '!AC13+Junio!AC13</f>
        <v>1429</v>
      </c>
      <c r="U5" s="200">
        <f t="shared" ref="U5:U49" si="8">S5+T5</f>
        <v>1429</v>
      </c>
      <c r="V5" s="200">
        <f>'Abril '!AF13+'Mayo '!AF13+Junio!AF13</f>
        <v>874</v>
      </c>
      <c r="W5" s="200">
        <f>'Abril '!AG13+'Mayo '!AG13+Junio!AG13</f>
        <v>0</v>
      </c>
      <c r="X5" s="203">
        <f t="shared" ref="X5:X48" si="9">V5/U5</f>
        <v>0.61161651504548631</v>
      </c>
      <c r="Z5" s="198" t="s">
        <v>45</v>
      </c>
      <c r="AA5" s="200">
        <f>Julio!Y13+Agosto!Y13+Septiembre!Y13</f>
        <v>0</v>
      </c>
      <c r="AB5" s="200">
        <f>Julio!AC13+Agosto!AC13+Septiembre!AC13</f>
        <v>0</v>
      </c>
      <c r="AC5" s="200">
        <f t="shared" ref="AC5:AC49" si="10">AA5+AB5</f>
        <v>0</v>
      </c>
      <c r="AD5" s="200">
        <f>Julio!AF13+Agosto!AF13+Septiembre!AF13</f>
        <v>0</v>
      </c>
      <c r="AE5" s="200">
        <f>Julio!AG13+Agosto!AG13+Septiembre!AG13</f>
        <v>0</v>
      </c>
      <c r="AF5" s="203" t="e">
        <f t="shared" ref="AF5:AF48" si="11">AD5/AC5</f>
        <v>#DIV/0!</v>
      </c>
      <c r="AH5" s="198" t="s">
        <v>45</v>
      </c>
      <c r="AI5" s="200">
        <f>'Octubre '!Y13+Noviembre!Y13+'Diciembre '!Y13</f>
        <v>0</v>
      </c>
      <c r="AJ5" s="200">
        <f>'Octubre '!AC13+Noviembre!AC13+'Diciembre '!AC13</f>
        <v>0</v>
      </c>
      <c r="AK5" s="200">
        <f t="shared" ref="AK5:AK49" si="12">AI5+AJ5</f>
        <v>0</v>
      </c>
      <c r="AL5" s="200">
        <f>'Octubre '!AF13+Noviembre!AF13+'Diciembre '!AF13</f>
        <v>0</v>
      </c>
      <c r="AM5" s="200">
        <f>'Octubre '!AG13+Noviembre!AG13+'Diciembre '!AG13</f>
        <v>0</v>
      </c>
      <c r="AN5" s="203" t="e">
        <f t="shared" ref="AN5:AN48" si="13">AL5/AK5</f>
        <v>#DIV/0!</v>
      </c>
    </row>
    <row r="6" spans="2:40" x14ac:dyDescent="0.25">
      <c r="B6" s="198" t="s">
        <v>46</v>
      </c>
      <c r="C6" s="200">
        <f t="shared" si="0"/>
        <v>171</v>
      </c>
      <c r="D6" s="200">
        <f t="shared" si="1"/>
        <v>0</v>
      </c>
      <c r="E6" s="200">
        <f t="shared" si="2"/>
        <v>171</v>
      </c>
      <c r="F6" s="200">
        <f t="shared" si="3"/>
        <v>0</v>
      </c>
      <c r="G6" s="200">
        <f t="shared" si="4"/>
        <v>0</v>
      </c>
      <c r="H6" s="207">
        <f t="shared" si="5"/>
        <v>0</v>
      </c>
      <c r="J6" s="198" t="s">
        <v>46</v>
      </c>
      <c r="K6" s="200">
        <f>Enero!Y14+Febrero!Y14+'Marzo '!Y14</f>
        <v>85</v>
      </c>
      <c r="L6" s="200">
        <f>Enero!AC14+Febrero!AC14+'Marzo '!AC14</f>
        <v>0</v>
      </c>
      <c r="M6" s="200">
        <f t="shared" si="6"/>
        <v>85</v>
      </c>
      <c r="N6" s="200">
        <f>Enero!AF14+Febrero!AF14+'Marzo '!AF14</f>
        <v>0</v>
      </c>
      <c r="O6" s="200">
        <f>Enero!AG14+Febrero!AG14+'Marzo '!AG14</f>
        <v>0</v>
      </c>
      <c r="P6" s="203">
        <f t="shared" si="7"/>
        <v>0</v>
      </c>
      <c r="R6" s="198" t="s">
        <v>46</v>
      </c>
      <c r="S6" s="200">
        <f>'Abril '!Y14+'Mayo '!Y14+Junio!Y14</f>
        <v>86</v>
      </c>
      <c r="T6" s="200">
        <f>'Abril '!AC14+'Mayo '!AC14+Junio!AC14</f>
        <v>0</v>
      </c>
      <c r="U6" s="200">
        <f t="shared" si="8"/>
        <v>86</v>
      </c>
      <c r="V6" s="200">
        <f>'Abril '!AF14+'Mayo '!AF14+Junio!AF14</f>
        <v>0</v>
      </c>
      <c r="W6" s="200">
        <f>'Abril '!AG14+'Mayo '!AG14+Junio!AG14</f>
        <v>0</v>
      </c>
      <c r="X6" s="203">
        <f t="shared" si="9"/>
        <v>0</v>
      </c>
      <c r="Z6" s="198" t="s">
        <v>46</v>
      </c>
      <c r="AA6" s="200">
        <f>Julio!Y14+Agosto!Y14+Septiembre!Y14</f>
        <v>0</v>
      </c>
      <c r="AB6" s="200">
        <f>Julio!AC14+Agosto!AC14+Septiembre!AC14</f>
        <v>0</v>
      </c>
      <c r="AC6" s="200">
        <f t="shared" si="10"/>
        <v>0</v>
      </c>
      <c r="AD6" s="200">
        <f>Julio!AF14+Agosto!AF14+Septiembre!AF14</f>
        <v>0</v>
      </c>
      <c r="AE6" s="200">
        <f>Julio!AG14+Agosto!AG14+Septiembre!AG14</f>
        <v>0</v>
      </c>
      <c r="AF6" s="203" t="e">
        <f t="shared" si="11"/>
        <v>#DIV/0!</v>
      </c>
      <c r="AH6" s="198" t="s">
        <v>46</v>
      </c>
      <c r="AI6" s="200">
        <f>'Octubre '!Y14+Noviembre!Y14+'Diciembre '!Y14</f>
        <v>0</v>
      </c>
      <c r="AJ6" s="200">
        <f>'Octubre '!AC14+Noviembre!AC14+'Diciembre '!AC14</f>
        <v>0</v>
      </c>
      <c r="AK6" s="200">
        <f t="shared" si="12"/>
        <v>0</v>
      </c>
      <c r="AL6" s="200">
        <f>'Octubre '!AF14+Noviembre!AF14+'Diciembre '!AF14</f>
        <v>0</v>
      </c>
      <c r="AM6" s="200">
        <f>'Octubre '!AG14+Noviembre!AG14+'Diciembre '!AG14</f>
        <v>0</v>
      </c>
      <c r="AN6" s="203" t="e">
        <f t="shared" si="13"/>
        <v>#DIV/0!</v>
      </c>
    </row>
    <row r="7" spans="2:40" x14ac:dyDescent="0.25">
      <c r="B7" s="198" t="s">
        <v>47</v>
      </c>
      <c r="C7" s="200">
        <f t="shared" si="0"/>
        <v>129</v>
      </c>
      <c r="D7" s="200">
        <f t="shared" si="1"/>
        <v>0</v>
      </c>
      <c r="E7" s="200">
        <f t="shared" si="2"/>
        <v>129</v>
      </c>
      <c r="F7" s="200">
        <f t="shared" si="3"/>
        <v>73</v>
      </c>
      <c r="G7" s="200">
        <f t="shared" si="4"/>
        <v>0</v>
      </c>
      <c r="H7" s="207">
        <f t="shared" si="5"/>
        <v>0.56589147286821706</v>
      </c>
      <c r="J7" s="198" t="s">
        <v>47</v>
      </c>
      <c r="K7" s="200">
        <f>Enero!Y15+Febrero!Y15+'Marzo '!Y15</f>
        <v>38</v>
      </c>
      <c r="L7" s="200">
        <f>Enero!AC15+Febrero!AC15+'Marzo '!AC15</f>
        <v>0</v>
      </c>
      <c r="M7" s="200">
        <f t="shared" si="6"/>
        <v>38</v>
      </c>
      <c r="N7" s="200">
        <f>Enero!AF15+Febrero!AF15+'Marzo '!AF15</f>
        <v>25</v>
      </c>
      <c r="O7" s="200">
        <f>Enero!AG15+Febrero!AG15+'Marzo '!AG15</f>
        <v>0</v>
      </c>
      <c r="P7" s="203">
        <f t="shared" si="7"/>
        <v>0.65789473684210531</v>
      </c>
      <c r="R7" s="198" t="s">
        <v>47</v>
      </c>
      <c r="S7" s="200">
        <f>'Abril '!Y15+'Mayo '!Y15+Junio!Y15</f>
        <v>91</v>
      </c>
      <c r="T7" s="200">
        <f>'Abril '!AC15+'Mayo '!AC15+Junio!AC15</f>
        <v>0</v>
      </c>
      <c r="U7" s="200">
        <f t="shared" si="8"/>
        <v>91</v>
      </c>
      <c r="V7" s="200">
        <f>'Abril '!AF15+'Mayo '!AF15+Junio!AF15</f>
        <v>48</v>
      </c>
      <c r="W7" s="200">
        <f>'Abril '!AG15+'Mayo '!AG15+Junio!AG15</f>
        <v>0</v>
      </c>
      <c r="X7" s="203">
        <f t="shared" si="9"/>
        <v>0.52747252747252749</v>
      </c>
      <c r="Z7" s="198" t="s">
        <v>47</v>
      </c>
      <c r="AA7" s="200">
        <f>Julio!Y15+Agosto!Y15+Septiembre!Y15</f>
        <v>0</v>
      </c>
      <c r="AB7" s="200">
        <f>Julio!AC15+Agosto!AC15+Septiembre!AC15</f>
        <v>0</v>
      </c>
      <c r="AC7" s="200">
        <f t="shared" si="10"/>
        <v>0</v>
      </c>
      <c r="AD7" s="200">
        <f>Julio!AF15+Agosto!AF15+Septiembre!AF15</f>
        <v>0</v>
      </c>
      <c r="AE7" s="200">
        <f>Julio!AG15+Agosto!AG15+Septiembre!AG15</f>
        <v>0</v>
      </c>
      <c r="AF7" s="203" t="e">
        <f t="shared" si="11"/>
        <v>#DIV/0!</v>
      </c>
      <c r="AH7" s="198" t="s">
        <v>47</v>
      </c>
      <c r="AI7" s="200">
        <f>'Octubre '!Y15+Noviembre!Y15+'Diciembre '!Y15</f>
        <v>0</v>
      </c>
      <c r="AJ7" s="200">
        <f>'Octubre '!AC15+Noviembre!AC15+'Diciembre '!AC15</f>
        <v>0</v>
      </c>
      <c r="AK7" s="200">
        <f t="shared" si="12"/>
        <v>0</v>
      </c>
      <c r="AL7" s="200">
        <f>'Octubre '!AF15+Noviembre!AF15+'Diciembre '!AF15</f>
        <v>0</v>
      </c>
      <c r="AM7" s="200">
        <f>'Octubre '!AG15+Noviembre!AG15+'Diciembre '!AG15</f>
        <v>0</v>
      </c>
      <c r="AN7" s="203" t="e">
        <f t="shared" si="13"/>
        <v>#DIV/0!</v>
      </c>
    </row>
    <row r="8" spans="2:40" x14ac:dyDescent="0.25">
      <c r="B8" s="198" t="s">
        <v>48</v>
      </c>
      <c r="C8" s="200">
        <f t="shared" si="0"/>
        <v>36</v>
      </c>
      <c r="D8" s="200">
        <f t="shared" si="1"/>
        <v>71</v>
      </c>
      <c r="E8" s="200">
        <f t="shared" si="2"/>
        <v>107</v>
      </c>
      <c r="F8" s="200">
        <f t="shared" si="3"/>
        <v>42</v>
      </c>
      <c r="G8" s="200">
        <f t="shared" si="4"/>
        <v>0</v>
      </c>
      <c r="H8" s="207">
        <f t="shared" si="5"/>
        <v>0.3925233644859813</v>
      </c>
      <c r="J8" s="198" t="s">
        <v>48</v>
      </c>
      <c r="K8" s="200">
        <f>Enero!Y16+Febrero!Y16+'Marzo '!Y16</f>
        <v>36</v>
      </c>
      <c r="L8" s="200">
        <f>Enero!AC16+Febrero!AC16+'Marzo '!AC16</f>
        <v>71</v>
      </c>
      <c r="M8" s="200">
        <f t="shared" si="6"/>
        <v>107</v>
      </c>
      <c r="N8" s="200">
        <f>Enero!AF16+Febrero!AF16+'Marzo '!AF16</f>
        <v>42</v>
      </c>
      <c r="O8" s="200">
        <f>Enero!AG16+Febrero!AG16+'Marzo '!AG16</f>
        <v>0</v>
      </c>
      <c r="P8" s="203">
        <f t="shared" si="7"/>
        <v>0.3925233644859813</v>
      </c>
      <c r="R8" s="198" t="s">
        <v>48</v>
      </c>
      <c r="S8" s="200">
        <f>'Abril '!Y16+'Mayo '!Y16+Junio!Y16</f>
        <v>0</v>
      </c>
      <c r="T8" s="200">
        <f>'Abril '!AC16+'Mayo '!AC16+Junio!AC16</f>
        <v>0</v>
      </c>
      <c r="U8" s="200">
        <f t="shared" si="8"/>
        <v>0</v>
      </c>
      <c r="V8" s="200">
        <f>'Abril '!AF16+'Mayo '!AF16+Junio!AF16</f>
        <v>0</v>
      </c>
      <c r="W8" s="200">
        <f>'Abril '!AG16+'Mayo '!AG16+Junio!AG16</f>
        <v>0</v>
      </c>
      <c r="X8" s="203" t="e">
        <f t="shared" si="9"/>
        <v>#DIV/0!</v>
      </c>
      <c r="Z8" s="198" t="s">
        <v>48</v>
      </c>
      <c r="AA8" s="200">
        <f>Julio!Y16+Agosto!Y16+Septiembre!Y16</f>
        <v>0</v>
      </c>
      <c r="AB8" s="200">
        <f>Julio!AC16+Agosto!AC16+Septiembre!AC16</f>
        <v>0</v>
      </c>
      <c r="AC8" s="200">
        <f t="shared" si="10"/>
        <v>0</v>
      </c>
      <c r="AD8" s="200">
        <f>Julio!AF16+Agosto!AF16+Septiembre!AF16</f>
        <v>0</v>
      </c>
      <c r="AE8" s="200">
        <f>Julio!AG16+Agosto!AG16+Septiembre!AG16</f>
        <v>0</v>
      </c>
      <c r="AF8" s="203" t="e">
        <f t="shared" si="11"/>
        <v>#DIV/0!</v>
      </c>
      <c r="AH8" s="198" t="s">
        <v>48</v>
      </c>
      <c r="AI8" s="200">
        <f>'Octubre '!Y16+Noviembre!Y16+'Diciembre '!Y16</f>
        <v>0</v>
      </c>
      <c r="AJ8" s="200">
        <f>'Octubre '!AC16+Noviembre!AC16+'Diciembre '!AC16</f>
        <v>0</v>
      </c>
      <c r="AK8" s="200">
        <f t="shared" si="12"/>
        <v>0</v>
      </c>
      <c r="AL8" s="200">
        <f>'Octubre '!AF16+Noviembre!AF16+'Diciembre '!AF16</f>
        <v>0</v>
      </c>
      <c r="AM8" s="200">
        <f>'Octubre '!AG16+Noviembre!AG16+'Diciembre '!AG16</f>
        <v>0</v>
      </c>
      <c r="AN8" s="203" t="e">
        <f t="shared" si="13"/>
        <v>#DIV/0!</v>
      </c>
    </row>
    <row r="9" spans="2:40" x14ac:dyDescent="0.25">
      <c r="B9" s="198" t="s">
        <v>49</v>
      </c>
      <c r="C9" s="200">
        <f t="shared" si="0"/>
        <v>159</v>
      </c>
      <c r="D9" s="200">
        <f t="shared" si="1"/>
        <v>0</v>
      </c>
      <c r="E9" s="200">
        <f t="shared" si="2"/>
        <v>159</v>
      </c>
      <c r="F9" s="200">
        <f t="shared" si="3"/>
        <v>143</v>
      </c>
      <c r="G9" s="200">
        <f t="shared" si="4"/>
        <v>0</v>
      </c>
      <c r="H9" s="207"/>
      <c r="J9" s="198" t="s">
        <v>49</v>
      </c>
      <c r="K9" s="200">
        <f>Enero!Y17+Febrero!Y17+'Marzo '!Y17</f>
        <v>60</v>
      </c>
      <c r="L9" s="200">
        <f>Enero!AC17+Febrero!AC17+'Marzo '!AC17</f>
        <v>0</v>
      </c>
      <c r="M9" s="200">
        <f t="shared" si="6"/>
        <v>60</v>
      </c>
      <c r="N9" s="200">
        <f>Enero!AF17+Febrero!AF17+'Marzo '!AF17</f>
        <v>48</v>
      </c>
      <c r="O9" s="200">
        <f>Enero!AG17+Febrero!AG17+'Marzo '!AG17</f>
        <v>0</v>
      </c>
      <c r="P9" s="204"/>
      <c r="R9" s="198" t="s">
        <v>49</v>
      </c>
      <c r="S9" s="200">
        <f>'Abril '!Y17+'Mayo '!Y17+Junio!Y17</f>
        <v>99</v>
      </c>
      <c r="T9" s="200">
        <f>'Abril '!AC17+'Mayo '!AC17+Junio!AC17</f>
        <v>0</v>
      </c>
      <c r="U9" s="200">
        <f t="shared" si="8"/>
        <v>99</v>
      </c>
      <c r="V9" s="200">
        <f>'Abril '!AF17+'Mayo '!AF17+Junio!AF17</f>
        <v>95</v>
      </c>
      <c r="W9" s="200">
        <f>'Abril '!AG17+'Mayo '!AG17+Junio!AG17</f>
        <v>0</v>
      </c>
      <c r="X9" s="204"/>
      <c r="Z9" s="198" t="s">
        <v>49</v>
      </c>
      <c r="AA9" s="200">
        <f>Julio!Y17+Agosto!Y17+Septiembre!Y17</f>
        <v>0</v>
      </c>
      <c r="AB9" s="200">
        <f>Julio!AC17+Agosto!AC17+Septiembre!AC17</f>
        <v>0</v>
      </c>
      <c r="AC9" s="200">
        <f t="shared" si="10"/>
        <v>0</v>
      </c>
      <c r="AD9" s="200">
        <f>Julio!AF17+Agosto!AF17+Septiembre!AF17</f>
        <v>0</v>
      </c>
      <c r="AE9" s="200">
        <f>Julio!AG17+Agosto!AG17+Septiembre!AG17</f>
        <v>0</v>
      </c>
      <c r="AF9" s="204"/>
      <c r="AH9" s="198" t="s">
        <v>49</v>
      </c>
      <c r="AI9" s="200">
        <f>'Octubre '!Y17+Noviembre!Y17+'Diciembre '!Y17</f>
        <v>0</v>
      </c>
      <c r="AJ9" s="200">
        <f>'Octubre '!AC17+Noviembre!AC17+'Diciembre '!AC17</f>
        <v>0</v>
      </c>
      <c r="AK9" s="200">
        <f t="shared" si="12"/>
        <v>0</v>
      </c>
      <c r="AL9" s="200">
        <f>'Octubre '!AF17+Noviembre!AF17+'Diciembre '!AF17</f>
        <v>0</v>
      </c>
      <c r="AM9" s="200">
        <f>'Octubre '!AG17+Noviembre!AG17+'Diciembre '!AG17</f>
        <v>0</v>
      </c>
      <c r="AN9" s="204"/>
    </row>
    <row r="10" spans="2:40" x14ac:dyDescent="0.25">
      <c r="B10" s="198" t="s">
        <v>50</v>
      </c>
      <c r="C10" s="200">
        <f t="shared" si="0"/>
        <v>33</v>
      </c>
      <c r="D10" s="200">
        <f t="shared" si="1"/>
        <v>486</v>
      </c>
      <c r="E10" s="200">
        <f t="shared" si="2"/>
        <v>519</v>
      </c>
      <c r="F10" s="200">
        <f t="shared" si="3"/>
        <v>449</v>
      </c>
      <c r="G10" s="200">
        <f t="shared" si="4"/>
        <v>99</v>
      </c>
      <c r="H10" s="207">
        <f t="shared" si="5"/>
        <v>0.86512524084778419</v>
      </c>
      <c r="J10" s="198" t="s">
        <v>50</v>
      </c>
      <c r="K10" s="200">
        <f>Enero!Y18+Febrero!Y18+'Marzo '!Y18</f>
        <v>33</v>
      </c>
      <c r="L10" s="200">
        <f>Enero!AC18+Febrero!AC18+'Marzo '!AC18</f>
        <v>232</v>
      </c>
      <c r="M10" s="200">
        <f t="shared" si="6"/>
        <v>265</v>
      </c>
      <c r="N10" s="200">
        <f>Enero!AF18+Febrero!AF18+'Marzo '!AF18</f>
        <v>226</v>
      </c>
      <c r="O10" s="200">
        <f>Enero!AG18+Febrero!AG18+'Marzo '!AG18</f>
        <v>34</v>
      </c>
      <c r="P10" s="203">
        <f t="shared" si="7"/>
        <v>0.85283018867924532</v>
      </c>
      <c r="R10" s="198" t="s">
        <v>50</v>
      </c>
      <c r="S10" s="200">
        <f>'Abril '!Y18+'Mayo '!Y18+Junio!Y18</f>
        <v>0</v>
      </c>
      <c r="T10" s="200">
        <f>'Abril '!AC18+'Mayo '!AC18+Junio!AC18</f>
        <v>254</v>
      </c>
      <c r="U10" s="200">
        <f t="shared" si="8"/>
        <v>254</v>
      </c>
      <c r="V10" s="200">
        <f>'Abril '!AF18+'Mayo '!AF18+Junio!AF18</f>
        <v>223</v>
      </c>
      <c r="W10" s="200">
        <f>'Abril '!AG18+'Mayo '!AG18+Junio!AG18</f>
        <v>65</v>
      </c>
      <c r="X10" s="203">
        <f t="shared" si="9"/>
        <v>0.87795275590551181</v>
      </c>
      <c r="Z10" s="198" t="s">
        <v>50</v>
      </c>
      <c r="AA10" s="200">
        <f>Julio!Y18+Agosto!Y18+Septiembre!Y18</f>
        <v>0</v>
      </c>
      <c r="AB10" s="200">
        <f>Julio!AC18+Agosto!AC18+Septiembre!AC18</f>
        <v>0</v>
      </c>
      <c r="AC10" s="200">
        <f t="shared" si="10"/>
        <v>0</v>
      </c>
      <c r="AD10" s="200">
        <f>Julio!AF18+Agosto!AF18+Septiembre!AF18</f>
        <v>0</v>
      </c>
      <c r="AE10" s="200">
        <f>Julio!AG18+Agosto!AG18+Septiembre!AG18</f>
        <v>0</v>
      </c>
      <c r="AF10" s="203" t="e">
        <f t="shared" si="11"/>
        <v>#DIV/0!</v>
      </c>
      <c r="AH10" s="198" t="s">
        <v>50</v>
      </c>
      <c r="AI10" s="200">
        <f>'Octubre '!Y18+Noviembre!Y18+'Diciembre '!Y18</f>
        <v>0</v>
      </c>
      <c r="AJ10" s="200">
        <f>'Octubre '!AC18+Noviembre!AC18+'Diciembre '!AC18</f>
        <v>0</v>
      </c>
      <c r="AK10" s="200">
        <f t="shared" si="12"/>
        <v>0</v>
      </c>
      <c r="AL10" s="200">
        <f>'Octubre '!AF18+Noviembre!AF18+'Diciembre '!AF18</f>
        <v>0</v>
      </c>
      <c r="AM10" s="200">
        <f>'Octubre '!AG18+Noviembre!AG18+'Diciembre '!AG18</f>
        <v>0</v>
      </c>
      <c r="AN10" s="203" t="e">
        <f t="shared" si="13"/>
        <v>#DIV/0!</v>
      </c>
    </row>
    <row r="11" spans="2:40" x14ac:dyDescent="0.25">
      <c r="B11" s="198" t="s">
        <v>51</v>
      </c>
      <c r="C11" s="200">
        <f t="shared" si="0"/>
        <v>0</v>
      </c>
      <c r="D11" s="200">
        <f t="shared" si="1"/>
        <v>0</v>
      </c>
      <c r="E11" s="200">
        <f t="shared" si="2"/>
        <v>0</v>
      </c>
      <c r="F11" s="200">
        <f t="shared" si="3"/>
        <v>0</v>
      </c>
      <c r="G11" s="200">
        <f t="shared" si="4"/>
        <v>0</v>
      </c>
      <c r="H11" s="207"/>
      <c r="J11" s="198" t="s">
        <v>51</v>
      </c>
      <c r="K11" s="200">
        <f>Enero!Y19+Febrero!Y19+'Marzo '!Y19</f>
        <v>0</v>
      </c>
      <c r="L11" s="200">
        <f>Enero!AC19+Febrero!AC19+'Marzo '!AC19</f>
        <v>0</v>
      </c>
      <c r="M11" s="200">
        <f t="shared" si="6"/>
        <v>0</v>
      </c>
      <c r="N11" s="200">
        <f>Enero!AF19+Febrero!AF19+'Marzo '!AF19</f>
        <v>0</v>
      </c>
      <c r="O11" s="200">
        <f>Enero!AG19+Febrero!AG19+'Marzo '!AG19</f>
        <v>0</v>
      </c>
      <c r="P11" s="203"/>
      <c r="R11" s="198" t="s">
        <v>51</v>
      </c>
      <c r="S11" s="200">
        <f>'Abril '!Y19+'Mayo '!Y19+Junio!Y19</f>
        <v>0</v>
      </c>
      <c r="T11" s="200">
        <f>'Abril '!AC19+'Mayo '!AC19+Junio!AC19</f>
        <v>0</v>
      </c>
      <c r="U11" s="200">
        <f t="shared" si="8"/>
        <v>0</v>
      </c>
      <c r="V11" s="200">
        <f>'Abril '!AF19+'Mayo '!AF19+Junio!AF19</f>
        <v>0</v>
      </c>
      <c r="W11" s="200">
        <f>'Abril '!AG19+'Mayo '!AG19+Junio!AG19</f>
        <v>0</v>
      </c>
      <c r="X11" s="203"/>
      <c r="Z11" s="198" t="s">
        <v>51</v>
      </c>
      <c r="AA11" s="200">
        <f>Julio!Y19+Agosto!Y19+Septiembre!Y19</f>
        <v>0</v>
      </c>
      <c r="AB11" s="200">
        <f>Julio!AC19+Agosto!AC19+Septiembre!AC19</f>
        <v>0</v>
      </c>
      <c r="AC11" s="200">
        <f t="shared" si="10"/>
        <v>0</v>
      </c>
      <c r="AD11" s="200">
        <f>Julio!AF19+Agosto!AF19+Septiembre!AF19</f>
        <v>0</v>
      </c>
      <c r="AE11" s="200">
        <f>Julio!AG19+Agosto!AG19+Septiembre!AG19</f>
        <v>0</v>
      </c>
      <c r="AF11" s="203"/>
      <c r="AH11" s="198" t="s">
        <v>51</v>
      </c>
      <c r="AI11" s="200">
        <f>'Octubre '!Y19+Noviembre!Y19+'Diciembre '!Y19</f>
        <v>0</v>
      </c>
      <c r="AJ11" s="200">
        <f>'Octubre '!AC19+Noviembre!AC19+'Diciembre '!AC19</f>
        <v>0</v>
      </c>
      <c r="AK11" s="200">
        <f t="shared" si="12"/>
        <v>0</v>
      </c>
      <c r="AL11" s="200">
        <f>'Octubre '!AF19+Noviembre!AF19+'Diciembre '!AF19</f>
        <v>0</v>
      </c>
      <c r="AM11" s="200">
        <f>'Octubre '!AG19+Noviembre!AG19+'Diciembre '!AG19</f>
        <v>0</v>
      </c>
      <c r="AN11" s="203"/>
    </row>
    <row r="12" spans="2:40" x14ac:dyDescent="0.25">
      <c r="B12" s="198" t="s">
        <v>52</v>
      </c>
      <c r="C12" s="200">
        <f t="shared" si="0"/>
        <v>0</v>
      </c>
      <c r="D12" s="200">
        <f t="shared" si="1"/>
        <v>367</v>
      </c>
      <c r="E12" s="200">
        <f t="shared" si="2"/>
        <v>367</v>
      </c>
      <c r="F12" s="200">
        <f t="shared" si="3"/>
        <v>348</v>
      </c>
      <c r="G12" s="200">
        <f t="shared" si="4"/>
        <v>0</v>
      </c>
      <c r="H12" s="207"/>
      <c r="J12" s="198" t="s">
        <v>52</v>
      </c>
      <c r="K12" s="200">
        <f>Enero!Y20+Febrero!Y20+'Marzo '!Y20</f>
        <v>0</v>
      </c>
      <c r="L12" s="200">
        <f>Enero!AC20+Febrero!AC20+'Marzo '!AC20</f>
        <v>160</v>
      </c>
      <c r="M12" s="200">
        <f t="shared" si="6"/>
        <v>160</v>
      </c>
      <c r="N12" s="200">
        <f>Enero!AF20+Febrero!AF20+'Marzo '!AF20</f>
        <v>154</v>
      </c>
      <c r="O12" s="200">
        <f>Enero!AG20+Febrero!AG20+'Marzo '!AG20</f>
        <v>0</v>
      </c>
      <c r="P12" s="203"/>
      <c r="R12" s="198" t="s">
        <v>52</v>
      </c>
      <c r="S12" s="200">
        <f>'Abril '!Y20+'Mayo '!Y20+Junio!Y20</f>
        <v>0</v>
      </c>
      <c r="T12" s="200">
        <f>'Abril '!AC20+'Mayo '!AC20+Junio!AC20</f>
        <v>207</v>
      </c>
      <c r="U12" s="200">
        <f t="shared" si="8"/>
        <v>207</v>
      </c>
      <c r="V12" s="200">
        <f>'Abril '!AF20+'Mayo '!AF20+Junio!AF20</f>
        <v>194</v>
      </c>
      <c r="W12" s="200">
        <f>'Abril '!AG20+'Mayo '!AG20+Junio!AG20</f>
        <v>0</v>
      </c>
      <c r="X12" s="203"/>
      <c r="Z12" s="198" t="s">
        <v>52</v>
      </c>
      <c r="AA12" s="200">
        <f>Julio!Y20+Agosto!Y20+Septiembre!Y20</f>
        <v>0</v>
      </c>
      <c r="AB12" s="200">
        <f>Julio!AC20+Agosto!AC20+Septiembre!AC20</f>
        <v>0</v>
      </c>
      <c r="AC12" s="200">
        <f t="shared" si="10"/>
        <v>0</v>
      </c>
      <c r="AD12" s="200">
        <f>Julio!AF20+Agosto!AF20+Septiembre!AF20</f>
        <v>0</v>
      </c>
      <c r="AE12" s="200">
        <f>Julio!AG20+Agosto!AG20+Septiembre!AG20</f>
        <v>0</v>
      </c>
      <c r="AF12" s="203"/>
      <c r="AH12" s="198" t="s">
        <v>52</v>
      </c>
      <c r="AI12" s="200">
        <f>'Octubre '!Y20+Noviembre!Y20+'Diciembre '!Y20</f>
        <v>0</v>
      </c>
      <c r="AJ12" s="200">
        <f>'Octubre '!AC20+Noviembre!AC20+'Diciembre '!AC20</f>
        <v>0</v>
      </c>
      <c r="AK12" s="200">
        <f t="shared" si="12"/>
        <v>0</v>
      </c>
      <c r="AL12" s="200">
        <f>'Octubre '!AF20+Noviembre!AF20+'Diciembre '!AF20</f>
        <v>0</v>
      </c>
      <c r="AM12" s="200">
        <f>'Octubre '!AG20+Noviembre!AG20+'Diciembre '!AG20</f>
        <v>0</v>
      </c>
      <c r="AN12" s="203"/>
    </row>
    <row r="13" spans="2:40" x14ac:dyDescent="0.25">
      <c r="B13" s="198" t="s">
        <v>53</v>
      </c>
      <c r="C13" s="200">
        <f t="shared" si="0"/>
        <v>0</v>
      </c>
      <c r="D13" s="200">
        <f t="shared" si="1"/>
        <v>0</v>
      </c>
      <c r="E13" s="200">
        <f t="shared" si="2"/>
        <v>0</v>
      </c>
      <c r="F13" s="200">
        <f t="shared" si="3"/>
        <v>0</v>
      </c>
      <c r="G13" s="200">
        <f t="shared" si="4"/>
        <v>0</v>
      </c>
      <c r="H13" s="207"/>
      <c r="J13" s="198" t="s">
        <v>53</v>
      </c>
      <c r="K13" s="200">
        <f>Enero!Y21+Febrero!Y21+'Marzo '!Y21</f>
        <v>0</v>
      </c>
      <c r="L13" s="200">
        <f>Enero!AC21+Febrero!AC21+'Marzo '!AC21</f>
        <v>0</v>
      </c>
      <c r="M13" s="200">
        <f t="shared" si="6"/>
        <v>0</v>
      </c>
      <c r="N13" s="200">
        <f>Enero!AF21+Febrero!AF21+'Marzo '!AF21</f>
        <v>0</v>
      </c>
      <c r="O13" s="200">
        <f>Enero!AG21+Febrero!AG21+'Marzo '!AG21</f>
        <v>0</v>
      </c>
      <c r="P13" s="203"/>
      <c r="R13" s="198" t="s">
        <v>53</v>
      </c>
      <c r="S13" s="200">
        <f>'Abril '!Y21+'Mayo '!Y21+Junio!Y21</f>
        <v>0</v>
      </c>
      <c r="T13" s="200">
        <f>'Abril '!AC21+'Mayo '!AC21+Junio!AC21</f>
        <v>0</v>
      </c>
      <c r="U13" s="200">
        <f t="shared" si="8"/>
        <v>0</v>
      </c>
      <c r="V13" s="200">
        <f>'Abril '!AF21+'Mayo '!AF21+Junio!AF21</f>
        <v>0</v>
      </c>
      <c r="W13" s="200">
        <f>'Abril '!AG21+'Mayo '!AG21+Junio!AG21</f>
        <v>0</v>
      </c>
      <c r="X13" s="203"/>
      <c r="Z13" s="198" t="s">
        <v>53</v>
      </c>
      <c r="AA13" s="200">
        <f>Julio!Y21+Agosto!Y21+Septiembre!Y21</f>
        <v>0</v>
      </c>
      <c r="AB13" s="200">
        <f>Julio!AC21+Agosto!AC21+Septiembre!AC21</f>
        <v>0</v>
      </c>
      <c r="AC13" s="200">
        <f t="shared" si="10"/>
        <v>0</v>
      </c>
      <c r="AD13" s="200">
        <f>Julio!AF21+Agosto!AF21+Septiembre!AF21</f>
        <v>0</v>
      </c>
      <c r="AE13" s="200">
        <f>Julio!AG21+Agosto!AG21+Septiembre!AG21</f>
        <v>0</v>
      </c>
      <c r="AF13" s="203"/>
      <c r="AH13" s="198" t="s">
        <v>53</v>
      </c>
      <c r="AI13" s="200">
        <f>'Octubre '!Y21+Noviembre!Y21+'Diciembre '!Y21</f>
        <v>0</v>
      </c>
      <c r="AJ13" s="200">
        <f>'Octubre '!AC21+Noviembre!AC21+'Diciembre '!AC21</f>
        <v>0</v>
      </c>
      <c r="AK13" s="200">
        <f t="shared" si="12"/>
        <v>0</v>
      </c>
      <c r="AL13" s="200">
        <f>'Octubre '!AF21+Noviembre!AF21+'Diciembre '!AF21</f>
        <v>0</v>
      </c>
      <c r="AM13" s="200">
        <f>'Octubre '!AG21+Noviembre!AG21+'Diciembre '!AG21</f>
        <v>0</v>
      </c>
      <c r="AN13" s="203"/>
    </row>
    <row r="14" spans="2:40" x14ac:dyDescent="0.25">
      <c r="B14" s="198" t="s">
        <v>54</v>
      </c>
      <c r="C14" s="200">
        <f t="shared" si="0"/>
        <v>0</v>
      </c>
      <c r="D14" s="200">
        <f t="shared" si="1"/>
        <v>614</v>
      </c>
      <c r="E14" s="200">
        <f t="shared" si="2"/>
        <v>614</v>
      </c>
      <c r="F14" s="200">
        <f t="shared" si="3"/>
        <v>504</v>
      </c>
      <c r="G14" s="200">
        <f t="shared" si="4"/>
        <v>0</v>
      </c>
      <c r="H14" s="207">
        <f t="shared" si="5"/>
        <v>0.82084690553745931</v>
      </c>
      <c r="J14" s="198" t="s">
        <v>54</v>
      </c>
      <c r="K14" s="200">
        <f>Enero!Y22+Febrero!Y22+'Marzo '!Y22</f>
        <v>0</v>
      </c>
      <c r="L14" s="200">
        <f>Enero!AC22+Febrero!AC22+'Marzo '!AC22</f>
        <v>305</v>
      </c>
      <c r="M14" s="200">
        <f t="shared" si="6"/>
        <v>305</v>
      </c>
      <c r="N14" s="200">
        <f>Enero!AF22+Febrero!AF22+'Marzo '!AF22</f>
        <v>249</v>
      </c>
      <c r="O14" s="200">
        <f>Enero!AG22+Febrero!AG22+'Marzo '!AG22</f>
        <v>0</v>
      </c>
      <c r="P14" s="203">
        <f t="shared" si="7"/>
        <v>0.81639344262295077</v>
      </c>
      <c r="R14" s="198" t="s">
        <v>54</v>
      </c>
      <c r="S14" s="200">
        <f>'Abril '!Y22+'Mayo '!Y22+Junio!Y22</f>
        <v>0</v>
      </c>
      <c r="T14" s="200">
        <f>'Abril '!AC22+'Mayo '!AC22+Junio!AC22</f>
        <v>309</v>
      </c>
      <c r="U14" s="200">
        <f t="shared" si="8"/>
        <v>309</v>
      </c>
      <c r="V14" s="200">
        <f>'Abril '!AF22+'Mayo '!AF22+Junio!AF22</f>
        <v>255</v>
      </c>
      <c r="W14" s="200">
        <f>'Abril '!AG22+'Mayo '!AG22+Junio!AG22</f>
        <v>0</v>
      </c>
      <c r="X14" s="203">
        <f t="shared" si="9"/>
        <v>0.82524271844660191</v>
      </c>
      <c r="Z14" s="198" t="s">
        <v>54</v>
      </c>
      <c r="AA14" s="200">
        <f>Julio!Y22+Agosto!Y22+Septiembre!Y22</f>
        <v>0</v>
      </c>
      <c r="AB14" s="200">
        <f>Julio!AC22+Agosto!AC22+Septiembre!AC22</f>
        <v>0</v>
      </c>
      <c r="AC14" s="200">
        <f t="shared" si="10"/>
        <v>0</v>
      </c>
      <c r="AD14" s="200">
        <f>Julio!AF22+Agosto!AF22+Septiembre!AF22</f>
        <v>0</v>
      </c>
      <c r="AE14" s="200">
        <f>Julio!AG22+Agosto!AG22+Septiembre!AG22</f>
        <v>0</v>
      </c>
      <c r="AF14" s="203" t="e">
        <f t="shared" si="11"/>
        <v>#DIV/0!</v>
      </c>
      <c r="AH14" s="198" t="s">
        <v>54</v>
      </c>
      <c r="AI14" s="200">
        <f>'Octubre '!Y22+Noviembre!Y22+'Diciembre '!Y22</f>
        <v>0</v>
      </c>
      <c r="AJ14" s="200">
        <f>'Octubre '!AC22+Noviembre!AC22+'Diciembre '!AC22</f>
        <v>0</v>
      </c>
      <c r="AK14" s="200">
        <f t="shared" si="12"/>
        <v>0</v>
      </c>
      <c r="AL14" s="200">
        <f>'Octubre '!AF22+Noviembre!AF22+'Diciembre '!AF22</f>
        <v>0</v>
      </c>
      <c r="AM14" s="200">
        <f>'Octubre '!AG22+Noviembre!AG22+'Diciembre '!AG22</f>
        <v>0</v>
      </c>
      <c r="AN14" s="203" t="e">
        <f t="shared" si="13"/>
        <v>#DIV/0!</v>
      </c>
    </row>
    <row r="15" spans="2:40" x14ac:dyDescent="0.25">
      <c r="B15" s="198" t="s">
        <v>55</v>
      </c>
      <c r="C15" s="200">
        <f t="shared" si="0"/>
        <v>0</v>
      </c>
      <c r="D15" s="200">
        <f t="shared" si="1"/>
        <v>0</v>
      </c>
      <c r="E15" s="200">
        <f t="shared" si="2"/>
        <v>0</v>
      </c>
      <c r="F15" s="200">
        <f t="shared" si="3"/>
        <v>0</v>
      </c>
      <c r="G15" s="200">
        <f t="shared" si="4"/>
        <v>0</v>
      </c>
      <c r="H15" s="207"/>
      <c r="J15" s="198" t="s">
        <v>55</v>
      </c>
      <c r="K15" s="200">
        <f>Enero!Y23+Febrero!Y23+'Marzo '!Y23</f>
        <v>0</v>
      </c>
      <c r="L15" s="200">
        <f>Enero!AC23+Febrero!AC23+'Marzo '!AC23</f>
        <v>0</v>
      </c>
      <c r="M15" s="200">
        <f t="shared" si="6"/>
        <v>0</v>
      </c>
      <c r="N15" s="200">
        <f>Enero!AF23+Febrero!AF23+'Marzo '!AF23</f>
        <v>0</v>
      </c>
      <c r="O15" s="200">
        <f>Enero!AG23+Febrero!AG23+'Marzo '!AG23</f>
        <v>0</v>
      </c>
      <c r="P15" s="203"/>
      <c r="R15" s="198" t="s">
        <v>55</v>
      </c>
      <c r="S15" s="200">
        <f>'Abril '!Y23+'Mayo '!Y23+Junio!Y23</f>
        <v>0</v>
      </c>
      <c r="T15" s="200">
        <f>'Abril '!AC23+'Mayo '!AC23+Junio!AC23</f>
        <v>0</v>
      </c>
      <c r="U15" s="200">
        <f t="shared" si="8"/>
        <v>0</v>
      </c>
      <c r="V15" s="200">
        <f>'Abril '!AF23+'Mayo '!AF23+Junio!AF23</f>
        <v>0</v>
      </c>
      <c r="W15" s="200">
        <f>'Abril '!AG23+'Mayo '!AG23+Junio!AG23</f>
        <v>0</v>
      </c>
      <c r="X15" s="203"/>
      <c r="Z15" s="198" t="s">
        <v>55</v>
      </c>
      <c r="AA15" s="200">
        <f>Julio!Y23+Agosto!Y23+Septiembre!Y23</f>
        <v>0</v>
      </c>
      <c r="AB15" s="200">
        <f>Julio!AC23+Agosto!AC23+Septiembre!AC23</f>
        <v>0</v>
      </c>
      <c r="AC15" s="200">
        <f t="shared" si="10"/>
        <v>0</v>
      </c>
      <c r="AD15" s="200">
        <f>Julio!AF23+Agosto!AF23+Septiembre!AF23</f>
        <v>0</v>
      </c>
      <c r="AE15" s="200">
        <f>Julio!AG23+Agosto!AG23+Septiembre!AG23</f>
        <v>0</v>
      </c>
      <c r="AF15" s="203"/>
      <c r="AH15" s="198" t="s">
        <v>55</v>
      </c>
      <c r="AI15" s="200">
        <f>'Octubre '!Y23+Noviembre!Y23+'Diciembre '!Y23</f>
        <v>0</v>
      </c>
      <c r="AJ15" s="200">
        <f>'Octubre '!AC23+Noviembre!AC23+'Diciembre '!AC23</f>
        <v>0</v>
      </c>
      <c r="AK15" s="200">
        <f t="shared" si="12"/>
        <v>0</v>
      </c>
      <c r="AL15" s="200">
        <f>'Octubre '!AF23+Noviembre!AF23+'Diciembre '!AF23</f>
        <v>0</v>
      </c>
      <c r="AM15" s="200">
        <f>'Octubre '!AG23+Noviembre!AG23+'Diciembre '!AG23</f>
        <v>0</v>
      </c>
      <c r="AN15" s="203"/>
    </row>
    <row r="16" spans="2:40" x14ac:dyDescent="0.25">
      <c r="B16" s="198" t="s">
        <v>56</v>
      </c>
      <c r="C16" s="200">
        <f t="shared" si="0"/>
        <v>0</v>
      </c>
      <c r="D16" s="200">
        <f t="shared" si="1"/>
        <v>0</v>
      </c>
      <c r="E16" s="200">
        <f t="shared" si="2"/>
        <v>0</v>
      </c>
      <c r="F16" s="200">
        <f t="shared" si="3"/>
        <v>0</v>
      </c>
      <c r="G16" s="200">
        <f t="shared" si="4"/>
        <v>0</v>
      </c>
      <c r="H16" s="207"/>
      <c r="J16" s="198" t="s">
        <v>56</v>
      </c>
      <c r="K16" s="200">
        <f>Enero!Y24+Febrero!Y24+'Marzo '!Y24</f>
        <v>0</v>
      </c>
      <c r="L16" s="200">
        <f>Enero!AC24+Febrero!AC24+'Marzo '!AC24</f>
        <v>0</v>
      </c>
      <c r="M16" s="200">
        <f t="shared" si="6"/>
        <v>0</v>
      </c>
      <c r="N16" s="200">
        <f>Enero!AF24+Febrero!AF24+'Marzo '!AF24</f>
        <v>0</v>
      </c>
      <c r="O16" s="200">
        <f>Enero!AG24+Febrero!AG24+'Marzo '!AG24</f>
        <v>0</v>
      </c>
      <c r="P16" s="203"/>
      <c r="R16" s="198" t="s">
        <v>56</v>
      </c>
      <c r="S16" s="200">
        <f>'Abril '!Y24+'Mayo '!Y24+Junio!Y24</f>
        <v>0</v>
      </c>
      <c r="T16" s="200">
        <f>'Abril '!AC24+'Mayo '!AC24+Junio!AC24</f>
        <v>0</v>
      </c>
      <c r="U16" s="200">
        <f t="shared" si="8"/>
        <v>0</v>
      </c>
      <c r="V16" s="200">
        <f>'Abril '!AF24+'Mayo '!AF24+Junio!AF24</f>
        <v>0</v>
      </c>
      <c r="W16" s="200">
        <f>'Abril '!AG24+'Mayo '!AG24+Junio!AG24</f>
        <v>0</v>
      </c>
      <c r="X16" s="203"/>
      <c r="Z16" s="198" t="s">
        <v>56</v>
      </c>
      <c r="AA16" s="200">
        <f>Julio!Y24+Agosto!Y24+Septiembre!Y24</f>
        <v>0</v>
      </c>
      <c r="AB16" s="200">
        <f>Julio!AC24+Agosto!AC24+Septiembre!AC24</f>
        <v>0</v>
      </c>
      <c r="AC16" s="200">
        <f t="shared" si="10"/>
        <v>0</v>
      </c>
      <c r="AD16" s="200">
        <f>Julio!AF24+Agosto!AF24+Septiembre!AF24</f>
        <v>0</v>
      </c>
      <c r="AE16" s="200">
        <f>Julio!AG24+Agosto!AG24+Septiembre!AG24</f>
        <v>0</v>
      </c>
      <c r="AF16" s="203"/>
      <c r="AH16" s="198" t="s">
        <v>56</v>
      </c>
      <c r="AI16" s="200">
        <f>'Octubre '!Y24+Noviembre!Y24+'Diciembre '!Y24</f>
        <v>0</v>
      </c>
      <c r="AJ16" s="200">
        <f>'Octubre '!AC24+Noviembre!AC24+'Diciembre '!AC24</f>
        <v>0</v>
      </c>
      <c r="AK16" s="200">
        <f t="shared" si="12"/>
        <v>0</v>
      </c>
      <c r="AL16" s="200">
        <f>'Octubre '!AF24+Noviembre!AF24+'Diciembre '!AF24</f>
        <v>0</v>
      </c>
      <c r="AM16" s="200">
        <f>'Octubre '!AG24+Noviembre!AG24+'Diciembre '!AG24</f>
        <v>0</v>
      </c>
      <c r="AN16" s="203"/>
    </row>
    <row r="17" spans="2:40" x14ac:dyDescent="0.25">
      <c r="B17" s="198" t="s">
        <v>57</v>
      </c>
      <c r="C17" s="200">
        <f t="shared" si="0"/>
        <v>0</v>
      </c>
      <c r="D17" s="200">
        <f t="shared" si="1"/>
        <v>0</v>
      </c>
      <c r="E17" s="200">
        <f t="shared" si="2"/>
        <v>0</v>
      </c>
      <c r="F17" s="200">
        <f t="shared" si="3"/>
        <v>0</v>
      </c>
      <c r="G17" s="200">
        <f t="shared" si="4"/>
        <v>0</v>
      </c>
      <c r="H17" s="207"/>
      <c r="J17" s="198" t="s">
        <v>57</v>
      </c>
      <c r="K17" s="200">
        <f>Enero!Y25+Febrero!Y25+'Marzo '!Y25</f>
        <v>0</v>
      </c>
      <c r="L17" s="200">
        <f>Enero!AC25+Febrero!AC25+'Marzo '!AC25</f>
        <v>0</v>
      </c>
      <c r="M17" s="200">
        <f t="shared" si="6"/>
        <v>0</v>
      </c>
      <c r="N17" s="200">
        <f>Enero!AF25+Febrero!AF25+'Marzo '!AF25</f>
        <v>0</v>
      </c>
      <c r="O17" s="200">
        <f>Enero!AG25+Febrero!AG25+'Marzo '!AG25</f>
        <v>0</v>
      </c>
      <c r="P17" s="203"/>
      <c r="R17" s="198" t="s">
        <v>57</v>
      </c>
      <c r="S17" s="200">
        <f>'Abril '!Y25+'Mayo '!Y25+Junio!Y25</f>
        <v>0</v>
      </c>
      <c r="T17" s="200">
        <f>'Abril '!AC25+'Mayo '!AC25+Junio!AC25</f>
        <v>0</v>
      </c>
      <c r="U17" s="200">
        <f t="shared" si="8"/>
        <v>0</v>
      </c>
      <c r="V17" s="200">
        <f>'Abril '!AF25+'Mayo '!AF25+Junio!AF25</f>
        <v>0</v>
      </c>
      <c r="W17" s="200">
        <f>'Abril '!AG25+'Mayo '!AG25+Junio!AG25</f>
        <v>0</v>
      </c>
      <c r="X17" s="203"/>
      <c r="Z17" s="198" t="s">
        <v>57</v>
      </c>
      <c r="AA17" s="200">
        <f>Julio!Y25+Agosto!Y25+Septiembre!Y25</f>
        <v>0</v>
      </c>
      <c r="AB17" s="200">
        <f>Julio!AC25+Agosto!AC25+Septiembre!AC25</f>
        <v>0</v>
      </c>
      <c r="AC17" s="200">
        <f t="shared" si="10"/>
        <v>0</v>
      </c>
      <c r="AD17" s="200">
        <f>Julio!AF25+Agosto!AF25+Septiembre!AF25</f>
        <v>0</v>
      </c>
      <c r="AE17" s="200">
        <f>Julio!AG25+Agosto!AG25+Septiembre!AG25</f>
        <v>0</v>
      </c>
      <c r="AF17" s="203"/>
      <c r="AH17" s="198" t="s">
        <v>57</v>
      </c>
      <c r="AI17" s="200">
        <f>'Octubre '!Y25+Noviembre!Y25+'Diciembre '!Y25</f>
        <v>0</v>
      </c>
      <c r="AJ17" s="200">
        <f>'Octubre '!AC25+Noviembre!AC25+'Diciembre '!AC25</f>
        <v>0</v>
      </c>
      <c r="AK17" s="200">
        <f t="shared" si="12"/>
        <v>0</v>
      </c>
      <c r="AL17" s="200">
        <f>'Octubre '!AF25+Noviembre!AF25+'Diciembre '!AF25</f>
        <v>0</v>
      </c>
      <c r="AM17" s="200">
        <f>'Octubre '!AG25+Noviembre!AG25+'Diciembre '!AG25</f>
        <v>0</v>
      </c>
      <c r="AN17" s="203"/>
    </row>
    <row r="18" spans="2:40" x14ac:dyDescent="0.25">
      <c r="B18" s="198" t="s">
        <v>58</v>
      </c>
      <c r="C18" s="200">
        <f t="shared" si="0"/>
        <v>0</v>
      </c>
      <c r="D18" s="200">
        <f t="shared" si="1"/>
        <v>0</v>
      </c>
      <c r="E18" s="200">
        <f t="shared" si="2"/>
        <v>0</v>
      </c>
      <c r="F18" s="200">
        <f t="shared" si="3"/>
        <v>0</v>
      </c>
      <c r="G18" s="200">
        <f t="shared" si="4"/>
        <v>0</v>
      </c>
      <c r="H18" s="207" t="e">
        <f t="shared" si="5"/>
        <v>#DIV/0!</v>
      </c>
      <c r="J18" s="198" t="s">
        <v>58</v>
      </c>
      <c r="K18" s="200">
        <f>Enero!Y26+Febrero!Y26+'Marzo '!Y26</f>
        <v>0</v>
      </c>
      <c r="L18" s="200">
        <f>Enero!AC26+Febrero!AC26+'Marzo '!AC26</f>
        <v>0</v>
      </c>
      <c r="M18" s="200">
        <f t="shared" si="6"/>
        <v>0</v>
      </c>
      <c r="N18" s="200">
        <f>Enero!AF26+Febrero!AF26+'Marzo '!AF26</f>
        <v>0</v>
      </c>
      <c r="O18" s="200">
        <f>Enero!AG26+Febrero!AG26+'Marzo '!AG26</f>
        <v>0</v>
      </c>
      <c r="P18" s="203" t="e">
        <f t="shared" si="7"/>
        <v>#DIV/0!</v>
      </c>
      <c r="R18" s="198" t="s">
        <v>58</v>
      </c>
      <c r="S18" s="200">
        <f>'Abril '!Y26+'Mayo '!Y26+Junio!Y26</f>
        <v>0</v>
      </c>
      <c r="T18" s="200">
        <f>'Abril '!AC26+'Mayo '!AC26+Junio!AC26</f>
        <v>0</v>
      </c>
      <c r="U18" s="200">
        <f t="shared" si="8"/>
        <v>0</v>
      </c>
      <c r="V18" s="200">
        <f>'Abril '!AF26+'Mayo '!AF26+Junio!AF26</f>
        <v>0</v>
      </c>
      <c r="W18" s="200">
        <f>'Abril '!AG26+'Mayo '!AG26+Junio!AG26</f>
        <v>0</v>
      </c>
      <c r="X18" s="203" t="e">
        <f t="shared" si="9"/>
        <v>#DIV/0!</v>
      </c>
      <c r="Z18" s="198" t="s">
        <v>58</v>
      </c>
      <c r="AA18" s="200">
        <f>Julio!Y26+Agosto!Y26+Septiembre!Y26</f>
        <v>0</v>
      </c>
      <c r="AB18" s="200">
        <f>Julio!AC26+Agosto!AC26+Septiembre!AC26</f>
        <v>0</v>
      </c>
      <c r="AC18" s="200">
        <f t="shared" si="10"/>
        <v>0</v>
      </c>
      <c r="AD18" s="200">
        <f>Julio!AF26+Agosto!AF26+Septiembre!AF26</f>
        <v>0</v>
      </c>
      <c r="AE18" s="200">
        <f>Julio!AG26+Agosto!AG26+Septiembre!AG26</f>
        <v>0</v>
      </c>
      <c r="AF18" s="203" t="e">
        <f t="shared" si="11"/>
        <v>#DIV/0!</v>
      </c>
      <c r="AH18" s="198" t="s">
        <v>58</v>
      </c>
      <c r="AI18" s="200">
        <f>'Octubre '!Y26+Noviembre!Y26+'Diciembre '!Y26</f>
        <v>0</v>
      </c>
      <c r="AJ18" s="200">
        <f>'Octubre '!AC26+Noviembre!AC26+'Diciembre '!AC26</f>
        <v>0</v>
      </c>
      <c r="AK18" s="200">
        <f t="shared" si="12"/>
        <v>0</v>
      </c>
      <c r="AL18" s="200">
        <f>'Octubre '!AF26+Noviembre!AF26+'Diciembre '!AF26</f>
        <v>0</v>
      </c>
      <c r="AM18" s="200">
        <f>'Octubre '!AG26+Noviembre!AG26+'Diciembre '!AG26</f>
        <v>0</v>
      </c>
      <c r="AN18" s="203" t="e">
        <f t="shared" si="13"/>
        <v>#DIV/0!</v>
      </c>
    </row>
    <row r="19" spans="2:40" x14ac:dyDescent="0.25">
      <c r="B19" s="198" t="s">
        <v>59</v>
      </c>
      <c r="C19" s="200">
        <f t="shared" si="0"/>
        <v>0</v>
      </c>
      <c r="D19" s="200">
        <f t="shared" si="1"/>
        <v>141</v>
      </c>
      <c r="E19" s="200">
        <f t="shared" si="2"/>
        <v>141</v>
      </c>
      <c r="F19" s="200">
        <f t="shared" si="3"/>
        <v>64</v>
      </c>
      <c r="G19" s="200">
        <f t="shared" si="4"/>
        <v>0</v>
      </c>
      <c r="H19" s="207"/>
      <c r="J19" s="198" t="s">
        <v>59</v>
      </c>
      <c r="K19" s="200">
        <f>Enero!Y27+Febrero!Y27+'Marzo '!Y27</f>
        <v>0</v>
      </c>
      <c r="L19" s="200">
        <f>Enero!AC27+Febrero!AC27+'Marzo '!AC27</f>
        <v>74</v>
      </c>
      <c r="M19" s="200">
        <f t="shared" si="6"/>
        <v>74</v>
      </c>
      <c r="N19" s="200">
        <f>Enero!AF27+Febrero!AF27+'Marzo '!AF27</f>
        <v>40</v>
      </c>
      <c r="O19" s="200">
        <f>Enero!AG27+Febrero!AG27+'Marzo '!AG27</f>
        <v>0</v>
      </c>
      <c r="P19" s="203"/>
      <c r="R19" s="198" t="s">
        <v>59</v>
      </c>
      <c r="S19" s="200">
        <f>'Abril '!Y27+'Mayo '!Y27+Junio!Y27</f>
        <v>0</v>
      </c>
      <c r="T19" s="200">
        <f>'Abril '!AC27+'Mayo '!AC27+Junio!AC27</f>
        <v>67</v>
      </c>
      <c r="U19" s="200">
        <f t="shared" si="8"/>
        <v>67</v>
      </c>
      <c r="V19" s="200">
        <f>'Abril '!AF27+'Mayo '!AF27+Junio!AF27</f>
        <v>24</v>
      </c>
      <c r="W19" s="200">
        <f>'Abril '!AG27+'Mayo '!AG27+Junio!AG27</f>
        <v>0</v>
      </c>
      <c r="X19" s="203"/>
      <c r="Z19" s="198" t="s">
        <v>59</v>
      </c>
      <c r="AA19" s="200">
        <f>Julio!Y27+Agosto!Y27+Septiembre!Y27</f>
        <v>0</v>
      </c>
      <c r="AB19" s="200">
        <f>Julio!AC27+Agosto!AC27+Septiembre!AC27</f>
        <v>0</v>
      </c>
      <c r="AC19" s="200">
        <f t="shared" si="10"/>
        <v>0</v>
      </c>
      <c r="AD19" s="200">
        <f>Julio!AF27+Agosto!AF27+Septiembre!AF27</f>
        <v>0</v>
      </c>
      <c r="AE19" s="200">
        <f>Julio!AG27+Agosto!AG27+Septiembre!AG27</f>
        <v>0</v>
      </c>
      <c r="AF19" s="203"/>
      <c r="AH19" s="198" t="s">
        <v>59</v>
      </c>
      <c r="AI19" s="200">
        <f>'Octubre '!Y27+Noviembre!Y27+'Diciembre '!Y27</f>
        <v>0</v>
      </c>
      <c r="AJ19" s="200">
        <f>'Octubre '!AC27+Noviembre!AC27+'Diciembre '!AC27</f>
        <v>0</v>
      </c>
      <c r="AK19" s="200">
        <f t="shared" si="12"/>
        <v>0</v>
      </c>
      <c r="AL19" s="200">
        <f>'Octubre '!AF27+Noviembre!AF27+'Diciembre '!AF27</f>
        <v>0</v>
      </c>
      <c r="AM19" s="200">
        <f>'Octubre '!AG27+Noviembre!AG27+'Diciembre '!AG27</f>
        <v>0</v>
      </c>
      <c r="AN19" s="203"/>
    </row>
    <row r="20" spans="2:40" x14ac:dyDescent="0.25">
      <c r="B20" s="198" t="s">
        <v>60</v>
      </c>
      <c r="C20" s="200">
        <f t="shared" si="0"/>
        <v>0</v>
      </c>
      <c r="D20" s="200">
        <f t="shared" si="1"/>
        <v>0</v>
      </c>
      <c r="E20" s="200">
        <f t="shared" si="2"/>
        <v>0</v>
      </c>
      <c r="F20" s="200">
        <f t="shared" si="3"/>
        <v>0</v>
      </c>
      <c r="G20" s="200">
        <f t="shared" si="4"/>
        <v>0</v>
      </c>
      <c r="H20" s="207"/>
      <c r="J20" s="198" t="s">
        <v>60</v>
      </c>
      <c r="K20" s="200">
        <f>Enero!Y28+Febrero!Y28+'Marzo '!Y28</f>
        <v>0</v>
      </c>
      <c r="L20" s="200">
        <f>Enero!AC28+Febrero!AC28+'Marzo '!AC28</f>
        <v>0</v>
      </c>
      <c r="M20" s="200">
        <f t="shared" si="6"/>
        <v>0</v>
      </c>
      <c r="N20" s="200">
        <f>Enero!AF28+Febrero!AF28+'Marzo '!AF28</f>
        <v>0</v>
      </c>
      <c r="O20" s="200">
        <f>Enero!AG28+Febrero!AG28+'Marzo '!AG28</f>
        <v>0</v>
      </c>
      <c r="P20" s="203"/>
      <c r="R20" s="198" t="s">
        <v>60</v>
      </c>
      <c r="S20" s="200">
        <f>'Abril '!Y28+'Mayo '!Y28+Junio!Y28</f>
        <v>0</v>
      </c>
      <c r="T20" s="200">
        <f>'Abril '!AC28+'Mayo '!AC28+Junio!AC28</f>
        <v>0</v>
      </c>
      <c r="U20" s="200">
        <f t="shared" si="8"/>
        <v>0</v>
      </c>
      <c r="V20" s="200">
        <f>'Abril '!AF28+'Mayo '!AF28+Junio!AF28</f>
        <v>0</v>
      </c>
      <c r="W20" s="200">
        <f>'Abril '!AG28+'Mayo '!AG28+Junio!AG28</f>
        <v>0</v>
      </c>
      <c r="X20" s="203"/>
      <c r="Z20" s="198" t="s">
        <v>60</v>
      </c>
      <c r="AA20" s="200">
        <f>Julio!Y28+Agosto!Y28+Septiembre!Y28</f>
        <v>0</v>
      </c>
      <c r="AB20" s="200">
        <f>Julio!AC28+Agosto!AC28+Septiembre!AC28</f>
        <v>0</v>
      </c>
      <c r="AC20" s="200">
        <f t="shared" si="10"/>
        <v>0</v>
      </c>
      <c r="AD20" s="200">
        <f>Julio!AF28+Agosto!AF28+Septiembre!AF28</f>
        <v>0</v>
      </c>
      <c r="AE20" s="200">
        <f>Julio!AG28+Agosto!AG28+Septiembre!AG28</f>
        <v>0</v>
      </c>
      <c r="AF20" s="203"/>
      <c r="AH20" s="198" t="s">
        <v>60</v>
      </c>
      <c r="AI20" s="200">
        <f>'Octubre '!Y28+Noviembre!Y28+'Diciembre '!Y28</f>
        <v>0</v>
      </c>
      <c r="AJ20" s="200">
        <f>'Octubre '!AC28+Noviembre!AC28+'Diciembre '!AC28</f>
        <v>0</v>
      </c>
      <c r="AK20" s="200">
        <f t="shared" si="12"/>
        <v>0</v>
      </c>
      <c r="AL20" s="200">
        <f>'Octubre '!AF28+Noviembre!AF28+'Diciembre '!AF28</f>
        <v>0</v>
      </c>
      <c r="AM20" s="200">
        <f>'Octubre '!AG28+Noviembre!AG28+'Diciembre '!AG28</f>
        <v>0</v>
      </c>
      <c r="AN20" s="203"/>
    </row>
    <row r="21" spans="2:40" x14ac:dyDescent="0.25">
      <c r="B21" s="198" t="s">
        <v>61</v>
      </c>
      <c r="C21" s="200">
        <f t="shared" si="0"/>
        <v>0</v>
      </c>
      <c r="D21" s="200">
        <f t="shared" si="1"/>
        <v>0</v>
      </c>
      <c r="E21" s="200">
        <f t="shared" si="2"/>
        <v>0</v>
      </c>
      <c r="F21" s="200">
        <f t="shared" si="3"/>
        <v>0</v>
      </c>
      <c r="G21" s="200">
        <f t="shared" si="4"/>
        <v>0</v>
      </c>
      <c r="H21" s="207"/>
      <c r="J21" s="198" t="s">
        <v>61</v>
      </c>
      <c r="K21" s="200">
        <f>Enero!Y29+Febrero!Y29+'Marzo '!Y29</f>
        <v>0</v>
      </c>
      <c r="L21" s="200">
        <f>Enero!AC29+Febrero!AC29+'Marzo '!AC29</f>
        <v>0</v>
      </c>
      <c r="M21" s="200">
        <f t="shared" si="6"/>
        <v>0</v>
      </c>
      <c r="N21" s="200">
        <f>Enero!AF29+Febrero!AF29+'Marzo '!AF29</f>
        <v>0</v>
      </c>
      <c r="O21" s="200">
        <f>Enero!AG29+Febrero!AG29+'Marzo '!AG29</f>
        <v>0</v>
      </c>
      <c r="P21" s="203"/>
      <c r="R21" s="198" t="s">
        <v>61</v>
      </c>
      <c r="S21" s="200">
        <f>'Abril '!Y29+'Mayo '!Y29+Junio!Y29</f>
        <v>0</v>
      </c>
      <c r="T21" s="200">
        <f>'Abril '!AC29+'Mayo '!AC29+Junio!AC29</f>
        <v>0</v>
      </c>
      <c r="U21" s="200">
        <f t="shared" si="8"/>
        <v>0</v>
      </c>
      <c r="V21" s="200">
        <f>'Abril '!AF29+'Mayo '!AF29+Junio!AF29</f>
        <v>0</v>
      </c>
      <c r="W21" s="200">
        <f>'Abril '!AG29+'Mayo '!AG29+Junio!AG29</f>
        <v>0</v>
      </c>
      <c r="X21" s="203"/>
      <c r="Z21" s="198" t="s">
        <v>61</v>
      </c>
      <c r="AA21" s="200">
        <f>Julio!Y29+Agosto!Y29+Septiembre!Y29</f>
        <v>0</v>
      </c>
      <c r="AB21" s="200">
        <f>Julio!AC29+Agosto!AC29+Septiembre!AC29</f>
        <v>0</v>
      </c>
      <c r="AC21" s="200">
        <f t="shared" si="10"/>
        <v>0</v>
      </c>
      <c r="AD21" s="200">
        <f>Julio!AF29+Agosto!AF29+Septiembre!AF29</f>
        <v>0</v>
      </c>
      <c r="AE21" s="200">
        <f>Julio!AG29+Agosto!AG29+Septiembre!AG29</f>
        <v>0</v>
      </c>
      <c r="AF21" s="203"/>
      <c r="AH21" s="198" t="s">
        <v>61</v>
      </c>
      <c r="AI21" s="200">
        <f>'Octubre '!Y29+Noviembre!Y29+'Diciembre '!Y29</f>
        <v>0</v>
      </c>
      <c r="AJ21" s="200">
        <f>'Octubre '!AC29+Noviembre!AC29+'Diciembre '!AC29</f>
        <v>0</v>
      </c>
      <c r="AK21" s="200">
        <f t="shared" si="12"/>
        <v>0</v>
      </c>
      <c r="AL21" s="200">
        <f>'Octubre '!AF29+Noviembre!AF29+'Diciembre '!AF29</f>
        <v>0</v>
      </c>
      <c r="AM21" s="200">
        <f>'Octubre '!AG29+Noviembre!AG29+'Diciembre '!AG29</f>
        <v>0</v>
      </c>
      <c r="AN21" s="203"/>
    </row>
    <row r="22" spans="2:40" x14ac:dyDescent="0.25">
      <c r="B22" s="198" t="s">
        <v>62</v>
      </c>
      <c r="C22" s="200">
        <f t="shared" si="0"/>
        <v>0</v>
      </c>
      <c r="D22" s="200">
        <f t="shared" si="1"/>
        <v>0</v>
      </c>
      <c r="E22" s="200">
        <f t="shared" si="2"/>
        <v>0</v>
      </c>
      <c r="F22" s="200">
        <f t="shared" si="3"/>
        <v>0</v>
      </c>
      <c r="G22" s="200">
        <f t="shared" si="4"/>
        <v>0</v>
      </c>
      <c r="H22" s="207" t="e">
        <f t="shared" si="5"/>
        <v>#DIV/0!</v>
      </c>
      <c r="J22" s="198" t="s">
        <v>62</v>
      </c>
      <c r="K22" s="200">
        <f>Enero!Y30+Febrero!Y30+'Marzo '!Y30</f>
        <v>0</v>
      </c>
      <c r="L22" s="200">
        <f>Enero!AC30+Febrero!AC30+'Marzo '!AC30</f>
        <v>0</v>
      </c>
      <c r="M22" s="200">
        <f t="shared" si="6"/>
        <v>0</v>
      </c>
      <c r="N22" s="200">
        <f>Enero!AF30+Febrero!AF30+'Marzo '!AF30</f>
        <v>0</v>
      </c>
      <c r="O22" s="200">
        <f>Enero!AG30+Febrero!AG30+'Marzo '!AG30</f>
        <v>0</v>
      </c>
      <c r="P22" s="203" t="e">
        <f t="shared" si="7"/>
        <v>#DIV/0!</v>
      </c>
      <c r="R22" s="198" t="s">
        <v>62</v>
      </c>
      <c r="S22" s="200">
        <f>'Abril '!Y30+'Mayo '!Y30+Junio!Y30</f>
        <v>0</v>
      </c>
      <c r="T22" s="200">
        <f>'Abril '!AC30+'Mayo '!AC30+Junio!AC30</f>
        <v>0</v>
      </c>
      <c r="U22" s="200">
        <f t="shared" si="8"/>
        <v>0</v>
      </c>
      <c r="V22" s="200">
        <f>'Abril '!AF30+'Mayo '!AF30+Junio!AF30</f>
        <v>0</v>
      </c>
      <c r="W22" s="200">
        <f>'Abril '!AG30+'Mayo '!AG30+Junio!AG30</f>
        <v>0</v>
      </c>
      <c r="X22" s="203" t="e">
        <f t="shared" si="9"/>
        <v>#DIV/0!</v>
      </c>
      <c r="Z22" s="198" t="s">
        <v>62</v>
      </c>
      <c r="AA22" s="200">
        <f>Julio!Y30+Agosto!Y30+Septiembre!Y30</f>
        <v>0</v>
      </c>
      <c r="AB22" s="200">
        <f>Julio!AC30+Agosto!AC30+Septiembre!AC30</f>
        <v>0</v>
      </c>
      <c r="AC22" s="200">
        <f t="shared" si="10"/>
        <v>0</v>
      </c>
      <c r="AD22" s="200">
        <f>Julio!AF30+Agosto!AF30+Septiembre!AF30</f>
        <v>0</v>
      </c>
      <c r="AE22" s="200">
        <f>Julio!AG30+Agosto!AG30+Septiembre!AG30</f>
        <v>0</v>
      </c>
      <c r="AF22" s="203" t="e">
        <f t="shared" si="11"/>
        <v>#DIV/0!</v>
      </c>
      <c r="AH22" s="198" t="s">
        <v>62</v>
      </c>
      <c r="AI22" s="200">
        <f>'Octubre '!Y30+Noviembre!Y30+'Diciembre '!Y30</f>
        <v>0</v>
      </c>
      <c r="AJ22" s="200">
        <f>'Octubre '!AC30+Noviembre!AC30+'Diciembre '!AC30</f>
        <v>0</v>
      </c>
      <c r="AK22" s="200">
        <f t="shared" si="12"/>
        <v>0</v>
      </c>
      <c r="AL22" s="200">
        <f>'Octubre '!AF30+Noviembre!AF30+'Diciembre '!AF30</f>
        <v>0</v>
      </c>
      <c r="AM22" s="200">
        <f>'Octubre '!AG30+Noviembre!AG30+'Diciembre '!AG30</f>
        <v>0</v>
      </c>
      <c r="AN22" s="203" t="e">
        <f t="shared" si="13"/>
        <v>#DIV/0!</v>
      </c>
    </row>
    <row r="23" spans="2:40" x14ac:dyDescent="0.25">
      <c r="B23" s="198" t="s">
        <v>63</v>
      </c>
      <c r="C23" s="200">
        <f t="shared" si="0"/>
        <v>0</v>
      </c>
      <c r="D23" s="200">
        <f t="shared" si="1"/>
        <v>0</v>
      </c>
      <c r="E23" s="200">
        <f t="shared" si="2"/>
        <v>0</v>
      </c>
      <c r="F23" s="200">
        <f t="shared" si="3"/>
        <v>0</v>
      </c>
      <c r="G23" s="200">
        <f t="shared" si="4"/>
        <v>0</v>
      </c>
      <c r="H23" s="207"/>
      <c r="J23" s="198" t="s">
        <v>63</v>
      </c>
      <c r="K23" s="200">
        <f>Enero!Y31+Febrero!Y31+'Marzo '!Y31</f>
        <v>0</v>
      </c>
      <c r="L23" s="200">
        <f>Enero!AC31+Febrero!AC31+'Marzo '!AC31</f>
        <v>0</v>
      </c>
      <c r="M23" s="200">
        <f t="shared" si="6"/>
        <v>0</v>
      </c>
      <c r="N23" s="200">
        <f>Enero!AF31+Febrero!AF31+'Marzo '!AF31</f>
        <v>0</v>
      </c>
      <c r="O23" s="200">
        <f>Enero!AG31+Febrero!AG31+'Marzo '!AG31</f>
        <v>0</v>
      </c>
      <c r="P23" s="203"/>
      <c r="R23" s="198" t="s">
        <v>63</v>
      </c>
      <c r="S23" s="200">
        <f>'Abril '!Y31+'Mayo '!Y31+Junio!Y31</f>
        <v>0</v>
      </c>
      <c r="T23" s="200">
        <f>'Abril '!AC31+'Mayo '!AC31+Junio!AC31</f>
        <v>0</v>
      </c>
      <c r="U23" s="200">
        <f t="shared" si="8"/>
        <v>0</v>
      </c>
      <c r="V23" s="200">
        <f>'Abril '!AF31+'Mayo '!AF31+Junio!AF31</f>
        <v>0</v>
      </c>
      <c r="W23" s="200">
        <f>'Abril '!AG31+'Mayo '!AG31+Junio!AG31</f>
        <v>0</v>
      </c>
      <c r="X23" s="203"/>
      <c r="Z23" s="198" t="s">
        <v>63</v>
      </c>
      <c r="AA23" s="200">
        <f>Julio!Y31+Agosto!Y31+Septiembre!Y31</f>
        <v>0</v>
      </c>
      <c r="AB23" s="200">
        <f>Julio!AC31+Agosto!AC31+Septiembre!AC31</f>
        <v>0</v>
      </c>
      <c r="AC23" s="200">
        <f t="shared" si="10"/>
        <v>0</v>
      </c>
      <c r="AD23" s="200">
        <f>Julio!AF31+Agosto!AF31+Septiembre!AF31</f>
        <v>0</v>
      </c>
      <c r="AE23" s="200">
        <f>Julio!AG31+Agosto!AG31+Septiembre!AG31</f>
        <v>0</v>
      </c>
      <c r="AF23" s="203"/>
      <c r="AH23" s="198" t="s">
        <v>63</v>
      </c>
      <c r="AI23" s="200">
        <f>'Octubre '!Y31+Noviembre!Y31+'Diciembre '!Y31</f>
        <v>0</v>
      </c>
      <c r="AJ23" s="200">
        <f>'Octubre '!AC31+Noviembre!AC31+'Diciembre '!AC31</f>
        <v>0</v>
      </c>
      <c r="AK23" s="200">
        <f t="shared" si="12"/>
        <v>0</v>
      </c>
      <c r="AL23" s="200">
        <f>'Octubre '!AF31+Noviembre!AF31+'Diciembre '!AF31</f>
        <v>0</v>
      </c>
      <c r="AM23" s="200">
        <f>'Octubre '!AG31+Noviembre!AG31+'Diciembre '!AG31</f>
        <v>0</v>
      </c>
      <c r="AN23" s="203"/>
    </row>
    <row r="24" spans="2:40" x14ac:dyDescent="0.25">
      <c r="B24" s="198" t="s">
        <v>64</v>
      </c>
      <c r="C24" s="200">
        <f t="shared" si="0"/>
        <v>5</v>
      </c>
      <c r="D24" s="200">
        <f t="shared" si="1"/>
        <v>6</v>
      </c>
      <c r="E24" s="200">
        <f t="shared" si="2"/>
        <v>11</v>
      </c>
      <c r="F24" s="200">
        <f t="shared" si="3"/>
        <v>7</v>
      </c>
      <c r="G24" s="200">
        <f t="shared" si="4"/>
        <v>0</v>
      </c>
      <c r="H24" s="207">
        <f t="shared" si="5"/>
        <v>0.63636363636363635</v>
      </c>
      <c r="J24" s="198" t="s">
        <v>64</v>
      </c>
      <c r="K24" s="200">
        <f>Enero!Y32+Febrero!Y32+'Marzo '!Y32</f>
        <v>0</v>
      </c>
      <c r="L24" s="200">
        <f>Enero!AC32+Febrero!AC32+'Marzo '!AC32</f>
        <v>0</v>
      </c>
      <c r="M24" s="200">
        <f t="shared" si="6"/>
        <v>0</v>
      </c>
      <c r="N24" s="200">
        <f>Enero!AF32+Febrero!AF32+'Marzo '!AF32</f>
        <v>0</v>
      </c>
      <c r="O24" s="200">
        <f>Enero!AG32+Febrero!AG32+'Marzo '!AG32</f>
        <v>0</v>
      </c>
      <c r="P24" s="203" t="e">
        <f t="shared" si="7"/>
        <v>#DIV/0!</v>
      </c>
      <c r="R24" s="198" t="s">
        <v>64</v>
      </c>
      <c r="S24" s="200">
        <f>'Abril '!Y32+'Mayo '!Y32+Junio!Y32</f>
        <v>5</v>
      </c>
      <c r="T24" s="200">
        <f>'Abril '!AC32+'Mayo '!AC32+Junio!AC32</f>
        <v>6</v>
      </c>
      <c r="U24" s="200">
        <f t="shared" si="8"/>
        <v>11</v>
      </c>
      <c r="V24" s="200">
        <f>'Abril '!AF32+'Mayo '!AF32+Junio!AF32</f>
        <v>7</v>
      </c>
      <c r="W24" s="200">
        <f>'Abril '!AG32+'Mayo '!AG32+Junio!AG32</f>
        <v>0</v>
      </c>
      <c r="X24" s="203">
        <f t="shared" si="9"/>
        <v>0.63636363636363635</v>
      </c>
      <c r="Z24" s="198" t="s">
        <v>64</v>
      </c>
      <c r="AA24" s="200">
        <f>Julio!Y32+Agosto!Y32+Septiembre!Y32</f>
        <v>0</v>
      </c>
      <c r="AB24" s="200">
        <f>Julio!AC32+Agosto!AC32+Septiembre!AC32</f>
        <v>0</v>
      </c>
      <c r="AC24" s="200">
        <f t="shared" si="10"/>
        <v>0</v>
      </c>
      <c r="AD24" s="200">
        <f>Julio!AF32+Agosto!AF32+Septiembre!AF32</f>
        <v>0</v>
      </c>
      <c r="AE24" s="200">
        <f>Julio!AG32+Agosto!AG32+Septiembre!AG32</f>
        <v>0</v>
      </c>
      <c r="AF24" s="203" t="e">
        <f t="shared" si="11"/>
        <v>#DIV/0!</v>
      </c>
      <c r="AH24" s="198" t="s">
        <v>64</v>
      </c>
      <c r="AI24" s="200">
        <f>'Octubre '!Y32+Noviembre!Y32+'Diciembre '!Y32</f>
        <v>0</v>
      </c>
      <c r="AJ24" s="200">
        <f>'Octubre '!AC32+Noviembre!AC32+'Diciembre '!AC32</f>
        <v>0</v>
      </c>
      <c r="AK24" s="200">
        <f t="shared" si="12"/>
        <v>0</v>
      </c>
      <c r="AL24" s="200">
        <f>'Octubre '!AF32+Noviembre!AF32+'Diciembre '!AF32</f>
        <v>0</v>
      </c>
      <c r="AM24" s="200">
        <f>'Octubre '!AG32+Noviembre!AG32+'Diciembre '!AG32</f>
        <v>0</v>
      </c>
      <c r="AN24" s="203" t="e">
        <f t="shared" si="13"/>
        <v>#DIV/0!</v>
      </c>
    </row>
    <row r="25" spans="2:40" x14ac:dyDescent="0.25">
      <c r="B25" s="198" t="s">
        <v>65</v>
      </c>
      <c r="C25" s="200">
        <f t="shared" si="0"/>
        <v>0</v>
      </c>
      <c r="D25" s="200">
        <f t="shared" si="1"/>
        <v>0</v>
      </c>
      <c r="E25" s="200">
        <f t="shared" si="2"/>
        <v>0</v>
      </c>
      <c r="F25" s="200">
        <f t="shared" si="3"/>
        <v>0</v>
      </c>
      <c r="G25" s="200">
        <f t="shared" si="4"/>
        <v>0</v>
      </c>
      <c r="H25" s="207"/>
      <c r="J25" s="198" t="s">
        <v>65</v>
      </c>
      <c r="K25" s="200">
        <f>Enero!Y33+Febrero!Y33+'Marzo '!Y33</f>
        <v>0</v>
      </c>
      <c r="L25" s="200">
        <f>Enero!AC33+Febrero!AC33+'Marzo '!AC33</f>
        <v>0</v>
      </c>
      <c r="M25" s="200">
        <f t="shared" si="6"/>
        <v>0</v>
      </c>
      <c r="N25" s="200">
        <f>Enero!AF33+Febrero!AF33+'Marzo '!AF33</f>
        <v>0</v>
      </c>
      <c r="O25" s="200">
        <f>Enero!AG33+Febrero!AG33+'Marzo '!AG33</f>
        <v>0</v>
      </c>
      <c r="P25" s="203"/>
      <c r="R25" s="198" t="s">
        <v>65</v>
      </c>
      <c r="S25" s="200">
        <f>'Abril '!Y33+'Mayo '!Y33+Junio!Y33</f>
        <v>0</v>
      </c>
      <c r="T25" s="200">
        <f>'Abril '!AC33+'Mayo '!AC33+Junio!AC33</f>
        <v>0</v>
      </c>
      <c r="U25" s="200">
        <f t="shared" si="8"/>
        <v>0</v>
      </c>
      <c r="V25" s="200">
        <f>'Abril '!AF33+'Mayo '!AF33+Junio!AF33</f>
        <v>0</v>
      </c>
      <c r="W25" s="200">
        <f>'Abril '!AG33+'Mayo '!AG33+Junio!AG33</f>
        <v>0</v>
      </c>
      <c r="X25" s="203"/>
      <c r="Z25" s="198" t="s">
        <v>65</v>
      </c>
      <c r="AA25" s="200">
        <f>Julio!Y33+Agosto!Y33+Septiembre!Y33</f>
        <v>0</v>
      </c>
      <c r="AB25" s="200">
        <f>Julio!AC33+Agosto!AC33+Septiembre!AC33</f>
        <v>0</v>
      </c>
      <c r="AC25" s="200">
        <f t="shared" si="10"/>
        <v>0</v>
      </c>
      <c r="AD25" s="200">
        <f>Julio!AF33+Agosto!AF33+Septiembre!AF33</f>
        <v>0</v>
      </c>
      <c r="AE25" s="200">
        <f>Julio!AG33+Agosto!AG33+Septiembre!AG33</f>
        <v>0</v>
      </c>
      <c r="AF25" s="203"/>
      <c r="AH25" s="198" t="s">
        <v>65</v>
      </c>
      <c r="AI25" s="200">
        <f>'Octubre '!Y33+Noviembre!Y33+'Diciembre '!Y33</f>
        <v>0</v>
      </c>
      <c r="AJ25" s="200">
        <f>'Octubre '!AC33+Noviembre!AC33+'Diciembre '!AC33</f>
        <v>0</v>
      </c>
      <c r="AK25" s="200">
        <f t="shared" si="12"/>
        <v>0</v>
      </c>
      <c r="AL25" s="200">
        <f>'Octubre '!AF33+Noviembre!AF33+'Diciembre '!AF33</f>
        <v>0</v>
      </c>
      <c r="AM25" s="200">
        <f>'Octubre '!AG33+Noviembre!AG33+'Diciembre '!AG33</f>
        <v>0</v>
      </c>
      <c r="AN25" s="203"/>
    </row>
    <row r="26" spans="2:40" x14ac:dyDescent="0.25">
      <c r="B26" s="198" t="s">
        <v>66</v>
      </c>
      <c r="C26" s="200">
        <f t="shared" si="0"/>
        <v>0</v>
      </c>
      <c r="D26" s="200">
        <f t="shared" si="1"/>
        <v>0</v>
      </c>
      <c r="E26" s="200">
        <f t="shared" si="2"/>
        <v>0</v>
      </c>
      <c r="F26" s="200">
        <f t="shared" si="3"/>
        <v>0</v>
      </c>
      <c r="G26" s="200">
        <f t="shared" si="4"/>
        <v>0</v>
      </c>
      <c r="H26" s="207" t="e">
        <f t="shared" si="5"/>
        <v>#DIV/0!</v>
      </c>
      <c r="J26" s="198" t="s">
        <v>66</v>
      </c>
      <c r="K26" s="200">
        <f>Enero!Y34+Febrero!Y34+'Marzo '!Y34</f>
        <v>0</v>
      </c>
      <c r="L26" s="200">
        <f>Enero!AC34+Febrero!AC34+'Marzo '!AC34</f>
        <v>0</v>
      </c>
      <c r="M26" s="200">
        <f t="shared" si="6"/>
        <v>0</v>
      </c>
      <c r="N26" s="200">
        <f>Enero!AF34+Febrero!AF34+'Marzo '!AF34</f>
        <v>0</v>
      </c>
      <c r="O26" s="200">
        <f>Enero!AG34+Febrero!AG34+'Marzo '!AG34</f>
        <v>0</v>
      </c>
      <c r="P26" s="203" t="e">
        <f t="shared" si="7"/>
        <v>#DIV/0!</v>
      </c>
      <c r="R26" s="198" t="s">
        <v>66</v>
      </c>
      <c r="S26" s="200">
        <f>'Abril '!Y34+'Mayo '!Y34+Junio!Y34</f>
        <v>0</v>
      </c>
      <c r="T26" s="200">
        <f>'Abril '!AC34+'Mayo '!AC34+Junio!AC34</f>
        <v>0</v>
      </c>
      <c r="U26" s="200">
        <f t="shared" si="8"/>
        <v>0</v>
      </c>
      <c r="V26" s="200">
        <f>'Abril '!AF34+'Mayo '!AF34+Junio!AF34</f>
        <v>0</v>
      </c>
      <c r="W26" s="200">
        <f>'Abril '!AG34+'Mayo '!AG34+Junio!AG34</f>
        <v>0</v>
      </c>
      <c r="X26" s="203" t="e">
        <f t="shared" si="9"/>
        <v>#DIV/0!</v>
      </c>
      <c r="Z26" s="198" t="s">
        <v>66</v>
      </c>
      <c r="AA26" s="200">
        <f>Julio!Y34+Agosto!Y34+Septiembre!Y34</f>
        <v>0</v>
      </c>
      <c r="AB26" s="200">
        <f>Julio!AC34+Agosto!AC34+Septiembre!AC34</f>
        <v>0</v>
      </c>
      <c r="AC26" s="200">
        <f t="shared" si="10"/>
        <v>0</v>
      </c>
      <c r="AD26" s="200">
        <f>Julio!AF34+Agosto!AF34+Septiembre!AF34</f>
        <v>0</v>
      </c>
      <c r="AE26" s="200">
        <f>Julio!AG34+Agosto!AG34+Septiembre!AG34</f>
        <v>0</v>
      </c>
      <c r="AF26" s="203" t="e">
        <f t="shared" si="11"/>
        <v>#DIV/0!</v>
      </c>
      <c r="AH26" s="198" t="s">
        <v>66</v>
      </c>
      <c r="AI26" s="200">
        <f>'Octubre '!Y34+Noviembre!Y34+'Diciembre '!Y34</f>
        <v>0</v>
      </c>
      <c r="AJ26" s="200">
        <f>'Octubre '!AC34+Noviembre!AC34+'Diciembre '!AC34</f>
        <v>0</v>
      </c>
      <c r="AK26" s="200">
        <f t="shared" si="12"/>
        <v>0</v>
      </c>
      <c r="AL26" s="200">
        <f>'Octubre '!AF34+Noviembre!AF34+'Diciembre '!AF34</f>
        <v>0</v>
      </c>
      <c r="AM26" s="200">
        <f>'Octubre '!AG34+Noviembre!AG34+'Diciembre '!AG34</f>
        <v>0</v>
      </c>
      <c r="AN26" s="203" t="e">
        <f t="shared" si="13"/>
        <v>#DIV/0!</v>
      </c>
    </row>
    <row r="27" spans="2:40" x14ac:dyDescent="0.25">
      <c r="B27" s="198" t="s">
        <v>67</v>
      </c>
      <c r="C27" s="200">
        <f t="shared" si="0"/>
        <v>0</v>
      </c>
      <c r="D27" s="200">
        <f t="shared" si="1"/>
        <v>0</v>
      </c>
      <c r="E27" s="200">
        <f t="shared" si="2"/>
        <v>0</v>
      </c>
      <c r="F27" s="200">
        <f t="shared" si="3"/>
        <v>0</v>
      </c>
      <c r="G27" s="200">
        <f t="shared" si="4"/>
        <v>0</v>
      </c>
      <c r="H27" s="207" t="e">
        <f t="shared" si="5"/>
        <v>#DIV/0!</v>
      </c>
      <c r="J27" s="198" t="s">
        <v>67</v>
      </c>
      <c r="K27" s="200">
        <f>Enero!Y35+Febrero!Y35+'Marzo '!Y35</f>
        <v>0</v>
      </c>
      <c r="L27" s="200">
        <f>Enero!AC35+Febrero!AC35+'Marzo '!AC35</f>
        <v>0</v>
      </c>
      <c r="M27" s="200">
        <f t="shared" si="6"/>
        <v>0</v>
      </c>
      <c r="N27" s="200">
        <f>Enero!AF35+Febrero!AF35+'Marzo '!AF35</f>
        <v>0</v>
      </c>
      <c r="O27" s="200">
        <f>Enero!AG35+Febrero!AG35+'Marzo '!AG35</f>
        <v>0</v>
      </c>
      <c r="P27" s="203" t="e">
        <f t="shared" si="7"/>
        <v>#DIV/0!</v>
      </c>
      <c r="R27" s="198" t="s">
        <v>67</v>
      </c>
      <c r="S27" s="200">
        <f>'Abril '!Y35+'Mayo '!Y35+Junio!Y35</f>
        <v>0</v>
      </c>
      <c r="T27" s="200">
        <f>'Abril '!AC35+'Mayo '!AC35+Junio!AC35</f>
        <v>0</v>
      </c>
      <c r="U27" s="200">
        <f t="shared" si="8"/>
        <v>0</v>
      </c>
      <c r="V27" s="200">
        <f>'Abril '!AF35+'Mayo '!AF35+Junio!AF35</f>
        <v>0</v>
      </c>
      <c r="W27" s="200">
        <f>'Abril '!AG35+'Mayo '!AG35+Junio!AG35</f>
        <v>0</v>
      </c>
      <c r="X27" s="203" t="e">
        <f t="shared" si="9"/>
        <v>#DIV/0!</v>
      </c>
      <c r="Z27" s="198" t="s">
        <v>67</v>
      </c>
      <c r="AA27" s="200">
        <f>Julio!Y35+Agosto!Y35+Septiembre!Y35</f>
        <v>0</v>
      </c>
      <c r="AB27" s="200">
        <f>Julio!AC35+Agosto!AC35+Septiembre!AC35</f>
        <v>0</v>
      </c>
      <c r="AC27" s="200">
        <f t="shared" si="10"/>
        <v>0</v>
      </c>
      <c r="AD27" s="200">
        <f>Julio!AF35+Agosto!AF35+Septiembre!AF35</f>
        <v>0</v>
      </c>
      <c r="AE27" s="200">
        <f>Julio!AG35+Agosto!AG35+Septiembre!AG35</f>
        <v>0</v>
      </c>
      <c r="AF27" s="203" t="e">
        <f t="shared" si="11"/>
        <v>#DIV/0!</v>
      </c>
      <c r="AH27" s="198" t="s">
        <v>67</v>
      </c>
      <c r="AI27" s="200">
        <f>'Octubre '!Y35+Noviembre!Y35+'Diciembre '!Y35</f>
        <v>0</v>
      </c>
      <c r="AJ27" s="200">
        <f>'Octubre '!AC35+Noviembre!AC35+'Diciembre '!AC35</f>
        <v>0</v>
      </c>
      <c r="AK27" s="200">
        <f t="shared" si="12"/>
        <v>0</v>
      </c>
      <c r="AL27" s="200">
        <f>'Octubre '!AF35+Noviembre!AF35+'Diciembre '!AF35</f>
        <v>0</v>
      </c>
      <c r="AM27" s="200">
        <f>'Octubre '!AG35+Noviembre!AG35+'Diciembre '!AG35</f>
        <v>0</v>
      </c>
      <c r="AN27" s="203" t="e">
        <f t="shared" si="13"/>
        <v>#DIV/0!</v>
      </c>
    </row>
    <row r="28" spans="2:40" x14ac:dyDescent="0.25">
      <c r="B28" s="198" t="s">
        <v>68</v>
      </c>
      <c r="C28" s="200">
        <f t="shared" si="0"/>
        <v>0</v>
      </c>
      <c r="D28" s="200">
        <f t="shared" si="1"/>
        <v>0</v>
      </c>
      <c r="E28" s="200">
        <f t="shared" si="2"/>
        <v>0</v>
      </c>
      <c r="F28" s="200">
        <f t="shared" si="3"/>
        <v>0</v>
      </c>
      <c r="G28" s="200">
        <f t="shared" si="4"/>
        <v>0</v>
      </c>
      <c r="H28" s="207"/>
      <c r="J28" s="198" t="s">
        <v>68</v>
      </c>
      <c r="K28" s="200">
        <f>Enero!Y36+Febrero!Y36+'Marzo '!Y36</f>
        <v>0</v>
      </c>
      <c r="L28" s="200">
        <f>Enero!AC36+Febrero!AC36+'Marzo '!AC36</f>
        <v>0</v>
      </c>
      <c r="M28" s="200">
        <f t="shared" si="6"/>
        <v>0</v>
      </c>
      <c r="N28" s="200">
        <f>Enero!AF36+Febrero!AF36+'Marzo '!AF36</f>
        <v>0</v>
      </c>
      <c r="O28" s="200">
        <f>Enero!AG36+Febrero!AG36+'Marzo '!AG36</f>
        <v>0</v>
      </c>
      <c r="P28" s="203"/>
      <c r="R28" s="198" t="s">
        <v>68</v>
      </c>
      <c r="S28" s="200">
        <f>'Abril '!Y36+'Mayo '!Y36+Junio!Y36</f>
        <v>0</v>
      </c>
      <c r="T28" s="200">
        <f>'Abril '!AC36+'Mayo '!AC36+Junio!AC36</f>
        <v>0</v>
      </c>
      <c r="U28" s="200">
        <f t="shared" si="8"/>
        <v>0</v>
      </c>
      <c r="V28" s="200">
        <f>'Abril '!AF36+'Mayo '!AF36+Junio!AF36</f>
        <v>0</v>
      </c>
      <c r="W28" s="200">
        <f>'Abril '!AG36+'Mayo '!AG36+Junio!AG36</f>
        <v>0</v>
      </c>
      <c r="X28" s="203"/>
      <c r="Z28" s="198" t="s">
        <v>68</v>
      </c>
      <c r="AA28" s="200">
        <f>Julio!Y36+Agosto!Y36+Septiembre!Y36</f>
        <v>0</v>
      </c>
      <c r="AB28" s="200">
        <f>Julio!AC36+Agosto!AC36+Septiembre!AC36</f>
        <v>0</v>
      </c>
      <c r="AC28" s="200">
        <f t="shared" si="10"/>
        <v>0</v>
      </c>
      <c r="AD28" s="200">
        <f>Julio!AF36+Agosto!AF36+Septiembre!AF36</f>
        <v>0</v>
      </c>
      <c r="AE28" s="200">
        <f>Julio!AG36+Agosto!AG36+Septiembre!AG36</f>
        <v>0</v>
      </c>
      <c r="AF28" s="203"/>
      <c r="AH28" s="198" t="s">
        <v>68</v>
      </c>
      <c r="AI28" s="200">
        <f>'Octubre '!Y36+Noviembre!Y36+'Diciembre '!Y36</f>
        <v>0</v>
      </c>
      <c r="AJ28" s="200">
        <f>'Octubre '!AC36+Noviembre!AC36+'Diciembre '!AC36</f>
        <v>0</v>
      </c>
      <c r="AK28" s="200">
        <f t="shared" si="12"/>
        <v>0</v>
      </c>
      <c r="AL28" s="200">
        <f>'Octubre '!AF36+Noviembre!AF36+'Diciembre '!AF36</f>
        <v>0</v>
      </c>
      <c r="AM28" s="200">
        <f>'Octubre '!AG36+Noviembre!AG36+'Diciembre '!AG36</f>
        <v>0</v>
      </c>
      <c r="AN28" s="203"/>
    </row>
    <row r="29" spans="2:40" x14ac:dyDescent="0.25">
      <c r="B29" s="198" t="s">
        <v>69</v>
      </c>
      <c r="C29" s="200">
        <f t="shared" si="0"/>
        <v>0</v>
      </c>
      <c r="D29" s="200">
        <f t="shared" si="1"/>
        <v>0</v>
      </c>
      <c r="E29" s="200">
        <f t="shared" si="2"/>
        <v>0</v>
      </c>
      <c r="F29" s="200">
        <f t="shared" si="3"/>
        <v>0</v>
      </c>
      <c r="G29" s="200">
        <f t="shared" si="4"/>
        <v>0</v>
      </c>
      <c r="H29" s="207"/>
      <c r="J29" s="198" t="s">
        <v>69</v>
      </c>
      <c r="K29" s="200">
        <f>Enero!Y37+Febrero!Y37+'Marzo '!Y37</f>
        <v>0</v>
      </c>
      <c r="L29" s="200">
        <f>Enero!AC37+Febrero!AC37+'Marzo '!AC37</f>
        <v>0</v>
      </c>
      <c r="M29" s="200">
        <f t="shared" si="6"/>
        <v>0</v>
      </c>
      <c r="N29" s="200">
        <f>Enero!AF37+Febrero!AF37+'Marzo '!AF37</f>
        <v>0</v>
      </c>
      <c r="O29" s="200">
        <f>Enero!AG37+Febrero!AG37+'Marzo '!AG37</f>
        <v>0</v>
      </c>
      <c r="P29" s="203"/>
      <c r="R29" s="198" t="s">
        <v>69</v>
      </c>
      <c r="S29" s="200">
        <f>'Abril '!Y37+'Mayo '!Y37+Junio!Y37</f>
        <v>0</v>
      </c>
      <c r="T29" s="200">
        <f>'Abril '!AC37+'Mayo '!AC37+Junio!AC37</f>
        <v>0</v>
      </c>
      <c r="U29" s="200">
        <f t="shared" si="8"/>
        <v>0</v>
      </c>
      <c r="V29" s="200">
        <f>'Abril '!AF37+'Mayo '!AF37+Junio!AF37</f>
        <v>0</v>
      </c>
      <c r="W29" s="200">
        <f>'Abril '!AG37+'Mayo '!AG37+Junio!AG37</f>
        <v>0</v>
      </c>
      <c r="X29" s="203"/>
      <c r="Z29" s="198" t="s">
        <v>69</v>
      </c>
      <c r="AA29" s="200">
        <f>Julio!Y37+Agosto!Y37+Septiembre!Y37</f>
        <v>0</v>
      </c>
      <c r="AB29" s="200">
        <f>Julio!AC37+Agosto!AC37+Septiembre!AC37</f>
        <v>0</v>
      </c>
      <c r="AC29" s="200">
        <f t="shared" si="10"/>
        <v>0</v>
      </c>
      <c r="AD29" s="200">
        <f>Julio!AF37+Agosto!AF37+Septiembre!AF37</f>
        <v>0</v>
      </c>
      <c r="AE29" s="200">
        <f>Julio!AG37+Agosto!AG37+Septiembre!AG37</f>
        <v>0</v>
      </c>
      <c r="AF29" s="203"/>
      <c r="AH29" s="198" t="s">
        <v>69</v>
      </c>
      <c r="AI29" s="200">
        <f>'Octubre '!Y37+Noviembre!Y37+'Diciembre '!Y37</f>
        <v>0</v>
      </c>
      <c r="AJ29" s="200">
        <f>'Octubre '!AC37+Noviembre!AC37+'Diciembre '!AC37</f>
        <v>0</v>
      </c>
      <c r="AK29" s="200">
        <f t="shared" si="12"/>
        <v>0</v>
      </c>
      <c r="AL29" s="200">
        <f>'Octubre '!AF37+Noviembre!AF37+'Diciembre '!AF37</f>
        <v>0</v>
      </c>
      <c r="AM29" s="200">
        <f>'Octubre '!AG37+Noviembre!AG37+'Diciembre '!AG37</f>
        <v>0</v>
      </c>
      <c r="AN29" s="203"/>
    </row>
    <row r="30" spans="2:40" x14ac:dyDescent="0.25">
      <c r="B30" s="198" t="s">
        <v>70</v>
      </c>
      <c r="C30" s="200">
        <f t="shared" si="0"/>
        <v>0</v>
      </c>
      <c r="D30" s="200">
        <f t="shared" si="1"/>
        <v>0</v>
      </c>
      <c r="E30" s="200">
        <f t="shared" si="2"/>
        <v>0</v>
      </c>
      <c r="F30" s="200">
        <f t="shared" si="3"/>
        <v>0</v>
      </c>
      <c r="G30" s="200">
        <f t="shared" si="4"/>
        <v>0</v>
      </c>
      <c r="H30" s="207" t="e">
        <f t="shared" si="5"/>
        <v>#DIV/0!</v>
      </c>
      <c r="J30" s="198" t="s">
        <v>70</v>
      </c>
      <c r="K30" s="200">
        <f>Enero!Y38+Febrero!Y38+'Marzo '!Y38</f>
        <v>0</v>
      </c>
      <c r="L30" s="200">
        <f>Enero!AC38+Febrero!AC38+'Marzo '!AC38</f>
        <v>0</v>
      </c>
      <c r="M30" s="200">
        <f t="shared" si="6"/>
        <v>0</v>
      </c>
      <c r="N30" s="200">
        <f>Enero!AF38+Febrero!AF38+'Marzo '!AF38</f>
        <v>0</v>
      </c>
      <c r="O30" s="200">
        <f>Enero!AG38+Febrero!AG38+'Marzo '!AG38</f>
        <v>0</v>
      </c>
      <c r="P30" s="203" t="e">
        <f t="shared" si="7"/>
        <v>#DIV/0!</v>
      </c>
      <c r="R30" s="198" t="s">
        <v>70</v>
      </c>
      <c r="S30" s="200">
        <f>'Abril '!Y38+'Mayo '!Y38+Junio!Y38</f>
        <v>0</v>
      </c>
      <c r="T30" s="200">
        <f>'Abril '!AC38+'Mayo '!AC38+Junio!AC38</f>
        <v>0</v>
      </c>
      <c r="U30" s="200">
        <f t="shared" si="8"/>
        <v>0</v>
      </c>
      <c r="V30" s="200">
        <f>'Abril '!AF38+'Mayo '!AF38+Junio!AF38</f>
        <v>0</v>
      </c>
      <c r="W30" s="200">
        <f>'Abril '!AG38+'Mayo '!AG38+Junio!AG38</f>
        <v>0</v>
      </c>
      <c r="X30" s="203" t="e">
        <f t="shared" si="9"/>
        <v>#DIV/0!</v>
      </c>
      <c r="Z30" s="198" t="s">
        <v>70</v>
      </c>
      <c r="AA30" s="200">
        <f>Julio!Y38+Agosto!Y38+Septiembre!Y38</f>
        <v>0</v>
      </c>
      <c r="AB30" s="200">
        <f>Julio!AC38+Agosto!AC38+Septiembre!AC38</f>
        <v>0</v>
      </c>
      <c r="AC30" s="200">
        <f t="shared" si="10"/>
        <v>0</v>
      </c>
      <c r="AD30" s="200">
        <f>Julio!AF38+Agosto!AF38+Septiembre!AF38</f>
        <v>0</v>
      </c>
      <c r="AE30" s="200">
        <f>Julio!AG38+Agosto!AG38+Septiembre!AG38</f>
        <v>0</v>
      </c>
      <c r="AF30" s="203" t="e">
        <f t="shared" si="11"/>
        <v>#DIV/0!</v>
      </c>
      <c r="AH30" s="198" t="s">
        <v>70</v>
      </c>
      <c r="AI30" s="200">
        <f>'Octubre '!Y38+Noviembre!Y38+'Diciembre '!Y38</f>
        <v>0</v>
      </c>
      <c r="AJ30" s="200">
        <f>'Octubre '!AC38+Noviembre!AC38+'Diciembre '!AC38</f>
        <v>0</v>
      </c>
      <c r="AK30" s="200">
        <f t="shared" si="12"/>
        <v>0</v>
      </c>
      <c r="AL30" s="200">
        <f>'Octubre '!AF38+Noviembre!AF38+'Diciembre '!AF38</f>
        <v>0</v>
      </c>
      <c r="AM30" s="200">
        <f>'Octubre '!AG38+Noviembre!AG38+'Diciembre '!AG38</f>
        <v>0</v>
      </c>
      <c r="AN30" s="203" t="e">
        <f t="shared" si="13"/>
        <v>#DIV/0!</v>
      </c>
    </row>
    <row r="31" spans="2:40" x14ac:dyDescent="0.25">
      <c r="B31" s="198" t="s">
        <v>71</v>
      </c>
      <c r="C31" s="200">
        <f t="shared" si="0"/>
        <v>411</v>
      </c>
      <c r="D31" s="200">
        <f t="shared" si="1"/>
        <v>0</v>
      </c>
      <c r="E31" s="200">
        <f t="shared" si="2"/>
        <v>411</v>
      </c>
      <c r="F31" s="200">
        <f t="shared" si="3"/>
        <v>404</v>
      </c>
      <c r="G31" s="200">
        <f t="shared" si="4"/>
        <v>0</v>
      </c>
      <c r="H31" s="207"/>
      <c r="J31" s="198" t="s">
        <v>71</v>
      </c>
      <c r="K31" s="200">
        <f>Enero!Y39+Febrero!Y39+'Marzo '!Y39</f>
        <v>146</v>
      </c>
      <c r="L31" s="200">
        <f>Enero!AC39+Febrero!AC39+'Marzo '!AC39</f>
        <v>0</v>
      </c>
      <c r="M31" s="200">
        <f t="shared" si="6"/>
        <v>146</v>
      </c>
      <c r="N31" s="200">
        <f>Enero!AF39+Febrero!AF39+'Marzo '!AF39</f>
        <v>144</v>
      </c>
      <c r="O31" s="200">
        <f>Enero!AG39+Febrero!AG39+'Marzo '!AG39</f>
        <v>0</v>
      </c>
      <c r="P31" s="203"/>
      <c r="R31" s="198" t="s">
        <v>71</v>
      </c>
      <c r="S31" s="200">
        <f>'Abril '!Y39+'Mayo '!Y39+Junio!Y39</f>
        <v>265</v>
      </c>
      <c r="T31" s="200">
        <f>'Abril '!AC39+'Mayo '!AC39+Junio!AC39</f>
        <v>0</v>
      </c>
      <c r="U31" s="200">
        <f t="shared" si="8"/>
        <v>265</v>
      </c>
      <c r="V31" s="200">
        <f>'Abril '!AF39+'Mayo '!AF39+Junio!AF39</f>
        <v>260</v>
      </c>
      <c r="W31" s="200">
        <f>'Abril '!AG39+'Mayo '!AG39+Junio!AG39</f>
        <v>0</v>
      </c>
      <c r="X31" s="203"/>
      <c r="Z31" s="198" t="s">
        <v>71</v>
      </c>
      <c r="AA31" s="200">
        <f>Julio!Y39+Agosto!Y39+Septiembre!Y39</f>
        <v>0</v>
      </c>
      <c r="AB31" s="200">
        <f>Julio!AC39+Agosto!AC39+Septiembre!AC39</f>
        <v>0</v>
      </c>
      <c r="AC31" s="200">
        <f t="shared" si="10"/>
        <v>0</v>
      </c>
      <c r="AD31" s="200">
        <f>Julio!AF39+Agosto!AF39+Septiembre!AF39</f>
        <v>0</v>
      </c>
      <c r="AE31" s="200">
        <f>Julio!AG39+Agosto!AG39+Septiembre!AG39</f>
        <v>0</v>
      </c>
      <c r="AF31" s="203"/>
      <c r="AH31" s="198" t="s">
        <v>71</v>
      </c>
      <c r="AI31" s="200">
        <f>'Octubre '!Y39+Noviembre!Y39+'Diciembre '!Y39</f>
        <v>0</v>
      </c>
      <c r="AJ31" s="200">
        <f>'Octubre '!AC39+Noviembre!AC39+'Diciembre '!AC39</f>
        <v>0</v>
      </c>
      <c r="AK31" s="200">
        <f t="shared" si="12"/>
        <v>0</v>
      </c>
      <c r="AL31" s="200">
        <f>'Octubre '!AF39+Noviembre!AF39+'Diciembre '!AF39</f>
        <v>0</v>
      </c>
      <c r="AM31" s="200">
        <f>'Octubre '!AG39+Noviembre!AG39+'Diciembre '!AG39</f>
        <v>0</v>
      </c>
      <c r="AN31" s="203"/>
    </row>
    <row r="32" spans="2:40" x14ac:dyDescent="0.25">
      <c r="B32" s="198" t="s">
        <v>72</v>
      </c>
      <c r="C32" s="200">
        <f t="shared" si="0"/>
        <v>95</v>
      </c>
      <c r="D32" s="200">
        <f t="shared" si="1"/>
        <v>548</v>
      </c>
      <c r="E32" s="200">
        <f t="shared" si="2"/>
        <v>643</v>
      </c>
      <c r="F32" s="200">
        <f t="shared" si="3"/>
        <v>388</v>
      </c>
      <c r="G32" s="200">
        <f t="shared" si="4"/>
        <v>0</v>
      </c>
      <c r="H32" s="207"/>
      <c r="J32" s="198" t="s">
        <v>72</v>
      </c>
      <c r="K32" s="200">
        <f>Enero!Y40+Febrero!Y40+'Marzo '!Y40</f>
        <v>95</v>
      </c>
      <c r="L32" s="200">
        <f>Enero!AC40+Febrero!AC40+'Marzo '!AC40</f>
        <v>284</v>
      </c>
      <c r="M32" s="200">
        <f t="shared" si="6"/>
        <v>379</v>
      </c>
      <c r="N32" s="200">
        <f>Enero!AF40+Febrero!AF40+'Marzo '!AF40</f>
        <v>208</v>
      </c>
      <c r="O32" s="200">
        <f>Enero!AG40+Febrero!AG40+'Marzo '!AG40</f>
        <v>0</v>
      </c>
      <c r="P32" s="203"/>
      <c r="R32" s="198" t="s">
        <v>72</v>
      </c>
      <c r="S32" s="200">
        <f>'Abril '!Y40+'Mayo '!Y40+Junio!Y40</f>
        <v>0</v>
      </c>
      <c r="T32" s="200">
        <f>'Abril '!AC40+'Mayo '!AC40+Junio!AC40</f>
        <v>264</v>
      </c>
      <c r="U32" s="200">
        <f t="shared" si="8"/>
        <v>264</v>
      </c>
      <c r="V32" s="200">
        <f>'Abril '!AF40+'Mayo '!AF40+Junio!AF40</f>
        <v>180</v>
      </c>
      <c r="W32" s="200">
        <f>'Abril '!AG40+'Mayo '!AG40+Junio!AG40</f>
        <v>0</v>
      </c>
      <c r="X32" s="203"/>
      <c r="Z32" s="198" t="s">
        <v>72</v>
      </c>
      <c r="AA32" s="200">
        <f>Julio!Y40+Agosto!Y40+Septiembre!Y40</f>
        <v>0</v>
      </c>
      <c r="AB32" s="200">
        <f>Julio!AC40+Agosto!AC40+Septiembre!AC40</f>
        <v>0</v>
      </c>
      <c r="AC32" s="200">
        <f t="shared" si="10"/>
        <v>0</v>
      </c>
      <c r="AD32" s="200">
        <f>Julio!AF40+Agosto!AF40+Septiembre!AF40</f>
        <v>0</v>
      </c>
      <c r="AE32" s="200">
        <f>Julio!AG40+Agosto!AG40+Septiembre!AG40</f>
        <v>0</v>
      </c>
      <c r="AF32" s="203"/>
      <c r="AH32" s="198" t="s">
        <v>72</v>
      </c>
      <c r="AI32" s="200">
        <f>'Octubre '!Y40+Noviembre!Y40+'Diciembre '!Y40</f>
        <v>0</v>
      </c>
      <c r="AJ32" s="200">
        <f>'Octubre '!AC40+Noviembre!AC40+'Diciembre '!AC40</f>
        <v>0</v>
      </c>
      <c r="AK32" s="200">
        <f t="shared" si="12"/>
        <v>0</v>
      </c>
      <c r="AL32" s="200">
        <f>'Octubre '!AF40+Noviembre!AF40+'Diciembre '!AF40</f>
        <v>0</v>
      </c>
      <c r="AM32" s="200">
        <f>'Octubre '!AG40+Noviembre!AG40+'Diciembre '!AG40</f>
        <v>0</v>
      </c>
      <c r="AN32" s="203"/>
    </row>
    <row r="33" spans="2:40" x14ac:dyDescent="0.25">
      <c r="B33" s="198" t="s">
        <v>73</v>
      </c>
      <c r="C33" s="200">
        <f t="shared" si="0"/>
        <v>0</v>
      </c>
      <c r="D33" s="200">
        <f t="shared" si="1"/>
        <v>0</v>
      </c>
      <c r="E33" s="200">
        <f t="shared" si="2"/>
        <v>0</v>
      </c>
      <c r="F33" s="200">
        <f t="shared" si="3"/>
        <v>0</v>
      </c>
      <c r="G33" s="200">
        <f t="shared" si="4"/>
        <v>0</v>
      </c>
      <c r="H33" s="207"/>
      <c r="J33" s="198" t="s">
        <v>73</v>
      </c>
      <c r="K33" s="200">
        <f>Enero!Y41+Febrero!Y41+'Marzo '!Y41</f>
        <v>0</v>
      </c>
      <c r="L33" s="200">
        <f>Enero!AC41+Febrero!AC41+'Marzo '!AC41</f>
        <v>0</v>
      </c>
      <c r="M33" s="200">
        <f t="shared" si="6"/>
        <v>0</v>
      </c>
      <c r="N33" s="200">
        <f>Enero!AF41+Febrero!AF41+'Marzo '!AF41</f>
        <v>0</v>
      </c>
      <c r="O33" s="200">
        <f>Enero!AG41+Febrero!AG41+'Marzo '!AG41</f>
        <v>0</v>
      </c>
      <c r="P33" s="203"/>
      <c r="R33" s="198" t="s">
        <v>73</v>
      </c>
      <c r="S33" s="200">
        <f>'Abril '!Y41+'Mayo '!Y41+Junio!Y41</f>
        <v>0</v>
      </c>
      <c r="T33" s="200">
        <f>'Abril '!AC41+'Mayo '!AC41+Junio!AC41</f>
        <v>0</v>
      </c>
      <c r="U33" s="200">
        <f t="shared" si="8"/>
        <v>0</v>
      </c>
      <c r="V33" s="200">
        <f>'Abril '!AF41+'Mayo '!AF41+Junio!AF41</f>
        <v>0</v>
      </c>
      <c r="W33" s="200">
        <f>'Abril '!AG41+'Mayo '!AG41+Junio!AG41</f>
        <v>0</v>
      </c>
      <c r="X33" s="203"/>
      <c r="Z33" s="198" t="s">
        <v>73</v>
      </c>
      <c r="AA33" s="200">
        <f>Julio!Y41+Agosto!Y41+Septiembre!Y41</f>
        <v>0</v>
      </c>
      <c r="AB33" s="200">
        <f>Julio!AC41+Agosto!AC41+Septiembre!AC41</f>
        <v>0</v>
      </c>
      <c r="AC33" s="200">
        <f t="shared" si="10"/>
        <v>0</v>
      </c>
      <c r="AD33" s="200">
        <f>Julio!AF41+Agosto!AF41+Septiembre!AF41</f>
        <v>0</v>
      </c>
      <c r="AE33" s="200">
        <f>Julio!AG41+Agosto!AG41+Septiembre!AG41</f>
        <v>0</v>
      </c>
      <c r="AF33" s="203"/>
      <c r="AH33" s="198" t="s">
        <v>73</v>
      </c>
      <c r="AI33" s="200">
        <f>'Octubre '!Y41+Noviembre!Y41+'Diciembre '!Y41</f>
        <v>0</v>
      </c>
      <c r="AJ33" s="200">
        <f>'Octubre '!AC41+Noviembre!AC41+'Diciembre '!AC41</f>
        <v>0</v>
      </c>
      <c r="AK33" s="200">
        <f t="shared" si="12"/>
        <v>0</v>
      </c>
      <c r="AL33" s="200">
        <f>'Octubre '!AF41+Noviembre!AF41+'Diciembre '!AF41</f>
        <v>0</v>
      </c>
      <c r="AM33" s="200">
        <f>'Octubre '!AG41+Noviembre!AG41+'Diciembre '!AG41</f>
        <v>0</v>
      </c>
      <c r="AN33" s="203"/>
    </row>
    <row r="34" spans="2:40" x14ac:dyDescent="0.25">
      <c r="B34" s="198" t="s">
        <v>74</v>
      </c>
      <c r="C34" s="200">
        <f t="shared" si="0"/>
        <v>0</v>
      </c>
      <c r="D34" s="200">
        <f t="shared" si="1"/>
        <v>0</v>
      </c>
      <c r="E34" s="200">
        <f t="shared" si="2"/>
        <v>0</v>
      </c>
      <c r="F34" s="200">
        <f t="shared" si="3"/>
        <v>0</v>
      </c>
      <c r="G34" s="200">
        <f t="shared" si="4"/>
        <v>0</v>
      </c>
      <c r="H34" s="207"/>
      <c r="J34" s="198" t="s">
        <v>74</v>
      </c>
      <c r="K34" s="200">
        <f>Enero!Y42+Febrero!Y42+'Marzo '!Y42</f>
        <v>0</v>
      </c>
      <c r="L34" s="200">
        <f>Enero!AC42+Febrero!AC42+'Marzo '!AC42</f>
        <v>0</v>
      </c>
      <c r="M34" s="200">
        <f t="shared" si="6"/>
        <v>0</v>
      </c>
      <c r="N34" s="200">
        <f>Enero!AF42+Febrero!AF42+'Marzo '!AF42</f>
        <v>0</v>
      </c>
      <c r="O34" s="200">
        <f>Enero!AG42+Febrero!AG42+'Marzo '!AG42</f>
        <v>0</v>
      </c>
      <c r="P34" s="203"/>
      <c r="R34" s="198" t="s">
        <v>74</v>
      </c>
      <c r="S34" s="200">
        <f>'Abril '!Y42+'Mayo '!Y42+Junio!Y42</f>
        <v>0</v>
      </c>
      <c r="T34" s="200">
        <f>'Abril '!AC42+'Mayo '!AC42+Junio!AC42</f>
        <v>0</v>
      </c>
      <c r="U34" s="200">
        <f t="shared" si="8"/>
        <v>0</v>
      </c>
      <c r="V34" s="200">
        <f>'Abril '!AF42+'Mayo '!AF42+Junio!AF42</f>
        <v>0</v>
      </c>
      <c r="W34" s="200">
        <f>'Abril '!AG42+'Mayo '!AG42+Junio!AG42</f>
        <v>0</v>
      </c>
      <c r="X34" s="203"/>
      <c r="Z34" s="198" t="s">
        <v>74</v>
      </c>
      <c r="AA34" s="200">
        <f>Julio!Y42+Agosto!Y42+Septiembre!Y42</f>
        <v>0</v>
      </c>
      <c r="AB34" s="200">
        <f>Julio!AC42+Agosto!AC42+Septiembre!AC42</f>
        <v>0</v>
      </c>
      <c r="AC34" s="200">
        <f t="shared" si="10"/>
        <v>0</v>
      </c>
      <c r="AD34" s="200">
        <f>Julio!AF42+Agosto!AF42+Septiembre!AF42</f>
        <v>0</v>
      </c>
      <c r="AE34" s="200">
        <f>Julio!AG42+Agosto!AG42+Septiembre!AG42</f>
        <v>0</v>
      </c>
      <c r="AF34" s="203"/>
      <c r="AH34" s="198" t="s">
        <v>74</v>
      </c>
      <c r="AI34" s="200">
        <f>'Octubre '!Y42+Noviembre!Y42+'Diciembre '!Y42</f>
        <v>0</v>
      </c>
      <c r="AJ34" s="200">
        <f>'Octubre '!AC42+Noviembre!AC42+'Diciembre '!AC42</f>
        <v>0</v>
      </c>
      <c r="AK34" s="200">
        <f t="shared" si="12"/>
        <v>0</v>
      </c>
      <c r="AL34" s="200">
        <f>'Octubre '!AF42+Noviembre!AF42+'Diciembre '!AF42</f>
        <v>0</v>
      </c>
      <c r="AM34" s="200">
        <f>'Octubre '!AG42+Noviembre!AG42+'Diciembre '!AG42</f>
        <v>0</v>
      </c>
      <c r="AN34" s="203"/>
    </row>
    <row r="35" spans="2:40" x14ac:dyDescent="0.25">
      <c r="B35" s="198" t="s">
        <v>75</v>
      </c>
      <c r="C35" s="200">
        <f t="shared" si="0"/>
        <v>105</v>
      </c>
      <c r="D35" s="200">
        <f t="shared" si="1"/>
        <v>140</v>
      </c>
      <c r="E35" s="200">
        <f t="shared" si="2"/>
        <v>245</v>
      </c>
      <c r="F35" s="200">
        <f t="shared" si="3"/>
        <v>227</v>
      </c>
      <c r="G35" s="200">
        <f t="shared" si="4"/>
        <v>12</v>
      </c>
      <c r="H35" s="207"/>
      <c r="J35" s="198" t="s">
        <v>75</v>
      </c>
      <c r="K35" s="200">
        <f>Enero!Y43+Febrero!Y43+'Marzo '!Y43</f>
        <v>38</v>
      </c>
      <c r="L35" s="200">
        <f>Enero!AC43+Febrero!AC43+'Marzo '!AC43</f>
        <v>70</v>
      </c>
      <c r="M35" s="200">
        <f t="shared" si="6"/>
        <v>108</v>
      </c>
      <c r="N35" s="200">
        <f>Enero!AF43+Febrero!AF43+'Marzo '!AF43</f>
        <v>60</v>
      </c>
      <c r="O35" s="200">
        <f>Enero!AG43+Febrero!AG43+'Marzo '!AG43</f>
        <v>8</v>
      </c>
      <c r="P35" s="203"/>
      <c r="R35" s="198" t="s">
        <v>75</v>
      </c>
      <c r="S35" s="200">
        <f>'Abril '!Y43+'Mayo '!Y43+Junio!Y43</f>
        <v>67</v>
      </c>
      <c r="T35" s="200">
        <f>'Abril '!AC43+'Mayo '!AC43+Junio!AC43</f>
        <v>70</v>
      </c>
      <c r="U35" s="200">
        <f t="shared" si="8"/>
        <v>137</v>
      </c>
      <c r="V35" s="200">
        <f>'Abril '!AF43+'Mayo '!AF43+Junio!AF43</f>
        <v>167</v>
      </c>
      <c r="W35" s="200">
        <f>'Abril '!AG43+'Mayo '!AG43+Junio!AG43</f>
        <v>4</v>
      </c>
      <c r="X35" s="203"/>
      <c r="Z35" s="198" t="s">
        <v>75</v>
      </c>
      <c r="AA35" s="200">
        <f>Julio!Y43+Agosto!Y43+Septiembre!Y43</f>
        <v>0</v>
      </c>
      <c r="AB35" s="200">
        <f>Julio!AC43+Agosto!AC43+Septiembre!AC43</f>
        <v>0</v>
      </c>
      <c r="AC35" s="200">
        <f t="shared" si="10"/>
        <v>0</v>
      </c>
      <c r="AD35" s="200">
        <f>Julio!AF43+Agosto!AF43+Septiembre!AF43</f>
        <v>0</v>
      </c>
      <c r="AE35" s="200">
        <f>Julio!AG43+Agosto!AG43+Septiembre!AG43</f>
        <v>0</v>
      </c>
      <c r="AF35" s="203"/>
      <c r="AH35" s="198" t="s">
        <v>75</v>
      </c>
      <c r="AI35" s="200">
        <f>'Octubre '!Y43+Noviembre!Y43+'Diciembre '!Y43</f>
        <v>0</v>
      </c>
      <c r="AJ35" s="200">
        <f>'Octubre '!AC43+Noviembre!AC43+'Diciembre '!AC43</f>
        <v>0</v>
      </c>
      <c r="AK35" s="200">
        <f t="shared" si="12"/>
        <v>0</v>
      </c>
      <c r="AL35" s="200">
        <f>'Octubre '!AF43+Noviembre!AF43+'Diciembre '!AF43</f>
        <v>0</v>
      </c>
      <c r="AM35" s="200">
        <f>'Octubre '!AG43+Noviembre!AG43+'Diciembre '!AG43</f>
        <v>0</v>
      </c>
      <c r="AN35" s="203"/>
    </row>
    <row r="36" spans="2:40" x14ac:dyDescent="0.25">
      <c r="B36" s="198" t="s">
        <v>76</v>
      </c>
      <c r="C36" s="200">
        <f t="shared" si="0"/>
        <v>730</v>
      </c>
      <c r="D36" s="200">
        <f t="shared" si="1"/>
        <v>0</v>
      </c>
      <c r="E36" s="200">
        <f t="shared" si="2"/>
        <v>730</v>
      </c>
      <c r="F36" s="200">
        <f t="shared" si="3"/>
        <v>480</v>
      </c>
      <c r="G36" s="200">
        <f t="shared" si="4"/>
        <v>0</v>
      </c>
      <c r="H36" s="207"/>
      <c r="J36" s="198" t="s">
        <v>76</v>
      </c>
      <c r="K36" s="200">
        <f>Enero!Y44+Febrero!Y44+'Marzo '!Y44</f>
        <v>317</v>
      </c>
      <c r="L36" s="200">
        <f>Enero!AC44+Febrero!AC44+'Marzo '!AC44</f>
        <v>0</v>
      </c>
      <c r="M36" s="200">
        <f t="shared" si="6"/>
        <v>317</v>
      </c>
      <c r="N36" s="200">
        <f>Enero!AF44+Febrero!AF44+'Marzo '!AF44</f>
        <v>208</v>
      </c>
      <c r="O36" s="200">
        <f>Enero!AG44+Febrero!AG44+'Marzo '!AG44</f>
        <v>0</v>
      </c>
      <c r="P36" s="203"/>
      <c r="R36" s="198" t="s">
        <v>76</v>
      </c>
      <c r="S36" s="200">
        <f>'Abril '!Y44+'Mayo '!Y44+Junio!Y44</f>
        <v>413</v>
      </c>
      <c r="T36" s="200">
        <f>'Abril '!AC44+'Mayo '!AC44+Junio!AC44</f>
        <v>0</v>
      </c>
      <c r="U36" s="200">
        <f t="shared" si="8"/>
        <v>413</v>
      </c>
      <c r="V36" s="200">
        <f>'Abril '!AF44+'Mayo '!AF44+Junio!AF44</f>
        <v>272</v>
      </c>
      <c r="W36" s="200">
        <f>'Abril '!AG44+'Mayo '!AG44+Junio!AG44</f>
        <v>0</v>
      </c>
      <c r="X36" s="203"/>
      <c r="Z36" s="198" t="s">
        <v>76</v>
      </c>
      <c r="AA36" s="200">
        <f>Julio!Y44+Agosto!Y44+Septiembre!Y44</f>
        <v>0</v>
      </c>
      <c r="AB36" s="200">
        <f>Julio!AC44+Agosto!AC44+Septiembre!AC44</f>
        <v>0</v>
      </c>
      <c r="AC36" s="200">
        <f t="shared" si="10"/>
        <v>0</v>
      </c>
      <c r="AD36" s="200">
        <f>Julio!AF44+Agosto!AF44+Septiembre!AF44</f>
        <v>0</v>
      </c>
      <c r="AE36" s="200">
        <f>Julio!AG44+Agosto!AG44+Septiembre!AG44</f>
        <v>0</v>
      </c>
      <c r="AF36" s="203"/>
      <c r="AH36" s="198" t="s">
        <v>76</v>
      </c>
      <c r="AI36" s="200">
        <f>'Octubre '!Y44+Noviembre!Y44+'Diciembre '!Y44</f>
        <v>0</v>
      </c>
      <c r="AJ36" s="200">
        <f>'Octubre '!AC44+Noviembre!AC44+'Diciembre '!AC44</f>
        <v>0</v>
      </c>
      <c r="AK36" s="200">
        <f t="shared" si="12"/>
        <v>0</v>
      </c>
      <c r="AL36" s="200">
        <f>'Octubre '!AF44+Noviembre!AF44+'Diciembre '!AF44</f>
        <v>0</v>
      </c>
      <c r="AM36" s="200">
        <f>'Octubre '!AG44+Noviembre!AG44+'Diciembre '!AG44</f>
        <v>0</v>
      </c>
      <c r="AN36" s="203"/>
    </row>
    <row r="37" spans="2:40" x14ac:dyDescent="0.25">
      <c r="B37" s="198" t="s">
        <v>77</v>
      </c>
      <c r="C37" s="200">
        <f t="shared" si="0"/>
        <v>0</v>
      </c>
      <c r="D37" s="200">
        <f t="shared" si="1"/>
        <v>1989</v>
      </c>
      <c r="E37" s="200">
        <f t="shared" si="2"/>
        <v>1989</v>
      </c>
      <c r="F37" s="200">
        <f t="shared" si="3"/>
        <v>1075</v>
      </c>
      <c r="G37" s="200">
        <f t="shared" si="4"/>
        <v>209</v>
      </c>
      <c r="H37" s="207"/>
      <c r="J37" s="198" t="s">
        <v>77</v>
      </c>
      <c r="K37" s="200">
        <f>Enero!Y45+Febrero!Y45+'Marzo '!Y45</f>
        <v>0</v>
      </c>
      <c r="L37" s="200">
        <f>Enero!AC45+Febrero!AC45+'Marzo '!AC45</f>
        <v>995</v>
      </c>
      <c r="M37" s="200">
        <f t="shared" si="6"/>
        <v>995</v>
      </c>
      <c r="N37" s="200">
        <f>Enero!AF45+Febrero!AF45+'Marzo '!AF45</f>
        <v>566</v>
      </c>
      <c r="O37" s="200">
        <f>Enero!AG45+Febrero!AG45+'Marzo '!AG45</f>
        <v>113</v>
      </c>
      <c r="P37" s="203"/>
      <c r="R37" s="198" t="s">
        <v>77</v>
      </c>
      <c r="S37" s="200">
        <f>'Abril '!Y45+'Mayo '!Y45+Junio!Y45</f>
        <v>0</v>
      </c>
      <c r="T37" s="200">
        <f>'Abril '!AC45+'Mayo '!AC45+Junio!AC45</f>
        <v>994</v>
      </c>
      <c r="U37" s="200">
        <f t="shared" si="8"/>
        <v>994</v>
      </c>
      <c r="V37" s="200">
        <f>'Abril '!AF45+'Mayo '!AF45+Junio!AF45</f>
        <v>509</v>
      </c>
      <c r="W37" s="200">
        <f>'Abril '!AG45+'Mayo '!AG45+Junio!AG45</f>
        <v>96</v>
      </c>
      <c r="X37" s="203"/>
      <c r="Z37" s="198" t="s">
        <v>77</v>
      </c>
      <c r="AA37" s="200">
        <f>Julio!Y45+Agosto!Y45+Septiembre!Y45</f>
        <v>0</v>
      </c>
      <c r="AB37" s="200">
        <f>Julio!AC45+Agosto!AC45+Septiembre!AC45</f>
        <v>0</v>
      </c>
      <c r="AC37" s="200">
        <f t="shared" si="10"/>
        <v>0</v>
      </c>
      <c r="AD37" s="200">
        <f>Julio!AF45+Agosto!AF45+Septiembre!AF45</f>
        <v>0</v>
      </c>
      <c r="AE37" s="200">
        <f>Julio!AG45+Agosto!AG45+Septiembre!AG45</f>
        <v>0</v>
      </c>
      <c r="AF37" s="203"/>
      <c r="AH37" s="198" t="s">
        <v>77</v>
      </c>
      <c r="AI37" s="200">
        <f>'Octubre '!Y45+Noviembre!Y45+'Diciembre '!Y45</f>
        <v>0</v>
      </c>
      <c r="AJ37" s="200">
        <f>'Octubre '!AC45+Noviembre!AC45+'Diciembre '!AC45</f>
        <v>0</v>
      </c>
      <c r="AK37" s="200">
        <f t="shared" si="12"/>
        <v>0</v>
      </c>
      <c r="AL37" s="200">
        <f>'Octubre '!AF45+Noviembre!AF45+'Diciembre '!AF45</f>
        <v>0</v>
      </c>
      <c r="AM37" s="200">
        <f>'Octubre '!AG45+Noviembre!AG45+'Diciembre '!AG45</f>
        <v>0</v>
      </c>
      <c r="AN37" s="203"/>
    </row>
    <row r="38" spans="2:40" x14ac:dyDescent="0.25">
      <c r="B38" s="198" t="s">
        <v>78</v>
      </c>
      <c r="C38" s="200">
        <f t="shared" si="0"/>
        <v>0</v>
      </c>
      <c r="D38" s="200">
        <f t="shared" si="1"/>
        <v>0</v>
      </c>
      <c r="E38" s="200">
        <f t="shared" si="2"/>
        <v>0</v>
      </c>
      <c r="F38" s="200">
        <f t="shared" si="3"/>
        <v>0</v>
      </c>
      <c r="G38" s="200">
        <f t="shared" si="4"/>
        <v>0</v>
      </c>
      <c r="H38" s="207" t="e">
        <f t="shared" si="5"/>
        <v>#DIV/0!</v>
      </c>
      <c r="J38" s="198" t="s">
        <v>78</v>
      </c>
      <c r="K38" s="200">
        <f>Enero!Y46+Febrero!Y46+'Marzo '!Y46</f>
        <v>0</v>
      </c>
      <c r="L38" s="200">
        <f>Enero!AC46+Febrero!AC46+'Marzo '!AC46</f>
        <v>0</v>
      </c>
      <c r="M38" s="200">
        <f t="shared" si="6"/>
        <v>0</v>
      </c>
      <c r="N38" s="200">
        <f>Enero!AF46+Febrero!AF46+'Marzo '!AF46</f>
        <v>0</v>
      </c>
      <c r="O38" s="200">
        <f>Enero!AG46+Febrero!AG46+'Marzo '!AG46</f>
        <v>0</v>
      </c>
      <c r="P38" s="203" t="e">
        <f t="shared" si="7"/>
        <v>#DIV/0!</v>
      </c>
      <c r="R38" s="198" t="s">
        <v>78</v>
      </c>
      <c r="S38" s="200">
        <f>'Abril '!Y46+'Mayo '!Y46+Junio!Y46</f>
        <v>0</v>
      </c>
      <c r="T38" s="200">
        <f>'Abril '!AC46+'Mayo '!AC46+Junio!AC46</f>
        <v>0</v>
      </c>
      <c r="U38" s="200">
        <f t="shared" si="8"/>
        <v>0</v>
      </c>
      <c r="V38" s="200">
        <f>'Abril '!AF46+'Mayo '!AF46+Junio!AF46</f>
        <v>0</v>
      </c>
      <c r="W38" s="200">
        <f>'Abril '!AG46+'Mayo '!AG46+Junio!AG46</f>
        <v>0</v>
      </c>
      <c r="X38" s="203" t="e">
        <f t="shared" si="9"/>
        <v>#DIV/0!</v>
      </c>
      <c r="Z38" s="198" t="s">
        <v>78</v>
      </c>
      <c r="AA38" s="200">
        <f>Julio!Y46+Agosto!Y46+Septiembre!Y46</f>
        <v>0</v>
      </c>
      <c r="AB38" s="200">
        <f>Julio!AC46+Agosto!AC46+Septiembre!AC46</f>
        <v>0</v>
      </c>
      <c r="AC38" s="200">
        <f t="shared" si="10"/>
        <v>0</v>
      </c>
      <c r="AD38" s="200">
        <f>Julio!AF46+Agosto!AF46+Septiembre!AF46</f>
        <v>0</v>
      </c>
      <c r="AE38" s="200">
        <f>Julio!AG46+Agosto!AG46+Septiembre!AG46</f>
        <v>0</v>
      </c>
      <c r="AF38" s="203">
        <v>0</v>
      </c>
      <c r="AH38" s="198" t="s">
        <v>78</v>
      </c>
      <c r="AI38" s="200">
        <f>'Octubre '!Y46+Noviembre!Y46+'Diciembre '!Y46</f>
        <v>0</v>
      </c>
      <c r="AJ38" s="200">
        <f>'Octubre '!AC46+Noviembre!AC46+'Diciembre '!AC46</f>
        <v>0</v>
      </c>
      <c r="AK38" s="200">
        <f t="shared" si="12"/>
        <v>0</v>
      </c>
      <c r="AL38" s="200">
        <f>'Octubre '!AF46+Noviembre!AF46+'Diciembre '!AF46</f>
        <v>0</v>
      </c>
      <c r="AM38" s="200">
        <f>'Octubre '!AG46+Noviembre!AG46+'Diciembre '!AG46</f>
        <v>0</v>
      </c>
      <c r="AN38" s="203" t="e">
        <f t="shared" si="13"/>
        <v>#DIV/0!</v>
      </c>
    </row>
    <row r="39" spans="2:40" x14ac:dyDescent="0.25">
      <c r="B39" s="198" t="s">
        <v>79</v>
      </c>
      <c r="C39" s="200">
        <f t="shared" si="0"/>
        <v>0</v>
      </c>
      <c r="D39" s="200">
        <f t="shared" si="1"/>
        <v>0</v>
      </c>
      <c r="E39" s="200">
        <f t="shared" si="2"/>
        <v>0</v>
      </c>
      <c r="F39" s="200">
        <f t="shared" si="3"/>
        <v>0</v>
      </c>
      <c r="G39" s="200">
        <f t="shared" si="4"/>
        <v>0</v>
      </c>
      <c r="H39" s="207" t="e">
        <f t="shared" si="5"/>
        <v>#DIV/0!</v>
      </c>
      <c r="J39" s="198" t="s">
        <v>79</v>
      </c>
      <c r="K39" s="200">
        <f>Enero!Y47+Febrero!Y47+'Marzo '!Y47</f>
        <v>0</v>
      </c>
      <c r="L39" s="200">
        <f>Enero!AC47+Febrero!AC47+'Marzo '!AC47</f>
        <v>0</v>
      </c>
      <c r="M39" s="200">
        <f t="shared" si="6"/>
        <v>0</v>
      </c>
      <c r="N39" s="200">
        <f>Enero!AF47+Febrero!AF47+'Marzo '!AF47</f>
        <v>0</v>
      </c>
      <c r="O39" s="200">
        <f>Enero!AG47+Febrero!AG47+'Marzo '!AG47</f>
        <v>0</v>
      </c>
      <c r="P39" s="203" t="e">
        <f t="shared" si="7"/>
        <v>#DIV/0!</v>
      </c>
      <c r="R39" s="198" t="s">
        <v>79</v>
      </c>
      <c r="S39" s="200">
        <f>'Abril '!Y47+'Mayo '!Y47+Junio!Y47</f>
        <v>0</v>
      </c>
      <c r="T39" s="200">
        <f>'Abril '!AC47+'Mayo '!AC47+Junio!AC47</f>
        <v>0</v>
      </c>
      <c r="U39" s="200">
        <f t="shared" si="8"/>
        <v>0</v>
      </c>
      <c r="V39" s="200">
        <f>'Abril '!AF47+'Mayo '!AF47+Junio!AF47</f>
        <v>0</v>
      </c>
      <c r="W39" s="200">
        <f>'Abril '!AG47+'Mayo '!AG47+Junio!AG47</f>
        <v>0</v>
      </c>
      <c r="X39" s="203" t="e">
        <f t="shared" si="9"/>
        <v>#DIV/0!</v>
      </c>
      <c r="Z39" s="198" t="s">
        <v>79</v>
      </c>
      <c r="AA39" s="200">
        <f>Julio!Y47+Agosto!Y47+Septiembre!Y47</f>
        <v>0</v>
      </c>
      <c r="AB39" s="200">
        <f>Julio!AC47+Agosto!AC47+Septiembre!AC47</f>
        <v>0</v>
      </c>
      <c r="AC39" s="200">
        <f t="shared" si="10"/>
        <v>0</v>
      </c>
      <c r="AD39" s="200">
        <f>Julio!AF47+Agosto!AF47+Septiembre!AF47</f>
        <v>0</v>
      </c>
      <c r="AE39" s="200">
        <f>Julio!AG47+Agosto!AG47+Septiembre!AG47</f>
        <v>0</v>
      </c>
      <c r="AF39" s="203" t="e">
        <f t="shared" si="11"/>
        <v>#DIV/0!</v>
      </c>
      <c r="AH39" s="198" t="s">
        <v>79</v>
      </c>
      <c r="AI39" s="200">
        <f>'Octubre '!Y47+Noviembre!Y47+'Diciembre '!Y47</f>
        <v>0</v>
      </c>
      <c r="AJ39" s="200">
        <f>'Octubre '!AC47+Noviembre!AC47+'Diciembre '!AC47</f>
        <v>0</v>
      </c>
      <c r="AK39" s="200">
        <f t="shared" si="12"/>
        <v>0</v>
      </c>
      <c r="AL39" s="200">
        <f>'Octubre '!AF47+Noviembre!AF47+'Diciembre '!AF47</f>
        <v>0</v>
      </c>
      <c r="AM39" s="200">
        <f>'Octubre '!AG47+Noviembre!AG47+'Diciembre '!AG47</f>
        <v>0</v>
      </c>
      <c r="AN39" s="203" t="e">
        <f t="shared" si="13"/>
        <v>#DIV/0!</v>
      </c>
    </row>
    <row r="40" spans="2:40" ht="30" x14ac:dyDescent="0.25">
      <c r="B40" s="198" t="s">
        <v>80</v>
      </c>
      <c r="C40" s="200">
        <f t="shared" si="0"/>
        <v>0</v>
      </c>
      <c r="D40" s="200">
        <f t="shared" si="1"/>
        <v>0</v>
      </c>
      <c r="E40" s="200">
        <f t="shared" si="2"/>
        <v>0</v>
      </c>
      <c r="F40" s="200">
        <f t="shared" si="3"/>
        <v>0</v>
      </c>
      <c r="G40" s="200">
        <f t="shared" si="4"/>
        <v>0</v>
      </c>
      <c r="H40" s="207" t="e">
        <f t="shared" si="5"/>
        <v>#DIV/0!</v>
      </c>
      <c r="J40" s="198" t="s">
        <v>80</v>
      </c>
      <c r="K40" s="200">
        <f>Enero!Y48+Febrero!Y48+'Marzo '!Y48</f>
        <v>0</v>
      </c>
      <c r="L40" s="200">
        <f>Enero!AC48+Febrero!AC48+'Marzo '!AC48</f>
        <v>0</v>
      </c>
      <c r="M40" s="200">
        <f t="shared" si="6"/>
        <v>0</v>
      </c>
      <c r="N40" s="200">
        <f>Enero!AF48+Febrero!AF48+'Marzo '!AF48</f>
        <v>0</v>
      </c>
      <c r="O40" s="200">
        <f>Enero!AG48+Febrero!AG48+'Marzo '!AG48</f>
        <v>0</v>
      </c>
      <c r="P40" s="203" t="e">
        <f t="shared" si="7"/>
        <v>#DIV/0!</v>
      </c>
      <c r="R40" s="198" t="s">
        <v>80</v>
      </c>
      <c r="S40" s="200">
        <f>'Abril '!Y48+'Mayo '!Y48+Junio!Y48</f>
        <v>0</v>
      </c>
      <c r="T40" s="200">
        <f>'Abril '!AC48+'Mayo '!AC48+Junio!AC48</f>
        <v>0</v>
      </c>
      <c r="U40" s="200">
        <f t="shared" si="8"/>
        <v>0</v>
      </c>
      <c r="V40" s="200">
        <f>'Abril '!AF48+'Mayo '!AF48+Junio!AF48</f>
        <v>0</v>
      </c>
      <c r="W40" s="200">
        <f>'Abril '!AG48+'Mayo '!AG48+Junio!AG48</f>
        <v>0</v>
      </c>
      <c r="X40" s="203" t="e">
        <f t="shared" si="9"/>
        <v>#DIV/0!</v>
      </c>
      <c r="Z40" s="198" t="s">
        <v>80</v>
      </c>
      <c r="AA40" s="200">
        <f>Julio!Y48+Agosto!Y48+Septiembre!Y48</f>
        <v>0</v>
      </c>
      <c r="AB40" s="200">
        <f>Julio!AC48+Agosto!AC48+Septiembre!AC48</f>
        <v>0</v>
      </c>
      <c r="AC40" s="200">
        <f t="shared" si="10"/>
        <v>0</v>
      </c>
      <c r="AD40" s="200">
        <f>Julio!AF48+Agosto!AF48+Septiembre!AF48</f>
        <v>0</v>
      </c>
      <c r="AE40" s="200">
        <f>Julio!AG48+Agosto!AG48+Septiembre!AG48</f>
        <v>0</v>
      </c>
      <c r="AF40" s="203" t="e">
        <f t="shared" si="11"/>
        <v>#DIV/0!</v>
      </c>
      <c r="AH40" s="198" t="s">
        <v>80</v>
      </c>
      <c r="AI40" s="200">
        <f>'Octubre '!Y48+Noviembre!Y48+'Diciembre '!Y48</f>
        <v>0</v>
      </c>
      <c r="AJ40" s="200">
        <f>'Octubre '!AC48+Noviembre!AC48+'Diciembre '!AC48</f>
        <v>0</v>
      </c>
      <c r="AK40" s="200">
        <f t="shared" si="12"/>
        <v>0</v>
      </c>
      <c r="AL40" s="200">
        <f>'Octubre '!AF48+Noviembre!AF48+'Diciembre '!AF48</f>
        <v>0</v>
      </c>
      <c r="AM40" s="200">
        <f>'Octubre '!AG48+Noviembre!AG48+'Diciembre '!AG48</f>
        <v>0</v>
      </c>
      <c r="AN40" s="203" t="e">
        <f t="shared" si="13"/>
        <v>#DIV/0!</v>
      </c>
    </row>
    <row r="41" spans="2:40" x14ac:dyDescent="0.25">
      <c r="B41" s="198" t="s">
        <v>81</v>
      </c>
      <c r="C41" s="200">
        <f t="shared" si="0"/>
        <v>0</v>
      </c>
      <c r="D41" s="200">
        <f t="shared" si="1"/>
        <v>0</v>
      </c>
      <c r="E41" s="200">
        <f t="shared" si="2"/>
        <v>0</v>
      </c>
      <c r="F41" s="200">
        <f t="shared" si="3"/>
        <v>0</v>
      </c>
      <c r="G41" s="200">
        <f t="shared" si="4"/>
        <v>0</v>
      </c>
      <c r="H41" s="207" t="e">
        <f t="shared" si="5"/>
        <v>#DIV/0!</v>
      </c>
      <c r="J41" s="198" t="s">
        <v>81</v>
      </c>
      <c r="K41" s="200">
        <f>Enero!Y49+Febrero!Y49+'Marzo '!Y49</f>
        <v>0</v>
      </c>
      <c r="L41" s="200">
        <f>Enero!AC49+Febrero!AC49+'Marzo '!AC49</f>
        <v>0</v>
      </c>
      <c r="M41" s="200">
        <f t="shared" si="6"/>
        <v>0</v>
      </c>
      <c r="N41" s="200">
        <f>Enero!AF49+Febrero!AF49+'Marzo '!AF49</f>
        <v>0</v>
      </c>
      <c r="O41" s="200">
        <f>Enero!AG49+Febrero!AG49+'Marzo '!AG49</f>
        <v>0</v>
      </c>
      <c r="P41" s="203" t="e">
        <f t="shared" si="7"/>
        <v>#DIV/0!</v>
      </c>
      <c r="R41" s="198" t="s">
        <v>81</v>
      </c>
      <c r="S41" s="200">
        <f>'Abril '!Y49+'Mayo '!Y49+Junio!Y49</f>
        <v>0</v>
      </c>
      <c r="T41" s="200">
        <f>'Abril '!AC49+'Mayo '!AC49+Junio!AC49</f>
        <v>0</v>
      </c>
      <c r="U41" s="200">
        <f t="shared" si="8"/>
        <v>0</v>
      </c>
      <c r="V41" s="200">
        <f>'Abril '!AF49+'Mayo '!AF49+Junio!AF49</f>
        <v>0</v>
      </c>
      <c r="W41" s="200">
        <f>'Abril '!AG49+'Mayo '!AG49+Junio!AG49</f>
        <v>0</v>
      </c>
      <c r="X41" s="203" t="e">
        <f t="shared" si="9"/>
        <v>#DIV/0!</v>
      </c>
      <c r="Z41" s="198" t="s">
        <v>81</v>
      </c>
      <c r="AA41" s="200">
        <f>Julio!Y49+Agosto!Y49+Septiembre!Y49</f>
        <v>0</v>
      </c>
      <c r="AB41" s="200">
        <f>Julio!AC49+Agosto!AC49+Septiembre!AC49</f>
        <v>0</v>
      </c>
      <c r="AC41" s="200">
        <f t="shared" si="10"/>
        <v>0</v>
      </c>
      <c r="AD41" s="200">
        <f>Julio!AF49+Agosto!AF49+Septiembre!AF49</f>
        <v>0</v>
      </c>
      <c r="AE41" s="200">
        <f>Julio!AG49+Agosto!AG49+Septiembre!AG49</f>
        <v>0</v>
      </c>
      <c r="AF41" s="203" t="e">
        <f t="shared" si="11"/>
        <v>#DIV/0!</v>
      </c>
      <c r="AH41" s="198" t="s">
        <v>81</v>
      </c>
      <c r="AI41" s="200">
        <f>'Octubre '!Y49+Noviembre!Y49+'Diciembre '!Y49</f>
        <v>0</v>
      </c>
      <c r="AJ41" s="200">
        <f>'Octubre '!AC49+Noviembre!AC49+'Diciembre '!AC49</f>
        <v>0</v>
      </c>
      <c r="AK41" s="200">
        <f t="shared" si="12"/>
        <v>0</v>
      </c>
      <c r="AL41" s="200">
        <f>'Octubre '!AF49+Noviembre!AF49+'Diciembre '!AF49</f>
        <v>0</v>
      </c>
      <c r="AM41" s="200">
        <f>'Octubre '!AG49+Noviembre!AG49+'Diciembre '!AG49</f>
        <v>0</v>
      </c>
      <c r="AN41" s="203" t="e">
        <f t="shared" si="13"/>
        <v>#DIV/0!</v>
      </c>
    </row>
    <row r="42" spans="2:40" x14ac:dyDescent="0.25">
      <c r="B42" s="198" t="s">
        <v>82</v>
      </c>
      <c r="C42" s="200">
        <f t="shared" si="0"/>
        <v>0</v>
      </c>
      <c r="D42" s="200">
        <f t="shared" si="1"/>
        <v>0</v>
      </c>
      <c r="E42" s="200">
        <f t="shared" si="2"/>
        <v>0</v>
      </c>
      <c r="F42" s="200">
        <f t="shared" si="3"/>
        <v>0</v>
      </c>
      <c r="G42" s="200">
        <f t="shared" si="4"/>
        <v>0</v>
      </c>
      <c r="H42" s="207"/>
      <c r="J42" s="198" t="s">
        <v>82</v>
      </c>
      <c r="K42" s="200">
        <f>Enero!Y50+Febrero!Y50+'Marzo '!Y50</f>
        <v>0</v>
      </c>
      <c r="L42" s="200">
        <f>Enero!AC50+Febrero!AC50+'Marzo '!AC50</f>
        <v>0</v>
      </c>
      <c r="M42" s="200">
        <f t="shared" si="6"/>
        <v>0</v>
      </c>
      <c r="N42" s="200">
        <f>Enero!AF50+Febrero!AF50+'Marzo '!AF50</f>
        <v>0</v>
      </c>
      <c r="O42" s="200">
        <f>Enero!AG50+Febrero!AG50+'Marzo '!AG50</f>
        <v>0</v>
      </c>
      <c r="P42" s="203"/>
      <c r="R42" s="198" t="s">
        <v>82</v>
      </c>
      <c r="S42" s="200">
        <f>'Abril '!Y50+'Mayo '!Y50+Junio!Y50</f>
        <v>0</v>
      </c>
      <c r="T42" s="200">
        <f>'Abril '!AC50+'Mayo '!AC50+Junio!AC50</f>
        <v>0</v>
      </c>
      <c r="U42" s="200">
        <f t="shared" si="8"/>
        <v>0</v>
      </c>
      <c r="V42" s="200">
        <f>'Abril '!AF50+'Mayo '!AF50+Junio!AF50</f>
        <v>0</v>
      </c>
      <c r="W42" s="200">
        <f>'Abril '!AG50+'Mayo '!AG50+Junio!AG50</f>
        <v>0</v>
      </c>
      <c r="X42" s="203"/>
      <c r="Z42" s="198" t="s">
        <v>82</v>
      </c>
      <c r="AA42" s="200">
        <f>Julio!Y50+Agosto!Y50+Septiembre!Y50</f>
        <v>0</v>
      </c>
      <c r="AB42" s="200">
        <f>Julio!AC50+Agosto!AC50+Septiembre!AC50</f>
        <v>0</v>
      </c>
      <c r="AC42" s="200">
        <f t="shared" si="10"/>
        <v>0</v>
      </c>
      <c r="AD42" s="200">
        <f>Julio!AF50+Agosto!AF50+Septiembre!AF50</f>
        <v>0</v>
      </c>
      <c r="AE42" s="200">
        <f>Julio!AG50+Agosto!AG50+Septiembre!AG50</f>
        <v>0</v>
      </c>
      <c r="AF42" s="203"/>
      <c r="AH42" s="198" t="s">
        <v>82</v>
      </c>
      <c r="AI42" s="200">
        <f>'Octubre '!Y50+Noviembre!Y50+'Diciembre '!Y50</f>
        <v>0</v>
      </c>
      <c r="AJ42" s="200">
        <f>'Octubre '!AC50+Noviembre!AC50+'Diciembre '!AC50</f>
        <v>0</v>
      </c>
      <c r="AK42" s="200">
        <f t="shared" si="12"/>
        <v>0</v>
      </c>
      <c r="AL42" s="200">
        <f>'Octubre '!AF50+Noviembre!AF50+'Diciembre '!AF50</f>
        <v>0</v>
      </c>
      <c r="AM42" s="200">
        <f>'Octubre '!AG50+Noviembre!AG50+'Diciembre '!AG50</f>
        <v>0</v>
      </c>
      <c r="AN42" s="203"/>
    </row>
    <row r="43" spans="2:40" x14ac:dyDescent="0.25">
      <c r="B43" s="198" t="s">
        <v>83</v>
      </c>
      <c r="C43" s="200">
        <f t="shared" si="0"/>
        <v>0</v>
      </c>
      <c r="D43" s="200">
        <f t="shared" si="1"/>
        <v>0</v>
      </c>
      <c r="E43" s="200">
        <f t="shared" si="2"/>
        <v>0</v>
      </c>
      <c r="F43" s="200">
        <f t="shared" si="3"/>
        <v>0</v>
      </c>
      <c r="G43" s="200">
        <f t="shared" si="4"/>
        <v>0</v>
      </c>
      <c r="H43" s="207" t="e">
        <f t="shared" si="5"/>
        <v>#DIV/0!</v>
      </c>
      <c r="J43" s="198" t="s">
        <v>83</v>
      </c>
      <c r="K43" s="200">
        <f>Enero!Y51+Febrero!Y51+'Marzo '!Y51</f>
        <v>0</v>
      </c>
      <c r="L43" s="200">
        <f>Enero!AC51+Febrero!AC51+'Marzo '!AC51</f>
        <v>0</v>
      </c>
      <c r="M43" s="200">
        <f t="shared" si="6"/>
        <v>0</v>
      </c>
      <c r="N43" s="200">
        <f>Enero!AF51+Febrero!AF51+'Marzo '!AF51</f>
        <v>0</v>
      </c>
      <c r="O43" s="200">
        <f>Enero!AG51+Febrero!AG51+'Marzo '!AG51</f>
        <v>0</v>
      </c>
      <c r="P43" s="203" t="e">
        <f t="shared" si="7"/>
        <v>#DIV/0!</v>
      </c>
      <c r="R43" s="198" t="s">
        <v>83</v>
      </c>
      <c r="S43" s="200">
        <f>'Abril '!Y51+'Mayo '!Y51+Junio!Y51</f>
        <v>0</v>
      </c>
      <c r="T43" s="200">
        <f>'Abril '!AC51+'Mayo '!AC51+Junio!AC51</f>
        <v>0</v>
      </c>
      <c r="U43" s="200">
        <f t="shared" si="8"/>
        <v>0</v>
      </c>
      <c r="V43" s="200">
        <f>'Abril '!AF51+'Mayo '!AF51+Junio!AF51</f>
        <v>0</v>
      </c>
      <c r="W43" s="200">
        <f>'Abril '!AG51+'Mayo '!AG51+Junio!AG51</f>
        <v>0</v>
      </c>
      <c r="X43" s="203" t="e">
        <f t="shared" si="9"/>
        <v>#DIV/0!</v>
      </c>
      <c r="Z43" s="198" t="s">
        <v>83</v>
      </c>
      <c r="AA43" s="200">
        <f>Julio!Y51+Agosto!Y51+Septiembre!Y51</f>
        <v>0</v>
      </c>
      <c r="AB43" s="200">
        <f>Julio!AC51+Agosto!AC51+Septiembre!AC51</f>
        <v>0</v>
      </c>
      <c r="AC43" s="200">
        <f t="shared" si="10"/>
        <v>0</v>
      </c>
      <c r="AD43" s="200">
        <f>Julio!AF51+Agosto!AF51+Septiembre!AF51</f>
        <v>0</v>
      </c>
      <c r="AE43" s="200">
        <f>Julio!AG51+Agosto!AG51+Septiembre!AG51</f>
        <v>0</v>
      </c>
      <c r="AF43" s="203" t="e">
        <f t="shared" si="11"/>
        <v>#DIV/0!</v>
      </c>
      <c r="AH43" s="198" t="s">
        <v>83</v>
      </c>
      <c r="AI43" s="200">
        <f>'Octubre '!Y51+Noviembre!Y51+'Diciembre '!Y51</f>
        <v>0</v>
      </c>
      <c r="AJ43" s="200">
        <f>'Octubre '!AC51+Noviembre!AC51+'Diciembre '!AC51</f>
        <v>0</v>
      </c>
      <c r="AK43" s="200">
        <f t="shared" si="12"/>
        <v>0</v>
      </c>
      <c r="AL43" s="200">
        <f>'Octubre '!AF51+Noviembre!AF51+'Diciembre '!AF51</f>
        <v>0</v>
      </c>
      <c r="AM43" s="200">
        <f>'Octubre '!AG51+Noviembre!AG51+'Diciembre '!AG51</f>
        <v>0</v>
      </c>
      <c r="AN43" s="203" t="e">
        <f t="shared" si="13"/>
        <v>#DIV/0!</v>
      </c>
    </row>
    <row r="44" spans="2:40" x14ac:dyDescent="0.25">
      <c r="B44" s="198" t="s">
        <v>84</v>
      </c>
      <c r="C44" s="200">
        <f t="shared" si="0"/>
        <v>0</v>
      </c>
      <c r="D44" s="200">
        <f t="shared" si="1"/>
        <v>0</v>
      </c>
      <c r="E44" s="200">
        <f t="shared" si="2"/>
        <v>0</v>
      </c>
      <c r="F44" s="200">
        <f t="shared" si="3"/>
        <v>0</v>
      </c>
      <c r="G44" s="200">
        <f t="shared" si="4"/>
        <v>0</v>
      </c>
      <c r="H44" s="207"/>
      <c r="J44" s="198" t="s">
        <v>84</v>
      </c>
      <c r="K44" s="200">
        <f>Enero!Y52+Febrero!Y52+'Marzo '!Y52</f>
        <v>0</v>
      </c>
      <c r="L44" s="200">
        <f>Enero!AC52+Febrero!AC52+'Marzo '!AC52</f>
        <v>0</v>
      </c>
      <c r="M44" s="200">
        <f t="shared" si="6"/>
        <v>0</v>
      </c>
      <c r="N44" s="200">
        <f>Enero!AF52+Febrero!AF52+'Marzo '!AF52</f>
        <v>0</v>
      </c>
      <c r="O44" s="200">
        <f>Enero!AG52+Febrero!AG52+'Marzo '!AG52</f>
        <v>0</v>
      </c>
      <c r="P44" s="203"/>
      <c r="R44" s="198" t="s">
        <v>84</v>
      </c>
      <c r="S44" s="200">
        <f>'Abril '!Y52+'Mayo '!Y52+Junio!Y52</f>
        <v>0</v>
      </c>
      <c r="T44" s="200">
        <f>'Abril '!AC52+'Mayo '!AC52+Junio!AC52</f>
        <v>0</v>
      </c>
      <c r="U44" s="200">
        <f t="shared" si="8"/>
        <v>0</v>
      </c>
      <c r="V44" s="200">
        <f>'Abril '!AF52+'Mayo '!AF52+Junio!AF52</f>
        <v>0</v>
      </c>
      <c r="W44" s="200">
        <f>'Abril '!AG52+'Mayo '!AG52+Junio!AG52</f>
        <v>0</v>
      </c>
      <c r="X44" s="203"/>
      <c r="Z44" s="198" t="s">
        <v>84</v>
      </c>
      <c r="AA44" s="200">
        <f>Julio!Y52+Agosto!Y52+Septiembre!Y52</f>
        <v>0</v>
      </c>
      <c r="AB44" s="200">
        <f>Julio!AC52+Agosto!AC52+Septiembre!AC52</f>
        <v>0</v>
      </c>
      <c r="AC44" s="200">
        <f t="shared" si="10"/>
        <v>0</v>
      </c>
      <c r="AD44" s="200">
        <f>Julio!AF52+Agosto!AF52+Septiembre!AF52</f>
        <v>0</v>
      </c>
      <c r="AE44" s="200">
        <f>Julio!AG52+Agosto!AG52+Septiembre!AG52</f>
        <v>0</v>
      </c>
      <c r="AF44" s="203"/>
      <c r="AH44" s="198" t="s">
        <v>84</v>
      </c>
      <c r="AI44" s="200">
        <f>'Octubre '!Y52+Noviembre!Y52+'Diciembre '!Y52</f>
        <v>0</v>
      </c>
      <c r="AJ44" s="200">
        <f>'Octubre '!AC52+Noviembre!AC52+'Diciembre '!AC52</f>
        <v>0</v>
      </c>
      <c r="AK44" s="200">
        <f t="shared" si="12"/>
        <v>0</v>
      </c>
      <c r="AL44" s="200">
        <f>'Octubre '!AF52+Noviembre!AF52+'Diciembre '!AF52</f>
        <v>0</v>
      </c>
      <c r="AM44" s="200">
        <f>'Octubre '!AG52+Noviembre!AG52+'Diciembre '!AG52</f>
        <v>0</v>
      </c>
      <c r="AN44" s="203"/>
    </row>
    <row r="45" spans="2:40" x14ac:dyDescent="0.25">
      <c r="B45" s="198" t="s">
        <v>85</v>
      </c>
      <c r="C45" s="200">
        <f t="shared" si="0"/>
        <v>0</v>
      </c>
      <c r="D45" s="200">
        <f t="shared" si="1"/>
        <v>0</v>
      </c>
      <c r="E45" s="200">
        <f t="shared" si="2"/>
        <v>0</v>
      </c>
      <c r="F45" s="200">
        <f t="shared" si="3"/>
        <v>0</v>
      </c>
      <c r="G45" s="200">
        <f t="shared" si="4"/>
        <v>0</v>
      </c>
      <c r="H45" s="207" t="e">
        <f t="shared" si="5"/>
        <v>#DIV/0!</v>
      </c>
      <c r="J45" s="198" t="s">
        <v>85</v>
      </c>
      <c r="K45" s="200">
        <f>Enero!Y53+Febrero!Y53+'Marzo '!Y53</f>
        <v>0</v>
      </c>
      <c r="L45" s="200">
        <f>Enero!AC53+Febrero!AC53+'Marzo '!AC53</f>
        <v>0</v>
      </c>
      <c r="M45" s="200">
        <f t="shared" si="6"/>
        <v>0</v>
      </c>
      <c r="N45" s="200">
        <f>Enero!AF53+Febrero!AF53+'Marzo '!AF53</f>
        <v>0</v>
      </c>
      <c r="O45" s="200">
        <f>Enero!AG53+Febrero!AG53+'Marzo '!AG53</f>
        <v>0</v>
      </c>
      <c r="P45" s="203" t="e">
        <f t="shared" si="7"/>
        <v>#DIV/0!</v>
      </c>
      <c r="R45" s="198" t="s">
        <v>85</v>
      </c>
      <c r="S45" s="200">
        <f>'Abril '!Y53+'Mayo '!Y53+Junio!Y53</f>
        <v>0</v>
      </c>
      <c r="T45" s="200">
        <f>'Abril '!AC53+'Mayo '!AC53+Junio!AC53</f>
        <v>0</v>
      </c>
      <c r="U45" s="200">
        <f t="shared" si="8"/>
        <v>0</v>
      </c>
      <c r="V45" s="200">
        <f>'Abril '!AF53+'Mayo '!AF53+Junio!AF53</f>
        <v>0</v>
      </c>
      <c r="W45" s="200">
        <f>'Abril '!AG53+'Mayo '!AG53+Junio!AG53</f>
        <v>0</v>
      </c>
      <c r="X45" s="203" t="e">
        <f t="shared" si="9"/>
        <v>#DIV/0!</v>
      </c>
      <c r="Z45" s="198" t="s">
        <v>85</v>
      </c>
      <c r="AA45" s="200">
        <f>Julio!Y53+Agosto!Y53+Septiembre!Y53</f>
        <v>0</v>
      </c>
      <c r="AB45" s="200">
        <f>Julio!AC53+Agosto!AC53+Septiembre!AC53</f>
        <v>0</v>
      </c>
      <c r="AC45" s="200">
        <f t="shared" si="10"/>
        <v>0</v>
      </c>
      <c r="AD45" s="200">
        <f>Julio!AF53+Agosto!AF53+Septiembre!AF53</f>
        <v>0</v>
      </c>
      <c r="AE45" s="200">
        <f>Julio!AG53+Agosto!AG53+Septiembre!AG53</f>
        <v>0</v>
      </c>
      <c r="AF45" s="203" t="e">
        <f t="shared" si="11"/>
        <v>#DIV/0!</v>
      </c>
      <c r="AH45" s="198" t="s">
        <v>85</v>
      </c>
      <c r="AI45" s="200">
        <f>'Octubre '!Y53+Noviembre!Y53+'Diciembre '!Y53</f>
        <v>0</v>
      </c>
      <c r="AJ45" s="200">
        <f>'Octubre '!AC53+Noviembre!AC53+'Diciembre '!AC53</f>
        <v>0</v>
      </c>
      <c r="AK45" s="200">
        <f t="shared" si="12"/>
        <v>0</v>
      </c>
      <c r="AL45" s="200">
        <f>'Octubre '!AF53+Noviembre!AF53+'Diciembre '!AF53</f>
        <v>0</v>
      </c>
      <c r="AM45" s="200">
        <f>'Octubre '!AG53+Noviembre!AG53+'Diciembre '!AG53</f>
        <v>0</v>
      </c>
      <c r="AN45" s="203" t="e">
        <f t="shared" si="13"/>
        <v>#DIV/0!</v>
      </c>
    </row>
    <row r="46" spans="2:40" x14ac:dyDescent="0.25">
      <c r="B46" s="198" t="s">
        <v>86</v>
      </c>
      <c r="C46" s="200">
        <f t="shared" si="0"/>
        <v>0</v>
      </c>
      <c r="D46" s="200">
        <f t="shared" si="1"/>
        <v>0</v>
      </c>
      <c r="E46" s="200">
        <f t="shared" si="2"/>
        <v>0</v>
      </c>
      <c r="F46" s="200">
        <f t="shared" si="3"/>
        <v>0</v>
      </c>
      <c r="G46" s="200">
        <f t="shared" si="4"/>
        <v>0</v>
      </c>
      <c r="H46" s="207"/>
      <c r="J46" s="198" t="s">
        <v>86</v>
      </c>
      <c r="K46" s="200">
        <f>Enero!Y54+Febrero!Y54+'Marzo '!Y54</f>
        <v>0</v>
      </c>
      <c r="L46" s="200">
        <f>Enero!AC54+Febrero!AC54+'Marzo '!AC54</f>
        <v>0</v>
      </c>
      <c r="M46" s="200">
        <f t="shared" si="6"/>
        <v>0</v>
      </c>
      <c r="N46" s="200">
        <f>Enero!AF54+Febrero!AF54+'Marzo '!AF54</f>
        <v>0</v>
      </c>
      <c r="O46" s="200">
        <f>Enero!AG54+Febrero!AG54+'Marzo '!AG54</f>
        <v>0</v>
      </c>
      <c r="P46" s="203"/>
      <c r="R46" s="198" t="s">
        <v>86</v>
      </c>
      <c r="S46" s="200">
        <f>'Abril '!Y54+'Mayo '!Y54+Junio!Y54</f>
        <v>0</v>
      </c>
      <c r="T46" s="200">
        <f>'Abril '!AC54+'Mayo '!AC54+Junio!AC54</f>
        <v>0</v>
      </c>
      <c r="U46" s="200">
        <f t="shared" si="8"/>
        <v>0</v>
      </c>
      <c r="V46" s="200">
        <f>'Abril '!AF54+'Mayo '!AF54+Junio!AF54</f>
        <v>0</v>
      </c>
      <c r="W46" s="200">
        <f>'Abril '!AG54+'Mayo '!AG54+Junio!AG54</f>
        <v>0</v>
      </c>
      <c r="X46" s="203"/>
      <c r="Z46" s="198" t="s">
        <v>86</v>
      </c>
      <c r="AA46" s="200">
        <f>Julio!Y54+Agosto!Y54+Septiembre!Y54</f>
        <v>0</v>
      </c>
      <c r="AB46" s="200">
        <f>Julio!AC54+Agosto!AC54+Septiembre!AC54</f>
        <v>0</v>
      </c>
      <c r="AC46" s="200">
        <f t="shared" si="10"/>
        <v>0</v>
      </c>
      <c r="AD46" s="200">
        <f>Julio!AF54+Agosto!AF54+Septiembre!AF54</f>
        <v>0</v>
      </c>
      <c r="AE46" s="200">
        <f>Julio!AG54+Agosto!AG54+Septiembre!AG54</f>
        <v>0</v>
      </c>
      <c r="AF46" s="203"/>
      <c r="AH46" s="198" t="s">
        <v>86</v>
      </c>
      <c r="AI46" s="200">
        <f>'Octubre '!Y54+Noviembre!Y54+'Diciembre '!Y54</f>
        <v>0</v>
      </c>
      <c r="AJ46" s="200">
        <f>'Octubre '!AC54+Noviembre!AC54+'Diciembre '!AC54</f>
        <v>0</v>
      </c>
      <c r="AK46" s="200">
        <f t="shared" si="12"/>
        <v>0</v>
      </c>
      <c r="AL46" s="200">
        <f>'Octubre '!AF54+Noviembre!AF54+'Diciembre '!AF54</f>
        <v>0</v>
      </c>
      <c r="AM46" s="200">
        <f>'Octubre '!AG54+Noviembre!AG54+'Diciembre '!AG54</f>
        <v>0</v>
      </c>
      <c r="AN46" s="203"/>
    </row>
    <row r="47" spans="2:40" x14ac:dyDescent="0.25">
      <c r="B47" s="198" t="s">
        <v>87</v>
      </c>
      <c r="C47" s="200">
        <f t="shared" si="0"/>
        <v>0</v>
      </c>
      <c r="D47" s="200">
        <f t="shared" si="1"/>
        <v>214</v>
      </c>
      <c r="E47" s="200">
        <f t="shared" si="2"/>
        <v>214</v>
      </c>
      <c r="F47" s="200">
        <f t="shared" si="3"/>
        <v>140</v>
      </c>
      <c r="G47" s="200">
        <f t="shared" si="4"/>
        <v>0</v>
      </c>
      <c r="H47" s="207">
        <f t="shared" si="5"/>
        <v>0.65420560747663548</v>
      </c>
      <c r="J47" s="198" t="s">
        <v>87</v>
      </c>
      <c r="K47" s="200">
        <f>Enero!Y55+Febrero!Y55+'Marzo '!Y55</f>
        <v>0</v>
      </c>
      <c r="L47" s="200">
        <f>Enero!AC55+Febrero!AC55+'Marzo '!AC55</f>
        <v>75</v>
      </c>
      <c r="M47" s="200">
        <f t="shared" si="6"/>
        <v>75</v>
      </c>
      <c r="N47" s="200">
        <f>Enero!AF55+Febrero!AF55+'Marzo '!AF55</f>
        <v>30</v>
      </c>
      <c r="O47" s="200">
        <f>Enero!AG55+Febrero!AG55+'Marzo '!AG55</f>
        <v>0</v>
      </c>
      <c r="P47" s="203">
        <f t="shared" si="7"/>
        <v>0.4</v>
      </c>
      <c r="R47" s="198" t="s">
        <v>87</v>
      </c>
      <c r="S47" s="200">
        <f>'Abril '!Y55+'Mayo '!Y55+Junio!Y55</f>
        <v>0</v>
      </c>
      <c r="T47" s="200">
        <f>'Abril '!AC55+'Mayo '!AC55+Junio!AC55</f>
        <v>139</v>
      </c>
      <c r="U47" s="200">
        <f t="shared" si="8"/>
        <v>139</v>
      </c>
      <c r="V47" s="200">
        <f>'Abril '!AF55+'Mayo '!AF55+Junio!AF55</f>
        <v>110</v>
      </c>
      <c r="W47" s="200">
        <f>'Abril '!AG55+'Mayo '!AG55+Junio!AG55</f>
        <v>0</v>
      </c>
      <c r="X47" s="203">
        <f t="shared" si="9"/>
        <v>0.79136690647482011</v>
      </c>
      <c r="Z47" s="198" t="s">
        <v>87</v>
      </c>
      <c r="AA47" s="200">
        <f>Julio!Y55+Agosto!Y55+Septiembre!Y55</f>
        <v>0</v>
      </c>
      <c r="AB47" s="200">
        <f>Julio!AC55+Agosto!AC55+Septiembre!AC55</f>
        <v>0</v>
      </c>
      <c r="AC47" s="200">
        <f t="shared" si="10"/>
        <v>0</v>
      </c>
      <c r="AD47" s="200">
        <f>Julio!AF55+Agosto!AF55+Septiembre!AF55</f>
        <v>0</v>
      </c>
      <c r="AE47" s="200">
        <f>Julio!AG55+Agosto!AG55+Septiembre!AG55</f>
        <v>0</v>
      </c>
      <c r="AF47" s="203" t="e">
        <f t="shared" si="11"/>
        <v>#DIV/0!</v>
      </c>
      <c r="AH47" s="198" t="s">
        <v>87</v>
      </c>
      <c r="AI47" s="200">
        <f>'Octubre '!Y55+Noviembre!Y55+'Diciembre '!Y55</f>
        <v>0</v>
      </c>
      <c r="AJ47" s="200">
        <f>'Octubre '!AC55+Noviembre!AC55+'Diciembre '!AC55</f>
        <v>0</v>
      </c>
      <c r="AK47" s="200">
        <f t="shared" si="12"/>
        <v>0</v>
      </c>
      <c r="AL47" s="200">
        <f>'Octubre '!AF55+Noviembre!AF55+'Diciembre '!AF55</f>
        <v>0</v>
      </c>
      <c r="AM47" s="200">
        <f>'Octubre '!AG55+Noviembre!AG55+'Diciembre '!AG55</f>
        <v>0</v>
      </c>
      <c r="AN47" s="203" t="e">
        <f t="shared" si="13"/>
        <v>#DIV/0!</v>
      </c>
    </row>
    <row r="48" spans="2:40" x14ac:dyDescent="0.25">
      <c r="B48" s="198" t="s">
        <v>88</v>
      </c>
      <c r="C48" s="200">
        <f t="shared" si="0"/>
        <v>2</v>
      </c>
      <c r="D48" s="200">
        <f t="shared" si="1"/>
        <v>729</v>
      </c>
      <c r="E48" s="200">
        <f t="shared" si="2"/>
        <v>731</v>
      </c>
      <c r="F48" s="200">
        <f t="shared" si="3"/>
        <v>378</v>
      </c>
      <c r="G48" s="200">
        <f t="shared" si="4"/>
        <v>0</v>
      </c>
      <c r="H48" s="207">
        <f t="shared" si="5"/>
        <v>0.51709986320109436</v>
      </c>
      <c r="J48" s="198" t="s">
        <v>88</v>
      </c>
      <c r="K48" s="200">
        <f>Enero!Y56+Febrero!Y56+'Marzo '!Y56</f>
        <v>0</v>
      </c>
      <c r="L48" s="200">
        <f>Enero!AC56+Febrero!AC56+'Marzo '!AC56</f>
        <v>359</v>
      </c>
      <c r="M48" s="200">
        <f t="shared" si="6"/>
        <v>359</v>
      </c>
      <c r="N48" s="200">
        <f>Enero!AF56+Febrero!AF56+'Marzo '!AF56</f>
        <v>65</v>
      </c>
      <c r="O48" s="200">
        <f>Enero!AG56+Febrero!AG56+'Marzo '!AG56</f>
        <v>0</v>
      </c>
      <c r="P48" s="203">
        <f t="shared" si="7"/>
        <v>0.18105849582172701</v>
      </c>
      <c r="R48" s="198" t="s">
        <v>88</v>
      </c>
      <c r="S48" s="200">
        <f>'Abril '!Y56+'Mayo '!Y56+Junio!Y56</f>
        <v>2</v>
      </c>
      <c r="T48" s="200">
        <f>'Abril '!AC56+'Mayo '!AC56+Junio!AC56</f>
        <v>370</v>
      </c>
      <c r="U48" s="200">
        <f t="shared" si="8"/>
        <v>372</v>
      </c>
      <c r="V48" s="200">
        <f>'Abril '!AF56+'Mayo '!AF56+Junio!AF56</f>
        <v>313</v>
      </c>
      <c r="W48" s="200">
        <f>'Abril '!AG56+'Mayo '!AG56+Junio!AG56</f>
        <v>0</v>
      </c>
      <c r="X48" s="203">
        <f t="shared" si="9"/>
        <v>0.84139784946236562</v>
      </c>
      <c r="Z48" s="198" t="s">
        <v>88</v>
      </c>
      <c r="AA48" s="200">
        <f>Julio!Y56+Agosto!Y56+Septiembre!Y56</f>
        <v>0</v>
      </c>
      <c r="AB48" s="200">
        <f>Julio!AC56+Agosto!AC56+Septiembre!AC56</f>
        <v>0</v>
      </c>
      <c r="AC48" s="200">
        <f t="shared" si="10"/>
        <v>0</v>
      </c>
      <c r="AD48" s="200">
        <f>Julio!AF56+Agosto!AF56+Septiembre!AF56</f>
        <v>0</v>
      </c>
      <c r="AE48" s="200">
        <f>Julio!AG56+Agosto!AG56+Septiembre!AG56</f>
        <v>0</v>
      </c>
      <c r="AF48" s="203" t="e">
        <f t="shared" si="11"/>
        <v>#DIV/0!</v>
      </c>
      <c r="AH48" s="198" t="s">
        <v>88</v>
      </c>
      <c r="AI48" s="200">
        <f>'Octubre '!Y56+Noviembre!Y56+'Diciembre '!Y56</f>
        <v>0</v>
      </c>
      <c r="AJ48" s="200">
        <f>'Octubre '!AC56+Noviembre!AC56+'Diciembre '!AC56</f>
        <v>0</v>
      </c>
      <c r="AK48" s="200">
        <f t="shared" si="12"/>
        <v>0</v>
      </c>
      <c r="AL48" s="200">
        <f>'Octubre '!AF56+Noviembre!AF56+'Diciembre '!AF56</f>
        <v>0</v>
      </c>
      <c r="AM48" s="200">
        <f>'Octubre '!AG56+Noviembre!AG56+'Diciembre '!AG56</f>
        <v>0</v>
      </c>
      <c r="AN48" s="203" t="e">
        <f t="shared" si="13"/>
        <v>#DIV/0!</v>
      </c>
    </row>
    <row r="49" spans="2:40" x14ac:dyDescent="0.25">
      <c r="B49" s="198" t="s">
        <v>89</v>
      </c>
      <c r="C49" s="200">
        <f t="shared" si="0"/>
        <v>0</v>
      </c>
      <c r="D49" s="200">
        <f t="shared" si="1"/>
        <v>0</v>
      </c>
      <c r="E49" s="200">
        <f t="shared" si="2"/>
        <v>0</v>
      </c>
      <c r="F49" s="200">
        <f t="shared" si="3"/>
        <v>0</v>
      </c>
      <c r="G49" s="200">
        <f t="shared" si="4"/>
        <v>0</v>
      </c>
      <c r="H49" s="207"/>
      <c r="J49" s="198" t="s">
        <v>89</v>
      </c>
      <c r="K49" s="200">
        <f>Enero!Y57+Febrero!Y57+'Marzo '!Y57</f>
        <v>0</v>
      </c>
      <c r="L49" s="200">
        <f>Enero!AC57+Febrero!AC57+'Marzo '!AC57</f>
        <v>0</v>
      </c>
      <c r="M49" s="200">
        <f t="shared" si="6"/>
        <v>0</v>
      </c>
      <c r="N49" s="200">
        <f>Enero!AF57+Febrero!AF57+'Marzo '!AF57</f>
        <v>0</v>
      </c>
      <c r="O49" s="200">
        <f>Enero!AG57+Febrero!AG57+'Marzo '!AG57</f>
        <v>0</v>
      </c>
      <c r="P49" s="203"/>
      <c r="R49" s="198" t="s">
        <v>89</v>
      </c>
      <c r="S49" s="200">
        <f>'Abril '!Y57+'Mayo '!Y57+Junio!Y57</f>
        <v>0</v>
      </c>
      <c r="T49" s="200">
        <f>'Abril '!AC57+'Mayo '!AC57+Junio!AC57</f>
        <v>0</v>
      </c>
      <c r="U49" s="200">
        <f t="shared" si="8"/>
        <v>0</v>
      </c>
      <c r="V49" s="200">
        <f>'Abril '!AF57+'Mayo '!AF57+Junio!AF57</f>
        <v>0</v>
      </c>
      <c r="W49" s="200">
        <f>'Abril '!AG57+'Mayo '!AG57+Junio!AG57</f>
        <v>0</v>
      </c>
      <c r="X49" s="203"/>
      <c r="Z49" s="198" t="s">
        <v>89</v>
      </c>
      <c r="AA49" s="200">
        <f>Julio!Y57+Agosto!Y57+Septiembre!Y57</f>
        <v>0</v>
      </c>
      <c r="AB49" s="200">
        <f>Julio!AC57+Agosto!AC57+Septiembre!AC57</f>
        <v>0</v>
      </c>
      <c r="AC49" s="200">
        <f t="shared" si="10"/>
        <v>0</v>
      </c>
      <c r="AD49" s="200">
        <f>Julio!AF57+Agosto!AF57+Septiembre!AF57</f>
        <v>0</v>
      </c>
      <c r="AE49" s="200">
        <f>Julio!AG57+Agosto!AG57+Septiembre!AG57</f>
        <v>0</v>
      </c>
      <c r="AF49" s="203"/>
      <c r="AH49" s="198" t="s">
        <v>89</v>
      </c>
      <c r="AI49" s="200">
        <f>'Octubre '!Y57+Noviembre!Y57+'Diciembre '!Y57</f>
        <v>0</v>
      </c>
      <c r="AJ49" s="200">
        <f>'Octubre '!AC57+Noviembre!AC57+'Diciembre '!AC57</f>
        <v>0</v>
      </c>
      <c r="AK49" s="200">
        <f t="shared" si="12"/>
        <v>0</v>
      </c>
      <c r="AL49" s="200">
        <f>'Octubre '!AF57+Noviembre!AF57+'Diciembre '!AF57</f>
        <v>0</v>
      </c>
      <c r="AM49" s="200">
        <f>'Octubre '!AG57+Noviembre!AG57+'Diciembre '!AG57</f>
        <v>0</v>
      </c>
      <c r="AN49" s="203"/>
    </row>
    <row r="50" spans="2:40" x14ac:dyDescent="0.25">
      <c r="K50" s="197"/>
      <c r="L50" s="197"/>
      <c r="M50" s="197"/>
      <c r="N50" s="197"/>
      <c r="O50" s="197"/>
      <c r="P50" s="197"/>
      <c r="S50" s="197"/>
      <c r="T50" s="197"/>
      <c r="U50" s="197"/>
      <c r="V50" s="197"/>
      <c r="W50" s="197"/>
      <c r="X50" s="197"/>
      <c r="AA50" s="197"/>
      <c r="AB50" s="197"/>
      <c r="AC50" s="197"/>
      <c r="AD50" s="197"/>
      <c r="AE50" s="197"/>
      <c r="AF50" s="197"/>
      <c r="AI50" s="197"/>
      <c r="AJ50" s="197"/>
      <c r="AK50" s="197"/>
      <c r="AL50" s="197"/>
      <c r="AM50" s="197"/>
      <c r="AN50" s="197"/>
    </row>
  </sheetData>
  <mergeCells count="20">
    <mergeCell ref="AI1:AM1"/>
    <mergeCell ref="AI2:AJ2"/>
    <mergeCell ref="AK2:AK3"/>
    <mergeCell ref="AL2:AM2"/>
    <mergeCell ref="K2:L2"/>
    <mergeCell ref="N2:O2"/>
    <mergeCell ref="K1:O1"/>
    <mergeCell ref="M2:M3"/>
    <mergeCell ref="S1:W1"/>
    <mergeCell ref="S2:T2"/>
    <mergeCell ref="U2:U3"/>
    <mergeCell ref="V2:W2"/>
    <mergeCell ref="C1:G1"/>
    <mergeCell ref="C2:D2"/>
    <mergeCell ref="E2:E3"/>
    <mergeCell ref="F2:G2"/>
    <mergeCell ref="AA1:AE1"/>
    <mergeCell ref="AA2:AB2"/>
    <mergeCell ref="AC2:AC3"/>
    <mergeCell ref="AD2:A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95"/>
  <sheetViews>
    <sheetView zoomScale="75" zoomScaleNormal="75" workbookViewId="0">
      <selection activeCell="B20" sqref="B20"/>
    </sheetView>
  </sheetViews>
  <sheetFormatPr baseColWidth="10" defaultRowHeight="14.25" x14ac:dyDescent="0.2"/>
  <cols>
    <col min="1" max="1" width="67.28515625" style="242" customWidth="1"/>
    <col min="2" max="2" width="20.85546875" style="242" customWidth="1"/>
    <col min="3" max="5" width="14.140625" style="242" customWidth="1"/>
    <col min="6" max="6" width="11.42578125" style="242"/>
    <col min="7" max="7" width="12.5703125" style="242" customWidth="1"/>
    <col min="8" max="35" width="11.42578125" style="242"/>
    <col min="36" max="36" width="14.28515625" style="242" customWidth="1"/>
    <col min="37" max="40" width="11.42578125" style="242"/>
    <col min="41" max="41" width="13.5703125" style="242" customWidth="1"/>
    <col min="42" max="42" width="14.42578125" style="242" customWidth="1"/>
    <col min="43" max="44" width="11.42578125" style="242"/>
    <col min="45" max="45" width="13.42578125" style="242" customWidth="1"/>
    <col min="46" max="46" width="17.28515625" style="242" customWidth="1"/>
    <col min="47" max="47" width="14.42578125" style="242" customWidth="1"/>
    <col min="48" max="48" width="11.42578125" style="242"/>
    <col min="49" max="49" width="14" style="242" customWidth="1"/>
    <col min="50" max="50" width="11.42578125" style="242"/>
    <col min="51" max="51" width="13.5703125" style="242" customWidth="1"/>
    <col min="52" max="75" width="11.42578125" style="242"/>
    <col min="76" max="96" width="21.5703125" style="243" hidden="1" customWidth="1"/>
    <col min="97" max="97" width="21.5703125" style="242" hidden="1" customWidth="1"/>
    <col min="98" max="16384" width="11.42578125" style="242"/>
  </cols>
  <sheetData>
    <row r="1" spans="1:89" x14ac:dyDescent="0.2">
      <c r="A1" s="241" t="s">
        <v>0</v>
      </c>
    </row>
    <row r="2" spans="1:89" x14ac:dyDescent="0.2">
      <c r="A2" s="241" t="str">
        <f>CONCATENATE("COMUNA: ",[1]NOMBRE!B2," - ","( ",[1]NOMBRE!C2,[1]NOMBRE!D2,[1]NOMBRE!E2,[1]NOMBRE!F2,[1]NOMBRE!G2," )")</f>
        <v>COMUNA: Linares - ( 07401 )</v>
      </c>
    </row>
    <row r="3" spans="1:89" x14ac:dyDescent="0.2">
      <c r="A3" s="241" t="str">
        <f>CONCATENATE("ESTABLECIMIENTO/ESTRATEGIA: ",[1]NOMBRE!B3," - ","( ",[1]NOMBRE!C3,[1]NOMBRE!D3,[1]NOMBRE!E3,[1]NOMBRE!F3,[1]NOMBRE!G3,[1]NOMBRE!H3," )")</f>
        <v>ESTABLECIMIENTO/ESTRATEGIA: Hospital Presidente Carlos Ibáñez del Campo - ( 116108 )</v>
      </c>
    </row>
    <row r="4" spans="1:89" x14ac:dyDescent="0.2">
      <c r="A4" s="241" t="str">
        <f>CONCATENATE("MES: ",[1]NOMBRE!B6," - ","( ",[1]NOMBRE!C6,[1]NOMBRE!D6," )")</f>
        <v>MES: ENERO - ( 01 )</v>
      </c>
    </row>
    <row r="5" spans="1:89" ht="15" customHeight="1" x14ac:dyDescent="0.2">
      <c r="A5" s="241" t="str">
        <f>CONCATENATE("AÑO: ",[1]NOMBRE!B7)</f>
        <v>AÑO: 2017</v>
      </c>
      <c r="AP5" s="573"/>
      <c r="AQ5" s="575"/>
      <c r="AR5" s="575"/>
    </row>
    <row r="6" spans="1:89" ht="15" x14ac:dyDescent="0.2">
      <c r="A6" s="572" t="s">
        <v>1</v>
      </c>
      <c r="B6" s="572"/>
      <c r="C6" s="572"/>
      <c r="D6" s="572"/>
      <c r="E6" s="572"/>
      <c r="F6" s="572"/>
      <c r="G6" s="572"/>
      <c r="H6" s="572"/>
      <c r="I6" s="572"/>
      <c r="J6" s="572"/>
      <c r="K6" s="572"/>
      <c r="L6" s="572"/>
      <c r="M6" s="572"/>
      <c r="N6" s="572"/>
      <c r="O6" s="572"/>
      <c r="P6" s="572"/>
      <c r="Q6" s="572"/>
      <c r="R6" s="572"/>
      <c r="S6" s="572"/>
      <c r="T6" s="572"/>
      <c r="U6" s="572"/>
      <c r="V6" s="572"/>
      <c r="W6" s="572"/>
      <c r="X6" s="572"/>
      <c r="Y6" s="572"/>
      <c r="Z6" s="572"/>
      <c r="AA6" s="572"/>
      <c r="AB6" s="572"/>
      <c r="AC6" s="572"/>
      <c r="AD6" s="572"/>
      <c r="AE6" s="6"/>
      <c r="AF6" s="6"/>
      <c r="AG6" s="6"/>
      <c r="AH6" s="212"/>
      <c r="AI6" s="6"/>
      <c r="AJ6" s="6"/>
      <c r="AK6" s="212"/>
      <c r="AL6" s="6"/>
      <c r="AM6" s="6"/>
      <c r="AN6" s="209"/>
      <c r="AP6" s="573"/>
      <c r="AQ6" s="575"/>
      <c r="AR6" s="575"/>
    </row>
    <row r="7" spans="1:89" ht="15" customHeight="1" x14ac:dyDescent="0.2">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1"/>
      <c r="AA7" s="211"/>
      <c r="AB7" s="211"/>
      <c r="AC7" s="211"/>
      <c r="AD7" s="211"/>
      <c r="AE7" s="6"/>
      <c r="AF7" s="6"/>
      <c r="AG7" s="6"/>
      <c r="AH7" s="212"/>
      <c r="AI7" s="6"/>
      <c r="AJ7" s="6"/>
      <c r="AK7" s="212"/>
      <c r="AL7" s="6"/>
      <c r="AM7" s="6"/>
      <c r="AN7" s="209"/>
      <c r="AP7" s="573"/>
      <c r="AQ7" s="575"/>
      <c r="AR7" s="575"/>
      <c r="AS7" s="577"/>
      <c r="AT7" s="578"/>
      <c r="AU7" s="578"/>
    </row>
    <row r="8" spans="1:89" x14ac:dyDescent="0.2">
      <c r="A8" s="244" t="s">
        <v>125</v>
      </c>
      <c r="B8" s="7"/>
      <c r="C8" s="8"/>
      <c r="D8" s="8"/>
      <c r="E8" s="8"/>
      <c r="F8" s="8"/>
      <c r="G8" s="8"/>
      <c r="H8" s="8"/>
      <c r="I8" s="8"/>
      <c r="J8" s="8"/>
      <c r="K8" s="8"/>
      <c r="L8" s="8"/>
      <c r="M8" s="8"/>
      <c r="N8" s="8"/>
      <c r="O8" s="8"/>
      <c r="P8" s="8"/>
      <c r="Q8" s="8"/>
      <c r="R8" s="8"/>
      <c r="S8" s="8"/>
      <c r="T8" s="8"/>
      <c r="U8" s="8"/>
      <c r="V8" s="8"/>
      <c r="W8" s="8"/>
      <c r="X8" s="8"/>
      <c r="Y8" s="8"/>
      <c r="Z8" s="8"/>
      <c r="AA8" s="8"/>
      <c r="AB8" s="8"/>
      <c r="AC8" s="8"/>
      <c r="AD8" s="9"/>
      <c r="AE8" s="10"/>
      <c r="AF8" s="10"/>
      <c r="AG8" s="10"/>
      <c r="AH8" s="10"/>
      <c r="AI8" s="6"/>
      <c r="AJ8" s="6"/>
      <c r="AK8" s="212"/>
      <c r="AL8" s="6"/>
      <c r="AM8" s="6"/>
      <c r="AN8" s="209"/>
      <c r="AP8" s="574"/>
      <c r="AQ8" s="576"/>
      <c r="AR8" s="576"/>
      <c r="AS8" s="579"/>
      <c r="AT8" s="580"/>
      <c r="AU8" s="580"/>
    </row>
    <row r="9" spans="1:89" ht="39" customHeight="1" x14ac:dyDescent="0.2">
      <c r="A9" s="581" t="s">
        <v>2</v>
      </c>
      <c r="B9" s="584" t="s">
        <v>3</v>
      </c>
      <c r="C9" s="585"/>
      <c r="D9" s="585"/>
      <c r="E9" s="585"/>
      <c r="F9" s="585"/>
      <c r="G9" s="585"/>
      <c r="H9" s="585"/>
      <c r="I9" s="585"/>
      <c r="J9" s="585"/>
      <c r="K9" s="585"/>
      <c r="L9" s="585"/>
      <c r="M9" s="585"/>
      <c r="N9" s="585"/>
      <c r="O9" s="585"/>
      <c r="P9" s="585"/>
      <c r="Q9" s="585"/>
      <c r="R9" s="585"/>
      <c r="S9" s="585"/>
      <c r="T9" s="585"/>
      <c r="U9" s="585"/>
      <c r="V9" s="585"/>
      <c r="W9" s="585"/>
      <c r="X9" s="581" t="s">
        <v>15</v>
      </c>
      <c r="Y9" s="595"/>
      <c r="Z9" s="595"/>
      <c r="AA9" s="595"/>
      <c r="AB9" s="595"/>
      <c r="AC9" s="595"/>
      <c r="AD9" s="595"/>
      <c r="AE9" s="590"/>
      <c r="AF9" s="586" t="s">
        <v>4</v>
      </c>
      <c r="AG9" s="587"/>
      <c r="AH9" s="581" t="s">
        <v>5</v>
      </c>
      <c r="AI9" s="590"/>
      <c r="AJ9" s="592" t="s">
        <v>6</v>
      </c>
      <c r="AK9" s="581" t="s">
        <v>7</v>
      </c>
      <c r="AL9" s="590"/>
      <c r="AM9" s="581" t="s">
        <v>8</v>
      </c>
      <c r="AN9" s="590"/>
      <c r="AO9" s="607" t="s">
        <v>126</v>
      </c>
      <c r="AP9" s="610" t="s">
        <v>127</v>
      </c>
      <c r="AQ9" s="613" t="s">
        <v>128</v>
      </c>
      <c r="AR9" s="614"/>
      <c r="AS9" s="581" t="s">
        <v>129</v>
      </c>
      <c r="AT9" s="595"/>
      <c r="AU9" s="595"/>
      <c r="AV9" s="245"/>
    </row>
    <row r="10" spans="1:89" x14ac:dyDescent="0.2">
      <c r="A10" s="582"/>
      <c r="B10" s="534" t="s">
        <v>11</v>
      </c>
      <c r="C10" s="581" t="s">
        <v>12</v>
      </c>
      <c r="D10" s="595"/>
      <c r="E10" s="595"/>
      <c r="F10" s="595"/>
      <c r="G10" s="595"/>
      <c r="H10" s="595"/>
      <c r="I10" s="595"/>
      <c r="J10" s="595"/>
      <c r="K10" s="595"/>
      <c r="L10" s="595"/>
      <c r="M10" s="595"/>
      <c r="N10" s="595"/>
      <c r="O10" s="595"/>
      <c r="P10" s="595"/>
      <c r="Q10" s="595"/>
      <c r="R10" s="595"/>
      <c r="S10" s="590"/>
      <c r="T10" s="581" t="s">
        <v>13</v>
      </c>
      <c r="U10" s="590"/>
      <c r="V10" s="562" t="s">
        <v>14</v>
      </c>
      <c r="W10" s="564"/>
      <c r="X10" s="563" t="s">
        <v>16</v>
      </c>
      <c r="Y10" s="563"/>
      <c r="Z10" s="563"/>
      <c r="AA10" s="564"/>
      <c r="AB10" s="562" t="s">
        <v>17</v>
      </c>
      <c r="AC10" s="563"/>
      <c r="AD10" s="563"/>
      <c r="AE10" s="564"/>
      <c r="AF10" s="588"/>
      <c r="AG10" s="589"/>
      <c r="AH10" s="583"/>
      <c r="AI10" s="591"/>
      <c r="AJ10" s="593"/>
      <c r="AK10" s="583"/>
      <c r="AL10" s="591"/>
      <c r="AM10" s="583"/>
      <c r="AN10" s="591"/>
      <c r="AO10" s="608"/>
      <c r="AP10" s="611"/>
      <c r="AQ10" s="615"/>
      <c r="AR10" s="616"/>
      <c r="AS10" s="583"/>
      <c r="AT10" s="603"/>
      <c r="AU10" s="591"/>
    </row>
    <row r="11" spans="1:89" ht="31.5" customHeight="1" x14ac:dyDescent="0.2">
      <c r="A11" s="583"/>
      <c r="B11" s="536"/>
      <c r="C11" s="13" t="s">
        <v>18</v>
      </c>
      <c r="D11" s="108" t="s">
        <v>19</v>
      </c>
      <c r="E11" s="15" t="s">
        <v>20</v>
      </c>
      <c r="F11" s="15" t="s">
        <v>21</v>
      </c>
      <c r="G11" s="15" t="s">
        <v>22</v>
      </c>
      <c r="H11" s="16" t="s">
        <v>23</v>
      </c>
      <c r="I11" s="16" t="s">
        <v>24</v>
      </c>
      <c r="J11" s="16" t="s">
        <v>25</v>
      </c>
      <c r="K11" s="16" t="s">
        <v>26</v>
      </c>
      <c r="L11" s="16" t="s">
        <v>27</v>
      </c>
      <c r="M11" s="16" t="s">
        <v>28</v>
      </c>
      <c r="N11" s="16" t="s">
        <v>29</v>
      </c>
      <c r="O11" s="16" t="s">
        <v>30</v>
      </c>
      <c r="P11" s="16" t="s">
        <v>31</v>
      </c>
      <c r="Q11" s="16" t="s">
        <v>32</v>
      </c>
      <c r="R11" s="16" t="s">
        <v>33</v>
      </c>
      <c r="S11" s="17" t="s">
        <v>34</v>
      </c>
      <c r="T11" s="13" t="s">
        <v>9</v>
      </c>
      <c r="U11" s="18" t="s">
        <v>35</v>
      </c>
      <c r="V11" s="220" t="s">
        <v>36</v>
      </c>
      <c r="W11" s="18" t="s">
        <v>37</v>
      </c>
      <c r="X11" s="217" t="s">
        <v>38</v>
      </c>
      <c r="Y11" s="19" t="s">
        <v>39</v>
      </c>
      <c r="Z11" s="15" t="s">
        <v>40</v>
      </c>
      <c r="AA11" s="18" t="s">
        <v>41</v>
      </c>
      <c r="AB11" s="19" t="s">
        <v>38</v>
      </c>
      <c r="AC11" s="19" t="s">
        <v>39</v>
      </c>
      <c r="AD11" s="15" t="s">
        <v>40</v>
      </c>
      <c r="AE11" s="18" t="s">
        <v>41</v>
      </c>
      <c r="AF11" s="246" t="s">
        <v>42</v>
      </c>
      <c r="AG11" s="247" t="s">
        <v>43</v>
      </c>
      <c r="AH11" s="13" t="s">
        <v>9</v>
      </c>
      <c r="AI11" s="18" t="s">
        <v>35</v>
      </c>
      <c r="AJ11" s="594"/>
      <c r="AK11" s="13" t="s">
        <v>9</v>
      </c>
      <c r="AL11" s="18" t="s">
        <v>35</v>
      </c>
      <c r="AM11" s="13" t="s">
        <v>9</v>
      </c>
      <c r="AN11" s="18" t="s">
        <v>35</v>
      </c>
      <c r="AO11" s="609"/>
      <c r="AP11" s="612"/>
      <c r="AQ11" s="248" t="s">
        <v>16</v>
      </c>
      <c r="AR11" s="248" t="s">
        <v>10</v>
      </c>
      <c r="AS11" s="157" t="s">
        <v>130</v>
      </c>
      <c r="AT11" s="157" t="s">
        <v>131</v>
      </c>
      <c r="AU11" s="224" t="s">
        <v>132</v>
      </c>
    </row>
    <row r="12" spans="1:89" x14ac:dyDescent="0.2">
      <c r="A12" s="21" t="s">
        <v>133</v>
      </c>
      <c r="B12" s="249">
        <f>SUM(C12+D12+E12+F12+G12+H12+I12+J12+K12)</f>
        <v>230</v>
      </c>
      <c r="C12" s="23">
        <v>91</v>
      </c>
      <c r="D12" s="24">
        <v>74</v>
      </c>
      <c r="E12" s="25">
        <v>65</v>
      </c>
      <c r="F12" s="25"/>
      <c r="G12" s="250"/>
      <c r="H12" s="250"/>
      <c r="I12" s="250"/>
      <c r="J12" s="250"/>
      <c r="K12" s="250"/>
      <c r="L12" s="251"/>
      <c r="M12" s="251"/>
      <c r="N12" s="251"/>
      <c r="O12" s="251"/>
      <c r="P12" s="251"/>
      <c r="Q12" s="251"/>
      <c r="R12" s="251"/>
      <c r="S12" s="252"/>
      <c r="T12" s="27">
        <v>230</v>
      </c>
      <c r="U12" s="28"/>
      <c r="V12" s="27">
        <v>104</v>
      </c>
      <c r="W12" s="28">
        <v>126</v>
      </c>
      <c r="X12" s="253">
        <f t="shared" ref="X12:X37" si="0">SUM(Y12+Z12+AA12)</f>
        <v>93</v>
      </c>
      <c r="Y12" s="27">
        <v>93</v>
      </c>
      <c r="Z12" s="30"/>
      <c r="AA12" s="28"/>
      <c r="AB12" s="254">
        <f t="shared" ref="AB12:AB68" si="1">SUM(AC12+AD12+AE12)</f>
        <v>0</v>
      </c>
      <c r="AC12" s="27"/>
      <c r="AD12" s="30"/>
      <c r="AE12" s="28"/>
      <c r="AF12" s="52">
        <v>70</v>
      </c>
      <c r="AG12" s="142">
        <v>0</v>
      </c>
      <c r="AH12" s="33">
        <v>34</v>
      </c>
      <c r="AI12" s="34"/>
      <c r="AJ12" s="32">
        <v>3</v>
      </c>
      <c r="AK12" s="33">
        <v>1</v>
      </c>
      <c r="AL12" s="34"/>
      <c r="AM12" s="33">
        <v>10</v>
      </c>
      <c r="AN12" s="34"/>
      <c r="AO12" s="135"/>
      <c r="AP12" s="135"/>
      <c r="AQ12" s="255"/>
      <c r="AR12" s="255"/>
      <c r="AS12" s="135"/>
      <c r="AT12" s="135"/>
      <c r="AU12" s="135"/>
      <c r="AV12" s="256" t="s">
        <v>134</v>
      </c>
      <c r="CG12" s="243">
        <v>0</v>
      </c>
      <c r="CI12" s="243">
        <v>0</v>
      </c>
      <c r="CJ12" s="243">
        <v>0</v>
      </c>
      <c r="CK12" s="243">
        <v>0</v>
      </c>
    </row>
    <row r="13" spans="1:89" x14ac:dyDescent="0.2">
      <c r="A13" s="48" t="s">
        <v>135</v>
      </c>
      <c r="B13" s="249">
        <f>SUM(C13+D13+E13+F13+G13+H13+I13+J13+K13+L13+M13+N13+O13+P13+Q13+R13+S13)</f>
        <v>935</v>
      </c>
      <c r="C13" s="27"/>
      <c r="D13" s="49"/>
      <c r="E13" s="50"/>
      <c r="F13" s="50">
        <v>16</v>
      </c>
      <c r="G13" s="50">
        <v>33</v>
      </c>
      <c r="H13" s="50">
        <v>46</v>
      </c>
      <c r="I13" s="50">
        <v>38</v>
      </c>
      <c r="J13" s="50">
        <v>36</v>
      </c>
      <c r="K13" s="50">
        <v>35</v>
      </c>
      <c r="L13" s="50">
        <v>71</v>
      </c>
      <c r="M13" s="50">
        <v>73</v>
      </c>
      <c r="N13" s="50">
        <v>70</v>
      </c>
      <c r="O13" s="50">
        <v>100</v>
      </c>
      <c r="P13" s="50">
        <v>105</v>
      </c>
      <c r="Q13" s="50">
        <v>99</v>
      </c>
      <c r="R13" s="50">
        <v>88</v>
      </c>
      <c r="S13" s="28">
        <v>125</v>
      </c>
      <c r="T13" s="27"/>
      <c r="U13" s="28">
        <v>935</v>
      </c>
      <c r="V13" s="27">
        <v>377</v>
      </c>
      <c r="W13" s="28">
        <v>558</v>
      </c>
      <c r="X13" s="253">
        <f t="shared" si="0"/>
        <v>0</v>
      </c>
      <c r="Y13" s="27"/>
      <c r="Z13" s="30"/>
      <c r="AA13" s="28"/>
      <c r="AB13" s="257">
        <f t="shared" si="1"/>
        <v>455</v>
      </c>
      <c r="AC13" s="27">
        <v>454</v>
      </c>
      <c r="AD13" s="49"/>
      <c r="AE13" s="28">
        <v>1</v>
      </c>
      <c r="AF13" s="52">
        <v>312</v>
      </c>
      <c r="AG13" s="71">
        <v>0</v>
      </c>
      <c r="AH13" s="27"/>
      <c r="AI13" s="28">
        <v>176</v>
      </c>
      <c r="AJ13" s="32">
        <v>527</v>
      </c>
      <c r="AK13" s="33"/>
      <c r="AL13" s="28">
        <v>29</v>
      </c>
      <c r="AM13" s="33"/>
      <c r="AN13" s="28">
        <v>62</v>
      </c>
      <c r="AO13" s="135"/>
      <c r="AP13" s="135"/>
      <c r="AQ13" s="255"/>
      <c r="AR13" s="255"/>
      <c r="AS13" s="135"/>
      <c r="AT13" s="135"/>
      <c r="AU13" s="135"/>
      <c r="AV13" s="256" t="s">
        <v>134</v>
      </c>
      <c r="CG13" s="243">
        <v>0</v>
      </c>
      <c r="CI13" s="243">
        <v>0</v>
      </c>
      <c r="CJ13" s="243">
        <v>0</v>
      </c>
      <c r="CK13" s="243">
        <v>0</v>
      </c>
    </row>
    <row r="14" spans="1:89" x14ac:dyDescent="0.2">
      <c r="A14" s="48" t="s">
        <v>136</v>
      </c>
      <c r="B14" s="249">
        <f>SUM(C14)</f>
        <v>115</v>
      </c>
      <c r="C14" s="27">
        <v>115</v>
      </c>
      <c r="D14" s="251"/>
      <c r="E14" s="251"/>
      <c r="F14" s="251"/>
      <c r="G14" s="251"/>
      <c r="H14" s="251"/>
      <c r="I14" s="251"/>
      <c r="J14" s="251"/>
      <c r="K14" s="251"/>
      <c r="L14" s="251"/>
      <c r="M14" s="251"/>
      <c r="N14" s="251"/>
      <c r="O14" s="251"/>
      <c r="P14" s="251"/>
      <c r="Q14" s="251"/>
      <c r="R14" s="251"/>
      <c r="S14" s="251"/>
      <c r="T14" s="27">
        <v>115</v>
      </c>
      <c r="U14" s="28"/>
      <c r="V14" s="27">
        <v>58</v>
      </c>
      <c r="W14" s="28">
        <v>57</v>
      </c>
      <c r="X14" s="253">
        <f t="shared" si="0"/>
        <v>32</v>
      </c>
      <c r="Y14" s="27">
        <v>32</v>
      </c>
      <c r="Z14" s="30"/>
      <c r="AA14" s="28"/>
      <c r="AB14" s="257">
        <f t="shared" si="1"/>
        <v>0</v>
      </c>
      <c r="AC14" s="27"/>
      <c r="AD14" s="49"/>
      <c r="AE14" s="28"/>
      <c r="AF14" s="52"/>
      <c r="AG14" s="71"/>
      <c r="AH14" s="27">
        <v>16</v>
      </c>
      <c r="AI14" s="28"/>
      <c r="AJ14" s="32"/>
      <c r="AK14" s="33"/>
      <c r="AL14" s="28"/>
      <c r="AM14" s="33">
        <v>13</v>
      </c>
      <c r="AN14" s="28"/>
      <c r="AO14" s="135"/>
      <c r="AP14" s="135"/>
      <c r="AQ14" s="255"/>
      <c r="AR14" s="255"/>
      <c r="AS14" s="135"/>
      <c r="AT14" s="135"/>
      <c r="AU14" s="135"/>
      <c r="AV14" s="256" t="s">
        <v>137</v>
      </c>
      <c r="CE14" s="243" t="s">
        <v>138</v>
      </c>
      <c r="CG14" s="243">
        <v>0</v>
      </c>
      <c r="CI14" s="243">
        <v>0</v>
      </c>
      <c r="CJ14" s="243">
        <v>0</v>
      </c>
      <c r="CK14" s="243">
        <v>1</v>
      </c>
    </row>
    <row r="15" spans="1:89" x14ac:dyDescent="0.2">
      <c r="A15" s="48" t="s">
        <v>139</v>
      </c>
      <c r="B15" s="249">
        <f>SUM(C15+D15+E15+F15+G15+H15+I15+J15+K15)</f>
        <v>0</v>
      </c>
      <c r="C15" s="27"/>
      <c r="D15" s="49"/>
      <c r="E15" s="50"/>
      <c r="F15" s="50"/>
      <c r="G15" s="50"/>
      <c r="H15" s="50"/>
      <c r="I15" s="50"/>
      <c r="J15" s="50"/>
      <c r="K15" s="50"/>
      <c r="L15" s="251"/>
      <c r="M15" s="251"/>
      <c r="N15" s="251"/>
      <c r="O15" s="251"/>
      <c r="P15" s="251"/>
      <c r="Q15" s="251"/>
      <c r="R15" s="251"/>
      <c r="S15" s="251"/>
      <c r="T15" s="27"/>
      <c r="U15" s="28"/>
      <c r="V15" s="27"/>
      <c r="W15" s="28"/>
      <c r="X15" s="253">
        <f t="shared" si="0"/>
        <v>0</v>
      </c>
      <c r="Y15" s="27"/>
      <c r="Z15" s="30"/>
      <c r="AA15" s="28"/>
      <c r="AB15" s="257">
        <f t="shared" si="1"/>
        <v>0</v>
      </c>
      <c r="AC15" s="27"/>
      <c r="AD15" s="49"/>
      <c r="AE15" s="28"/>
      <c r="AF15" s="52"/>
      <c r="AG15" s="71"/>
      <c r="AH15" s="27"/>
      <c r="AI15" s="28"/>
      <c r="AJ15" s="32"/>
      <c r="AK15" s="33"/>
      <c r="AL15" s="28"/>
      <c r="AM15" s="33"/>
      <c r="AN15" s="28"/>
      <c r="AO15" s="135"/>
      <c r="AP15" s="135"/>
      <c r="AQ15" s="255"/>
      <c r="AR15" s="255"/>
      <c r="AS15" s="135"/>
      <c r="AT15" s="135"/>
      <c r="AU15" s="135"/>
      <c r="AV15" s="256" t="s">
        <v>134</v>
      </c>
      <c r="CG15" s="243">
        <v>0</v>
      </c>
      <c r="CI15" s="243">
        <v>0</v>
      </c>
      <c r="CJ15" s="243">
        <v>0</v>
      </c>
      <c r="CK15" s="243">
        <v>0</v>
      </c>
    </row>
    <row r="16" spans="1:89" x14ac:dyDescent="0.2">
      <c r="A16" s="48" t="s">
        <v>140</v>
      </c>
      <c r="B16" s="249">
        <f>SUM(C16+D16+E16+F16+G16+H16+I16+J16+K16+L16+M16+N16+O16+P16+Q16+R16+S16)</f>
        <v>146</v>
      </c>
      <c r="C16" s="27">
        <v>40</v>
      </c>
      <c r="D16" s="49">
        <v>26</v>
      </c>
      <c r="E16" s="30">
        <v>12</v>
      </c>
      <c r="F16" s="30">
        <v>1</v>
      </c>
      <c r="G16" s="30"/>
      <c r="H16" s="30">
        <v>1</v>
      </c>
      <c r="I16" s="30"/>
      <c r="J16" s="30"/>
      <c r="K16" s="30">
        <v>1</v>
      </c>
      <c r="L16" s="30">
        <v>1</v>
      </c>
      <c r="M16" s="30">
        <v>5</v>
      </c>
      <c r="N16" s="30">
        <v>6</v>
      </c>
      <c r="O16" s="30">
        <v>5</v>
      </c>
      <c r="P16" s="30">
        <v>8</v>
      </c>
      <c r="Q16" s="30">
        <v>10</v>
      </c>
      <c r="R16" s="30">
        <v>12</v>
      </c>
      <c r="S16" s="28">
        <v>18</v>
      </c>
      <c r="T16" s="27">
        <v>78</v>
      </c>
      <c r="U16" s="28">
        <v>68</v>
      </c>
      <c r="V16" s="27">
        <v>69</v>
      </c>
      <c r="W16" s="28">
        <v>77</v>
      </c>
      <c r="X16" s="253">
        <f t="shared" si="0"/>
        <v>36</v>
      </c>
      <c r="Y16" s="27">
        <v>36</v>
      </c>
      <c r="Z16" s="30"/>
      <c r="AA16" s="28"/>
      <c r="AB16" s="254">
        <f t="shared" si="1"/>
        <v>40</v>
      </c>
      <c r="AC16" s="27">
        <v>40</v>
      </c>
      <c r="AD16" s="30"/>
      <c r="AE16" s="28"/>
      <c r="AF16" s="52">
        <v>19</v>
      </c>
      <c r="AG16" s="71">
        <v>0</v>
      </c>
      <c r="AH16" s="27">
        <v>12</v>
      </c>
      <c r="AI16" s="28">
        <v>8</v>
      </c>
      <c r="AJ16" s="32"/>
      <c r="AK16" s="33"/>
      <c r="AL16" s="28">
        <v>1</v>
      </c>
      <c r="AM16" s="33">
        <v>1</v>
      </c>
      <c r="AN16" s="28"/>
      <c r="AO16" s="135"/>
      <c r="AP16" s="135"/>
      <c r="AQ16" s="255"/>
      <c r="AR16" s="255"/>
      <c r="AS16" s="135"/>
      <c r="AT16" s="135"/>
      <c r="AU16" s="135"/>
      <c r="AV16" s="256" t="s">
        <v>134</v>
      </c>
      <c r="CG16" s="243">
        <v>0</v>
      </c>
      <c r="CI16" s="243">
        <v>0</v>
      </c>
      <c r="CJ16" s="243">
        <v>0</v>
      </c>
      <c r="CK16" s="243">
        <v>0</v>
      </c>
    </row>
    <row r="17" spans="1:89" x14ac:dyDescent="0.2">
      <c r="A17" s="48" t="s">
        <v>141</v>
      </c>
      <c r="B17" s="249">
        <f>SUM(C17+D17+E17+F17+G17+H17+I17+J17+K17)</f>
        <v>0</v>
      </c>
      <c r="C17" s="27"/>
      <c r="D17" s="49"/>
      <c r="E17" s="30"/>
      <c r="F17" s="30"/>
      <c r="G17" s="30"/>
      <c r="H17" s="30"/>
      <c r="I17" s="30"/>
      <c r="J17" s="30"/>
      <c r="K17" s="30"/>
      <c r="L17" s="251"/>
      <c r="M17" s="251"/>
      <c r="N17" s="251"/>
      <c r="O17" s="251"/>
      <c r="P17" s="251"/>
      <c r="Q17" s="251"/>
      <c r="R17" s="251"/>
      <c r="S17" s="251"/>
      <c r="T17" s="27"/>
      <c r="U17" s="28"/>
      <c r="V17" s="27"/>
      <c r="W17" s="28"/>
      <c r="X17" s="253">
        <f t="shared" si="0"/>
        <v>0</v>
      </c>
      <c r="Y17" s="27"/>
      <c r="Z17" s="30"/>
      <c r="AA17" s="28"/>
      <c r="AB17" s="254">
        <f t="shared" si="1"/>
        <v>0</v>
      </c>
      <c r="AC17" s="27"/>
      <c r="AD17" s="30"/>
      <c r="AE17" s="28"/>
      <c r="AF17" s="52"/>
      <c r="AG17" s="71"/>
      <c r="AH17" s="27"/>
      <c r="AI17" s="28"/>
      <c r="AJ17" s="32"/>
      <c r="AK17" s="33"/>
      <c r="AL17" s="28"/>
      <c r="AM17" s="33"/>
      <c r="AN17" s="28"/>
      <c r="AO17" s="135"/>
      <c r="AP17" s="135"/>
      <c r="AQ17" s="255"/>
      <c r="AR17" s="255"/>
      <c r="AS17" s="135"/>
      <c r="AT17" s="135"/>
      <c r="AU17" s="135"/>
      <c r="AV17" s="256" t="s">
        <v>134</v>
      </c>
      <c r="CG17" s="243">
        <v>0</v>
      </c>
      <c r="CI17" s="243">
        <v>0</v>
      </c>
      <c r="CJ17" s="243">
        <v>0</v>
      </c>
      <c r="CK17" s="243">
        <v>0</v>
      </c>
    </row>
    <row r="18" spans="1:89" x14ac:dyDescent="0.2">
      <c r="A18" s="48" t="s">
        <v>142</v>
      </c>
      <c r="B18" s="249">
        <f>SUM(C18+D18+E18+F18+G18+H18+I18+J18+K18+L18+M18+N18+O18+P18+Q18+R18+S18)</f>
        <v>408</v>
      </c>
      <c r="C18" s="27">
        <v>46</v>
      </c>
      <c r="D18" s="49">
        <v>19</v>
      </c>
      <c r="E18" s="30">
        <v>14</v>
      </c>
      <c r="F18" s="30">
        <v>4</v>
      </c>
      <c r="G18" s="30">
        <v>2</v>
      </c>
      <c r="H18" s="30">
        <v>4</v>
      </c>
      <c r="I18" s="30">
        <v>2</v>
      </c>
      <c r="J18" s="30">
        <v>3</v>
      </c>
      <c r="K18" s="30">
        <v>4</v>
      </c>
      <c r="L18" s="30">
        <v>12</v>
      </c>
      <c r="M18" s="30">
        <v>25</v>
      </c>
      <c r="N18" s="30">
        <v>29</v>
      </c>
      <c r="O18" s="30">
        <v>42</v>
      </c>
      <c r="P18" s="30">
        <v>58</v>
      </c>
      <c r="Q18" s="30">
        <v>53</v>
      </c>
      <c r="R18" s="30">
        <v>33</v>
      </c>
      <c r="S18" s="28">
        <v>58</v>
      </c>
      <c r="T18" s="27">
        <v>79</v>
      </c>
      <c r="U18" s="28">
        <v>329</v>
      </c>
      <c r="V18" s="27">
        <v>230</v>
      </c>
      <c r="W18" s="28">
        <v>178</v>
      </c>
      <c r="X18" s="253">
        <f t="shared" si="0"/>
        <v>33</v>
      </c>
      <c r="Y18" s="27">
        <v>33</v>
      </c>
      <c r="Z18" s="30"/>
      <c r="AA18" s="28"/>
      <c r="AB18" s="254">
        <f t="shared" si="1"/>
        <v>73</v>
      </c>
      <c r="AC18" s="27">
        <v>73</v>
      </c>
      <c r="AD18" s="30"/>
      <c r="AE18" s="28"/>
      <c r="AF18" s="52">
        <v>90</v>
      </c>
      <c r="AG18" s="71">
        <v>7</v>
      </c>
      <c r="AH18" s="27"/>
      <c r="AI18" s="28">
        <v>51</v>
      </c>
      <c r="AJ18" s="32">
        <v>1</v>
      </c>
      <c r="AK18" s="33">
        <v>10</v>
      </c>
      <c r="AL18" s="28">
        <v>49</v>
      </c>
      <c r="AM18" s="33">
        <v>4</v>
      </c>
      <c r="AN18" s="28">
        <v>67</v>
      </c>
      <c r="AO18" s="135"/>
      <c r="AP18" s="135"/>
      <c r="AQ18" s="255"/>
      <c r="AR18" s="255"/>
      <c r="AS18" s="135"/>
      <c r="AT18" s="135"/>
      <c r="AU18" s="135"/>
      <c r="AV18" s="256" t="s">
        <v>134</v>
      </c>
      <c r="CG18" s="243">
        <v>0</v>
      </c>
      <c r="CI18" s="243">
        <v>0</v>
      </c>
      <c r="CJ18" s="243">
        <v>0</v>
      </c>
      <c r="CK18" s="243">
        <v>0</v>
      </c>
    </row>
    <row r="19" spans="1:89" x14ac:dyDescent="0.2">
      <c r="A19" s="48" t="s">
        <v>143</v>
      </c>
      <c r="B19" s="249">
        <f>SUM(C19+D19+E19+F19+G19+H19+I19+J19+K19)</f>
        <v>0</v>
      </c>
      <c r="C19" s="27"/>
      <c r="D19" s="49"/>
      <c r="E19" s="30"/>
      <c r="F19" s="30"/>
      <c r="G19" s="30"/>
      <c r="H19" s="30"/>
      <c r="I19" s="30"/>
      <c r="J19" s="30"/>
      <c r="K19" s="30"/>
      <c r="L19" s="251"/>
      <c r="M19" s="251"/>
      <c r="N19" s="251"/>
      <c r="O19" s="251"/>
      <c r="P19" s="251"/>
      <c r="Q19" s="251"/>
      <c r="R19" s="251"/>
      <c r="S19" s="251"/>
      <c r="T19" s="27"/>
      <c r="U19" s="28"/>
      <c r="V19" s="27"/>
      <c r="W19" s="28"/>
      <c r="X19" s="253">
        <f t="shared" si="0"/>
        <v>0</v>
      </c>
      <c r="Y19" s="27"/>
      <c r="Z19" s="30"/>
      <c r="AA19" s="28"/>
      <c r="AB19" s="254">
        <f t="shared" si="1"/>
        <v>0</v>
      </c>
      <c r="AC19" s="27"/>
      <c r="AD19" s="30"/>
      <c r="AE19" s="28"/>
      <c r="AF19" s="52"/>
      <c r="AG19" s="71"/>
      <c r="AH19" s="27"/>
      <c r="AI19" s="28"/>
      <c r="AJ19" s="32"/>
      <c r="AK19" s="33"/>
      <c r="AL19" s="28"/>
      <c r="AM19" s="33"/>
      <c r="AN19" s="28"/>
      <c r="AO19" s="135"/>
      <c r="AP19" s="135"/>
      <c r="AQ19" s="255"/>
      <c r="AR19" s="255"/>
      <c r="AS19" s="135"/>
      <c r="AT19" s="135"/>
      <c r="AU19" s="135"/>
      <c r="AV19" s="256" t="s">
        <v>134</v>
      </c>
      <c r="CG19" s="243">
        <v>0</v>
      </c>
      <c r="CI19" s="243">
        <v>0</v>
      </c>
      <c r="CJ19" s="243">
        <v>0</v>
      </c>
      <c r="CK19" s="243">
        <v>0</v>
      </c>
    </row>
    <row r="20" spans="1:89" x14ac:dyDescent="0.2">
      <c r="A20" s="48" t="s">
        <v>144</v>
      </c>
      <c r="B20" s="249">
        <f>SUM(C20+D20+E20+F20+G20+H20+I20+J20+K20+L20+M20+N20+O20+P20+Q20+R20+S20)</f>
        <v>0</v>
      </c>
      <c r="C20" s="27"/>
      <c r="D20" s="49"/>
      <c r="E20" s="30"/>
      <c r="F20" s="30"/>
      <c r="G20" s="30"/>
      <c r="H20" s="30"/>
      <c r="I20" s="30"/>
      <c r="J20" s="30"/>
      <c r="K20" s="30"/>
      <c r="L20" s="30"/>
      <c r="M20" s="30"/>
      <c r="N20" s="30"/>
      <c r="O20" s="30"/>
      <c r="P20" s="30"/>
      <c r="Q20" s="30"/>
      <c r="R20" s="30"/>
      <c r="S20" s="28"/>
      <c r="T20" s="27"/>
      <c r="U20" s="28"/>
      <c r="V20" s="27"/>
      <c r="W20" s="28"/>
      <c r="X20" s="253">
        <f t="shared" si="0"/>
        <v>0</v>
      </c>
      <c r="Y20" s="27"/>
      <c r="Z20" s="30"/>
      <c r="AA20" s="28"/>
      <c r="AB20" s="254">
        <f t="shared" si="1"/>
        <v>0</v>
      </c>
      <c r="AC20" s="27"/>
      <c r="AD20" s="30"/>
      <c r="AE20" s="28"/>
      <c r="AF20" s="52"/>
      <c r="AG20" s="71"/>
      <c r="AH20" s="27"/>
      <c r="AI20" s="28"/>
      <c r="AJ20" s="32"/>
      <c r="AK20" s="33"/>
      <c r="AL20" s="28"/>
      <c r="AM20" s="33"/>
      <c r="AN20" s="28"/>
      <c r="AO20" s="135"/>
      <c r="AP20" s="135"/>
      <c r="AQ20" s="255"/>
      <c r="AR20" s="255"/>
      <c r="AS20" s="135"/>
      <c r="AT20" s="135"/>
      <c r="AU20" s="135"/>
      <c r="AV20" s="256" t="s">
        <v>134</v>
      </c>
      <c r="CG20" s="243">
        <v>0</v>
      </c>
      <c r="CI20" s="243">
        <v>0</v>
      </c>
      <c r="CJ20" s="243">
        <v>0</v>
      </c>
      <c r="CK20" s="243">
        <v>0</v>
      </c>
    </row>
    <row r="21" spans="1:89" x14ac:dyDescent="0.2">
      <c r="A21" s="48" t="s">
        <v>145</v>
      </c>
      <c r="B21" s="249">
        <f>SUM(C21+D21+E21+F21+G21+H21+I21+J21+K21)</f>
        <v>0</v>
      </c>
      <c r="C21" s="27"/>
      <c r="D21" s="49"/>
      <c r="E21" s="30"/>
      <c r="F21" s="30"/>
      <c r="G21" s="30"/>
      <c r="H21" s="30"/>
      <c r="I21" s="30"/>
      <c r="J21" s="30"/>
      <c r="K21" s="30"/>
      <c r="L21" s="251"/>
      <c r="M21" s="251"/>
      <c r="N21" s="251"/>
      <c r="O21" s="251"/>
      <c r="P21" s="251"/>
      <c r="Q21" s="251"/>
      <c r="R21" s="251"/>
      <c r="S21" s="251"/>
      <c r="T21" s="27"/>
      <c r="U21" s="28"/>
      <c r="V21" s="27"/>
      <c r="W21" s="28"/>
      <c r="X21" s="253">
        <f t="shared" si="0"/>
        <v>0</v>
      </c>
      <c r="Y21" s="27"/>
      <c r="Z21" s="30"/>
      <c r="AA21" s="28"/>
      <c r="AB21" s="254">
        <f t="shared" si="1"/>
        <v>0</v>
      </c>
      <c r="AC21" s="27"/>
      <c r="AD21" s="30"/>
      <c r="AE21" s="28"/>
      <c r="AF21" s="52"/>
      <c r="AG21" s="71"/>
      <c r="AH21" s="27"/>
      <c r="AI21" s="28"/>
      <c r="AJ21" s="32"/>
      <c r="AK21" s="33"/>
      <c r="AL21" s="28"/>
      <c r="AM21" s="33"/>
      <c r="AN21" s="28"/>
      <c r="AO21" s="135"/>
      <c r="AP21" s="135"/>
      <c r="AQ21" s="255"/>
      <c r="AR21" s="255"/>
      <c r="AS21" s="135"/>
      <c r="AT21" s="135"/>
      <c r="AU21" s="135"/>
      <c r="AV21" s="256" t="s">
        <v>134</v>
      </c>
      <c r="CG21" s="243">
        <v>0</v>
      </c>
      <c r="CI21" s="243">
        <v>0</v>
      </c>
      <c r="CJ21" s="243">
        <v>0</v>
      </c>
      <c r="CK21" s="243">
        <v>0</v>
      </c>
    </row>
    <row r="22" spans="1:89" x14ac:dyDescent="0.2">
      <c r="A22" s="48" t="s">
        <v>146</v>
      </c>
      <c r="B22" s="249">
        <f>SUM(C22+D22+E22+F22+G22+H22+I22+J22+K22+L22+M22+N22+O22+P22+Q22+R22+S22)</f>
        <v>165</v>
      </c>
      <c r="C22" s="27"/>
      <c r="D22" s="49"/>
      <c r="E22" s="30"/>
      <c r="F22" s="30">
        <v>4</v>
      </c>
      <c r="G22" s="30">
        <v>2</v>
      </c>
      <c r="H22" s="30">
        <v>1</v>
      </c>
      <c r="I22" s="30">
        <v>3</v>
      </c>
      <c r="J22" s="30">
        <v>12</v>
      </c>
      <c r="K22" s="30">
        <v>11</v>
      </c>
      <c r="L22" s="30">
        <v>10</v>
      </c>
      <c r="M22" s="30">
        <v>17</v>
      </c>
      <c r="N22" s="30">
        <v>16</v>
      </c>
      <c r="O22" s="30">
        <v>21</v>
      </c>
      <c r="P22" s="30">
        <v>22</v>
      </c>
      <c r="Q22" s="30">
        <v>20</v>
      </c>
      <c r="R22" s="30">
        <v>16</v>
      </c>
      <c r="S22" s="28">
        <v>10</v>
      </c>
      <c r="T22" s="27"/>
      <c r="U22" s="28">
        <v>165</v>
      </c>
      <c r="V22" s="27">
        <v>62</v>
      </c>
      <c r="W22" s="28">
        <v>103</v>
      </c>
      <c r="X22" s="253">
        <f t="shared" si="0"/>
        <v>0</v>
      </c>
      <c r="Y22" s="27"/>
      <c r="Z22" s="30"/>
      <c r="AA22" s="28"/>
      <c r="AB22" s="254">
        <f t="shared" si="1"/>
        <v>88</v>
      </c>
      <c r="AC22" s="27">
        <v>88</v>
      </c>
      <c r="AD22" s="30"/>
      <c r="AE22" s="28"/>
      <c r="AF22" s="52">
        <v>73</v>
      </c>
      <c r="AG22" s="28">
        <v>0</v>
      </c>
      <c r="AH22" s="27"/>
      <c r="AI22" s="28">
        <v>35</v>
      </c>
      <c r="AJ22" s="32"/>
      <c r="AK22" s="33"/>
      <c r="AL22" s="28">
        <v>40</v>
      </c>
      <c r="AM22" s="33"/>
      <c r="AN22" s="28">
        <v>39</v>
      </c>
      <c r="AO22" s="135"/>
      <c r="AP22" s="135"/>
      <c r="AQ22" s="255"/>
      <c r="AR22" s="255"/>
      <c r="AS22" s="135"/>
      <c r="AT22" s="135"/>
      <c r="AU22" s="135"/>
      <c r="AV22" s="256" t="s">
        <v>134</v>
      </c>
      <c r="CG22" s="243">
        <v>0</v>
      </c>
      <c r="CI22" s="243">
        <v>0</v>
      </c>
      <c r="CJ22" s="243">
        <v>0</v>
      </c>
      <c r="CK22" s="243">
        <v>0</v>
      </c>
    </row>
    <row r="23" spans="1:89" x14ac:dyDescent="0.2">
      <c r="A23" s="48" t="s">
        <v>147</v>
      </c>
      <c r="B23" s="249">
        <f>SUM(C23+D23+E23+F23+G23+H23+I23+J23+K23+L23+M23+N23+O23+P23+Q23+R23+S23)</f>
        <v>0</v>
      </c>
      <c r="C23" s="27"/>
      <c r="D23" s="49"/>
      <c r="E23" s="30"/>
      <c r="F23" s="30"/>
      <c r="G23" s="30"/>
      <c r="H23" s="30"/>
      <c r="I23" s="30"/>
      <c r="J23" s="30"/>
      <c r="K23" s="30"/>
      <c r="L23" s="30"/>
      <c r="M23" s="30"/>
      <c r="N23" s="30"/>
      <c r="O23" s="30"/>
      <c r="P23" s="30"/>
      <c r="Q23" s="30"/>
      <c r="R23" s="30"/>
      <c r="S23" s="28"/>
      <c r="T23" s="27"/>
      <c r="U23" s="28"/>
      <c r="V23" s="27"/>
      <c r="W23" s="28"/>
      <c r="X23" s="253">
        <f t="shared" si="0"/>
        <v>0</v>
      </c>
      <c r="Y23" s="27"/>
      <c r="Z23" s="30"/>
      <c r="AA23" s="28"/>
      <c r="AB23" s="254">
        <f t="shared" si="1"/>
        <v>0</v>
      </c>
      <c r="AC23" s="27"/>
      <c r="AD23" s="30"/>
      <c r="AE23" s="28"/>
      <c r="AF23" s="52"/>
      <c r="AG23" s="80"/>
      <c r="AH23" s="27"/>
      <c r="AI23" s="28"/>
      <c r="AJ23" s="32"/>
      <c r="AK23" s="33"/>
      <c r="AL23" s="28"/>
      <c r="AM23" s="33"/>
      <c r="AN23" s="28"/>
      <c r="AO23" s="135"/>
      <c r="AP23" s="135"/>
      <c r="AQ23" s="255"/>
      <c r="AR23" s="255"/>
      <c r="AS23" s="135"/>
      <c r="AT23" s="135"/>
      <c r="AU23" s="135"/>
      <c r="AV23" s="256" t="s">
        <v>134</v>
      </c>
      <c r="CG23" s="243">
        <v>0</v>
      </c>
      <c r="CH23" s="243">
        <v>0</v>
      </c>
      <c r="CI23" s="243">
        <v>0</v>
      </c>
      <c r="CJ23" s="243">
        <v>0</v>
      </c>
      <c r="CK23" s="243">
        <v>0</v>
      </c>
    </row>
    <row r="24" spans="1:89" x14ac:dyDescent="0.2">
      <c r="A24" s="48" t="s">
        <v>148</v>
      </c>
      <c r="B24" s="249">
        <f>SUM(C24+D24+E24+F24+G24+H24+I24+J24+K24)</f>
        <v>0</v>
      </c>
      <c r="C24" s="27"/>
      <c r="D24" s="49"/>
      <c r="E24" s="30"/>
      <c r="F24" s="30"/>
      <c r="G24" s="30"/>
      <c r="H24" s="30"/>
      <c r="I24" s="30"/>
      <c r="J24" s="30"/>
      <c r="K24" s="30"/>
      <c r="L24" s="251"/>
      <c r="M24" s="251"/>
      <c r="N24" s="251"/>
      <c r="O24" s="251"/>
      <c r="P24" s="251"/>
      <c r="Q24" s="251"/>
      <c r="R24" s="251"/>
      <c r="S24" s="251"/>
      <c r="T24" s="27"/>
      <c r="U24" s="28"/>
      <c r="V24" s="27"/>
      <c r="W24" s="28"/>
      <c r="X24" s="253">
        <f t="shared" si="0"/>
        <v>0</v>
      </c>
      <c r="Y24" s="27"/>
      <c r="Z24" s="30"/>
      <c r="AA24" s="28"/>
      <c r="AB24" s="254">
        <f t="shared" si="1"/>
        <v>0</v>
      </c>
      <c r="AC24" s="27"/>
      <c r="AD24" s="30"/>
      <c r="AE24" s="28"/>
      <c r="AF24" s="52"/>
      <c r="AG24" s="71"/>
      <c r="AH24" s="27"/>
      <c r="AI24" s="28"/>
      <c r="AJ24" s="32"/>
      <c r="AK24" s="33"/>
      <c r="AL24" s="28"/>
      <c r="AM24" s="33"/>
      <c r="AN24" s="28"/>
      <c r="AO24" s="135"/>
      <c r="AP24" s="135"/>
      <c r="AQ24" s="255"/>
      <c r="AR24" s="255"/>
      <c r="AS24" s="135"/>
      <c r="AT24" s="135"/>
      <c r="AU24" s="135"/>
      <c r="AV24" s="256" t="s">
        <v>134</v>
      </c>
      <c r="CG24" s="243">
        <v>0</v>
      </c>
      <c r="CI24" s="243">
        <v>0</v>
      </c>
      <c r="CJ24" s="243">
        <v>0</v>
      </c>
      <c r="CK24" s="243">
        <v>0</v>
      </c>
    </row>
    <row r="25" spans="1:89" x14ac:dyDescent="0.2">
      <c r="A25" s="48" t="s">
        <v>149</v>
      </c>
      <c r="B25" s="249">
        <f>SUM(C25+D25+E25+F25+G25+H25+I25+J25+K25+L25+M25+N25+O25+P25+Q25+R25+S25)</f>
        <v>0</v>
      </c>
      <c r="C25" s="27"/>
      <c r="D25" s="49"/>
      <c r="E25" s="30"/>
      <c r="F25" s="30"/>
      <c r="G25" s="30"/>
      <c r="H25" s="30"/>
      <c r="I25" s="30"/>
      <c r="J25" s="30"/>
      <c r="K25" s="30"/>
      <c r="L25" s="30"/>
      <c r="M25" s="30"/>
      <c r="N25" s="30"/>
      <c r="O25" s="30"/>
      <c r="P25" s="30"/>
      <c r="Q25" s="30"/>
      <c r="R25" s="30"/>
      <c r="S25" s="28"/>
      <c r="T25" s="27"/>
      <c r="U25" s="28"/>
      <c r="V25" s="27"/>
      <c r="W25" s="28"/>
      <c r="X25" s="253">
        <f t="shared" si="0"/>
        <v>0</v>
      </c>
      <c r="Y25" s="27"/>
      <c r="Z25" s="30"/>
      <c r="AA25" s="28"/>
      <c r="AB25" s="254">
        <f t="shared" si="1"/>
        <v>0</v>
      </c>
      <c r="AC25" s="27"/>
      <c r="AD25" s="30"/>
      <c r="AE25" s="28"/>
      <c r="AF25" s="52"/>
      <c r="AG25" s="28"/>
      <c r="AH25" s="27"/>
      <c r="AI25" s="28"/>
      <c r="AJ25" s="32"/>
      <c r="AK25" s="33"/>
      <c r="AL25" s="28"/>
      <c r="AM25" s="33"/>
      <c r="AN25" s="28"/>
      <c r="AO25" s="135"/>
      <c r="AP25" s="135"/>
      <c r="AQ25" s="255"/>
      <c r="AR25" s="255"/>
      <c r="AS25" s="135"/>
      <c r="AT25" s="135"/>
      <c r="AU25" s="135"/>
      <c r="AV25" s="256" t="s">
        <v>134</v>
      </c>
      <c r="CG25" s="243">
        <v>0</v>
      </c>
      <c r="CI25" s="243">
        <v>0</v>
      </c>
      <c r="CJ25" s="243">
        <v>0</v>
      </c>
      <c r="CK25" s="243">
        <v>0</v>
      </c>
    </row>
    <row r="26" spans="1:89" x14ac:dyDescent="0.2">
      <c r="A26" s="48" t="s">
        <v>150</v>
      </c>
      <c r="B26" s="249">
        <f>SUM(C26+D26+E26+F26+G26+H26+I26+J26+K26)</f>
        <v>0</v>
      </c>
      <c r="C26" s="27"/>
      <c r="D26" s="49"/>
      <c r="E26" s="30"/>
      <c r="F26" s="30"/>
      <c r="G26" s="30"/>
      <c r="H26" s="30"/>
      <c r="I26" s="30"/>
      <c r="J26" s="30"/>
      <c r="K26" s="30"/>
      <c r="L26" s="251"/>
      <c r="M26" s="251"/>
      <c r="N26" s="251"/>
      <c r="O26" s="251"/>
      <c r="P26" s="251"/>
      <c r="Q26" s="251"/>
      <c r="R26" s="251"/>
      <c r="S26" s="251"/>
      <c r="T26" s="27"/>
      <c r="U26" s="28"/>
      <c r="V26" s="27"/>
      <c r="W26" s="28"/>
      <c r="X26" s="253">
        <f t="shared" si="0"/>
        <v>0</v>
      </c>
      <c r="Y26" s="27"/>
      <c r="Z26" s="30"/>
      <c r="AA26" s="28"/>
      <c r="AB26" s="254">
        <f t="shared" si="1"/>
        <v>0</v>
      </c>
      <c r="AC26" s="27"/>
      <c r="AD26" s="30"/>
      <c r="AE26" s="28"/>
      <c r="AF26" s="52"/>
      <c r="AG26" s="80"/>
      <c r="AH26" s="27"/>
      <c r="AI26" s="28"/>
      <c r="AJ26" s="32"/>
      <c r="AK26" s="33"/>
      <c r="AL26" s="28"/>
      <c r="AM26" s="33"/>
      <c r="AN26" s="28"/>
      <c r="AO26" s="135"/>
      <c r="AP26" s="135"/>
      <c r="AQ26" s="255"/>
      <c r="AR26" s="255"/>
      <c r="AS26" s="135"/>
      <c r="AT26" s="135"/>
      <c r="AU26" s="135"/>
      <c r="AV26" s="256" t="s">
        <v>134</v>
      </c>
      <c r="CG26" s="243">
        <v>0</v>
      </c>
      <c r="CI26" s="243">
        <v>0</v>
      </c>
      <c r="CJ26" s="243">
        <v>0</v>
      </c>
      <c r="CK26" s="243">
        <v>0</v>
      </c>
    </row>
    <row r="27" spans="1:89" x14ac:dyDescent="0.2">
      <c r="A27" s="48" t="s">
        <v>151</v>
      </c>
      <c r="B27" s="249">
        <f>SUM(C27+D27+E27+F27+G27+H27+I27+J27+K27+L27+M27+N27+O27+P27+Q27+R27+S27)</f>
        <v>32</v>
      </c>
      <c r="C27" s="27"/>
      <c r="D27" s="49"/>
      <c r="E27" s="30"/>
      <c r="F27" s="30"/>
      <c r="G27" s="30"/>
      <c r="H27" s="30"/>
      <c r="I27" s="30"/>
      <c r="J27" s="30"/>
      <c r="K27" s="30"/>
      <c r="L27" s="30">
        <v>2</v>
      </c>
      <c r="M27" s="30">
        <v>2</v>
      </c>
      <c r="N27" s="30">
        <v>2</v>
      </c>
      <c r="O27" s="30">
        <v>4</v>
      </c>
      <c r="P27" s="30">
        <v>5</v>
      </c>
      <c r="Q27" s="30">
        <v>4</v>
      </c>
      <c r="R27" s="30">
        <v>5</v>
      </c>
      <c r="S27" s="28">
        <v>8</v>
      </c>
      <c r="T27" s="27"/>
      <c r="U27" s="28">
        <v>32</v>
      </c>
      <c r="V27" s="27">
        <v>13</v>
      </c>
      <c r="W27" s="28">
        <v>19</v>
      </c>
      <c r="X27" s="253">
        <f t="shared" si="0"/>
        <v>0</v>
      </c>
      <c r="Y27" s="27"/>
      <c r="Z27" s="30"/>
      <c r="AA27" s="28"/>
      <c r="AB27" s="254">
        <f t="shared" si="1"/>
        <v>23</v>
      </c>
      <c r="AC27" s="27">
        <v>23</v>
      </c>
      <c r="AD27" s="30"/>
      <c r="AE27" s="28"/>
      <c r="AF27" s="52">
        <v>15</v>
      </c>
      <c r="AG27" s="71">
        <v>0</v>
      </c>
      <c r="AH27" s="27"/>
      <c r="AI27" s="28">
        <v>11</v>
      </c>
      <c r="AJ27" s="32">
        <v>36</v>
      </c>
      <c r="AK27" s="33"/>
      <c r="AL27" s="28"/>
      <c r="AM27" s="33"/>
      <c r="AN27" s="28">
        <v>9</v>
      </c>
      <c r="AO27" s="135"/>
      <c r="AP27" s="135"/>
      <c r="AQ27" s="255"/>
      <c r="AR27" s="255"/>
      <c r="AS27" s="135"/>
      <c r="AT27" s="135"/>
      <c r="AU27" s="135"/>
      <c r="AV27" s="256" t="s">
        <v>134</v>
      </c>
      <c r="CG27" s="243">
        <v>0</v>
      </c>
      <c r="CI27" s="243">
        <v>0</v>
      </c>
      <c r="CJ27" s="243">
        <v>0</v>
      </c>
      <c r="CK27" s="243">
        <v>0</v>
      </c>
    </row>
    <row r="28" spans="1:89" x14ac:dyDescent="0.2">
      <c r="A28" s="48" t="s">
        <v>152</v>
      </c>
      <c r="B28" s="249">
        <f>SUM(C28+D28+E28+F28+G28+H28+I28+J28+K28)</f>
        <v>0</v>
      </c>
      <c r="C28" s="27"/>
      <c r="D28" s="49"/>
      <c r="E28" s="30"/>
      <c r="F28" s="30"/>
      <c r="G28" s="30"/>
      <c r="H28" s="30"/>
      <c r="I28" s="30"/>
      <c r="J28" s="30"/>
      <c r="K28" s="30"/>
      <c r="L28" s="251"/>
      <c r="M28" s="251"/>
      <c r="N28" s="251"/>
      <c r="O28" s="251"/>
      <c r="P28" s="251"/>
      <c r="Q28" s="251"/>
      <c r="R28" s="251"/>
      <c r="S28" s="251"/>
      <c r="T28" s="27"/>
      <c r="U28" s="28"/>
      <c r="V28" s="27"/>
      <c r="W28" s="28"/>
      <c r="X28" s="253">
        <f t="shared" si="0"/>
        <v>0</v>
      </c>
      <c r="Y28" s="27"/>
      <c r="Z28" s="30"/>
      <c r="AA28" s="28"/>
      <c r="AB28" s="254">
        <f t="shared" si="1"/>
        <v>0</v>
      </c>
      <c r="AC28" s="27"/>
      <c r="AD28" s="30"/>
      <c r="AE28" s="28"/>
      <c r="AF28" s="52"/>
      <c r="AG28" s="28"/>
      <c r="AH28" s="27"/>
      <c r="AI28" s="28"/>
      <c r="AJ28" s="32"/>
      <c r="AK28" s="33"/>
      <c r="AL28" s="28"/>
      <c r="AM28" s="33"/>
      <c r="AN28" s="28"/>
      <c r="AO28" s="135"/>
      <c r="AP28" s="135"/>
      <c r="AQ28" s="255"/>
      <c r="AR28" s="255"/>
      <c r="AS28" s="135"/>
      <c r="AT28" s="135"/>
      <c r="AU28" s="135"/>
      <c r="AV28" s="256" t="s">
        <v>134</v>
      </c>
      <c r="CG28" s="243">
        <v>0</v>
      </c>
      <c r="CI28" s="243">
        <v>0</v>
      </c>
      <c r="CJ28" s="243">
        <v>0</v>
      </c>
      <c r="CK28" s="243">
        <v>0</v>
      </c>
    </row>
    <row r="29" spans="1:89" x14ac:dyDescent="0.2">
      <c r="A29" s="48" t="s">
        <v>153</v>
      </c>
      <c r="B29" s="249">
        <f>SUM(C29+D29+E29+F29+G29+H29+I29+J29+K29+L29+M29+N29+O29+P29+Q29+R29+S29)</f>
        <v>0</v>
      </c>
      <c r="C29" s="27"/>
      <c r="D29" s="49"/>
      <c r="E29" s="30"/>
      <c r="F29" s="30"/>
      <c r="G29" s="30"/>
      <c r="H29" s="30"/>
      <c r="I29" s="30"/>
      <c r="J29" s="30"/>
      <c r="K29" s="30"/>
      <c r="L29" s="30"/>
      <c r="M29" s="30"/>
      <c r="N29" s="30"/>
      <c r="O29" s="30"/>
      <c r="P29" s="30"/>
      <c r="Q29" s="30"/>
      <c r="R29" s="30"/>
      <c r="S29" s="28"/>
      <c r="T29" s="27"/>
      <c r="U29" s="28"/>
      <c r="V29" s="27"/>
      <c r="W29" s="28"/>
      <c r="X29" s="253">
        <f t="shared" si="0"/>
        <v>0</v>
      </c>
      <c r="Y29" s="27"/>
      <c r="Z29" s="30"/>
      <c r="AA29" s="28"/>
      <c r="AB29" s="254">
        <f t="shared" si="1"/>
        <v>0</v>
      </c>
      <c r="AC29" s="27"/>
      <c r="AD29" s="30"/>
      <c r="AE29" s="28"/>
      <c r="AF29" s="52"/>
      <c r="AG29" s="28"/>
      <c r="AH29" s="27"/>
      <c r="AI29" s="28"/>
      <c r="AJ29" s="32"/>
      <c r="AK29" s="33"/>
      <c r="AL29" s="28"/>
      <c r="AM29" s="33"/>
      <c r="AN29" s="28"/>
      <c r="AO29" s="135"/>
      <c r="AP29" s="135"/>
      <c r="AQ29" s="255"/>
      <c r="AR29" s="255"/>
      <c r="AS29" s="135"/>
      <c r="AT29" s="135"/>
      <c r="AU29" s="135"/>
      <c r="AV29" s="256" t="s">
        <v>134</v>
      </c>
      <c r="CG29" s="243">
        <v>0</v>
      </c>
      <c r="CI29" s="243">
        <v>0</v>
      </c>
      <c r="CJ29" s="243">
        <v>0</v>
      </c>
      <c r="CK29" s="243">
        <v>0</v>
      </c>
    </row>
    <row r="30" spans="1:89" x14ac:dyDescent="0.2">
      <c r="A30" s="48" t="s">
        <v>154</v>
      </c>
      <c r="B30" s="249">
        <f>SUM(C30+D30+E30+F30+G30+H30+I30+J30+K30)</f>
        <v>0</v>
      </c>
      <c r="C30" s="27"/>
      <c r="D30" s="49"/>
      <c r="E30" s="30"/>
      <c r="F30" s="30"/>
      <c r="G30" s="30"/>
      <c r="H30" s="30"/>
      <c r="I30" s="30"/>
      <c r="J30" s="30"/>
      <c r="K30" s="30"/>
      <c r="L30" s="251"/>
      <c r="M30" s="251"/>
      <c r="N30" s="251"/>
      <c r="O30" s="251"/>
      <c r="P30" s="251"/>
      <c r="Q30" s="251"/>
      <c r="R30" s="251"/>
      <c r="S30" s="251"/>
      <c r="T30" s="27"/>
      <c r="U30" s="28"/>
      <c r="V30" s="27"/>
      <c r="W30" s="28"/>
      <c r="X30" s="253">
        <f t="shared" si="0"/>
        <v>0</v>
      </c>
      <c r="Y30" s="27"/>
      <c r="Z30" s="30"/>
      <c r="AA30" s="28"/>
      <c r="AB30" s="254">
        <f t="shared" si="1"/>
        <v>0</v>
      </c>
      <c r="AC30" s="27"/>
      <c r="AD30" s="30"/>
      <c r="AE30" s="28"/>
      <c r="AF30" s="52"/>
      <c r="AG30" s="28"/>
      <c r="AH30" s="27"/>
      <c r="AI30" s="28"/>
      <c r="AJ30" s="32"/>
      <c r="AK30" s="33"/>
      <c r="AL30" s="28"/>
      <c r="AM30" s="33"/>
      <c r="AN30" s="28"/>
      <c r="AO30" s="135"/>
      <c r="AP30" s="135"/>
      <c r="AQ30" s="255"/>
      <c r="AR30" s="255"/>
      <c r="AS30" s="135"/>
      <c r="AT30" s="135"/>
      <c r="AU30" s="135"/>
      <c r="AV30" s="256" t="s">
        <v>134</v>
      </c>
      <c r="CG30" s="243">
        <v>0</v>
      </c>
      <c r="CI30" s="243">
        <v>0</v>
      </c>
      <c r="CJ30" s="243">
        <v>0</v>
      </c>
      <c r="CK30" s="243">
        <v>0</v>
      </c>
    </row>
    <row r="31" spans="1:89" x14ac:dyDescent="0.2">
      <c r="A31" s="48" t="s">
        <v>155</v>
      </c>
      <c r="B31" s="249">
        <f>SUM(C31+D31+E31+F31+G31+H31+I31+J31+K31+L31+M31+N31+O31+P31+Q31+R31+S31)</f>
        <v>0</v>
      </c>
      <c r="C31" s="27"/>
      <c r="D31" s="49"/>
      <c r="E31" s="30"/>
      <c r="F31" s="30"/>
      <c r="G31" s="30"/>
      <c r="H31" s="30"/>
      <c r="I31" s="30"/>
      <c r="J31" s="30"/>
      <c r="K31" s="30"/>
      <c r="L31" s="30"/>
      <c r="M31" s="30"/>
      <c r="N31" s="30"/>
      <c r="O31" s="30"/>
      <c r="P31" s="30"/>
      <c r="Q31" s="30"/>
      <c r="R31" s="30"/>
      <c r="S31" s="28"/>
      <c r="T31" s="27"/>
      <c r="U31" s="28"/>
      <c r="V31" s="27"/>
      <c r="W31" s="28"/>
      <c r="X31" s="253">
        <f t="shared" si="0"/>
        <v>0</v>
      </c>
      <c r="Y31" s="27"/>
      <c r="Z31" s="30"/>
      <c r="AA31" s="28"/>
      <c r="AB31" s="254">
        <f t="shared" si="1"/>
        <v>0</v>
      </c>
      <c r="AC31" s="27"/>
      <c r="AD31" s="30"/>
      <c r="AE31" s="28"/>
      <c r="AF31" s="52"/>
      <c r="AG31" s="80"/>
      <c r="AH31" s="27"/>
      <c r="AI31" s="28"/>
      <c r="AJ31" s="32"/>
      <c r="AK31" s="33"/>
      <c r="AL31" s="28"/>
      <c r="AM31" s="33"/>
      <c r="AN31" s="28"/>
      <c r="AO31" s="135"/>
      <c r="AP31" s="135"/>
      <c r="AQ31" s="255"/>
      <c r="AR31" s="255"/>
      <c r="AS31" s="135"/>
      <c r="AT31" s="135"/>
      <c r="AU31" s="135"/>
      <c r="AV31" s="256" t="s">
        <v>134</v>
      </c>
      <c r="CG31" s="243">
        <v>0</v>
      </c>
      <c r="CI31" s="243">
        <v>0</v>
      </c>
      <c r="CJ31" s="243">
        <v>0</v>
      </c>
      <c r="CK31" s="243">
        <v>0</v>
      </c>
    </row>
    <row r="32" spans="1:89" x14ac:dyDescent="0.2">
      <c r="A32" s="48" t="s">
        <v>156</v>
      </c>
      <c r="B32" s="249">
        <f>SUM(C32+D32+E32+F32+G32+H32+I32+J32+K32+L32+M32+N32+O32+P32+Q32+R32+S32)</f>
        <v>0</v>
      </c>
      <c r="C32" s="27"/>
      <c r="D32" s="49"/>
      <c r="E32" s="30"/>
      <c r="F32" s="30"/>
      <c r="G32" s="30"/>
      <c r="H32" s="30"/>
      <c r="I32" s="30"/>
      <c r="J32" s="30"/>
      <c r="K32" s="30"/>
      <c r="L32" s="30"/>
      <c r="M32" s="30"/>
      <c r="N32" s="30"/>
      <c r="O32" s="30"/>
      <c r="P32" s="30"/>
      <c r="Q32" s="30"/>
      <c r="R32" s="30"/>
      <c r="S32" s="28"/>
      <c r="T32" s="27"/>
      <c r="U32" s="28"/>
      <c r="V32" s="27"/>
      <c r="W32" s="28"/>
      <c r="X32" s="253">
        <f t="shared" si="0"/>
        <v>0</v>
      </c>
      <c r="Y32" s="27"/>
      <c r="Z32" s="30"/>
      <c r="AA32" s="28"/>
      <c r="AB32" s="254">
        <f t="shared" si="1"/>
        <v>0</v>
      </c>
      <c r="AC32" s="27"/>
      <c r="AD32" s="30"/>
      <c r="AE32" s="28"/>
      <c r="AF32" s="52"/>
      <c r="AG32" s="71"/>
      <c r="AH32" s="27"/>
      <c r="AI32" s="28"/>
      <c r="AJ32" s="32"/>
      <c r="AK32" s="33"/>
      <c r="AL32" s="28"/>
      <c r="AM32" s="33"/>
      <c r="AN32" s="28"/>
      <c r="AO32" s="135"/>
      <c r="AP32" s="135"/>
      <c r="AQ32" s="255"/>
      <c r="AR32" s="255"/>
      <c r="AS32" s="135"/>
      <c r="AT32" s="135"/>
      <c r="AU32" s="135"/>
      <c r="AV32" s="256" t="s">
        <v>134</v>
      </c>
      <c r="CG32" s="243">
        <v>0</v>
      </c>
      <c r="CI32" s="243">
        <v>0</v>
      </c>
      <c r="CJ32" s="243">
        <v>0</v>
      </c>
      <c r="CK32" s="243">
        <v>0</v>
      </c>
    </row>
    <row r="33" spans="1:89" x14ac:dyDescent="0.2">
      <c r="A33" s="48" t="s">
        <v>157</v>
      </c>
      <c r="B33" s="249">
        <f>SUM(C33+D33+E33+F33+G33+H33+I33+J33+K33)</f>
        <v>0</v>
      </c>
      <c r="C33" s="27"/>
      <c r="D33" s="49"/>
      <c r="E33" s="30"/>
      <c r="F33" s="30"/>
      <c r="G33" s="30"/>
      <c r="H33" s="30"/>
      <c r="I33" s="30"/>
      <c r="J33" s="30"/>
      <c r="K33" s="30"/>
      <c r="L33" s="251"/>
      <c r="M33" s="251"/>
      <c r="N33" s="251"/>
      <c r="O33" s="251"/>
      <c r="P33" s="251"/>
      <c r="Q33" s="251"/>
      <c r="R33" s="251"/>
      <c r="S33" s="251"/>
      <c r="T33" s="27"/>
      <c r="U33" s="71"/>
      <c r="V33" s="27"/>
      <c r="W33" s="28"/>
      <c r="X33" s="253">
        <f t="shared" si="0"/>
        <v>0</v>
      </c>
      <c r="Y33" s="27"/>
      <c r="Z33" s="30"/>
      <c r="AA33" s="28"/>
      <c r="AB33" s="254">
        <f t="shared" si="1"/>
        <v>0</v>
      </c>
      <c r="AC33" s="27"/>
      <c r="AD33" s="30"/>
      <c r="AE33" s="28"/>
      <c r="AF33" s="52"/>
      <c r="AG33" s="71"/>
      <c r="AH33" s="27"/>
      <c r="AI33" s="28"/>
      <c r="AJ33" s="32"/>
      <c r="AK33" s="33"/>
      <c r="AL33" s="28"/>
      <c r="AM33" s="33"/>
      <c r="AN33" s="28"/>
      <c r="AO33" s="135"/>
      <c r="AP33" s="135"/>
      <c r="AQ33" s="255"/>
      <c r="AR33" s="255"/>
      <c r="AS33" s="135"/>
      <c r="AT33" s="135"/>
      <c r="AU33" s="135"/>
      <c r="AV33" s="256" t="s">
        <v>134</v>
      </c>
      <c r="CG33" s="243">
        <v>0</v>
      </c>
      <c r="CI33" s="243">
        <v>0</v>
      </c>
      <c r="CJ33" s="243">
        <v>0</v>
      </c>
      <c r="CK33" s="243">
        <v>0</v>
      </c>
    </row>
    <row r="34" spans="1:89" x14ac:dyDescent="0.2">
      <c r="A34" s="48" t="s">
        <v>158</v>
      </c>
      <c r="B34" s="249">
        <f>SUM(C34+D34+E34+F34+G34+H34+I34+J34+K34+L34+M34+N34+O34+P34+Q34+R34+S34)</f>
        <v>0</v>
      </c>
      <c r="C34" s="27"/>
      <c r="D34" s="49"/>
      <c r="E34" s="30"/>
      <c r="F34" s="30"/>
      <c r="G34" s="30"/>
      <c r="H34" s="30"/>
      <c r="I34" s="30"/>
      <c r="J34" s="30"/>
      <c r="K34" s="30"/>
      <c r="L34" s="30"/>
      <c r="M34" s="30"/>
      <c r="N34" s="30"/>
      <c r="O34" s="30"/>
      <c r="P34" s="30"/>
      <c r="Q34" s="30"/>
      <c r="R34" s="30"/>
      <c r="S34" s="28"/>
      <c r="T34" s="27"/>
      <c r="U34" s="71"/>
      <c r="V34" s="27"/>
      <c r="W34" s="28"/>
      <c r="X34" s="253">
        <f t="shared" si="0"/>
        <v>0</v>
      </c>
      <c r="Y34" s="27"/>
      <c r="Z34" s="30"/>
      <c r="AA34" s="28"/>
      <c r="AB34" s="254">
        <f t="shared" si="1"/>
        <v>0</v>
      </c>
      <c r="AC34" s="27"/>
      <c r="AD34" s="30"/>
      <c r="AE34" s="28"/>
      <c r="AF34" s="52"/>
      <c r="AG34" s="71"/>
      <c r="AH34" s="27"/>
      <c r="AI34" s="28"/>
      <c r="AJ34" s="32"/>
      <c r="AK34" s="33"/>
      <c r="AL34" s="28"/>
      <c r="AM34" s="33"/>
      <c r="AN34" s="28"/>
      <c r="AO34" s="135"/>
      <c r="AP34" s="135"/>
      <c r="AQ34" s="255"/>
      <c r="AR34" s="255"/>
      <c r="AS34" s="135"/>
      <c r="AT34" s="135"/>
      <c r="AU34" s="135"/>
      <c r="AV34" s="256" t="s">
        <v>134</v>
      </c>
      <c r="CG34" s="243">
        <v>0</v>
      </c>
      <c r="CI34" s="243">
        <v>0</v>
      </c>
      <c r="CJ34" s="243">
        <v>0</v>
      </c>
      <c r="CK34" s="243">
        <v>0</v>
      </c>
    </row>
    <row r="35" spans="1:89" x14ac:dyDescent="0.2">
      <c r="A35" s="48" t="s">
        <v>159</v>
      </c>
      <c r="B35" s="249">
        <f>SUM(C35+D35+E35+F35+G35+H35+I35+J35+K35+L35+M35+N35+O35+P35+Q35+R35+S35)</f>
        <v>0</v>
      </c>
      <c r="C35" s="27"/>
      <c r="D35" s="49"/>
      <c r="E35" s="30"/>
      <c r="F35" s="30"/>
      <c r="G35" s="30"/>
      <c r="H35" s="30"/>
      <c r="I35" s="30"/>
      <c r="J35" s="30"/>
      <c r="K35" s="30"/>
      <c r="L35" s="30"/>
      <c r="M35" s="30"/>
      <c r="N35" s="30"/>
      <c r="O35" s="30"/>
      <c r="P35" s="30"/>
      <c r="Q35" s="30"/>
      <c r="R35" s="30"/>
      <c r="S35" s="28"/>
      <c r="T35" s="27"/>
      <c r="U35" s="71"/>
      <c r="V35" s="27"/>
      <c r="W35" s="28"/>
      <c r="X35" s="253">
        <f t="shared" si="0"/>
        <v>0</v>
      </c>
      <c r="Y35" s="27"/>
      <c r="Z35" s="30"/>
      <c r="AA35" s="28"/>
      <c r="AB35" s="254">
        <f t="shared" si="1"/>
        <v>0</v>
      </c>
      <c r="AC35" s="27"/>
      <c r="AD35" s="30"/>
      <c r="AE35" s="28"/>
      <c r="AF35" s="52"/>
      <c r="AG35" s="28"/>
      <c r="AH35" s="27"/>
      <c r="AI35" s="28"/>
      <c r="AJ35" s="32"/>
      <c r="AK35" s="33"/>
      <c r="AL35" s="28"/>
      <c r="AM35" s="33"/>
      <c r="AN35" s="28"/>
      <c r="AO35" s="135"/>
      <c r="AP35" s="135"/>
      <c r="AQ35" s="255"/>
      <c r="AR35" s="255"/>
      <c r="AS35" s="135"/>
      <c r="AT35" s="135"/>
      <c r="AU35" s="135"/>
      <c r="AV35" s="256" t="s">
        <v>134</v>
      </c>
      <c r="CG35" s="243">
        <v>0</v>
      </c>
      <c r="CI35" s="243">
        <v>0</v>
      </c>
      <c r="CJ35" s="243">
        <v>0</v>
      </c>
      <c r="CK35" s="243">
        <v>0</v>
      </c>
    </row>
    <row r="36" spans="1:89" x14ac:dyDescent="0.2">
      <c r="A36" s="48" t="s">
        <v>160</v>
      </c>
      <c r="B36" s="249">
        <f>SUM(O36+P36+Q36+R36+S36)</f>
        <v>0</v>
      </c>
      <c r="C36" s="251"/>
      <c r="D36" s="251"/>
      <c r="E36" s="251"/>
      <c r="F36" s="251"/>
      <c r="G36" s="251"/>
      <c r="H36" s="251"/>
      <c r="I36" s="251"/>
      <c r="J36" s="251"/>
      <c r="K36" s="251"/>
      <c r="L36" s="251"/>
      <c r="M36" s="251"/>
      <c r="N36" s="251"/>
      <c r="O36" s="30"/>
      <c r="P36" s="30"/>
      <c r="Q36" s="30"/>
      <c r="R36" s="30"/>
      <c r="S36" s="28"/>
      <c r="T36" s="27"/>
      <c r="U36" s="71"/>
      <c r="V36" s="27"/>
      <c r="W36" s="28"/>
      <c r="X36" s="253">
        <f t="shared" si="0"/>
        <v>0</v>
      </c>
      <c r="Y36" s="62"/>
      <c r="Z36" s="59"/>
      <c r="AA36" s="61"/>
      <c r="AB36" s="254">
        <f t="shared" si="1"/>
        <v>0</v>
      </c>
      <c r="AC36" s="27"/>
      <c r="AD36" s="30"/>
      <c r="AE36" s="28"/>
      <c r="AF36" s="52"/>
      <c r="AG36" s="28"/>
      <c r="AH36" s="61"/>
      <c r="AI36" s="28"/>
      <c r="AJ36" s="32"/>
      <c r="AK36" s="61"/>
      <c r="AL36" s="28"/>
      <c r="AM36" s="61"/>
      <c r="AN36" s="28"/>
      <c r="AO36" s="135"/>
      <c r="AP36" s="135"/>
      <c r="AQ36" s="61"/>
      <c r="AR36" s="255"/>
      <c r="AS36" s="135"/>
      <c r="AT36" s="135"/>
      <c r="AU36" s="135"/>
      <c r="AV36" s="256" t="s">
        <v>134</v>
      </c>
      <c r="CG36" s="243">
        <v>0</v>
      </c>
      <c r="CI36" s="243">
        <v>0</v>
      </c>
      <c r="CJ36" s="243">
        <v>0</v>
      </c>
      <c r="CK36" s="243">
        <v>0</v>
      </c>
    </row>
    <row r="37" spans="1:89" x14ac:dyDescent="0.2">
      <c r="A37" s="48" t="s">
        <v>161</v>
      </c>
      <c r="B37" s="249">
        <f>SUM(C37+D37+E37+F37+G37+H37+I37+J37+K37)</f>
        <v>0</v>
      </c>
      <c r="C37" s="27"/>
      <c r="D37" s="49"/>
      <c r="E37" s="30"/>
      <c r="F37" s="250"/>
      <c r="G37" s="250"/>
      <c r="H37" s="250"/>
      <c r="I37" s="250"/>
      <c r="J37" s="250"/>
      <c r="K37" s="250"/>
      <c r="L37" s="59"/>
      <c r="M37" s="59"/>
      <c r="N37" s="59"/>
      <c r="O37" s="59"/>
      <c r="P37" s="59"/>
      <c r="Q37" s="59"/>
      <c r="R37" s="59"/>
      <c r="S37" s="61"/>
      <c r="T37" s="27"/>
      <c r="U37" s="71"/>
      <c r="V37" s="27"/>
      <c r="W37" s="28"/>
      <c r="X37" s="253">
        <f t="shared" si="0"/>
        <v>0</v>
      </c>
      <c r="Y37" s="27"/>
      <c r="Z37" s="30"/>
      <c r="AA37" s="28"/>
      <c r="AB37" s="254">
        <f t="shared" si="1"/>
        <v>0</v>
      </c>
      <c r="AC37" s="27"/>
      <c r="AD37" s="30"/>
      <c r="AE37" s="28"/>
      <c r="AF37" s="52"/>
      <c r="AG37" s="28"/>
      <c r="AH37" s="27"/>
      <c r="AI37" s="28"/>
      <c r="AJ37" s="32"/>
      <c r="AK37" s="33"/>
      <c r="AL37" s="28"/>
      <c r="AM37" s="33"/>
      <c r="AN37" s="28"/>
      <c r="AO37" s="135"/>
      <c r="AP37" s="135"/>
      <c r="AQ37" s="255"/>
      <c r="AR37" s="255"/>
      <c r="AS37" s="135"/>
      <c r="AT37" s="135"/>
      <c r="AU37" s="135"/>
      <c r="AV37" s="256" t="s">
        <v>134</v>
      </c>
      <c r="CG37" s="243">
        <v>0</v>
      </c>
      <c r="CI37" s="243">
        <v>0</v>
      </c>
      <c r="CJ37" s="243">
        <v>0</v>
      </c>
      <c r="CK37" s="243">
        <v>0</v>
      </c>
    </row>
    <row r="38" spans="1:89" x14ac:dyDescent="0.2">
      <c r="A38" s="48" t="s">
        <v>162</v>
      </c>
      <c r="B38" s="249">
        <f>SUM(C38+D38+E38+F38+G38+H38+I38+J38+K38+L38+M38+N38+O38+P38+Q38+R38+S38)</f>
        <v>0</v>
      </c>
      <c r="C38" s="250"/>
      <c r="D38" s="250"/>
      <c r="E38" s="250"/>
      <c r="F38" s="250"/>
      <c r="G38" s="30"/>
      <c r="H38" s="30"/>
      <c r="I38" s="30"/>
      <c r="J38" s="30"/>
      <c r="K38" s="30"/>
      <c r="L38" s="30"/>
      <c r="M38" s="30"/>
      <c r="N38" s="30"/>
      <c r="O38" s="30"/>
      <c r="P38" s="30"/>
      <c r="Q38" s="30"/>
      <c r="R38" s="30"/>
      <c r="S38" s="28"/>
      <c r="T38" s="27"/>
      <c r="U38" s="28"/>
      <c r="V38" s="27"/>
      <c r="W38" s="28"/>
      <c r="X38" s="69"/>
      <c r="Y38" s="62"/>
      <c r="Z38" s="59"/>
      <c r="AA38" s="61"/>
      <c r="AB38" s="254">
        <f t="shared" si="1"/>
        <v>0</v>
      </c>
      <c r="AC38" s="27"/>
      <c r="AD38" s="30"/>
      <c r="AE38" s="28"/>
      <c r="AF38" s="52"/>
      <c r="AG38" s="28"/>
      <c r="AH38" s="27"/>
      <c r="AI38" s="28"/>
      <c r="AJ38" s="32"/>
      <c r="AK38" s="33"/>
      <c r="AL38" s="28"/>
      <c r="AM38" s="33"/>
      <c r="AN38" s="28"/>
      <c r="AO38" s="135"/>
      <c r="AP38" s="135"/>
      <c r="AQ38" s="255"/>
      <c r="AR38" s="255"/>
      <c r="AS38" s="135"/>
      <c r="AT38" s="135"/>
      <c r="AU38" s="135"/>
      <c r="AV38" s="256" t="s">
        <v>134</v>
      </c>
      <c r="CG38" s="243">
        <v>0</v>
      </c>
      <c r="CI38" s="243">
        <v>0</v>
      </c>
      <c r="CJ38" s="243">
        <v>0</v>
      </c>
      <c r="CK38" s="243">
        <v>0</v>
      </c>
    </row>
    <row r="39" spans="1:89" x14ac:dyDescent="0.2">
      <c r="A39" s="48" t="s">
        <v>163</v>
      </c>
      <c r="B39" s="249">
        <f>SUM(C39+D39+E39+F39+G39+H39+I39+J39+K39)</f>
        <v>0</v>
      </c>
      <c r="C39" s="250"/>
      <c r="D39" s="250"/>
      <c r="E39" s="250"/>
      <c r="F39" s="250"/>
      <c r="G39" s="250"/>
      <c r="H39" s="250"/>
      <c r="I39" s="250"/>
      <c r="J39" s="250"/>
      <c r="K39" s="250"/>
      <c r="L39" s="251"/>
      <c r="M39" s="251"/>
      <c r="N39" s="251"/>
      <c r="O39" s="251"/>
      <c r="P39" s="251"/>
      <c r="Q39" s="251"/>
      <c r="R39" s="251"/>
      <c r="S39" s="251"/>
      <c r="T39" s="27"/>
      <c r="U39" s="28"/>
      <c r="V39" s="27"/>
      <c r="W39" s="28"/>
      <c r="X39" s="253">
        <f t="shared" ref="X39:X68" si="2">SUM(Y39+Z39+AA39)</f>
        <v>0</v>
      </c>
      <c r="Y39" s="27"/>
      <c r="Z39" s="30"/>
      <c r="AA39" s="28"/>
      <c r="AB39" s="254">
        <f t="shared" si="1"/>
        <v>0</v>
      </c>
      <c r="AC39" s="27"/>
      <c r="AD39" s="30"/>
      <c r="AE39" s="28"/>
      <c r="AF39" s="52"/>
      <c r="AG39" s="28"/>
      <c r="AH39" s="27"/>
      <c r="AI39" s="28"/>
      <c r="AJ39" s="32"/>
      <c r="AK39" s="33"/>
      <c r="AL39" s="28"/>
      <c r="AM39" s="33"/>
      <c r="AN39" s="28"/>
      <c r="AO39" s="135"/>
      <c r="AP39" s="135"/>
      <c r="AQ39" s="255"/>
      <c r="AR39" s="255"/>
      <c r="AS39" s="135"/>
      <c r="AT39" s="135"/>
      <c r="AU39" s="135"/>
      <c r="AV39" s="256" t="s">
        <v>134</v>
      </c>
      <c r="CG39" s="243">
        <v>0</v>
      </c>
      <c r="CI39" s="243">
        <v>0</v>
      </c>
      <c r="CJ39" s="243">
        <v>0</v>
      </c>
      <c r="CK39" s="243">
        <v>0</v>
      </c>
    </row>
    <row r="40" spans="1:89" x14ac:dyDescent="0.2">
      <c r="A40" s="48" t="s">
        <v>164</v>
      </c>
      <c r="B40" s="249">
        <f>SUM(C40+D40+E40+F40+G40+H40+I40+J40+K40+L40+M40+N40+O40+P40+Q40+R40+S40)</f>
        <v>399</v>
      </c>
      <c r="C40" s="250">
        <v>85</v>
      </c>
      <c r="D40" s="250">
        <v>53</v>
      </c>
      <c r="E40" s="250">
        <v>70</v>
      </c>
      <c r="F40" s="30">
        <v>12</v>
      </c>
      <c r="G40" s="30">
        <v>12</v>
      </c>
      <c r="H40" s="30">
        <v>9</v>
      </c>
      <c r="I40" s="30">
        <v>7</v>
      </c>
      <c r="J40" s="30">
        <v>6</v>
      </c>
      <c r="K40" s="30">
        <v>8</v>
      </c>
      <c r="L40" s="30">
        <v>10</v>
      </c>
      <c r="M40" s="30">
        <v>12</v>
      </c>
      <c r="N40" s="30">
        <v>19</v>
      </c>
      <c r="O40" s="30">
        <v>14</v>
      </c>
      <c r="P40" s="30">
        <v>14</v>
      </c>
      <c r="Q40" s="30">
        <v>26</v>
      </c>
      <c r="R40" s="30">
        <v>17</v>
      </c>
      <c r="S40" s="28">
        <v>25</v>
      </c>
      <c r="T40" s="27">
        <v>208</v>
      </c>
      <c r="U40" s="28">
        <v>191</v>
      </c>
      <c r="V40" s="27">
        <v>233</v>
      </c>
      <c r="W40" s="28">
        <v>166</v>
      </c>
      <c r="X40" s="253">
        <f>SUM(Y40+Z40+AA40)</f>
        <v>95</v>
      </c>
      <c r="Y40" s="27">
        <v>95</v>
      </c>
      <c r="Z40" s="30"/>
      <c r="AA40" s="28"/>
      <c r="AB40" s="254">
        <f t="shared" si="1"/>
        <v>98</v>
      </c>
      <c r="AC40" s="27">
        <v>98</v>
      </c>
      <c r="AD40" s="30"/>
      <c r="AE40" s="28"/>
      <c r="AF40" s="52">
        <v>125</v>
      </c>
      <c r="AG40" s="80">
        <v>0</v>
      </c>
      <c r="AH40" s="27">
        <v>45</v>
      </c>
      <c r="AI40" s="28">
        <v>21</v>
      </c>
      <c r="AJ40" s="32">
        <v>51</v>
      </c>
      <c r="AK40" s="33">
        <v>2</v>
      </c>
      <c r="AL40" s="28">
        <v>13</v>
      </c>
      <c r="AM40" s="33">
        <v>1</v>
      </c>
      <c r="AN40" s="28">
        <v>12</v>
      </c>
      <c r="AO40" s="135"/>
      <c r="AP40" s="135"/>
      <c r="AQ40" s="255"/>
      <c r="AR40" s="255"/>
      <c r="AS40" s="135"/>
      <c r="AT40" s="135"/>
      <c r="AU40" s="135"/>
      <c r="AV40" s="256" t="s">
        <v>134</v>
      </c>
      <c r="CG40" s="243">
        <v>0</v>
      </c>
      <c r="CI40" s="243">
        <v>0</v>
      </c>
      <c r="CJ40" s="243">
        <v>0</v>
      </c>
      <c r="CK40" s="243">
        <v>0</v>
      </c>
    </row>
    <row r="41" spans="1:89" x14ac:dyDescent="0.2">
      <c r="A41" s="48" t="s">
        <v>165</v>
      </c>
      <c r="B41" s="249">
        <f>SUM(C41+D41+E41+F41+G41+H41+I41+J41+K41+L41+M41+N41+O41+P41+Q41+R41+S41)</f>
        <v>0</v>
      </c>
      <c r="C41" s="250"/>
      <c r="D41" s="250"/>
      <c r="E41" s="250"/>
      <c r="F41" s="30"/>
      <c r="G41" s="30"/>
      <c r="H41" s="30"/>
      <c r="I41" s="30"/>
      <c r="J41" s="30"/>
      <c r="K41" s="30"/>
      <c r="L41" s="30"/>
      <c r="M41" s="30"/>
      <c r="N41" s="30"/>
      <c r="O41" s="30"/>
      <c r="P41" s="30"/>
      <c r="Q41" s="30"/>
      <c r="R41" s="30"/>
      <c r="S41" s="28"/>
      <c r="T41" s="27"/>
      <c r="U41" s="28"/>
      <c r="V41" s="27"/>
      <c r="W41" s="28"/>
      <c r="X41" s="253">
        <f>SUM(Y41+Z41+AA41)</f>
        <v>0</v>
      </c>
      <c r="Y41" s="27"/>
      <c r="Z41" s="30"/>
      <c r="AA41" s="28"/>
      <c r="AB41" s="254">
        <f t="shared" si="1"/>
        <v>0</v>
      </c>
      <c r="AC41" s="27"/>
      <c r="AD41" s="30"/>
      <c r="AE41" s="28"/>
      <c r="AF41" s="52"/>
      <c r="AG41" s="28"/>
      <c r="AH41" s="27"/>
      <c r="AI41" s="28"/>
      <c r="AJ41" s="32"/>
      <c r="AK41" s="33"/>
      <c r="AL41" s="28"/>
      <c r="AM41" s="33"/>
      <c r="AN41" s="28"/>
      <c r="AO41" s="135"/>
      <c r="AP41" s="135"/>
      <c r="AQ41" s="255"/>
      <c r="AR41" s="255"/>
      <c r="AS41" s="135"/>
      <c r="AT41" s="135"/>
      <c r="AU41" s="135"/>
      <c r="AV41" s="256" t="s">
        <v>134</v>
      </c>
      <c r="CG41" s="243">
        <v>0</v>
      </c>
      <c r="CI41" s="243">
        <v>0</v>
      </c>
      <c r="CJ41" s="243">
        <v>0</v>
      </c>
      <c r="CK41" s="243">
        <v>0</v>
      </c>
    </row>
    <row r="42" spans="1:89" x14ac:dyDescent="0.2">
      <c r="A42" s="48" t="s">
        <v>166</v>
      </c>
      <c r="B42" s="249">
        <f>SUM(C42+D42+E42+F42+G42+H42+I42+J42+K42)</f>
        <v>0</v>
      </c>
      <c r="C42" s="250"/>
      <c r="D42" s="250"/>
      <c r="E42" s="250"/>
      <c r="F42" s="30"/>
      <c r="G42" s="30"/>
      <c r="H42" s="30"/>
      <c r="I42" s="30"/>
      <c r="J42" s="30"/>
      <c r="K42" s="30"/>
      <c r="L42" s="251"/>
      <c r="M42" s="251"/>
      <c r="N42" s="251"/>
      <c r="O42" s="251"/>
      <c r="P42" s="251"/>
      <c r="Q42" s="251"/>
      <c r="R42" s="251"/>
      <c r="S42" s="251"/>
      <c r="T42" s="27"/>
      <c r="U42" s="28"/>
      <c r="V42" s="27"/>
      <c r="W42" s="28"/>
      <c r="X42" s="253">
        <f t="shared" si="2"/>
        <v>0</v>
      </c>
      <c r="Y42" s="27"/>
      <c r="Z42" s="30"/>
      <c r="AA42" s="28"/>
      <c r="AB42" s="254">
        <f t="shared" si="1"/>
        <v>0</v>
      </c>
      <c r="AC42" s="27"/>
      <c r="AD42" s="30"/>
      <c r="AE42" s="28"/>
      <c r="AF42" s="52"/>
      <c r="AG42" s="28"/>
      <c r="AH42" s="27"/>
      <c r="AI42" s="28"/>
      <c r="AJ42" s="32"/>
      <c r="AK42" s="33"/>
      <c r="AL42" s="28"/>
      <c r="AM42" s="33"/>
      <c r="AN42" s="28"/>
      <c r="AO42" s="135"/>
      <c r="AP42" s="135"/>
      <c r="AQ42" s="255"/>
      <c r="AR42" s="255"/>
      <c r="AS42" s="135"/>
      <c r="AT42" s="135"/>
      <c r="AU42" s="135"/>
      <c r="AV42" s="256" t="s">
        <v>134</v>
      </c>
      <c r="CG42" s="243">
        <v>0</v>
      </c>
      <c r="CI42" s="243">
        <v>0</v>
      </c>
      <c r="CJ42" s="243">
        <v>0</v>
      </c>
      <c r="CK42" s="243">
        <v>0</v>
      </c>
    </row>
    <row r="43" spans="1:89" x14ac:dyDescent="0.2">
      <c r="A43" s="48" t="s">
        <v>167</v>
      </c>
      <c r="B43" s="249">
        <f>SUM(C43+D43+E43+F43+G43+H43+I43+J43+K43+L43+M43+N43+O43+P43+Q43+R43+S43)</f>
        <v>249</v>
      </c>
      <c r="C43" s="27"/>
      <c r="D43" s="49">
        <v>2</v>
      </c>
      <c r="E43" s="30">
        <v>4</v>
      </c>
      <c r="F43" s="30">
        <v>12</v>
      </c>
      <c r="G43" s="30">
        <v>16</v>
      </c>
      <c r="H43" s="30">
        <v>12</v>
      </c>
      <c r="I43" s="30">
        <v>22</v>
      </c>
      <c r="J43" s="30">
        <v>12</v>
      </c>
      <c r="K43" s="30">
        <v>33</v>
      </c>
      <c r="L43" s="30">
        <v>30</v>
      </c>
      <c r="M43" s="30">
        <v>30</v>
      </c>
      <c r="N43" s="30">
        <v>22</v>
      </c>
      <c r="O43" s="30">
        <v>25</v>
      </c>
      <c r="P43" s="30">
        <v>9</v>
      </c>
      <c r="Q43" s="30">
        <v>9</v>
      </c>
      <c r="R43" s="30">
        <v>3</v>
      </c>
      <c r="S43" s="28">
        <v>8</v>
      </c>
      <c r="T43" s="27">
        <v>6</v>
      </c>
      <c r="U43" s="28">
        <v>243</v>
      </c>
      <c r="V43" s="27">
        <v>96</v>
      </c>
      <c r="W43" s="28">
        <v>153</v>
      </c>
      <c r="X43" s="253">
        <f t="shared" si="2"/>
        <v>8</v>
      </c>
      <c r="Y43" s="27">
        <v>8</v>
      </c>
      <c r="Z43" s="30"/>
      <c r="AA43" s="28"/>
      <c r="AB43" s="254">
        <f t="shared" si="1"/>
        <v>13</v>
      </c>
      <c r="AC43" s="27">
        <v>13</v>
      </c>
      <c r="AD43" s="30"/>
      <c r="AE43" s="28"/>
      <c r="AF43" s="52">
        <v>10</v>
      </c>
      <c r="AG43" s="28">
        <v>0</v>
      </c>
      <c r="AH43" s="27">
        <v>5</v>
      </c>
      <c r="AI43" s="72">
        <v>34</v>
      </c>
      <c r="AJ43" s="32">
        <v>426</v>
      </c>
      <c r="AK43" s="33"/>
      <c r="AL43" s="28"/>
      <c r="AM43" s="33"/>
      <c r="AN43" s="28">
        <v>5</v>
      </c>
      <c r="AO43" s="135"/>
      <c r="AP43" s="135"/>
      <c r="AQ43" s="255"/>
      <c r="AR43" s="255"/>
      <c r="AS43" s="135"/>
      <c r="AT43" s="135"/>
      <c r="AU43" s="135"/>
      <c r="AV43" s="256" t="s">
        <v>134</v>
      </c>
      <c r="CG43" s="243">
        <v>0</v>
      </c>
      <c r="CI43" s="243">
        <v>0</v>
      </c>
      <c r="CJ43" s="243">
        <v>0</v>
      </c>
      <c r="CK43" s="243">
        <v>0</v>
      </c>
    </row>
    <row r="44" spans="1:89" x14ac:dyDescent="0.2">
      <c r="A44" s="48" t="s">
        <v>168</v>
      </c>
      <c r="B44" s="249">
        <f>SUM(C44+D44+E44+F44+G44+H44+I44+J44+K44)</f>
        <v>144</v>
      </c>
      <c r="C44" s="27">
        <v>82</v>
      </c>
      <c r="D44" s="49">
        <v>37</v>
      </c>
      <c r="E44" s="30">
        <v>25</v>
      </c>
      <c r="F44" s="30"/>
      <c r="G44" s="30"/>
      <c r="H44" s="30"/>
      <c r="I44" s="30"/>
      <c r="J44" s="30"/>
      <c r="K44" s="30"/>
      <c r="L44" s="251"/>
      <c r="M44" s="251"/>
      <c r="N44" s="251"/>
      <c r="O44" s="251"/>
      <c r="P44" s="251"/>
      <c r="Q44" s="251"/>
      <c r="R44" s="251"/>
      <c r="S44" s="251"/>
      <c r="T44" s="27">
        <v>144</v>
      </c>
      <c r="U44" s="28"/>
      <c r="V44" s="27">
        <v>113</v>
      </c>
      <c r="W44" s="28">
        <v>31</v>
      </c>
      <c r="X44" s="253">
        <f t="shared" si="2"/>
        <v>105</v>
      </c>
      <c r="Y44" s="27">
        <v>105</v>
      </c>
      <c r="Z44" s="30"/>
      <c r="AA44" s="28"/>
      <c r="AB44" s="254">
        <f t="shared" si="1"/>
        <v>0</v>
      </c>
      <c r="AC44" s="27"/>
      <c r="AD44" s="30"/>
      <c r="AE44" s="28"/>
      <c r="AF44" s="52">
        <v>67</v>
      </c>
      <c r="AG44" s="135">
        <v>0</v>
      </c>
      <c r="AH44" s="27">
        <v>21</v>
      </c>
      <c r="AI44" s="72"/>
      <c r="AJ44" s="32"/>
      <c r="AK44" s="33"/>
      <c r="AL44" s="28"/>
      <c r="AM44" s="33">
        <v>46</v>
      </c>
      <c r="AN44" s="28"/>
      <c r="AO44" s="135"/>
      <c r="AP44" s="135"/>
      <c r="AQ44" s="255"/>
      <c r="AR44" s="255"/>
      <c r="AS44" s="135"/>
      <c r="AT44" s="135"/>
      <c r="AU44" s="135"/>
      <c r="AV44" s="256" t="s">
        <v>134</v>
      </c>
      <c r="CG44" s="243">
        <v>0</v>
      </c>
      <c r="CI44" s="243">
        <v>0</v>
      </c>
      <c r="CJ44" s="243">
        <v>0</v>
      </c>
      <c r="CK44" s="243">
        <v>0</v>
      </c>
    </row>
    <row r="45" spans="1:89" x14ac:dyDescent="0.2">
      <c r="A45" s="48" t="s">
        <v>169</v>
      </c>
      <c r="B45" s="249">
        <f>SUM(C45+D45+E45+F45+G45+H45+I45+J45+K45+L45+M45+N45+O45+P45+Q45+R45+S45)</f>
        <v>607</v>
      </c>
      <c r="C45" s="27">
        <v>11</v>
      </c>
      <c r="D45" s="49">
        <v>18</v>
      </c>
      <c r="E45" s="30">
        <v>14</v>
      </c>
      <c r="F45" s="30">
        <v>23</v>
      </c>
      <c r="G45" s="30">
        <v>34</v>
      </c>
      <c r="H45" s="30">
        <v>57</v>
      </c>
      <c r="I45" s="30">
        <v>66</v>
      </c>
      <c r="J45" s="30">
        <v>64</v>
      </c>
      <c r="K45" s="30">
        <v>65</v>
      </c>
      <c r="L45" s="30">
        <v>65</v>
      </c>
      <c r="M45" s="30">
        <v>64</v>
      </c>
      <c r="N45" s="30">
        <v>45</v>
      </c>
      <c r="O45" s="30">
        <v>40</v>
      </c>
      <c r="P45" s="30">
        <v>41</v>
      </c>
      <c r="Q45" s="30"/>
      <c r="R45" s="30"/>
      <c r="S45" s="28"/>
      <c r="T45" s="27"/>
      <c r="U45" s="28">
        <v>607</v>
      </c>
      <c r="V45" s="27">
        <v>136</v>
      </c>
      <c r="W45" s="28">
        <v>471</v>
      </c>
      <c r="X45" s="253">
        <f t="shared" si="2"/>
        <v>0</v>
      </c>
      <c r="Y45" s="27"/>
      <c r="Z45" s="30"/>
      <c r="AA45" s="28"/>
      <c r="AB45" s="254">
        <f t="shared" si="1"/>
        <v>318</v>
      </c>
      <c r="AC45" s="27">
        <v>318</v>
      </c>
      <c r="AD45" s="30"/>
      <c r="AE45" s="28"/>
      <c r="AF45" s="52">
        <v>172</v>
      </c>
      <c r="AG45" s="80">
        <v>34</v>
      </c>
      <c r="AH45" s="62"/>
      <c r="AI45" s="72">
        <v>86</v>
      </c>
      <c r="AJ45" s="72">
        <v>105</v>
      </c>
      <c r="AK45" s="69"/>
      <c r="AL45" s="28">
        <v>34</v>
      </c>
      <c r="AM45" s="69"/>
      <c r="AN45" s="28">
        <v>37</v>
      </c>
      <c r="AO45" s="135"/>
      <c r="AP45" s="135"/>
      <c r="AQ45" s="255"/>
      <c r="AR45" s="255"/>
      <c r="AS45" s="135"/>
      <c r="AT45" s="135"/>
      <c r="AU45" s="135"/>
      <c r="AV45" s="256" t="s">
        <v>134</v>
      </c>
      <c r="CG45" s="243">
        <v>0</v>
      </c>
      <c r="CI45" s="243">
        <v>0</v>
      </c>
      <c r="CJ45" s="243">
        <v>0</v>
      </c>
      <c r="CK45" s="243">
        <v>0</v>
      </c>
    </row>
    <row r="46" spans="1:89" x14ac:dyDescent="0.2">
      <c r="A46" s="258" t="s">
        <v>170</v>
      </c>
      <c r="B46" s="249">
        <f>SUM(C46+D46+E46+F46+G46+H46+I46+J46+K46+L46+M46+N46+O46+P46+Q46+R46+S46)</f>
        <v>0</v>
      </c>
      <c r="C46" s="250"/>
      <c r="D46" s="250"/>
      <c r="E46" s="250"/>
      <c r="F46" s="250"/>
      <c r="G46" s="30"/>
      <c r="H46" s="30"/>
      <c r="I46" s="30"/>
      <c r="J46" s="30"/>
      <c r="K46" s="30"/>
      <c r="L46" s="30"/>
      <c r="M46" s="30"/>
      <c r="N46" s="30"/>
      <c r="O46" s="30"/>
      <c r="P46" s="30"/>
      <c r="Q46" s="30"/>
      <c r="R46" s="30"/>
      <c r="S46" s="28"/>
      <c r="T46" s="27"/>
      <c r="U46" s="28"/>
      <c r="V46" s="27"/>
      <c r="W46" s="28"/>
      <c r="X46" s="253">
        <f t="shared" si="2"/>
        <v>0</v>
      </c>
      <c r="Y46" s="27"/>
      <c r="Z46" s="30"/>
      <c r="AA46" s="28"/>
      <c r="AB46" s="254">
        <f t="shared" si="1"/>
        <v>0</v>
      </c>
      <c r="AC46" s="27"/>
      <c r="AD46" s="30"/>
      <c r="AE46" s="28"/>
      <c r="AF46" s="52"/>
      <c r="AG46" s="28"/>
      <c r="AH46" s="27"/>
      <c r="AI46" s="28"/>
      <c r="AJ46" s="32"/>
      <c r="AK46" s="33"/>
      <c r="AL46" s="28"/>
      <c r="AM46" s="33"/>
      <c r="AN46" s="28"/>
      <c r="AO46" s="135"/>
      <c r="AP46" s="135"/>
      <c r="AQ46" s="255"/>
      <c r="AR46" s="255"/>
      <c r="AS46" s="135"/>
      <c r="AT46" s="135"/>
      <c r="AU46" s="135"/>
      <c r="AV46" s="256" t="s">
        <v>134</v>
      </c>
      <c r="CG46" s="243">
        <v>0</v>
      </c>
      <c r="CI46" s="243">
        <v>0</v>
      </c>
      <c r="CJ46" s="243">
        <v>0</v>
      </c>
      <c r="CK46" s="243">
        <v>0</v>
      </c>
    </row>
    <row r="47" spans="1:89" x14ac:dyDescent="0.2">
      <c r="A47" s="67" t="s">
        <v>171</v>
      </c>
      <c r="B47" s="249">
        <f>SUM(C47+D47+E47+F47+G47+H47+I47+J47+K47+L47+M47+N47+O47+P47+Q47+R47+S47)</f>
        <v>0</v>
      </c>
      <c r="C47" s="250"/>
      <c r="D47" s="250"/>
      <c r="E47" s="250"/>
      <c r="F47" s="250"/>
      <c r="G47" s="30"/>
      <c r="H47" s="30"/>
      <c r="I47" s="30"/>
      <c r="J47" s="30"/>
      <c r="K47" s="30"/>
      <c r="L47" s="30"/>
      <c r="M47" s="30"/>
      <c r="N47" s="30"/>
      <c r="O47" s="30"/>
      <c r="P47" s="30"/>
      <c r="Q47" s="30"/>
      <c r="R47" s="30"/>
      <c r="S47" s="28"/>
      <c r="T47" s="27"/>
      <c r="U47" s="28"/>
      <c r="V47" s="27"/>
      <c r="W47" s="28"/>
      <c r="X47" s="253">
        <f t="shared" si="2"/>
        <v>0</v>
      </c>
      <c r="Y47" s="27"/>
      <c r="Z47" s="30"/>
      <c r="AA47" s="28"/>
      <c r="AB47" s="254">
        <f t="shared" si="1"/>
        <v>0</v>
      </c>
      <c r="AC47" s="27"/>
      <c r="AD47" s="30"/>
      <c r="AE47" s="28"/>
      <c r="AF47" s="52"/>
      <c r="AG47" s="80"/>
      <c r="AH47" s="62"/>
      <c r="AI47" s="28"/>
      <c r="AJ47" s="32"/>
      <c r="AK47" s="69"/>
      <c r="AL47" s="28"/>
      <c r="AM47" s="69"/>
      <c r="AN47" s="28"/>
      <c r="AO47" s="135"/>
      <c r="AP47" s="135"/>
      <c r="AQ47" s="255"/>
      <c r="AR47" s="255"/>
      <c r="AS47" s="135"/>
      <c r="AT47" s="135"/>
      <c r="AU47" s="135"/>
      <c r="AV47" s="256" t="s">
        <v>134</v>
      </c>
      <c r="CG47" s="243">
        <v>0</v>
      </c>
      <c r="CI47" s="243">
        <v>0</v>
      </c>
      <c r="CJ47" s="243">
        <v>0</v>
      </c>
      <c r="CK47" s="243">
        <v>0</v>
      </c>
    </row>
    <row r="48" spans="1:89" x14ac:dyDescent="0.2">
      <c r="A48" s="48" t="s">
        <v>172</v>
      </c>
      <c r="B48" s="249">
        <f>SUM(C48+D48+E48+F48+G48+H48+I48+J48+K48)</f>
        <v>0</v>
      </c>
      <c r="C48" s="250"/>
      <c r="D48" s="250"/>
      <c r="E48" s="250"/>
      <c r="F48" s="250"/>
      <c r="G48" s="250"/>
      <c r="H48" s="250"/>
      <c r="I48" s="250"/>
      <c r="J48" s="250"/>
      <c r="K48" s="250"/>
      <c r="L48" s="251"/>
      <c r="M48" s="251"/>
      <c r="N48" s="251"/>
      <c r="O48" s="251"/>
      <c r="P48" s="251"/>
      <c r="Q48" s="251"/>
      <c r="R48" s="251"/>
      <c r="S48" s="251"/>
      <c r="T48" s="27"/>
      <c r="U48" s="28"/>
      <c r="V48" s="27"/>
      <c r="W48" s="28"/>
      <c r="X48" s="253">
        <f t="shared" si="2"/>
        <v>0</v>
      </c>
      <c r="Y48" s="27"/>
      <c r="Z48" s="30"/>
      <c r="AA48" s="28"/>
      <c r="AB48" s="254">
        <f t="shared" si="1"/>
        <v>0</v>
      </c>
      <c r="AC48" s="27"/>
      <c r="AD48" s="30"/>
      <c r="AE48" s="28"/>
      <c r="AF48" s="52"/>
      <c r="AG48" s="28"/>
      <c r="AH48" s="27"/>
      <c r="AI48" s="28"/>
      <c r="AJ48" s="32"/>
      <c r="AK48" s="33"/>
      <c r="AL48" s="28"/>
      <c r="AM48" s="28"/>
      <c r="AN48" s="28"/>
      <c r="AO48" s="135"/>
      <c r="AP48" s="135"/>
      <c r="AQ48" s="255"/>
      <c r="AR48" s="251"/>
      <c r="AS48" s="135"/>
      <c r="AT48" s="135"/>
      <c r="AU48" s="135"/>
      <c r="AV48" s="256" t="s">
        <v>134</v>
      </c>
      <c r="CG48" s="243">
        <v>0</v>
      </c>
      <c r="CI48" s="243">
        <v>0</v>
      </c>
      <c r="CJ48" s="243">
        <v>0</v>
      </c>
      <c r="CK48" s="243">
        <v>0</v>
      </c>
    </row>
    <row r="49" spans="1:89" x14ac:dyDescent="0.2">
      <c r="A49" s="48" t="s">
        <v>173</v>
      </c>
      <c r="B49" s="249">
        <f t="shared" ref="B49:B56" si="3">SUM(C49+D49+E49+F49+G49+H49+I49+J49+K49+L49+M49+N49+O49+P49+Q49+R49+S49)</f>
        <v>0</v>
      </c>
      <c r="C49" s="250"/>
      <c r="D49" s="250"/>
      <c r="E49" s="250"/>
      <c r="F49" s="250"/>
      <c r="G49" s="30"/>
      <c r="H49" s="30"/>
      <c r="I49" s="30"/>
      <c r="J49" s="30"/>
      <c r="K49" s="30"/>
      <c r="L49" s="30"/>
      <c r="M49" s="30"/>
      <c r="N49" s="30"/>
      <c r="O49" s="30"/>
      <c r="P49" s="30"/>
      <c r="Q49" s="30"/>
      <c r="R49" s="30"/>
      <c r="S49" s="28"/>
      <c r="T49" s="27"/>
      <c r="U49" s="28"/>
      <c r="V49" s="27"/>
      <c r="W49" s="28"/>
      <c r="X49" s="253">
        <f t="shared" si="2"/>
        <v>0</v>
      </c>
      <c r="Y49" s="27"/>
      <c r="Z49" s="30"/>
      <c r="AA49" s="28"/>
      <c r="AB49" s="254">
        <f t="shared" si="1"/>
        <v>0</v>
      </c>
      <c r="AC49" s="27"/>
      <c r="AD49" s="30"/>
      <c r="AE49" s="28"/>
      <c r="AF49" s="52"/>
      <c r="AG49" s="28"/>
      <c r="AH49" s="62"/>
      <c r="AI49" s="28"/>
      <c r="AJ49" s="32"/>
      <c r="AK49" s="69"/>
      <c r="AL49" s="28"/>
      <c r="AM49" s="69"/>
      <c r="AN49" s="28"/>
      <c r="AO49" s="135"/>
      <c r="AP49" s="135"/>
      <c r="AQ49" s="255"/>
      <c r="AR49" s="255"/>
      <c r="AS49" s="135"/>
      <c r="AT49" s="135"/>
      <c r="AU49" s="135"/>
      <c r="AV49" s="256" t="s">
        <v>134</v>
      </c>
      <c r="CG49" s="243">
        <v>0</v>
      </c>
      <c r="CI49" s="243">
        <v>0</v>
      </c>
      <c r="CJ49" s="243">
        <v>0</v>
      </c>
      <c r="CK49" s="243">
        <v>0</v>
      </c>
    </row>
    <row r="50" spans="1:89" x14ac:dyDescent="0.2">
      <c r="A50" s="48" t="s">
        <v>174</v>
      </c>
      <c r="B50" s="249">
        <f t="shared" si="3"/>
        <v>0</v>
      </c>
      <c r="C50" s="27"/>
      <c r="D50" s="49"/>
      <c r="E50" s="30"/>
      <c r="F50" s="30"/>
      <c r="G50" s="30"/>
      <c r="H50" s="30"/>
      <c r="I50" s="30"/>
      <c r="J50" s="30"/>
      <c r="K50" s="30"/>
      <c r="L50" s="30"/>
      <c r="M50" s="30"/>
      <c r="N50" s="30"/>
      <c r="O50" s="30"/>
      <c r="P50" s="30"/>
      <c r="Q50" s="30"/>
      <c r="R50" s="30"/>
      <c r="S50" s="28"/>
      <c r="T50" s="27"/>
      <c r="U50" s="28"/>
      <c r="V50" s="27"/>
      <c r="W50" s="28"/>
      <c r="X50" s="253">
        <f t="shared" si="2"/>
        <v>0</v>
      </c>
      <c r="Y50" s="27"/>
      <c r="Z50" s="30"/>
      <c r="AA50" s="28"/>
      <c r="AB50" s="254">
        <f t="shared" si="1"/>
        <v>0</v>
      </c>
      <c r="AC50" s="27"/>
      <c r="AD50" s="30"/>
      <c r="AE50" s="28"/>
      <c r="AF50" s="52"/>
      <c r="AG50" s="80"/>
      <c r="AH50" s="62"/>
      <c r="AI50" s="28"/>
      <c r="AJ50" s="32"/>
      <c r="AK50" s="69"/>
      <c r="AL50" s="28"/>
      <c r="AM50" s="69"/>
      <c r="AN50" s="28"/>
      <c r="AO50" s="135"/>
      <c r="AP50" s="135"/>
      <c r="AQ50" s="255"/>
      <c r="AR50" s="255"/>
      <c r="AS50" s="135"/>
      <c r="AT50" s="135"/>
      <c r="AU50" s="135"/>
      <c r="AV50" s="256" t="s">
        <v>134</v>
      </c>
      <c r="CG50" s="243">
        <v>0</v>
      </c>
      <c r="CI50" s="243">
        <v>0</v>
      </c>
      <c r="CJ50" s="243">
        <v>0</v>
      </c>
      <c r="CK50" s="243">
        <v>0</v>
      </c>
    </row>
    <row r="51" spans="1:89" x14ac:dyDescent="0.2">
      <c r="A51" s="48" t="s">
        <v>175</v>
      </c>
      <c r="B51" s="249">
        <f t="shared" si="3"/>
        <v>0</v>
      </c>
      <c r="C51" s="27"/>
      <c r="D51" s="49"/>
      <c r="E51" s="30"/>
      <c r="F51" s="30"/>
      <c r="G51" s="30"/>
      <c r="H51" s="30"/>
      <c r="I51" s="30"/>
      <c r="J51" s="30"/>
      <c r="K51" s="30"/>
      <c r="L51" s="30"/>
      <c r="M51" s="30"/>
      <c r="N51" s="30"/>
      <c r="O51" s="30"/>
      <c r="P51" s="30"/>
      <c r="Q51" s="30"/>
      <c r="R51" s="30"/>
      <c r="S51" s="28"/>
      <c r="T51" s="27"/>
      <c r="U51" s="28"/>
      <c r="V51" s="27"/>
      <c r="W51" s="28"/>
      <c r="X51" s="253">
        <f t="shared" si="2"/>
        <v>0</v>
      </c>
      <c r="Y51" s="27"/>
      <c r="Z51" s="30"/>
      <c r="AA51" s="28"/>
      <c r="AB51" s="254">
        <f t="shared" si="1"/>
        <v>0</v>
      </c>
      <c r="AC51" s="27"/>
      <c r="AD51" s="30"/>
      <c r="AE51" s="28"/>
      <c r="AF51" s="52"/>
      <c r="AG51" s="28"/>
      <c r="AH51" s="62"/>
      <c r="AI51" s="28"/>
      <c r="AJ51" s="32"/>
      <c r="AK51" s="69"/>
      <c r="AL51" s="28"/>
      <c r="AM51" s="69"/>
      <c r="AN51" s="28"/>
      <c r="AO51" s="135"/>
      <c r="AP51" s="135"/>
      <c r="AQ51" s="255"/>
      <c r="AR51" s="255"/>
      <c r="AS51" s="135"/>
      <c r="AT51" s="135"/>
      <c r="AU51" s="135"/>
      <c r="AV51" s="256" t="s">
        <v>134</v>
      </c>
      <c r="CG51" s="243">
        <v>0</v>
      </c>
      <c r="CI51" s="243">
        <v>0</v>
      </c>
      <c r="CJ51" s="243">
        <v>0</v>
      </c>
      <c r="CK51" s="243">
        <v>0</v>
      </c>
    </row>
    <row r="52" spans="1:89" x14ac:dyDescent="0.2">
      <c r="A52" s="48" t="s">
        <v>176</v>
      </c>
      <c r="B52" s="249">
        <f t="shared" si="3"/>
        <v>0</v>
      </c>
      <c r="C52" s="27"/>
      <c r="D52" s="49"/>
      <c r="E52" s="30"/>
      <c r="F52" s="30"/>
      <c r="G52" s="30"/>
      <c r="H52" s="30"/>
      <c r="I52" s="30"/>
      <c r="J52" s="30"/>
      <c r="K52" s="30"/>
      <c r="L52" s="30"/>
      <c r="M52" s="30"/>
      <c r="N52" s="30"/>
      <c r="O52" s="30"/>
      <c r="P52" s="30"/>
      <c r="Q52" s="30"/>
      <c r="R52" s="30"/>
      <c r="S52" s="28"/>
      <c r="T52" s="27"/>
      <c r="U52" s="28"/>
      <c r="V52" s="27"/>
      <c r="W52" s="28"/>
      <c r="X52" s="253">
        <f t="shared" si="2"/>
        <v>0</v>
      </c>
      <c r="Y52" s="27"/>
      <c r="Z52" s="30"/>
      <c r="AA52" s="28"/>
      <c r="AB52" s="254">
        <f t="shared" si="1"/>
        <v>0</v>
      </c>
      <c r="AC52" s="27"/>
      <c r="AD52" s="30"/>
      <c r="AE52" s="28"/>
      <c r="AF52" s="52"/>
      <c r="AG52" s="71"/>
      <c r="AH52" s="27"/>
      <c r="AI52" s="28"/>
      <c r="AJ52" s="32"/>
      <c r="AK52" s="33"/>
      <c r="AL52" s="28"/>
      <c r="AM52" s="259"/>
      <c r="AN52" s="71"/>
      <c r="AO52" s="135"/>
      <c r="AP52" s="135"/>
      <c r="AQ52" s="255"/>
      <c r="AR52" s="255"/>
      <c r="AS52" s="135"/>
      <c r="AT52" s="135"/>
      <c r="AU52" s="135"/>
      <c r="AV52" s="256" t="s">
        <v>134</v>
      </c>
      <c r="CG52" s="243">
        <v>0</v>
      </c>
      <c r="CI52" s="243">
        <v>0</v>
      </c>
      <c r="CJ52" s="243">
        <v>0</v>
      </c>
      <c r="CK52" s="243">
        <v>0</v>
      </c>
    </row>
    <row r="53" spans="1:89" x14ac:dyDescent="0.2">
      <c r="A53" s="48" t="s">
        <v>177</v>
      </c>
      <c r="B53" s="249">
        <f t="shared" si="3"/>
        <v>0</v>
      </c>
      <c r="C53" s="27"/>
      <c r="D53" s="49"/>
      <c r="E53" s="30"/>
      <c r="F53" s="30"/>
      <c r="G53" s="30"/>
      <c r="H53" s="30"/>
      <c r="I53" s="30"/>
      <c r="J53" s="30"/>
      <c r="K53" s="30"/>
      <c r="L53" s="30"/>
      <c r="M53" s="30"/>
      <c r="N53" s="30"/>
      <c r="O53" s="30"/>
      <c r="P53" s="30"/>
      <c r="Q53" s="30"/>
      <c r="R53" s="30"/>
      <c r="S53" s="28"/>
      <c r="T53" s="27"/>
      <c r="U53" s="28"/>
      <c r="V53" s="27"/>
      <c r="W53" s="28"/>
      <c r="X53" s="253">
        <f t="shared" si="2"/>
        <v>0</v>
      </c>
      <c r="Y53" s="27"/>
      <c r="Z53" s="30"/>
      <c r="AA53" s="28"/>
      <c r="AB53" s="254">
        <f t="shared" si="1"/>
        <v>0</v>
      </c>
      <c r="AC53" s="27"/>
      <c r="AD53" s="30"/>
      <c r="AE53" s="28"/>
      <c r="AF53" s="52"/>
      <c r="AG53" s="71"/>
      <c r="AH53" s="27"/>
      <c r="AI53" s="28"/>
      <c r="AJ53" s="32"/>
      <c r="AK53" s="33"/>
      <c r="AL53" s="28"/>
      <c r="AM53" s="259"/>
      <c r="AN53" s="71"/>
      <c r="AO53" s="135"/>
      <c r="AP53" s="135"/>
      <c r="AQ53" s="255"/>
      <c r="AR53" s="255"/>
      <c r="AS53" s="135"/>
      <c r="AT53" s="135"/>
      <c r="AU53" s="135"/>
      <c r="AV53" s="256" t="s">
        <v>134</v>
      </c>
      <c r="CG53" s="243">
        <v>0</v>
      </c>
      <c r="CI53" s="243">
        <v>0</v>
      </c>
      <c r="CJ53" s="243">
        <v>0</v>
      </c>
      <c r="CK53" s="243">
        <v>0</v>
      </c>
    </row>
    <row r="54" spans="1:89" x14ac:dyDescent="0.2">
      <c r="A54" s="48" t="s">
        <v>178</v>
      </c>
      <c r="B54" s="249">
        <f t="shared" si="3"/>
        <v>0</v>
      </c>
      <c r="C54" s="27"/>
      <c r="D54" s="49"/>
      <c r="E54" s="30"/>
      <c r="F54" s="30"/>
      <c r="G54" s="30"/>
      <c r="H54" s="30"/>
      <c r="I54" s="30"/>
      <c r="J54" s="30"/>
      <c r="K54" s="30"/>
      <c r="L54" s="30"/>
      <c r="M54" s="30"/>
      <c r="N54" s="30"/>
      <c r="O54" s="30"/>
      <c r="P54" s="30"/>
      <c r="Q54" s="30"/>
      <c r="R54" s="30"/>
      <c r="S54" s="28"/>
      <c r="T54" s="27"/>
      <c r="U54" s="28"/>
      <c r="V54" s="27"/>
      <c r="W54" s="28"/>
      <c r="X54" s="253">
        <f t="shared" si="2"/>
        <v>0</v>
      </c>
      <c r="Y54" s="27"/>
      <c r="Z54" s="30"/>
      <c r="AA54" s="28"/>
      <c r="AB54" s="254">
        <f t="shared" si="1"/>
        <v>0</v>
      </c>
      <c r="AC54" s="27"/>
      <c r="AD54" s="30"/>
      <c r="AE54" s="28"/>
      <c r="AF54" s="52"/>
      <c r="AG54" s="71"/>
      <c r="AH54" s="27"/>
      <c r="AI54" s="28"/>
      <c r="AJ54" s="32"/>
      <c r="AK54" s="33"/>
      <c r="AL54" s="28"/>
      <c r="AM54" s="259"/>
      <c r="AN54" s="71"/>
      <c r="AO54" s="135"/>
      <c r="AP54" s="135"/>
      <c r="AQ54" s="255"/>
      <c r="AR54" s="255"/>
      <c r="AS54" s="135"/>
      <c r="AT54" s="135"/>
      <c r="AU54" s="135"/>
      <c r="AV54" s="256" t="s">
        <v>134</v>
      </c>
      <c r="CG54" s="243">
        <v>0</v>
      </c>
      <c r="CI54" s="243">
        <v>0</v>
      </c>
      <c r="CJ54" s="243">
        <v>0</v>
      </c>
      <c r="CK54" s="243">
        <v>0</v>
      </c>
    </row>
    <row r="55" spans="1:89" x14ac:dyDescent="0.2">
      <c r="A55" s="21" t="s">
        <v>179</v>
      </c>
      <c r="B55" s="249">
        <f t="shared" si="3"/>
        <v>130</v>
      </c>
      <c r="C55" s="27"/>
      <c r="D55" s="49"/>
      <c r="E55" s="30"/>
      <c r="F55" s="30">
        <v>1</v>
      </c>
      <c r="G55" s="30"/>
      <c r="H55" s="30"/>
      <c r="I55" s="30">
        <v>5</v>
      </c>
      <c r="J55" s="30">
        <v>3</v>
      </c>
      <c r="K55" s="30"/>
      <c r="L55" s="30"/>
      <c r="M55" s="30">
        <v>10</v>
      </c>
      <c r="N55" s="30">
        <v>15</v>
      </c>
      <c r="O55" s="30">
        <v>16</v>
      </c>
      <c r="P55" s="30">
        <v>15</v>
      </c>
      <c r="Q55" s="30">
        <v>17</v>
      </c>
      <c r="R55" s="30">
        <v>20</v>
      </c>
      <c r="S55" s="28">
        <v>28</v>
      </c>
      <c r="T55" s="27"/>
      <c r="U55" s="28">
        <v>130</v>
      </c>
      <c r="V55" s="27">
        <v>57</v>
      </c>
      <c r="W55" s="28">
        <v>73</v>
      </c>
      <c r="X55" s="253">
        <f t="shared" si="2"/>
        <v>0</v>
      </c>
      <c r="Y55" s="27"/>
      <c r="Z55" s="30"/>
      <c r="AA55" s="28"/>
      <c r="AB55" s="254">
        <f t="shared" si="1"/>
        <v>21</v>
      </c>
      <c r="AC55" s="27">
        <v>21</v>
      </c>
      <c r="AD55" s="30"/>
      <c r="AE55" s="28"/>
      <c r="AF55" s="52"/>
      <c r="AG55" s="71">
        <v>0</v>
      </c>
      <c r="AH55" s="27"/>
      <c r="AI55" s="28">
        <v>18</v>
      </c>
      <c r="AJ55" s="32"/>
      <c r="AK55" s="33"/>
      <c r="AL55" s="28"/>
      <c r="AM55" s="259"/>
      <c r="AN55" s="71"/>
      <c r="AO55" s="135"/>
      <c r="AP55" s="135"/>
      <c r="AQ55" s="255"/>
      <c r="AR55" s="255"/>
      <c r="AS55" s="135"/>
      <c r="AT55" s="135"/>
      <c r="AU55" s="135"/>
      <c r="AV55" s="256" t="s">
        <v>137</v>
      </c>
      <c r="CE55" s="243" t="s">
        <v>138</v>
      </c>
      <c r="CG55" s="243">
        <v>0</v>
      </c>
      <c r="CI55" s="243">
        <v>0</v>
      </c>
      <c r="CJ55" s="243">
        <v>0</v>
      </c>
      <c r="CK55" s="243">
        <v>1</v>
      </c>
    </row>
    <row r="56" spans="1:89" x14ac:dyDescent="0.2">
      <c r="A56" s="67" t="s">
        <v>180</v>
      </c>
      <c r="B56" s="249">
        <f t="shared" si="3"/>
        <v>280</v>
      </c>
      <c r="C56" s="27"/>
      <c r="D56" s="49"/>
      <c r="E56" s="30"/>
      <c r="F56" s="30">
        <v>24</v>
      </c>
      <c r="G56" s="30">
        <v>38</v>
      </c>
      <c r="H56" s="30">
        <v>79</v>
      </c>
      <c r="I56" s="30">
        <v>63</v>
      </c>
      <c r="J56" s="30">
        <v>56</v>
      </c>
      <c r="K56" s="30">
        <v>20</v>
      </c>
      <c r="L56" s="30"/>
      <c r="M56" s="30"/>
      <c r="N56" s="30"/>
      <c r="O56" s="30"/>
      <c r="P56" s="30"/>
      <c r="Q56" s="30"/>
      <c r="R56" s="30"/>
      <c r="S56" s="28"/>
      <c r="T56" s="27"/>
      <c r="U56" s="28">
        <v>280</v>
      </c>
      <c r="V56" s="27"/>
      <c r="W56" s="28">
        <v>280</v>
      </c>
      <c r="X56" s="253">
        <f t="shared" si="2"/>
        <v>0</v>
      </c>
      <c r="Y56" s="27"/>
      <c r="Z56" s="30"/>
      <c r="AA56" s="28"/>
      <c r="AB56" s="254">
        <f t="shared" si="1"/>
        <v>141</v>
      </c>
      <c r="AC56" s="27">
        <v>141</v>
      </c>
      <c r="AD56" s="30"/>
      <c r="AE56" s="28"/>
      <c r="AF56" s="52">
        <v>20</v>
      </c>
      <c r="AG56" s="71">
        <v>0</v>
      </c>
      <c r="AH56" s="27"/>
      <c r="AI56" s="28">
        <v>54</v>
      </c>
      <c r="AJ56" s="32"/>
      <c r="AK56" s="33"/>
      <c r="AL56" s="28"/>
      <c r="AM56" s="259"/>
      <c r="AN56" s="71">
        <v>8</v>
      </c>
      <c r="AO56" s="135"/>
      <c r="AP56" s="135"/>
      <c r="AQ56" s="255"/>
      <c r="AR56" s="255"/>
      <c r="AS56" s="135"/>
      <c r="AT56" s="135"/>
      <c r="AU56" s="135"/>
      <c r="AV56" s="256" t="s">
        <v>134</v>
      </c>
      <c r="CG56" s="243">
        <v>0</v>
      </c>
      <c r="CI56" s="243">
        <v>0</v>
      </c>
      <c r="CJ56" s="243">
        <v>0</v>
      </c>
      <c r="CK56" s="243">
        <v>0</v>
      </c>
    </row>
    <row r="57" spans="1:89" x14ac:dyDescent="0.2">
      <c r="A57" s="67" t="s">
        <v>181</v>
      </c>
      <c r="B57" s="249">
        <f>SUM(C57+D57+E57+F57+G57+H57+I57+J57+K57)</f>
        <v>0</v>
      </c>
      <c r="C57" s="27"/>
      <c r="D57" s="49"/>
      <c r="E57" s="30"/>
      <c r="F57" s="30"/>
      <c r="G57" s="30"/>
      <c r="H57" s="30"/>
      <c r="I57" s="30"/>
      <c r="J57" s="30"/>
      <c r="K57" s="30"/>
      <c r="L57" s="251"/>
      <c r="M57" s="251"/>
      <c r="N57" s="251"/>
      <c r="O57" s="251"/>
      <c r="P57" s="251"/>
      <c r="Q57" s="251"/>
      <c r="R57" s="251"/>
      <c r="S57" s="251"/>
      <c r="T57" s="27"/>
      <c r="U57" s="28"/>
      <c r="V57" s="27"/>
      <c r="W57" s="28"/>
      <c r="X57" s="253">
        <f t="shared" si="2"/>
        <v>0</v>
      </c>
      <c r="Y57" s="27"/>
      <c r="Z57" s="30"/>
      <c r="AA57" s="28"/>
      <c r="AB57" s="254">
        <f t="shared" si="1"/>
        <v>0</v>
      </c>
      <c r="AC57" s="27"/>
      <c r="AD57" s="30"/>
      <c r="AE57" s="28"/>
      <c r="AF57" s="52"/>
      <c r="AG57" s="71"/>
      <c r="AH57" s="27"/>
      <c r="AI57" s="28"/>
      <c r="AJ57" s="32"/>
      <c r="AK57" s="33"/>
      <c r="AL57" s="28"/>
      <c r="AM57" s="259"/>
      <c r="AN57" s="71"/>
      <c r="AO57" s="135"/>
      <c r="AP57" s="135"/>
      <c r="AQ57" s="255"/>
      <c r="AR57" s="255"/>
      <c r="AS57" s="135"/>
      <c r="AT57" s="135"/>
      <c r="AU57" s="135"/>
      <c r="AV57" s="256" t="s">
        <v>134</v>
      </c>
      <c r="CG57" s="243">
        <v>0</v>
      </c>
      <c r="CI57" s="243">
        <v>0</v>
      </c>
      <c r="CJ57" s="243">
        <v>0</v>
      </c>
      <c r="CK57" s="243">
        <v>0</v>
      </c>
    </row>
    <row r="58" spans="1:89" x14ac:dyDescent="0.2">
      <c r="A58" s="67" t="s">
        <v>182</v>
      </c>
      <c r="B58" s="249">
        <f>SUM(C58+D58+E58+F58+G58+H58+I58+J58+K58+L58+M58+N58+O58+P58+Q58+R58+S58)</f>
        <v>541</v>
      </c>
      <c r="C58" s="27">
        <v>9</v>
      </c>
      <c r="D58" s="49">
        <v>11</v>
      </c>
      <c r="E58" s="30">
        <v>9</v>
      </c>
      <c r="F58" s="30">
        <v>20</v>
      </c>
      <c r="G58" s="30">
        <v>13</v>
      </c>
      <c r="H58" s="30">
        <v>36</v>
      </c>
      <c r="I58" s="30">
        <v>47</v>
      </c>
      <c r="J58" s="30">
        <v>56</v>
      </c>
      <c r="K58" s="30">
        <v>69</v>
      </c>
      <c r="L58" s="30">
        <v>71</v>
      </c>
      <c r="M58" s="30">
        <v>91</v>
      </c>
      <c r="N58" s="30">
        <v>49</v>
      </c>
      <c r="O58" s="30">
        <v>25</v>
      </c>
      <c r="P58" s="30">
        <v>19</v>
      </c>
      <c r="Q58" s="30">
        <v>9</v>
      </c>
      <c r="R58" s="30">
        <v>1</v>
      </c>
      <c r="S58" s="28">
        <v>6</v>
      </c>
      <c r="T58" s="27">
        <v>29</v>
      </c>
      <c r="U58" s="28">
        <v>512</v>
      </c>
      <c r="V58" s="27"/>
      <c r="W58" s="28">
        <v>541</v>
      </c>
      <c r="X58" s="253">
        <f t="shared" si="2"/>
        <v>31</v>
      </c>
      <c r="Y58" s="27">
        <v>31</v>
      </c>
      <c r="Z58" s="30"/>
      <c r="AA58" s="28"/>
      <c r="AB58" s="254">
        <f t="shared" si="1"/>
        <v>276</v>
      </c>
      <c r="AC58" s="27">
        <v>276</v>
      </c>
      <c r="AD58" s="30"/>
      <c r="AE58" s="28"/>
      <c r="AF58" s="52">
        <v>83</v>
      </c>
      <c r="AG58" s="71">
        <v>0</v>
      </c>
      <c r="AH58" s="27">
        <v>2</v>
      </c>
      <c r="AI58" s="28">
        <v>78</v>
      </c>
      <c r="AJ58" s="32"/>
      <c r="AK58" s="33"/>
      <c r="AL58" s="28">
        <v>4</v>
      </c>
      <c r="AM58" s="259">
        <v>7</v>
      </c>
      <c r="AN58" s="71">
        <v>50</v>
      </c>
      <c r="AO58" s="135"/>
      <c r="AP58" s="135"/>
      <c r="AQ58" s="255"/>
      <c r="AR58" s="255"/>
      <c r="AS58" s="135"/>
      <c r="AT58" s="135"/>
      <c r="AU58" s="135"/>
      <c r="AV58" s="256" t="s">
        <v>134</v>
      </c>
      <c r="CG58" s="243">
        <v>0</v>
      </c>
      <c r="CI58" s="243">
        <v>0</v>
      </c>
      <c r="CJ58" s="243">
        <v>0</v>
      </c>
      <c r="CK58" s="243">
        <v>0</v>
      </c>
    </row>
    <row r="59" spans="1:89" x14ac:dyDescent="0.2">
      <c r="A59" s="48" t="s">
        <v>183</v>
      </c>
      <c r="B59" s="249">
        <f>SUM(C59+D59+E59+F59+G59+H59+I59+J59+K59+L59+M59+N59+O59+P59+Q59+R59+S59)</f>
        <v>699</v>
      </c>
      <c r="C59" s="27">
        <v>47</v>
      </c>
      <c r="D59" s="49">
        <v>15</v>
      </c>
      <c r="E59" s="30">
        <v>3</v>
      </c>
      <c r="F59" s="30">
        <v>8</v>
      </c>
      <c r="G59" s="30">
        <v>4</v>
      </c>
      <c r="H59" s="30">
        <v>9</v>
      </c>
      <c r="I59" s="30">
        <v>8</v>
      </c>
      <c r="J59" s="30">
        <v>6</v>
      </c>
      <c r="K59" s="30">
        <v>15</v>
      </c>
      <c r="L59" s="30">
        <v>23</v>
      </c>
      <c r="M59" s="30">
        <v>36</v>
      </c>
      <c r="N59" s="30">
        <v>42</v>
      </c>
      <c r="O59" s="30">
        <v>56</v>
      </c>
      <c r="P59" s="30">
        <v>92</v>
      </c>
      <c r="Q59" s="30">
        <v>109</v>
      </c>
      <c r="R59" s="30">
        <v>132</v>
      </c>
      <c r="S59" s="28">
        <v>94</v>
      </c>
      <c r="T59" s="27">
        <v>65</v>
      </c>
      <c r="U59" s="28">
        <v>634</v>
      </c>
      <c r="V59" s="27">
        <v>316</v>
      </c>
      <c r="W59" s="28">
        <v>383</v>
      </c>
      <c r="X59" s="253">
        <f t="shared" si="2"/>
        <v>39</v>
      </c>
      <c r="Y59" s="27">
        <v>39</v>
      </c>
      <c r="Z59" s="30"/>
      <c r="AA59" s="28"/>
      <c r="AB59" s="254">
        <f t="shared" si="1"/>
        <v>319</v>
      </c>
      <c r="AC59" s="27">
        <v>311</v>
      </c>
      <c r="AD59" s="30">
        <v>8</v>
      </c>
      <c r="AE59" s="28"/>
      <c r="AF59" s="52">
        <v>283</v>
      </c>
      <c r="AG59" s="71">
        <v>13</v>
      </c>
      <c r="AH59" s="27">
        <v>3</v>
      </c>
      <c r="AI59" s="28">
        <v>21</v>
      </c>
      <c r="AJ59" s="32">
        <v>177</v>
      </c>
      <c r="AK59" s="33"/>
      <c r="AL59" s="28"/>
      <c r="AM59" s="259">
        <v>10</v>
      </c>
      <c r="AN59" s="71">
        <v>70</v>
      </c>
      <c r="AO59" s="135"/>
      <c r="AP59" s="135"/>
      <c r="AQ59" s="255"/>
      <c r="AR59" s="255"/>
      <c r="AS59" s="135"/>
      <c r="AT59" s="135"/>
      <c r="AU59" s="135"/>
      <c r="AV59" s="256" t="s">
        <v>134</v>
      </c>
      <c r="CG59" s="243">
        <v>0</v>
      </c>
      <c r="CI59" s="243">
        <v>0</v>
      </c>
      <c r="CJ59" s="243">
        <v>0</v>
      </c>
      <c r="CK59" s="243">
        <v>0</v>
      </c>
    </row>
    <row r="60" spans="1:89" x14ac:dyDescent="0.2">
      <c r="A60" s="48" t="s">
        <v>184</v>
      </c>
      <c r="B60" s="249">
        <f>SUM(C60+D60+E60+F60+G60+H60+I60+J60+K60+L60+M60+N60+O60+P60+Q60+R60+S60)</f>
        <v>357</v>
      </c>
      <c r="C60" s="27">
        <v>39</v>
      </c>
      <c r="D60" s="49">
        <v>78</v>
      </c>
      <c r="E60" s="30">
        <v>33</v>
      </c>
      <c r="F60" s="30">
        <v>13</v>
      </c>
      <c r="G60" s="30">
        <v>12</v>
      </c>
      <c r="H60" s="30">
        <v>8</v>
      </c>
      <c r="I60" s="30">
        <v>5</v>
      </c>
      <c r="J60" s="30">
        <v>6</v>
      </c>
      <c r="K60" s="30">
        <v>7</v>
      </c>
      <c r="L60" s="30">
        <v>13</v>
      </c>
      <c r="M60" s="30">
        <v>21</v>
      </c>
      <c r="N60" s="30">
        <v>12</v>
      </c>
      <c r="O60" s="30">
        <v>16</v>
      </c>
      <c r="P60" s="30">
        <v>23</v>
      </c>
      <c r="Q60" s="30">
        <v>19</v>
      </c>
      <c r="R60" s="30">
        <v>29</v>
      </c>
      <c r="S60" s="28">
        <v>23</v>
      </c>
      <c r="T60" s="27">
        <v>150</v>
      </c>
      <c r="U60" s="28">
        <v>207</v>
      </c>
      <c r="V60" s="27">
        <v>177</v>
      </c>
      <c r="W60" s="28">
        <v>180</v>
      </c>
      <c r="X60" s="253">
        <f t="shared" si="2"/>
        <v>87</v>
      </c>
      <c r="Y60" s="27">
        <v>87</v>
      </c>
      <c r="Z60" s="30"/>
      <c r="AA60" s="28"/>
      <c r="AB60" s="254">
        <f t="shared" si="1"/>
        <v>135</v>
      </c>
      <c r="AC60" s="27">
        <v>135</v>
      </c>
      <c r="AD60" s="30"/>
      <c r="AE60" s="28"/>
      <c r="AF60" s="52">
        <v>179</v>
      </c>
      <c r="AG60" s="28">
        <v>0</v>
      </c>
      <c r="AH60" s="27">
        <v>23</v>
      </c>
      <c r="AI60" s="28">
        <v>23</v>
      </c>
      <c r="AJ60" s="32"/>
      <c r="AK60" s="33"/>
      <c r="AL60" s="28"/>
      <c r="AM60" s="259">
        <v>33</v>
      </c>
      <c r="AN60" s="71">
        <v>44</v>
      </c>
      <c r="AO60" s="135"/>
      <c r="AP60" s="135"/>
      <c r="AQ60" s="255"/>
      <c r="AR60" s="255"/>
      <c r="AS60" s="135"/>
      <c r="AT60" s="135"/>
      <c r="AU60" s="135"/>
      <c r="AV60" s="256" t="s">
        <v>134</v>
      </c>
      <c r="CG60" s="243">
        <v>0</v>
      </c>
      <c r="CI60" s="243">
        <v>0</v>
      </c>
      <c r="CJ60" s="243">
        <v>0</v>
      </c>
      <c r="CK60" s="243">
        <v>0</v>
      </c>
    </row>
    <row r="61" spans="1:89" x14ac:dyDescent="0.2">
      <c r="A61" s="48" t="s">
        <v>185</v>
      </c>
      <c r="B61" s="249">
        <f>SUM(C61+D61+E61+F61+G61+H61+I61+J61+K61)</f>
        <v>0</v>
      </c>
      <c r="C61" s="27"/>
      <c r="D61" s="49"/>
      <c r="E61" s="30"/>
      <c r="F61" s="30"/>
      <c r="G61" s="30"/>
      <c r="H61" s="30"/>
      <c r="I61" s="30"/>
      <c r="J61" s="30"/>
      <c r="K61" s="30"/>
      <c r="L61" s="251"/>
      <c r="M61" s="251"/>
      <c r="N61" s="251"/>
      <c r="O61" s="251"/>
      <c r="P61" s="251"/>
      <c r="Q61" s="251"/>
      <c r="R61" s="251"/>
      <c r="S61" s="251"/>
      <c r="T61" s="27"/>
      <c r="U61" s="28"/>
      <c r="V61" s="27"/>
      <c r="W61" s="28"/>
      <c r="X61" s="253">
        <f t="shared" si="2"/>
        <v>0</v>
      </c>
      <c r="Y61" s="27"/>
      <c r="Z61" s="30"/>
      <c r="AA61" s="28"/>
      <c r="AB61" s="254">
        <f t="shared" si="1"/>
        <v>0</v>
      </c>
      <c r="AC61" s="27"/>
      <c r="AD61" s="30"/>
      <c r="AE61" s="28"/>
      <c r="AF61" s="52"/>
      <c r="AG61" s="28"/>
      <c r="AH61" s="27"/>
      <c r="AI61" s="28"/>
      <c r="AJ61" s="32"/>
      <c r="AK61" s="33"/>
      <c r="AL61" s="28"/>
      <c r="AM61" s="259"/>
      <c r="AN61" s="71"/>
      <c r="AO61" s="135"/>
      <c r="AP61" s="135"/>
      <c r="AQ61" s="255"/>
      <c r="AR61" s="255"/>
      <c r="AS61" s="135"/>
      <c r="AT61" s="135"/>
      <c r="AU61" s="135"/>
      <c r="AV61" s="256" t="s">
        <v>134</v>
      </c>
      <c r="CG61" s="243">
        <v>0</v>
      </c>
      <c r="CI61" s="243">
        <v>0</v>
      </c>
      <c r="CJ61" s="243">
        <v>0</v>
      </c>
      <c r="CK61" s="243">
        <v>0</v>
      </c>
    </row>
    <row r="62" spans="1:89" x14ac:dyDescent="0.2">
      <c r="A62" s="48" t="s">
        <v>186</v>
      </c>
      <c r="B62" s="249">
        <f>SUM(C62+D62+E62+F62+G62+H62+I62+J62+K62+L62+M62+N62+O62+P62+Q62+R62+S62)</f>
        <v>702</v>
      </c>
      <c r="C62" s="27">
        <v>108</v>
      </c>
      <c r="D62" s="49">
        <v>81</v>
      </c>
      <c r="E62" s="30">
        <v>54</v>
      </c>
      <c r="F62" s="30">
        <v>33</v>
      </c>
      <c r="G62" s="30">
        <v>17</v>
      </c>
      <c r="H62" s="30">
        <v>21</v>
      </c>
      <c r="I62" s="30">
        <v>20</v>
      </c>
      <c r="J62" s="30">
        <v>16</v>
      </c>
      <c r="K62" s="30">
        <v>31</v>
      </c>
      <c r="L62" s="30">
        <v>44</v>
      </c>
      <c r="M62" s="30">
        <v>49</v>
      </c>
      <c r="N62" s="30">
        <v>49</v>
      </c>
      <c r="O62" s="30">
        <v>48</v>
      </c>
      <c r="P62" s="30">
        <v>37</v>
      </c>
      <c r="Q62" s="30">
        <v>35</v>
      </c>
      <c r="R62" s="30">
        <v>29</v>
      </c>
      <c r="S62" s="28">
        <v>30</v>
      </c>
      <c r="T62" s="27">
        <v>243</v>
      </c>
      <c r="U62" s="28">
        <v>459</v>
      </c>
      <c r="V62" s="27">
        <v>304</v>
      </c>
      <c r="W62" s="28">
        <v>398</v>
      </c>
      <c r="X62" s="253">
        <f t="shared" si="2"/>
        <v>155</v>
      </c>
      <c r="Y62" s="27">
        <v>155</v>
      </c>
      <c r="Z62" s="30"/>
      <c r="AA62" s="28"/>
      <c r="AB62" s="254">
        <f t="shared" si="1"/>
        <v>275</v>
      </c>
      <c r="AC62" s="27">
        <v>237</v>
      </c>
      <c r="AD62" s="30"/>
      <c r="AE62" s="28">
        <v>38</v>
      </c>
      <c r="AF62" s="52">
        <v>287</v>
      </c>
      <c r="AG62" s="80">
        <v>0</v>
      </c>
      <c r="AH62" s="27">
        <v>39</v>
      </c>
      <c r="AI62" s="28">
        <v>68</v>
      </c>
      <c r="AJ62" s="32"/>
      <c r="AK62" s="33"/>
      <c r="AL62" s="28">
        <v>10</v>
      </c>
      <c r="AM62" s="259">
        <v>86</v>
      </c>
      <c r="AN62" s="71">
        <v>88</v>
      </c>
      <c r="AO62" s="135"/>
      <c r="AP62" s="135"/>
      <c r="AQ62" s="255"/>
      <c r="AR62" s="255"/>
      <c r="AS62" s="135"/>
      <c r="AT62" s="135"/>
      <c r="AU62" s="135"/>
      <c r="AV62" s="256" t="s">
        <v>134</v>
      </c>
      <c r="CG62" s="243">
        <v>0</v>
      </c>
      <c r="CI62" s="243">
        <v>0</v>
      </c>
      <c r="CJ62" s="243">
        <v>0</v>
      </c>
      <c r="CK62" s="243">
        <v>0</v>
      </c>
    </row>
    <row r="63" spans="1:89" x14ac:dyDescent="0.2">
      <c r="A63" s="48" t="s">
        <v>187</v>
      </c>
      <c r="B63" s="249">
        <f>SUM(C63+D63+E63+F63+G63+H63+I63+J63+K63)</f>
        <v>0</v>
      </c>
      <c r="C63" s="27"/>
      <c r="D63" s="49"/>
      <c r="E63" s="30"/>
      <c r="F63" s="30"/>
      <c r="G63" s="30"/>
      <c r="H63" s="30"/>
      <c r="I63" s="30"/>
      <c r="J63" s="30"/>
      <c r="K63" s="30"/>
      <c r="L63" s="251"/>
      <c r="M63" s="251"/>
      <c r="N63" s="251"/>
      <c r="O63" s="251"/>
      <c r="P63" s="251"/>
      <c r="Q63" s="251"/>
      <c r="R63" s="251"/>
      <c r="S63" s="251"/>
      <c r="T63" s="27"/>
      <c r="U63" s="28"/>
      <c r="V63" s="27"/>
      <c r="W63" s="28"/>
      <c r="X63" s="253">
        <f t="shared" si="2"/>
        <v>0</v>
      </c>
      <c r="Y63" s="27"/>
      <c r="Z63" s="30"/>
      <c r="AA63" s="28"/>
      <c r="AB63" s="254">
        <f t="shared" si="1"/>
        <v>0</v>
      </c>
      <c r="AC63" s="27"/>
      <c r="AD63" s="30"/>
      <c r="AE63" s="28"/>
      <c r="AF63" s="52"/>
      <c r="AG63" s="71"/>
      <c r="AH63" s="27"/>
      <c r="AI63" s="28"/>
      <c r="AJ63" s="32"/>
      <c r="AK63" s="33"/>
      <c r="AL63" s="28"/>
      <c r="AM63" s="259"/>
      <c r="AN63" s="71"/>
      <c r="AO63" s="135"/>
      <c r="AP63" s="135"/>
      <c r="AQ63" s="255"/>
      <c r="AR63" s="255"/>
      <c r="AS63" s="135"/>
      <c r="AT63" s="135"/>
      <c r="AU63" s="135"/>
      <c r="AV63" s="256" t="s">
        <v>134</v>
      </c>
      <c r="CG63" s="243">
        <v>0</v>
      </c>
      <c r="CI63" s="243">
        <v>0</v>
      </c>
      <c r="CJ63" s="243">
        <v>0</v>
      </c>
      <c r="CK63" s="243">
        <v>0</v>
      </c>
    </row>
    <row r="64" spans="1:89" x14ac:dyDescent="0.2">
      <c r="A64" s="48" t="s">
        <v>188</v>
      </c>
      <c r="B64" s="249">
        <f>SUM(C64+D64+E64+F64+G64+H64+I64+J64+K64+L64+M64+N64+O64+P64+Q64+R64+S64)</f>
        <v>369</v>
      </c>
      <c r="C64" s="27"/>
      <c r="D64" s="49"/>
      <c r="E64" s="30"/>
      <c r="F64" s="30">
        <v>6</v>
      </c>
      <c r="G64" s="30">
        <v>7</v>
      </c>
      <c r="H64" s="30">
        <v>8</v>
      </c>
      <c r="I64" s="30">
        <v>4</v>
      </c>
      <c r="J64" s="30">
        <v>7</v>
      </c>
      <c r="K64" s="30">
        <v>11</v>
      </c>
      <c r="L64" s="30">
        <v>16</v>
      </c>
      <c r="M64" s="30">
        <v>20</v>
      </c>
      <c r="N64" s="30">
        <v>30</v>
      </c>
      <c r="O64" s="30">
        <v>40</v>
      </c>
      <c r="P64" s="30">
        <v>53</v>
      </c>
      <c r="Q64" s="30">
        <v>75</v>
      </c>
      <c r="R64" s="30">
        <v>43</v>
      </c>
      <c r="S64" s="28">
        <v>49</v>
      </c>
      <c r="T64" s="27"/>
      <c r="U64" s="28">
        <v>369</v>
      </c>
      <c r="V64" s="27">
        <v>294</v>
      </c>
      <c r="W64" s="28">
        <v>75</v>
      </c>
      <c r="X64" s="253">
        <f t="shared" si="2"/>
        <v>0</v>
      </c>
      <c r="Y64" s="27"/>
      <c r="Z64" s="30"/>
      <c r="AA64" s="28"/>
      <c r="AB64" s="254">
        <f t="shared" si="1"/>
        <v>141</v>
      </c>
      <c r="AC64" s="27">
        <v>141</v>
      </c>
      <c r="AD64" s="30"/>
      <c r="AE64" s="28"/>
      <c r="AF64" s="52">
        <v>140</v>
      </c>
      <c r="AG64" s="71">
        <v>21</v>
      </c>
      <c r="AH64" s="27"/>
      <c r="AI64" s="28">
        <v>38</v>
      </c>
      <c r="AJ64" s="32">
        <v>14</v>
      </c>
      <c r="AK64" s="33"/>
      <c r="AL64" s="28">
        <v>16</v>
      </c>
      <c r="AM64" s="259"/>
      <c r="AN64" s="71">
        <v>9</v>
      </c>
      <c r="AO64" s="135"/>
      <c r="AP64" s="135"/>
      <c r="AQ64" s="255"/>
      <c r="AR64" s="255"/>
      <c r="AS64" s="135"/>
      <c r="AT64" s="135"/>
      <c r="AU64" s="135"/>
      <c r="AV64" s="256" t="s">
        <v>134</v>
      </c>
      <c r="CG64" s="243">
        <v>0</v>
      </c>
      <c r="CI64" s="243">
        <v>0</v>
      </c>
      <c r="CJ64" s="243">
        <v>0</v>
      </c>
      <c r="CK64" s="243">
        <v>0</v>
      </c>
    </row>
    <row r="65" spans="1:96" x14ac:dyDescent="0.2">
      <c r="A65" s="48" t="s">
        <v>189</v>
      </c>
      <c r="B65" s="249">
        <f>SUM(C65+D65+E65+F65+G65+H65+I65+J65+K65)</f>
        <v>0</v>
      </c>
      <c r="C65" s="27"/>
      <c r="D65" s="49"/>
      <c r="E65" s="30"/>
      <c r="F65" s="30"/>
      <c r="G65" s="30"/>
      <c r="H65" s="30"/>
      <c r="I65" s="30"/>
      <c r="J65" s="30"/>
      <c r="K65" s="30"/>
      <c r="L65" s="251"/>
      <c r="M65" s="251"/>
      <c r="N65" s="251"/>
      <c r="O65" s="251"/>
      <c r="P65" s="251"/>
      <c r="Q65" s="251"/>
      <c r="R65" s="251"/>
      <c r="S65" s="251"/>
      <c r="T65" s="27"/>
      <c r="U65" s="28"/>
      <c r="V65" s="27"/>
      <c r="W65" s="28"/>
      <c r="X65" s="253">
        <f t="shared" si="2"/>
        <v>0</v>
      </c>
      <c r="Y65" s="27"/>
      <c r="Z65" s="30"/>
      <c r="AA65" s="28"/>
      <c r="AB65" s="254">
        <f t="shared" si="1"/>
        <v>0</v>
      </c>
      <c r="AC65" s="27"/>
      <c r="AD65" s="30"/>
      <c r="AE65" s="28"/>
      <c r="AF65" s="52"/>
      <c r="AG65" s="71"/>
      <c r="AH65" s="27"/>
      <c r="AI65" s="28"/>
      <c r="AJ65" s="32"/>
      <c r="AK65" s="33"/>
      <c r="AL65" s="28"/>
      <c r="AM65" s="259"/>
      <c r="AN65" s="71"/>
      <c r="AO65" s="135"/>
      <c r="AP65" s="135"/>
      <c r="AQ65" s="255"/>
      <c r="AR65" s="255"/>
      <c r="AS65" s="135"/>
      <c r="AT65" s="135"/>
      <c r="AU65" s="135"/>
      <c r="AV65" s="256" t="s">
        <v>134</v>
      </c>
      <c r="CG65" s="243">
        <v>0</v>
      </c>
      <c r="CI65" s="243">
        <v>0</v>
      </c>
      <c r="CJ65" s="243">
        <v>0</v>
      </c>
      <c r="CK65" s="243">
        <v>0</v>
      </c>
    </row>
    <row r="66" spans="1:96" x14ac:dyDescent="0.2">
      <c r="A66" s="48" t="s">
        <v>190</v>
      </c>
      <c r="B66" s="249">
        <f>SUM(C66+D66+E66+F66+G66+H66+I66+J66+K66+L66+M66+N66+O66+P66+Q66+R66+S66)</f>
        <v>0</v>
      </c>
      <c r="C66" s="27"/>
      <c r="D66" s="49"/>
      <c r="E66" s="30"/>
      <c r="F66" s="30"/>
      <c r="G66" s="30"/>
      <c r="H66" s="30"/>
      <c r="I66" s="30"/>
      <c r="J66" s="30"/>
      <c r="K66" s="30"/>
      <c r="L66" s="30"/>
      <c r="M66" s="30"/>
      <c r="N66" s="30"/>
      <c r="O66" s="30"/>
      <c r="P66" s="30"/>
      <c r="Q66" s="30"/>
      <c r="R66" s="30"/>
      <c r="S66" s="28"/>
      <c r="T66" s="27"/>
      <c r="U66" s="28"/>
      <c r="V66" s="27"/>
      <c r="W66" s="28"/>
      <c r="X66" s="253">
        <f t="shared" si="2"/>
        <v>0</v>
      </c>
      <c r="Y66" s="27"/>
      <c r="Z66" s="30"/>
      <c r="AA66" s="28"/>
      <c r="AB66" s="254">
        <f t="shared" si="1"/>
        <v>0</v>
      </c>
      <c r="AC66" s="27"/>
      <c r="AD66" s="30"/>
      <c r="AE66" s="28"/>
      <c r="AF66" s="52"/>
      <c r="AG66" s="28"/>
      <c r="AH66" s="27"/>
      <c r="AI66" s="28"/>
      <c r="AJ66" s="32"/>
      <c r="AK66" s="33"/>
      <c r="AL66" s="28"/>
      <c r="AM66" s="259"/>
      <c r="AN66" s="71"/>
      <c r="AO66" s="135"/>
      <c r="AP66" s="135"/>
      <c r="AQ66" s="255"/>
      <c r="AR66" s="255"/>
      <c r="AS66" s="135"/>
      <c r="AT66" s="135"/>
      <c r="AU66" s="135"/>
      <c r="AV66" s="256" t="s">
        <v>134</v>
      </c>
      <c r="CG66" s="243">
        <v>0</v>
      </c>
      <c r="CI66" s="243">
        <v>0</v>
      </c>
      <c r="CJ66" s="243">
        <v>0</v>
      </c>
      <c r="CK66" s="243">
        <v>0</v>
      </c>
    </row>
    <row r="67" spans="1:96" x14ac:dyDescent="0.2">
      <c r="A67" s="48" t="s">
        <v>191</v>
      </c>
      <c r="B67" s="249">
        <f>SUM(C67+D67+E67+F67+G67+H67+I67+J67+K67+L67+M67+N67+O67+P67+Q67+R67+S67)</f>
        <v>0</v>
      </c>
      <c r="C67" s="27"/>
      <c r="D67" s="49"/>
      <c r="E67" s="30"/>
      <c r="F67" s="30"/>
      <c r="G67" s="30"/>
      <c r="H67" s="30"/>
      <c r="I67" s="30"/>
      <c r="J67" s="30"/>
      <c r="K67" s="30"/>
      <c r="L67" s="30"/>
      <c r="M67" s="30"/>
      <c r="N67" s="30"/>
      <c r="O67" s="30"/>
      <c r="P67" s="30"/>
      <c r="Q67" s="30"/>
      <c r="R67" s="30"/>
      <c r="S67" s="28"/>
      <c r="T67" s="27"/>
      <c r="U67" s="28"/>
      <c r="V67" s="27"/>
      <c r="W67" s="28"/>
      <c r="X67" s="253">
        <f t="shared" si="2"/>
        <v>0</v>
      </c>
      <c r="Y67" s="27"/>
      <c r="Z67" s="30"/>
      <c r="AA67" s="28"/>
      <c r="AB67" s="254">
        <f t="shared" si="1"/>
        <v>0</v>
      </c>
      <c r="AC67" s="27"/>
      <c r="AD67" s="30"/>
      <c r="AE67" s="28"/>
      <c r="AF67" s="52"/>
      <c r="AG67" s="28"/>
      <c r="AH67" s="27"/>
      <c r="AI67" s="28"/>
      <c r="AJ67" s="32"/>
      <c r="AK67" s="33"/>
      <c r="AL67" s="28"/>
      <c r="AM67" s="259"/>
      <c r="AN67" s="71"/>
      <c r="AO67" s="135"/>
      <c r="AP67" s="135"/>
      <c r="AQ67" s="255"/>
      <c r="AR67" s="255"/>
      <c r="AS67" s="135"/>
      <c r="AT67" s="135"/>
      <c r="AU67" s="135"/>
      <c r="AV67" s="256" t="s">
        <v>134</v>
      </c>
      <c r="CG67" s="243">
        <v>0</v>
      </c>
      <c r="CI67" s="243">
        <v>0</v>
      </c>
      <c r="CJ67" s="243">
        <v>0</v>
      </c>
      <c r="CK67" s="243">
        <v>0</v>
      </c>
    </row>
    <row r="68" spans="1:96" x14ac:dyDescent="0.2">
      <c r="A68" s="48" t="s">
        <v>192</v>
      </c>
      <c r="B68" s="249">
        <f>SUM(C68+D68+E68+F68+G68+H68+I68+J68+K68+L68+M68+N68+O68+P68+Q68+R68+S68)</f>
        <v>0</v>
      </c>
      <c r="C68" s="27"/>
      <c r="D68" s="49"/>
      <c r="E68" s="30"/>
      <c r="F68" s="30"/>
      <c r="G68" s="30"/>
      <c r="H68" s="30"/>
      <c r="I68" s="30"/>
      <c r="J68" s="30"/>
      <c r="K68" s="30"/>
      <c r="L68" s="30"/>
      <c r="M68" s="30"/>
      <c r="N68" s="30"/>
      <c r="O68" s="30"/>
      <c r="P68" s="30"/>
      <c r="Q68" s="30"/>
      <c r="R68" s="30"/>
      <c r="S68" s="28"/>
      <c r="T68" s="27"/>
      <c r="U68" s="28"/>
      <c r="V68" s="27"/>
      <c r="W68" s="28"/>
      <c r="X68" s="253">
        <f t="shared" si="2"/>
        <v>0</v>
      </c>
      <c r="Y68" s="27"/>
      <c r="Z68" s="30"/>
      <c r="AA68" s="28"/>
      <c r="AB68" s="254">
        <f t="shared" si="1"/>
        <v>0</v>
      </c>
      <c r="AC68" s="27"/>
      <c r="AD68" s="30"/>
      <c r="AE68" s="28"/>
      <c r="AF68" s="52"/>
      <c r="AG68" s="260"/>
      <c r="AH68" s="27"/>
      <c r="AI68" s="28"/>
      <c r="AJ68" s="32"/>
      <c r="AK68" s="33"/>
      <c r="AL68" s="28"/>
      <c r="AM68" s="259"/>
      <c r="AN68" s="71"/>
      <c r="AO68" s="80"/>
      <c r="AP68" s="80"/>
      <c r="AQ68" s="261"/>
      <c r="AR68" s="261"/>
      <c r="AS68" s="80"/>
      <c r="AT68" s="80"/>
      <c r="AU68" s="80"/>
      <c r="AV68" s="256" t="s">
        <v>134</v>
      </c>
      <c r="CG68" s="243">
        <v>0</v>
      </c>
      <c r="CI68" s="243">
        <v>0</v>
      </c>
      <c r="CJ68" s="243">
        <v>0</v>
      </c>
      <c r="CK68" s="243">
        <v>0</v>
      </c>
    </row>
    <row r="69" spans="1:96" s="274" customFormat="1" ht="13.5" customHeight="1" x14ac:dyDescent="0.15">
      <c r="A69" s="262" t="s">
        <v>38</v>
      </c>
      <c r="B69" s="263">
        <f t="shared" ref="B69:AU69" si="4">SUM(B12:B68)</f>
        <v>6508</v>
      </c>
      <c r="C69" s="264">
        <f t="shared" si="4"/>
        <v>673</v>
      </c>
      <c r="D69" s="265">
        <f t="shared" si="4"/>
        <v>414</v>
      </c>
      <c r="E69" s="266">
        <f t="shared" si="4"/>
        <v>303</v>
      </c>
      <c r="F69" s="266">
        <f t="shared" si="4"/>
        <v>177</v>
      </c>
      <c r="G69" s="266">
        <f t="shared" si="4"/>
        <v>190</v>
      </c>
      <c r="H69" s="266">
        <f t="shared" si="4"/>
        <v>291</v>
      </c>
      <c r="I69" s="266">
        <f t="shared" si="4"/>
        <v>290</v>
      </c>
      <c r="J69" s="266">
        <f t="shared" si="4"/>
        <v>283</v>
      </c>
      <c r="K69" s="266">
        <f t="shared" si="4"/>
        <v>310</v>
      </c>
      <c r="L69" s="266">
        <f t="shared" si="4"/>
        <v>368</v>
      </c>
      <c r="M69" s="266">
        <f t="shared" si="4"/>
        <v>455</v>
      </c>
      <c r="N69" s="266">
        <f t="shared" si="4"/>
        <v>406</v>
      </c>
      <c r="O69" s="266">
        <f t="shared" si="4"/>
        <v>452</v>
      </c>
      <c r="P69" s="266">
        <f t="shared" si="4"/>
        <v>501</v>
      </c>
      <c r="Q69" s="266">
        <f t="shared" si="4"/>
        <v>485</v>
      </c>
      <c r="R69" s="266">
        <f t="shared" si="4"/>
        <v>428</v>
      </c>
      <c r="S69" s="267">
        <f t="shared" si="4"/>
        <v>482</v>
      </c>
      <c r="T69" s="268">
        <f t="shared" si="4"/>
        <v>1347</v>
      </c>
      <c r="U69" s="267">
        <f t="shared" si="4"/>
        <v>5161</v>
      </c>
      <c r="V69" s="268">
        <f t="shared" si="4"/>
        <v>2639</v>
      </c>
      <c r="W69" s="267">
        <f t="shared" si="4"/>
        <v>3869</v>
      </c>
      <c r="X69" s="268">
        <f t="shared" si="4"/>
        <v>714</v>
      </c>
      <c r="Y69" s="268">
        <f t="shared" si="4"/>
        <v>714</v>
      </c>
      <c r="Z69" s="266">
        <f t="shared" si="4"/>
        <v>0</v>
      </c>
      <c r="AA69" s="269">
        <f t="shared" si="4"/>
        <v>0</v>
      </c>
      <c r="AB69" s="264">
        <f t="shared" si="4"/>
        <v>2416</v>
      </c>
      <c r="AC69" s="268">
        <f t="shared" si="4"/>
        <v>2369</v>
      </c>
      <c r="AD69" s="266">
        <f t="shared" si="4"/>
        <v>8</v>
      </c>
      <c r="AE69" s="267">
        <f t="shared" si="4"/>
        <v>39</v>
      </c>
      <c r="AF69" s="268">
        <f t="shared" si="4"/>
        <v>1945</v>
      </c>
      <c r="AG69" s="267">
        <f t="shared" si="4"/>
        <v>75</v>
      </c>
      <c r="AH69" s="269">
        <f t="shared" si="4"/>
        <v>200</v>
      </c>
      <c r="AI69" s="268">
        <f t="shared" si="4"/>
        <v>722</v>
      </c>
      <c r="AJ69" s="267">
        <f t="shared" si="4"/>
        <v>1340</v>
      </c>
      <c r="AK69" s="268">
        <f t="shared" si="4"/>
        <v>13</v>
      </c>
      <c r="AL69" s="267">
        <f t="shared" si="4"/>
        <v>196</v>
      </c>
      <c r="AM69" s="268">
        <f t="shared" si="4"/>
        <v>211</v>
      </c>
      <c r="AN69" s="270">
        <f t="shared" si="4"/>
        <v>500</v>
      </c>
      <c r="AO69" s="270">
        <f t="shared" si="4"/>
        <v>0</v>
      </c>
      <c r="AP69" s="271">
        <f t="shared" si="4"/>
        <v>0</v>
      </c>
      <c r="AQ69" s="271">
        <f t="shared" si="4"/>
        <v>0</v>
      </c>
      <c r="AR69" s="272">
        <f t="shared" si="4"/>
        <v>0</v>
      </c>
      <c r="AS69" s="273">
        <f t="shared" si="4"/>
        <v>0</v>
      </c>
      <c r="AT69" s="273">
        <f t="shared" si="4"/>
        <v>0</v>
      </c>
      <c r="AU69" s="271">
        <f t="shared" si="4"/>
        <v>0</v>
      </c>
      <c r="AV69" s="256"/>
      <c r="BX69" s="275"/>
      <c r="BY69" s="275"/>
      <c r="BZ69" s="275"/>
      <c r="CA69" s="275"/>
      <c r="CB69" s="275"/>
      <c r="CC69" s="275"/>
      <c r="CD69" s="275"/>
      <c r="CE69" s="275"/>
      <c r="CF69" s="275"/>
      <c r="CG69" s="275"/>
      <c r="CH69" s="275"/>
      <c r="CI69" s="275"/>
      <c r="CJ69" s="275"/>
      <c r="CK69" s="275"/>
      <c r="CL69" s="275"/>
      <c r="CM69" s="275"/>
      <c r="CN69" s="275"/>
      <c r="CO69" s="275"/>
      <c r="CP69" s="275"/>
      <c r="CQ69" s="275"/>
      <c r="CR69" s="275"/>
    </row>
    <row r="70" spans="1:96" x14ac:dyDescent="0.2">
      <c r="A70" s="276" t="s">
        <v>193</v>
      </c>
      <c r="B70" s="277"/>
    </row>
    <row r="71" spans="1:96" ht="41.25" customHeight="1" x14ac:dyDescent="0.2">
      <c r="A71" s="278" t="s">
        <v>194</v>
      </c>
      <c r="B71" s="279" t="s">
        <v>38</v>
      </c>
      <c r="C71" s="13" t="s">
        <v>18</v>
      </c>
      <c r="D71" s="108" t="s">
        <v>19</v>
      </c>
      <c r="E71" s="15" t="s">
        <v>20</v>
      </c>
      <c r="F71" s="15" t="s">
        <v>21</v>
      </c>
      <c r="G71" s="15" t="s">
        <v>22</v>
      </c>
      <c r="H71" s="16" t="s">
        <v>23</v>
      </c>
      <c r="I71" s="16" t="s">
        <v>24</v>
      </c>
      <c r="J71" s="16" t="s">
        <v>25</v>
      </c>
      <c r="K71" s="16" t="s">
        <v>26</v>
      </c>
      <c r="L71" s="16" t="s">
        <v>27</v>
      </c>
      <c r="M71" s="16" t="s">
        <v>28</v>
      </c>
      <c r="N71" s="16" t="s">
        <v>29</v>
      </c>
      <c r="O71" s="16" t="s">
        <v>30</v>
      </c>
      <c r="P71" s="16" t="s">
        <v>31</v>
      </c>
      <c r="Q71" s="16" t="s">
        <v>32</v>
      </c>
      <c r="R71" s="16" t="s">
        <v>33</v>
      </c>
      <c r="S71" s="17" t="s">
        <v>34</v>
      </c>
      <c r="T71" s="243"/>
    </row>
    <row r="72" spans="1:96" x14ac:dyDescent="0.2">
      <c r="A72" s="280" t="s">
        <v>195</v>
      </c>
      <c r="B72" s="281">
        <f t="shared" ref="B72:B87" si="5">SUM(C72:S72)</f>
        <v>0</v>
      </c>
      <c r="C72" s="110"/>
      <c r="D72" s="110"/>
      <c r="E72" s="110"/>
      <c r="F72" s="110"/>
      <c r="G72" s="110"/>
      <c r="H72" s="110"/>
      <c r="I72" s="110"/>
      <c r="J72" s="110"/>
      <c r="K72" s="110"/>
      <c r="L72" s="110"/>
      <c r="M72" s="110"/>
      <c r="N72" s="110"/>
      <c r="O72" s="110"/>
      <c r="P72" s="110"/>
      <c r="Q72" s="110"/>
      <c r="R72" s="110"/>
      <c r="S72" s="110"/>
      <c r="T72" s="243"/>
    </row>
    <row r="73" spans="1:96" x14ac:dyDescent="0.2">
      <c r="A73" s="282" t="s">
        <v>196</v>
      </c>
      <c r="B73" s="283">
        <f t="shared" si="5"/>
        <v>0</v>
      </c>
      <c r="C73" s="72"/>
      <c r="D73" s="72"/>
      <c r="E73" s="72"/>
      <c r="F73" s="72"/>
      <c r="G73" s="72"/>
      <c r="H73" s="72"/>
      <c r="I73" s="72"/>
      <c r="J73" s="72"/>
      <c r="K73" s="72"/>
      <c r="L73" s="72"/>
      <c r="M73" s="72"/>
      <c r="N73" s="72"/>
      <c r="O73" s="72"/>
      <c r="P73" s="72"/>
      <c r="Q73" s="72"/>
      <c r="R73" s="72"/>
      <c r="S73" s="72"/>
      <c r="T73" s="243"/>
    </row>
    <row r="74" spans="1:96" x14ac:dyDescent="0.2">
      <c r="A74" s="284" t="s">
        <v>197</v>
      </c>
      <c r="B74" s="283">
        <f t="shared" si="5"/>
        <v>0</v>
      </c>
      <c r="C74" s="72"/>
      <c r="D74" s="72"/>
      <c r="E74" s="72"/>
      <c r="F74" s="72"/>
      <c r="G74" s="72"/>
      <c r="H74" s="72"/>
      <c r="I74" s="72"/>
      <c r="J74" s="72"/>
      <c r="K74" s="72"/>
      <c r="L74" s="72"/>
      <c r="M74" s="72"/>
      <c r="N74" s="72"/>
      <c r="O74" s="72"/>
      <c r="P74" s="72"/>
      <c r="Q74" s="72"/>
      <c r="R74" s="72"/>
      <c r="S74" s="72"/>
      <c r="T74" s="243"/>
    </row>
    <row r="75" spans="1:96" x14ac:dyDescent="0.2">
      <c r="A75" s="284" t="s">
        <v>198</v>
      </c>
      <c r="B75" s="283">
        <f t="shared" si="5"/>
        <v>0</v>
      </c>
      <c r="C75" s="72"/>
      <c r="D75" s="72"/>
      <c r="E75" s="72"/>
      <c r="F75" s="72"/>
      <c r="G75" s="72"/>
      <c r="H75" s="72"/>
      <c r="I75" s="72"/>
      <c r="J75" s="72"/>
      <c r="K75" s="72"/>
      <c r="L75" s="72"/>
      <c r="M75" s="72"/>
      <c r="N75" s="72"/>
      <c r="O75" s="72"/>
      <c r="P75" s="72"/>
      <c r="Q75" s="72"/>
      <c r="R75" s="72"/>
      <c r="S75" s="72"/>
      <c r="T75" s="243"/>
    </row>
    <row r="76" spans="1:96" x14ac:dyDescent="0.2">
      <c r="A76" s="284" t="s">
        <v>199</v>
      </c>
      <c r="B76" s="283">
        <f t="shared" si="5"/>
        <v>0</v>
      </c>
      <c r="C76" s="72"/>
      <c r="D76" s="72"/>
      <c r="E76" s="72"/>
      <c r="F76" s="72"/>
      <c r="G76" s="72"/>
      <c r="H76" s="72"/>
      <c r="I76" s="72"/>
      <c r="J76" s="72"/>
      <c r="K76" s="72"/>
      <c r="L76" s="72"/>
      <c r="M76" s="72"/>
      <c r="N76" s="72"/>
      <c r="O76" s="72"/>
      <c r="P76" s="72"/>
      <c r="Q76" s="72"/>
      <c r="R76" s="72"/>
      <c r="S76" s="72"/>
      <c r="T76" s="243"/>
    </row>
    <row r="77" spans="1:96" x14ac:dyDescent="0.2">
      <c r="A77" s="284" t="s">
        <v>200</v>
      </c>
      <c r="B77" s="283">
        <f t="shared" si="5"/>
        <v>0</v>
      </c>
      <c r="C77" s="72"/>
      <c r="D77" s="72"/>
      <c r="E77" s="72"/>
      <c r="F77" s="72"/>
      <c r="G77" s="72"/>
      <c r="H77" s="72"/>
      <c r="I77" s="72"/>
      <c r="J77" s="72"/>
      <c r="K77" s="72"/>
      <c r="L77" s="72"/>
      <c r="M77" s="72"/>
      <c r="N77" s="72"/>
      <c r="O77" s="72"/>
      <c r="P77" s="72"/>
      <c r="Q77" s="72"/>
      <c r="R77" s="72"/>
      <c r="S77" s="72"/>
      <c r="T77" s="243"/>
    </row>
    <row r="78" spans="1:96" x14ac:dyDescent="0.2">
      <c r="A78" s="284" t="s">
        <v>99</v>
      </c>
      <c r="B78" s="283">
        <f t="shared" si="5"/>
        <v>0</v>
      </c>
      <c r="C78" s="72"/>
      <c r="D78" s="72"/>
      <c r="E78" s="72"/>
      <c r="F78" s="72"/>
      <c r="G78" s="72"/>
      <c r="H78" s="72"/>
      <c r="I78" s="72"/>
      <c r="J78" s="72"/>
      <c r="K78" s="72"/>
      <c r="L78" s="72"/>
      <c r="M78" s="72"/>
      <c r="N78" s="72"/>
      <c r="O78" s="72"/>
      <c r="P78" s="72"/>
      <c r="Q78" s="72"/>
      <c r="R78" s="72"/>
      <c r="S78" s="72"/>
      <c r="T78" s="243"/>
    </row>
    <row r="79" spans="1:96" x14ac:dyDescent="0.2">
      <c r="A79" s="284" t="s">
        <v>201</v>
      </c>
      <c r="B79" s="283">
        <f t="shared" si="5"/>
        <v>0</v>
      </c>
      <c r="C79" s="72"/>
      <c r="D79" s="72"/>
      <c r="E79" s="72"/>
      <c r="F79" s="72"/>
      <c r="G79" s="72"/>
      <c r="H79" s="72"/>
      <c r="I79" s="72"/>
      <c r="J79" s="72"/>
      <c r="K79" s="72"/>
      <c r="L79" s="72"/>
      <c r="M79" s="72"/>
      <c r="N79" s="72"/>
      <c r="O79" s="72"/>
      <c r="P79" s="72"/>
      <c r="Q79" s="72"/>
      <c r="R79" s="72"/>
      <c r="S79" s="72"/>
      <c r="T79" s="243"/>
    </row>
    <row r="80" spans="1:96" x14ac:dyDescent="0.2">
      <c r="A80" s="284" t="s">
        <v>202</v>
      </c>
      <c r="B80" s="283">
        <f t="shared" si="5"/>
        <v>0</v>
      </c>
      <c r="C80" s="72"/>
      <c r="D80" s="72"/>
      <c r="E80" s="72"/>
      <c r="F80" s="72"/>
      <c r="G80" s="72"/>
      <c r="H80" s="72"/>
      <c r="I80" s="72"/>
      <c r="J80" s="72"/>
      <c r="K80" s="72"/>
      <c r="L80" s="72"/>
      <c r="M80" s="72"/>
      <c r="N80" s="72"/>
      <c r="O80" s="72"/>
      <c r="P80" s="72"/>
      <c r="Q80" s="72"/>
      <c r="R80" s="72"/>
      <c r="S80" s="72"/>
      <c r="T80" s="285"/>
      <c r="U80" s="6"/>
      <c r="V80" s="6"/>
      <c r="W80" s="6"/>
      <c r="X80" s="6"/>
      <c r="Y80" s="6"/>
      <c r="Z80" s="6"/>
      <c r="AA80" s="6"/>
      <c r="AB80" s="6"/>
      <c r="AC80" s="6"/>
      <c r="AD80" s="6"/>
      <c r="AE80" s="6"/>
      <c r="AF80" s="6"/>
      <c r="AG80" s="6"/>
      <c r="AH80" s="6"/>
      <c r="AI80" s="6"/>
      <c r="AJ80" s="6"/>
      <c r="AK80" s="6"/>
      <c r="AL80" s="6"/>
      <c r="AM80" s="6"/>
      <c r="AN80" s="6"/>
      <c r="AO80" s="6"/>
      <c r="AP80" s="6"/>
      <c r="AQ80" s="6"/>
    </row>
    <row r="81" spans="1:88" ht="13.5" customHeight="1" x14ac:dyDescent="0.2">
      <c r="A81" s="284" t="s">
        <v>203</v>
      </c>
      <c r="B81" s="283">
        <f t="shared" si="5"/>
        <v>0</v>
      </c>
      <c r="C81" s="72"/>
      <c r="D81" s="72"/>
      <c r="E81" s="72"/>
      <c r="F81" s="72"/>
      <c r="G81" s="72"/>
      <c r="H81" s="72"/>
      <c r="I81" s="72"/>
      <c r="J81" s="72"/>
      <c r="K81" s="72"/>
      <c r="L81" s="72"/>
      <c r="M81" s="72"/>
      <c r="N81" s="72"/>
      <c r="O81" s="72"/>
      <c r="P81" s="72"/>
      <c r="Q81" s="72"/>
      <c r="R81" s="72"/>
      <c r="S81" s="72"/>
      <c r="T81" s="243"/>
    </row>
    <row r="82" spans="1:88" x14ac:dyDescent="0.2">
      <c r="A82" s="284" t="s">
        <v>204</v>
      </c>
      <c r="B82" s="283">
        <f t="shared" si="5"/>
        <v>0</v>
      </c>
      <c r="C82" s="72"/>
      <c r="D82" s="72"/>
      <c r="E82" s="72"/>
      <c r="F82" s="72"/>
      <c r="G82" s="72"/>
      <c r="H82" s="72"/>
      <c r="I82" s="72"/>
      <c r="J82" s="72"/>
      <c r="K82" s="72"/>
      <c r="L82" s="72"/>
      <c r="M82" s="72"/>
      <c r="N82" s="72"/>
      <c r="O82" s="72"/>
      <c r="P82" s="72"/>
      <c r="Q82" s="72"/>
      <c r="R82" s="72"/>
      <c r="S82" s="72"/>
      <c r="T82" s="243"/>
    </row>
    <row r="83" spans="1:88" x14ac:dyDescent="0.2">
      <c r="A83" s="284" t="s">
        <v>205</v>
      </c>
      <c r="B83" s="283">
        <f t="shared" si="5"/>
        <v>0</v>
      </c>
      <c r="C83" s="72"/>
      <c r="D83" s="72"/>
      <c r="E83" s="72"/>
      <c r="F83" s="72"/>
      <c r="G83" s="72"/>
      <c r="H83" s="72"/>
      <c r="I83" s="72"/>
      <c r="J83" s="72"/>
      <c r="K83" s="72"/>
      <c r="L83" s="72"/>
      <c r="M83" s="72"/>
      <c r="N83" s="72"/>
      <c r="O83" s="72"/>
      <c r="P83" s="72"/>
      <c r="Q83" s="72"/>
      <c r="R83" s="72"/>
      <c r="S83" s="72"/>
      <c r="T83" s="243"/>
    </row>
    <row r="84" spans="1:88" x14ac:dyDescent="0.2">
      <c r="A84" s="286" t="s">
        <v>206</v>
      </c>
      <c r="B84" s="283">
        <f t="shared" si="5"/>
        <v>0</v>
      </c>
      <c r="C84" s="72"/>
      <c r="D84" s="72"/>
      <c r="E84" s="72"/>
      <c r="F84" s="72"/>
      <c r="G84" s="72"/>
      <c r="H84" s="72"/>
      <c r="I84" s="72"/>
      <c r="J84" s="72"/>
      <c r="K84" s="72"/>
      <c r="L84" s="72"/>
      <c r="M84" s="72"/>
      <c r="N84" s="72"/>
      <c r="O84" s="72"/>
      <c r="P84" s="72"/>
      <c r="Q84" s="72"/>
      <c r="R84" s="72"/>
      <c r="S84" s="72"/>
      <c r="T84" s="243"/>
    </row>
    <row r="85" spans="1:88" x14ac:dyDescent="0.2">
      <c r="A85" s="286" t="s">
        <v>207</v>
      </c>
      <c r="B85" s="283">
        <f t="shared" si="5"/>
        <v>0</v>
      </c>
      <c r="C85" s="72"/>
      <c r="D85" s="72"/>
      <c r="E85" s="72"/>
      <c r="F85" s="72"/>
      <c r="G85" s="72"/>
      <c r="H85" s="72"/>
      <c r="I85" s="72"/>
      <c r="J85" s="72"/>
      <c r="K85" s="72"/>
      <c r="L85" s="72"/>
      <c r="M85" s="72"/>
      <c r="N85" s="72"/>
      <c r="O85" s="72"/>
      <c r="P85" s="72"/>
      <c r="Q85" s="72"/>
      <c r="R85" s="72"/>
      <c r="S85" s="72"/>
      <c r="T85" s="243"/>
    </row>
    <row r="86" spans="1:88" x14ac:dyDescent="0.2">
      <c r="A86" s="286" t="s">
        <v>59</v>
      </c>
      <c r="B86" s="283">
        <f t="shared" si="5"/>
        <v>0</v>
      </c>
      <c r="C86" s="72"/>
      <c r="D86" s="72"/>
      <c r="E86" s="72"/>
      <c r="F86" s="72"/>
      <c r="G86" s="72"/>
      <c r="H86" s="72"/>
      <c r="I86" s="72"/>
      <c r="J86" s="72"/>
      <c r="K86" s="72"/>
      <c r="L86" s="72"/>
      <c r="M86" s="72"/>
      <c r="N86" s="72"/>
      <c r="O86" s="72"/>
      <c r="P86" s="72"/>
      <c r="Q86" s="72"/>
      <c r="R86" s="72"/>
      <c r="S86" s="72"/>
      <c r="T86" s="243"/>
    </row>
    <row r="87" spans="1:88" x14ac:dyDescent="0.2">
      <c r="A87" s="287" t="s">
        <v>208</v>
      </c>
      <c r="B87" s="249">
        <f t="shared" si="5"/>
        <v>0</v>
      </c>
      <c r="C87" s="288"/>
      <c r="D87" s="288"/>
      <c r="E87" s="288"/>
      <c r="F87" s="288"/>
      <c r="G87" s="288"/>
      <c r="H87" s="288"/>
      <c r="I87" s="288"/>
      <c r="J87" s="288"/>
      <c r="K87" s="288"/>
      <c r="L87" s="288"/>
      <c r="M87" s="288"/>
      <c r="N87" s="288"/>
      <c r="O87" s="288"/>
      <c r="P87" s="288"/>
      <c r="Q87" s="288"/>
      <c r="R87" s="288"/>
      <c r="S87" s="288"/>
      <c r="T87" s="243"/>
    </row>
    <row r="88" spans="1:88" x14ac:dyDescent="0.2">
      <c r="A88" s="289" t="s">
        <v>91</v>
      </c>
      <c r="B88" s="263">
        <f t="shared" ref="B88:S88" si="6">SUM(B72:B87)</f>
        <v>0</v>
      </c>
      <c r="C88" s="277">
        <f t="shared" si="6"/>
        <v>0</v>
      </c>
      <c r="D88" s="277">
        <f t="shared" si="6"/>
        <v>0</v>
      </c>
      <c r="E88" s="277">
        <f t="shared" si="6"/>
        <v>0</v>
      </c>
      <c r="F88" s="277">
        <f t="shared" si="6"/>
        <v>0</v>
      </c>
      <c r="G88" s="277">
        <f t="shared" si="6"/>
        <v>0</v>
      </c>
      <c r="H88" s="277">
        <f t="shared" si="6"/>
        <v>0</v>
      </c>
      <c r="I88" s="277">
        <f t="shared" si="6"/>
        <v>0</v>
      </c>
      <c r="J88" s="277">
        <f t="shared" si="6"/>
        <v>0</v>
      </c>
      <c r="K88" s="277">
        <f t="shared" si="6"/>
        <v>0</v>
      </c>
      <c r="L88" s="277">
        <f t="shared" si="6"/>
        <v>0</v>
      </c>
      <c r="M88" s="277">
        <f t="shared" si="6"/>
        <v>0</v>
      </c>
      <c r="N88" s="277">
        <f t="shared" si="6"/>
        <v>0</v>
      </c>
      <c r="O88" s="277">
        <f t="shared" si="6"/>
        <v>0</v>
      </c>
      <c r="P88" s="277">
        <f t="shared" si="6"/>
        <v>0</v>
      </c>
      <c r="Q88" s="277">
        <f t="shared" si="6"/>
        <v>0</v>
      </c>
      <c r="R88" s="277">
        <f t="shared" si="6"/>
        <v>0</v>
      </c>
      <c r="S88" s="277">
        <f t="shared" si="6"/>
        <v>0</v>
      </c>
      <c r="T88" s="243"/>
    </row>
    <row r="89" spans="1:88" x14ac:dyDescent="0.2">
      <c r="A89" s="106" t="s">
        <v>209</v>
      </c>
      <c r="B89" s="106"/>
      <c r="C89" s="106"/>
      <c r="D89" s="106"/>
      <c r="E89" s="106"/>
      <c r="F89" s="106"/>
      <c r="G89" s="6"/>
      <c r="H89" s="6"/>
      <c r="I89" s="6"/>
      <c r="J89" s="6"/>
      <c r="K89" s="6"/>
      <c r="L89" s="6"/>
      <c r="M89" s="6"/>
      <c r="N89" s="6"/>
      <c r="O89" s="6"/>
      <c r="P89" s="107"/>
      <c r="Q89" s="6"/>
      <c r="R89" s="6"/>
      <c r="S89" s="107"/>
      <c r="T89" s="6"/>
      <c r="U89" s="6"/>
      <c r="V89" s="107"/>
      <c r="W89" s="6"/>
      <c r="X89" s="6"/>
      <c r="Y89" s="107"/>
      <c r="Z89" s="107"/>
      <c r="AA89" s="107"/>
      <c r="AB89" s="290"/>
      <c r="AC89" s="290"/>
    </row>
    <row r="90" spans="1:88" ht="14.25" customHeight="1" x14ac:dyDescent="0.2">
      <c r="A90" s="557" t="s">
        <v>90</v>
      </c>
      <c r="B90" s="539"/>
      <c r="C90" s="557" t="s">
        <v>91</v>
      </c>
      <c r="D90" s="558"/>
      <c r="E90" s="539"/>
      <c r="F90" s="562" t="s">
        <v>92</v>
      </c>
      <c r="G90" s="563"/>
      <c r="H90" s="563"/>
      <c r="I90" s="563"/>
      <c r="J90" s="563"/>
      <c r="K90" s="563"/>
      <c r="L90" s="563"/>
      <c r="M90" s="563"/>
      <c r="N90" s="563"/>
      <c r="O90" s="563"/>
      <c r="P90" s="563"/>
      <c r="Q90" s="563"/>
      <c r="R90" s="563"/>
      <c r="S90" s="563"/>
      <c r="T90" s="563"/>
      <c r="U90" s="563"/>
      <c r="V90" s="563"/>
      <c r="W90" s="563"/>
      <c r="X90" s="563"/>
      <c r="Y90" s="563"/>
      <c r="Z90" s="563"/>
      <c r="AA90" s="563"/>
      <c r="AB90" s="563"/>
      <c r="AC90" s="563"/>
      <c r="AD90" s="563"/>
      <c r="AE90" s="563"/>
      <c r="AF90" s="563"/>
      <c r="AG90" s="563"/>
      <c r="AH90" s="563"/>
      <c r="AI90" s="563"/>
      <c r="AJ90" s="563"/>
      <c r="AK90" s="563"/>
      <c r="AL90" s="563"/>
      <c r="AM90" s="564"/>
      <c r="AN90" s="534" t="s">
        <v>93</v>
      </c>
      <c r="AO90" s="617" t="s">
        <v>94</v>
      </c>
      <c r="AP90" s="569" t="s">
        <v>210</v>
      </c>
      <c r="AQ90" s="569" t="s">
        <v>211</v>
      </c>
      <c r="AR90" s="243"/>
    </row>
    <row r="91" spans="1:88" x14ac:dyDescent="0.2">
      <c r="A91" s="606"/>
      <c r="B91" s="540"/>
      <c r="C91" s="559"/>
      <c r="D91" s="560"/>
      <c r="E91" s="561"/>
      <c r="F91" s="548" t="s">
        <v>18</v>
      </c>
      <c r="G91" s="549"/>
      <c r="H91" s="550" t="s">
        <v>19</v>
      </c>
      <c r="I91" s="551"/>
      <c r="J91" s="548" t="s">
        <v>20</v>
      </c>
      <c r="K91" s="549"/>
      <c r="L91" s="548" t="s">
        <v>21</v>
      </c>
      <c r="M91" s="549"/>
      <c r="N91" s="548" t="s">
        <v>22</v>
      </c>
      <c r="O91" s="549"/>
      <c r="P91" s="537" t="s">
        <v>23</v>
      </c>
      <c r="Q91" s="538"/>
      <c r="R91" s="537" t="s">
        <v>24</v>
      </c>
      <c r="S91" s="538"/>
      <c r="T91" s="537" t="s">
        <v>25</v>
      </c>
      <c r="U91" s="538"/>
      <c r="V91" s="537" t="s">
        <v>26</v>
      </c>
      <c r="W91" s="538"/>
      <c r="X91" s="537" t="s">
        <v>27</v>
      </c>
      <c r="Y91" s="538"/>
      <c r="Z91" s="537" t="s">
        <v>28</v>
      </c>
      <c r="AA91" s="538"/>
      <c r="AB91" s="537" t="s">
        <v>29</v>
      </c>
      <c r="AC91" s="538"/>
      <c r="AD91" s="537" t="s">
        <v>30</v>
      </c>
      <c r="AE91" s="538"/>
      <c r="AF91" s="537" t="s">
        <v>31</v>
      </c>
      <c r="AG91" s="538"/>
      <c r="AH91" s="537" t="s">
        <v>32</v>
      </c>
      <c r="AI91" s="538"/>
      <c r="AJ91" s="537" t="s">
        <v>33</v>
      </c>
      <c r="AK91" s="538"/>
      <c r="AL91" s="537" t="s">
        <v>34</v>
      </c>
      <c r="AM91" s="538"/>
      <c r="AN91" s="535"/>
      <c r="AO91" s="618"/>
      <c r="AP91" s="570"/>
      <c r="AQ91" s="570"/>
      <c r="AR91" s="243"/>
    </row>
    <row r="92" spans="1:88" x14ac:dyDescent="0.2">
      <c r="A92" s="559"/>
      <c r="B92" s="561"/>
      <c r="C92" s="278" t="s">
        <v>212</v>
      </c>
      <c r="D92" s="221" t="s">
        <v>36</v>
      </c>
      <c r="E92" s="278" t="s">
        <v>37</v>
      </c>
      <c r="F92" s="213" t="s">
        <v>36</v>
      </c>
      <c r="G92" s="215" t="s">
        <v>37</v>
      </c>
      <c r="H92" s="213" t="s">
        <v>36</v>
      </c>
      <c r="I92" s="215" t="s">
        <v>37</v>
      </c>
      <c r="J92" s="213" t="s">
        <v>36</v>
      </c>
      <c r="K92" s="215" t="s">
        <v>37</v>
      </c>
      <c r="L92" s="213" t="s">
        <v>36</v>
      </c>
      <c r="M92" s="215" t="s">
        <v>37</v>
      </c>
      <c r="N92" s="213" t="s">
        <v>36</v>
      </c>
      <c r="O92" s="215" t="s">
        <v>37</v>
      </c>
      <c r="P92" s="213" t="s">
        <v>36</v>
      </c>
      <c r="Q92" s="215" t="s">
        <v>37</v>
      </c>
      <c r="R92" s="213" t="s">
        <v>36</v>
      </c>
      <c r="S92" s="215" t="s">
        <v>37</v>
      </c>
      <c r="T92" s="213" t="s">
        <v>36</v>
      </c>
      <c r="U92" s="215" t="s">
        <v>37</v>
      </c>
      <c r="V92" s="213" t="s">
        <v>36</v>
      </c>
      <c r="W92" s="215" t="s">
        <v>37</v>
      </c>
      <c r="X92" s="213" t="s">
        <v>36</v>
      </c>
      <c r="Y92" s="215" t="s">
        <v>37</v>
      </c>
      <c r="Z92" s="213" t="s">
        <v>36</v>
      </c>
      <c r="AA92" s="215" t="s">
        <v>37</v>
      </c>
      <c r="AB92" s="213" t="s">
        <v>36</v>
      </c>
      <c r="AC92" s="215" t="s">
        <v>37</v>
      </c>
      <c r="AD92" s="213" t="s">
        <v>36</v>
      </c>
      <c r="AE92" s="215" t="s">
        <v>37</v>
      </c>
      <c r="AF92" s="213" t="s">
        <v>36</v>
      </c>
      <c r="AG92" s="215" t="s">
        <v>37</v>
      </c>
      <c r="AH92" s="213" t="s">
        <v>36</v>
      </c>
      <c r="AI92" s="215" t="s">
        <v>37</v>
      </c>
      <c r="AJ92" s="213" t="s">
        <v>36</v>
      </c>
      <c r="AK92" s="215" t="s">
        <v>37</v>
      </c>
      <c r="AL92" s="213" t="s">
        <v>36</v>
      </c>
      <c r="AM92" s="215" t="s">
        <v>37</v>
      </c>
      <c r="AN92" s="536"/>
      <c r="AO92" s="619"/>
      <c r="AP92" s="571"/>
      <c r="AQ92" s="571"/>
      <c r="AR92" s="243"/>
    </row>
    <row r="93" spans="1:88" x14ac:dyDescent="0.2">
      <c r="A93" s="552" t="s">
        <v>95</v>
      </c>
      <c r="B93" s="553"/>
      <c r="C93" s="291">
        <f>SUM(D93+E93)</f>
        <v>796</v>
      </c>
      <c r="D93" s="292">
        <f>SUM(F93+H93+J93+L93+N93+P93+R93+T93+V93+X93+Z93+AB93+AD93+AF93+AH93+AJ93+AL93)</f>
        <v>367</v>
      </c>
      <c r="E93" s="291">
        <f>SUM(G93+I93+K93+M93+O93+Q93+S93+U93+W93+Y93+AA93+AC93+AE93+AG93+AI93+AK93+AM93)</f>
        <v>429</v>
      </c>
      <c r="F93" s="293">
        <v>3</v>
      </c>
      <c r="G93" s="294">
        <v>7</v>
      </c>
      <c r="H93" s="293">
        <v>7</v>
      </c>
      <c r="I93" s="294">
        <v>13</v>
      </c>
      <c r="J93" s="293">
        <v>3</v>
      </c>
      <c r="K93" s="142">
        <v>5</v>
      </c>
      <c r="L93" s="293">
        <v>7</v>
      </c>
      <c r="M93" s="142">
        <v>10</v>
      </c>
      <c r="N93" s="293">
        <v>13</v>
      </c>
      <c r="O93" s="142">
        <v>20</v>
      </c>
      <c r="P93" s="293">
        <v>14</v>
      </c>
      <c r="Q93" s="142">
        <v>30</v>
      </c>
      <c r="R93" s="293">
        <v>17</v>
      </c>
      <c r="S93" s="142">
        <v>17</v>
      </c>
      <c r="T93" s="293">
        <v>25</v>
      </c>
      <c r="U93" s="142">
        <v>24</v>
      </c>
      <c r="V93" s="293">
        <v>19</v>
      </c>
      <c r="W93" s="142">
        <v>23</v>
      </c>
      <c r="X93" s="293">
        <v>36</v>
      </c>
      <c r="Y93" s="142">
        <v>37</v>
      </c>
      <c r="Z93" s="293">
        <v>24</v>
      </c>
      <c r="AA93" s="142">
        <v>26</v>
      </c>
      <c r="AB93" s="293">
        <v>25</v>
      </c>
      <c r="AC93" s="142">
        <v>31</v>
      </c>
      <c r="AD93" s="293">
        <v>29</v>
      </c>
      <c r="AE93" s="142">
        <v>32</v>
      </c>
      <c r="AF93" s="293">
        <v>45</v>
      </c>
      <c r="AG93" s="142">
        <v>35</v>
      </c>
      <c r="AH93" s="293">
        <v>39</v>
      </c>
      <c r="AI93" s="142">
        <v>40</v>
      </c>
      <c r="AJ93" s="293">
        <v>36</v>
      </c>
      <c r="AK93" s="142">
        <v>40</v>
      </c>
      <c r="AL93" s="295">
        <v>25</v>
      </c>
      <c r="AM93" s="142">
        <v>39</v>
      </c>
      <c r="AN93" s="143">
        <v>796</v>
      </c>
      <c r="AO93" s="294">
        <v>566</v>
      </c>
      <c r="AP93" s="296">
        <v>0</v>
      </c>
      <c r="AQ93" s="296">
        <v>0</v>
      </c>
      <c r="AR93" s="256" t="s">
        <v>213</v>
      </c>
      <c r="CG93" s="243">
        <v>0</v>
      </c>
      <c r="CH93" s="243">
        <v>0</v>
      </c>
      <c r="CI93" s="243">
        <v>0</v>
      </c>
      <c r="CJ93" s="243">
        <v>0</v>
      </c>
    </row>
    <row r="94" spans="1:88" x14ac:dyDescent="0.2">
      <c r="A94" s="534" t="s">
        <v>96</v>
      </c>
      <c r="B94" s="297" t="s">
        <v>97</v>
      </c>
      <c r="C94" s="298"/>
      <c r="D94" s="298"/>
      <c r="E94" s="291">
        <f>SUM(G94+I94+K94+M94+O94+Q94+S94+U94+W94+Y94+AA94+AC94+AE94+AG94+AI94+AK94+AM94)</f>
        <v>268</v>
      </c>
      <c r="F94" s="299"/>
      <c r="G94" s="300"/>
      <c r="H94" s="299"/>
      <c r="I94" s="300"/>
      <c r="J94" s="299"/>
      <c r="K94" s="34"/>
      <c r="L94" s="299"/>
      <c r="M94" s="34">
        <v>18</v>
      </c>
      <c r="N94" s="299"/>
      <c r="O94" s="34">
        <v>38</v>
      </c>
      <c r="P94" s="299"/>
      <c r="Q94" s="34">
        <v>77</v>
      </c>
      <c r="R94" s="299"/>
      <c r="S94" s="34">
        <v>63</v>
      </c>
      <c r="T94" s="299"/>
      <c r="U94" s="34">
        <v>51</v>
      </c>
      <c r="V94" s="299"/>
      <c r="W94" s="34">
        <v>21</v>
      </c>
      <c r="X94" s="299"/>
      <c r="Y94" s="34"/>
      <c r="Z94" s="299"/>
      <c r="AA94" s="34"/>
      <c r="AB94" s="299"/>
      <c r="AC94" s="34"/>
      <c r="AD94" s="299"/>
      <c r="AE94" s="34"/>
      <c r="AF94" s="299"/>
      <c r="AG94" s="34"/>
      <c r="AH94" s="299"/>
      <c r="AI94" s="34"/>
      <c r="AJ94" s="299"/>
      <c r="AK94" s="34"/>
      <c r="AL94" s="299"/>
      <c r="AM94" s="34"/>
      <c r="AN94" s="110">
        <v>247</v>
      </c>
      <c r="AO94" s="301">
        <v>266</v>
      </c>
      <c r="AP94" s="112">
        <v>0</v>
      </c>
      <c r="AQ94" s="112">
        <v>0</v>
      </c>
      <c r="AR94" s="256" t="s">
        <v>213</v>
      </c>
      <c r="CG94" s="243">
        <v>0</v>
      </c>
      <c r="CH94" s="243">
        <v>0</v>
      </c>
      <c r="CI94" s="243">
        <v>0</v>
      </c>
      <c r="CJ94" s="243">
        <v>0</v>
      </c>
    </row>
    <row r="95" spans="1:88" ht="21.75" x14ac:dyDescent="0.2">
      <c r="A95" s="535"/>
      <c r="B95" s="67" t="s">
        <v>98</v>
      </c>
      <c r="C95" s="302">
        <f t="shared" ref="C95:C103" si="7">SUM(D95+E95)</f>
        <v>376</v>
      </c>
      <c r="D95" s="303">
        <f>SUM(F95+H95+J95+L95+N95+P95+R95+T95+V95+X95+Z95+AB95+AD95+AF95+AH95+AJ95+AL95)</f>
        <v>1</v>
      </c>
      <c r="E95" s="304">
        <f>SUM(G95+I95+K95+M95+O95+Q95+S95+U95+W95+Y95+AA95+AC95+AE95+AG95+AI95+AK95+AM95)</f>
        <v>375</v>
      </c>
      <c r="F95" s="27"/>
      <c r="G95" s="28"/>
      <c r="H95" s="27"/>
      <c r="I95" s="28"/>
      <c r="J95" s="27"/>
      <c r="K95" s="28">
        <v>1</v>
      </c>
      <c r="L95" s="27"/>
      <c r="M95" s="28">
        <v>23</v>
      </c>
      <c r="N95" s="27"/>
      <c r="O95" s="28">
        <v>41</v>
      </c>
      <c r="P95" s="27"/>
      <c r="Q95" s="28">
        <v>89</v>
      </c>
      <c r="R95" s="27"/>
      <c r="S95" s="28">
        <v>71</v>
      </c>
      <c r="T95" s="27">
        <v>1</v>
      </c>
      <c r="U95" s="28">
        <v>62</v>
      </c>
      <c r="V95" s="27"/>
      <c r="W95" s="28">
        <v>38</v>
      </c>
      <c r="X95" s="27"/>
      <c r="Y95" s="28">
        <v>12</v>
      </c>
      <c r="Z95" s="27"/>
      <c r="AA95" s="28">
        <v>19</v>
      </c>
      <c r="AB95" s="27"/>
      <c r="AC95" s="28">
        <v>5</v>
      </c>
      <c r="AD95" s="27"/>
      <c r="AE95" s="28">
        <v>7</v>
      </c>
      <c r="AF95" s="27"/>
      <c r="AG95" s="28">
        <v>4</v>
      </c>
      <c r="AH95" s="27"/>
      <c r="AI95" s="28">
        <v>1</v>
      </c>
      <c r="AJ95" s="27"/>
      <c r="AK95" s="28">
        <v>2</v>
      </c>
      <c r="AL95" s="33"/>
      <c r="AM95" s="28"/>
      <c r="AN95" s="118">
        <v>376</v>
      </c>
      <c r="AO95" s="72">
        <v>355</v>
      </c>
      <c r="AP95" s="53">
        <v>0</v>
      </c>
      <c r="AQ95" s="53">
        <v>0</v>
      </c>
      <c r="AR95" s="256" t="s">
        <v>213</v>
      </c>
      <c r="CG95" s="243">
        <v>0</v>
      </c>
      <c r="CH95" s="243">
        <v>0</v>
      </c>
      <c r="CI95" s="243">
        <v>0</v>
      </c>
      <c r="CJ95" s="243">
        <v>0</v>
      </c>
    </row>
    <row r="96" spans="1:88" x14ac:dyDescent="0.2">
      <c r="A96" s="536"/>
      <c r="B96" s="305" t="s">
        <v>99</v>
      </c>
      <c r="C96" s="306">
        <f t="shared" si="7"/>
        <v>0</v>
      </c>
      <c r="D96" s="307">
        <f>SUM(N96+P96+R96+T96+V96+X96+Z96)</f>
        <v>0</v>
      </c>
      <c r="E96" s="306">
        <f>SUM(O96+Q96+S96+U96+W96+Y96+AA96)</f>
        <v>0</v>
      </c>
      <c r="F96" s="308"/>
      <c r="G96" s="309"/>
      <c r="H96" s="308"/>
      <c r="I96" s="309"/>
      <c r="J96" s="308"/>
      <c r="K96" s="309"/>
      <c r="L96" s="308"/>
      <c r="M96" s="309"/>
      <c r="N96" s="84"/>
      <c r="O96" s="85"/>
      <c r="P96" s="84"/>
      <c r="Q96" s="85"/>
      <c r="R96" s="84"/>
      <c r="S96" s="85"/>
      <c r="T96" s="84"/>
      <c r="U96" s="85"/>
      <c r="V96" s="84"/>
      <c r="W96" s="85"/>
      <c r="X96" s="84"/>
      <c r="Y96" s="85"/>
      <c r="Z96" s="84"/>
      <c r="AA96" s="288"/>
      <c r="AB96" s="308"/>
      <c r="AC96" s="309"/>
      <c r="AD96" s="308"/>
      <c r="AE96" s="309"/>
      <c r="AF96" s="308"/>
      <c r="AG96" s="309"/>
      <c r="AH96" s="308"/>
      <c r="AI96" s="309"/>
      <c r="AJ96" s="308"/>
      <c r="AK96" s="309"/>
      <c r="AL96" s="308"/>
      <c r="AM96" s="309"/>
      <c r="AN96" s="122"/>
      <c r="AO96" s="288"/>
      <c r="AP96" s="123"/>
      <c r="AQ96" s="123"/>
      <c r="AR96" s="256" t="s">
        <v>213</v>
      </c>
      <c r="CG96" s="243">
        <v>0</v>
      </c>
      <c r="CH96" s="243">
        <v>0</v>
      </c>
      <c r="CI96" s="243">
        <v>0</v>
      </c>
      <c r="CJ96" s="243">
        <v>0</v>
      </c>
    </row>
    <row r="97" spans="1:88" x14ac:dyDescent="0.2">
      <c r="A97" s="604" t="s">
        <v>100</v>
      </c>
      <c r="B97" s="605"/>
      <c r="C97" s="310">
        <f t="shared" si="7"/>
        <v>495</v>
      </c>
      <c r="D97" s="311">
        <f t="shared" ref="D97:E103" si="8">SUM(F97+H97+J97+L97+N97+P97+R97+T97+V97+X97+Z97+AB97+AD97+AF97+AH97+AJ97+AL97)</f>
        <v>212</v>
      </c>
      <c r="E97" s="310">
        <f t="shared" si="8"/>
        <v>283</v>
      </c>
      <c r="F97" s="312">
        <v>45</v>
      </c>
      <c r="G97" s="313">
        <v>56</v>
      </c>
      <c r="H97" s="312">
        <v>32</v>
      </c>
      <c r="I97" s="313">
        <v>33</v>
      </c>
      <c r="J97" s="312">
        <v>12</v>
      </c>
      <c r="K97" s="135">
        <v>15</v>
      </c>
      <c r="L97" s="312">
        <v>8</v>
      </c>
      <c r="M97" s="135">
        <v>17</v>
      </c>
      <c r="N97" s="312">
        <v>1</v>
      </c>
      <c r="O97" s="135">
        <v>3</v>
      </c>
      <c r="P97" s="312">
        <v>5</v>
      </c>
      <c r="Q97" s="135">
        <v>9</v>
      </c>
      <c r="R97" s="312">
        <v>2</v>
      </c>
      <c r="S97" s="135">
        <v>3</v>
      </c>
      <c r="T97" s="312">
        <v>3</v>
      </c>
      <c r="U97" s="135">
        <v>6</v>
      </c>
      <c r="V97" s="312">
        <v>6</v>
      </c>
      <c r="W97" s="135">
        <v>6</v>
      </c>
      <c r="X97" s="312">
        <v>5</v>
      </c>
      <c r="Y97" s="135">
        <v>7</v>
      </c>
      <c r="Z97" s="312">
        <v>12</v>
      </c>
      <c r="AA97" s="135">
        <v>17</v>
      </c>
      <c r="AB97" s="312">
        <v>6</v>
      </c>
      <c r="AC97" s="135">
        <v>13</v>
      </c>
      <c r="AD97" s="312">
        <v>16</v>
      </c>
      <c r="AE97" s="135">
        <v>16</v>
      </c>
      <c r="AF97" s="312">
        <v>14</v>
      </c>
      <c r="AG97" s="135">
        <v>15</v>
      </c>
      <c r="AH97" s="312">
        <v>15</v>
      </c>
      <c r="AI97" s="313">
        <v>22</v>
      </c>
      <c r="AJ97" s="312">
        <v>14</v>
      </c>
      <c r="AK97" s="313">
        <v>17</v>
      </c>
      <c r="AL97" s="176">
        <v>16</v>
      </c>
      <c r="AM97" s="135">
        <v>28</v>
      </c>
      <c r="AN97" s="137">
        <v>495</v>
      </c>
      <c r="AO97" s="313">
        <v>254</v>
      </c>
      <c r="AP97" s="36">
        <v>0</v>
      </c>
      <c r="AQ97" s="36">
        <v>0</v>
      </c>
      <c r="AR97" s="256" t="s">
        <v>213</v>
      </c>
      <c r="CG97" s="243">
        <v>0</v>
      </c>
      <c r="CH97" s="243">
        <v>0</v>
      </c>
      <c r="CI97" s="243">
        <v>0</v>
      </c>
      <c r="CJ97" s="243">
        <v>0</v>
      </c>
    </row>
    <row r="98" spans="1:88" x14ac:dyDescent="0.2">
      <c r="A98" s="541" t="s">
        <v>101</v>
      </c>
      <c r="B98" s="542"/>
      <c r="C98" s="304">
        <f t="shared" si="7"/>
        <v>0</v>
      </c>
      <c r="D98" s="303">
        <f t="shared" si="8"/>
        <v>0</v>
      </c>
      <c r="E98" s="304">
        <f t="shared" si="8"/>
        <v>0</v>
      </c>
      <c r="F98" s="27"/>
      <c r="G98" s="72"/>
      <c r="H98" s="27"/>
      <c r="I98" s="72"/>
      <c r="J98" s="27"/>
      <c r="K98" s="28"/>
      <c r="L98" s="27"/>
      <c r="M98" s="28"/>
      <c r="N98" s="27"/>
      <c r="O98" s="28"/>
      <c r="P98" s="27"/>
      <c r="Q98" s="28"/>
      <c r="R98" s="27"/>
      <c r="S98" s="28"/>
      <c r="T98" s="27"/>
      <c r="U98" s="28"/>
      <c r="V98" s="27"/>
      <c r="W98" s="28"/>
      <c r="X98" s="27"/>
      <c r="Y98" s="28"/>
      <c r="Z98" s="27"/>
      <c r="AA98" s="28"/>
      <c r="AB98" s="27"/>
      <c r="AC98" s="72"/>
      <c r="AD98" s="27"/>
      <c r="AE98" s="72"/>
      <c r="AF98" s="27"/>
      <c r="AG98" s="72"/>
      <c r="AH98" s="27"/>
      <c r="AI98" s="72"/>
      <c r="AJ98" s="27"/>
      <c r="AK98" s="72"/>
      <c r="AL98" s="33"/>
      <c r="AM98" s="28"/>
      <c r="AN98" s="118"/>
      <c r="AO98" s="72"/>
      <c r="AP98" s="53"/>
      <c r="AQ98" s="53"/>
      <c r="AR98" s="256" t="s">
        <v>213</v>
      </c>
      <c r="CG98" s="243">
        <v>0</v>
      </c>
      <c r="CH98" s="243">
        <v>0</v>
      </c>
      <c r="CI98" s="243">
        <v>0</v>
      </c>
      <c r="CJ98" s="243">
        <v>0</v>
      </c>
    </row>
    <row r="99" spans="1:88" x14ac:dyDescent="0.2">
      <c r="A99" s="565" t="s">
        <v>102</v>
      </c>
      <c r="B99" s="566"/>
      <c r="C99" s="314">
        <f t="shared" si="7"/>
        <v>99</v>
      </c>
      <c r="D99" s="315">
        <f t="shared" si="8"/>
        <v>54</v>
      </c>
      <c r="E99" s="304">
        <f t="shared" si="8"/>
        <v>45</v>
      </c>
      <c r="F99" s="27">
        <v>17</v>
      </c>
      <c r="G99" s="72">
        <v>10</v>
      </c>
      <c r="H99" s="27">
        <v>9</v>
      </c>
      <c r="I99" s="72">
        <v>3</v>
      </c>
      <c r="J99" s="27">
        <v>1</v>
      </c>
      <c r="K99" s="28"/>
      <c r="L99" s="27"/>
      <c r="M99" s="28"/>
      <c r="N99" s="27"/>
      <c r="O99" s="28"/>
      <c r="P99" s="27"/>
      <c r="Q99" s="28"/>
      <c r="R99" s="27"/>
      <c r="S99" s="28"/>
      <c r="T99" s="27"/>
      <c r="U99" s="28">
        <v>1</v>
      </c>
      <c r="V99" s="27">
        <v>4</v>
      </c>
      <c r="W99" s="28">
        <v>2</v>
      </c>
      <c r="X99" s="27">
        <v>3</v>
      </c>
      <c r="Y99" s="28">
        <v>1</v>
      </c>
      <c r="Z99" s="27">
        <v>4</v>
      </c>
      <c r="AA99" s="28">
        <v>2</v>
      </c>
      <c r="AB99" s="27">
        <v>3</v>
      </c>
      <c r="AC99" s="72">
        <v>2</v>
      </c>
      <c r="AD99" s="27">
        <v>2</v>
      </c>
      <c r="AE99" s="72">
        <v>2</v>
      </c>
      <c r="AF99" s="27">
        <v>2</v>
      </c>
      <c r="AG99" s="72">
        <v>2</v>
      </c>
      <c r="AH99" s="27">
        <v>5</v>
      </c>
      <c r="AI99" s="72">
        <v>4</v>
      </c>
      <c r="AJ99" s="27">
        <v>2</v>
      </c>
      <c r="AK99" s="72">
        <v>2</v>
      </c>
      <c r="AL99" s="33">
        <v>2</v>
      </c>
      <c r="AM99" s="28">
        <v>14</v>
      </c>
      <c r="AN99" s="118">
        <v>99</v>
      </c>
      <c r="AO99" s="72">
        <v>88</v>
      </c>
      <c r="AP99" s="53">
        <v>0</v>
      </c>
      <c r="AQ99" s="53">
        <v>0</v>
      </c>
      <c r="AR99" s="256" t="s">
        <v>213</v>
      </c>
      <c r="CG99" s="243">
        <v>0</v>
      </c>
      <c r="CH99" s="243">
        <v>0</v>
      </c>
      <c r="CI99" s="243">
        <v>0</v>
      </c>
      <c r="CJ99" s="243">
        <v>0</v>
      </c>
    </row>
    <row r="100" spans="1:88" x14ac:dyDescent="0.2">
      <c r="A100" s="567" t="s">
        <v>103</v>
      </c>
      <c r="B100" s="568"/>
      <c r="C100" s="304">
        <f t="shared" si="7"/>
        <v>0</v>
      </c>
      <c r="D100" s="303">
        <f t="shared" si="8"/>
        <v>0</v>
      </c>
      <c r="E100" s="304">
        <f t="shared" si="8"/>
        <v>0</v>
      </c>
      <c r="F100" s="27"/>
      <c r="G100" s="72"/>
      <c r="H100" s="27"/>
      <c r="I100" s="72"/>
      <c r="J100" s="27"/>
      <c r="K100" s="28"/>
      <c r="L100" s="27"/>
      <c r="M100" s="28"/>
      <c r="N100" s="27"/>
      <c r="O100" s="28"/>
      <c r="P100" s="27"/>
      <c r="Q100" s="28"/>
      <c r="R100" s="27"/>
      <c r="S100" s="28"/>
      <c r="T100" s="27"/>
      <c r="U100" s="28"/>
      <c r="V100" s="27"/>
      <c r="W100" s="28"/>
      <c r="X100" s="27"/>
      <c r="Y100" s="28"/>
      <c r="Z100" s="27"/>
      <c r="AA100" s="28"/>
      <c r="AB100" s="27"/>
      <c r="AC100" s="72"/>
      <c r="AD100" s="27"/>
      <c r="AE100" s="72"/>
      <c r="AF100" s="27"/>
      <c r="AG100" s="72"/>
      <c r="AH100" s="27"/>
      <c r="AI100" s="72"/>
      <c r="AJ100" s="27"/>
      <c r="AK100" s="72"/>
      <c r="AL100" s="33"/>
      <c r="AM100" s="28"/>
      <c r="AN100" s="118"/>
      <c r="AO100" s="72"/>
      <c r="AP100" s="53"/>
      <c r="AQ100" s="53"/>
      <c r="AR100" s="256" t="s">
        <v>213</v>
      </c>
      <c r="CG100" s="243">
        <v>0</v>
      </c>
      <c r="CH100" s="243">
        <v>0</v>
      </c>
      <c r="CI100" s="243">
        <v>0</v>
      </c>
      <c r="CJ100" s="243">
        <v>0</v>
      </c>
    </row>
    <row r="101" spans="1:88" x14ac:dyDescent="0.2">
      <c r="A101" s="541" t="s">
        <v>104</v>
      </c>
      <c r="B101" s="542"/>
      <c r="C101" s="304">
        <f t="shared" si="7"/>
        <v>0</v>
      </c>
      <c r="D101" s="303">
        <f t="shared" si="8"/>
        <v>0</v>
      </c>
      <c r="E101" s="304">
        <f t="shared" si="8"/>
        <v>0</v>
      </c>
      <c r="F101" s="27"/>
      <c r="G101" s="72"/>
      <c r="H101" s="27"/>
      <c r="I101" s="72"/>
      <c r="J101" s="27"/>
      <c r="K101" s="28"/>
      <c r="L101" s="27"/>
      <c r="M101" s="28"/>
      <c r="N101" s="27"/>
      <c r="O101" s="28"/>
      <c r="P101" s="27"/>
      <c r="Q101" s="28"/>
      <c r="R101" s="27"/>
      <c r="S101" s="28"/>
      <c r="T101" s="27"/>
      <c r="U101" s="28"/>
      <c r="V101" s="27"/>
      <c r="W101" s="28"/>
      <c r="X101" s="27"/>
      <c r="Y101" s="28"/>
      <c r="Z101" s="27"/>
      <c r="AA101" s="28"/>
      <c r="AB101" s="27"/>
      <c r="AC101" s="72"/>
      <c r="AD101" s="27"/>
      <c r="AE101" s="72"/>
      <c r="AF101" s="27"/>
      <c r="AG101" s="72"/>
      <c r="AH101" s="27"/>
      <c r="AI101" s="72"/>
      <c r="AJ101" s="27"/>
      <c r="AK101" s="72"/>
      <c r="AL101" s="33"/>
      <c r="AM101" s="28"/>
      <c r="AN101" s="118"/>
      <c r="AO101" s="72"/>
      <c r="AP101" s="53"/>
      <c r="AQ101" s="53"/>
      <c r="AR101" s="256" t="s">
        <v>213</v>
      </c>
      <c r="CG101" s="243">
        <v>0</v>
      </c>
      <c r="CH101" s="243">
        <v>0</v>
      </c>
      <c r="CI101" s="243">
        <v>0</v>
      </c>
      <c r="CJ101" s="243">
        <v>0</v>
      </c>
    </row>
    <row r="102" spans="1:88" x14ac:dyDescent="0.2">
      <c r="A102" s="541" t="s">
        <v>105</v>
      </c>
      <c r="B102" s="542"/>
      <c r="C102" s="304">
        <f t="shared" si="7"/>
        <v>240</v>
      </c>
      <c r="D102" s="303">
        <f t="shared" si="8"/>
        <v>104</v>
      </c>
      <c r="E102" s="304">
        <f t="shared" si="8"/>
        <v>136</v>
      </c>
      <c r="F102" s="27"/>
      <c r="G102" s="72"/>
      <c r="H102" s="27"/>
      <c r="I102" s="72"/>
      <c r="J102" s="27"/>
      <c r="K102" s="28"/>
      <c r="L102" s="27"/>
      <c r="M102" s="28"/>
      <c r="N102" s="27"/>
      <c r="O102" s="28"/>
      <c r="P102" s="27"/>
      <c r="Q102" s="28"/>
      <c r="R102" s="27"/>
      <c r="S102" s="28"/>
      <c r="T102" s="27"/>
      <c r="U102" s="28"/>
      <c r="V102" s="27"/>
      <c r="W102" s="28"/>
      <c r="X102" s="27"/>
      <c r="Y102" s="28"/>
      <c r="Z102" s="27"/>
      <c r="AA102" s="28"/>
      <c r="AB102" s="27"/>
      <c r="AC102" s="28"/>
      <c r="AD102" s="27"/>
      <c r="AE102" s="28">
        <v>1</v>
      </c>
      <c r="AF102" s="27">
        <v>49</v>
      </c>
      <c r="AG102" s="28">
        <v>57</v>
      </c>
      <c r="AH102" s="27">
        <v>25</v>
      </c>
      <c r="AI102" s="72">
        <v>35</v>
      </c>
      <c r="AJ102" s="27">
        <v>20</v>
      </c>
      <c r="AK102" s="72">
        <v>27</v>
      </c>
      <c r="AL102" s="33">
        <v>10</v>
      </c>
      <c r="AM102" s="28">
        <v>16</v>
      </c>
      <c r="AN102" s="118">
        <v>240</v>
      </c>
      <c r="AO102" s="72">
        <v>30</v>
      </c>
      <c r="AP102" s="53">
        <v>0</v>
      </c>
      <c r="AQ102" s="53">
        <v>0</v>
      </c>
      <c r="AR102" s="256" t="s">
        <v>213</v>
      </c>
      <c r="CG102" s="243">
        <v>0</v>
      </c>
      <c r="CH102" s="243">
        <v>0</v>
      </c>
      <c r="CI102" s="243">
        <v>0</v>
      </c>
      <c r="CJ102" s="243">
        <v>0</v>
      </c>
    </row>
    <row r="103" spans="1:88" x14ac:dyDescent="0.2">
      <c r="A103" s="543" t="s">
        <v>106</v>
      </c>
      <c r="B103" s="544"/>
      <c r="C103" s="316">
        <f t="shared" si="7"/>
        <v>0</v>
      </c>
      <c r="D103" s="317">
        <f t="shared" si="8"/>
        <v>0</v>
      </c>
      <c r="E103" s="316">
        <f t="shared" si="8"/>
        <v>0</v>
      </c>
      <c r="F103" s="84"/>
      <c r="G103" s="288"/>
      <c r="H103" s="84"/>
      <c r="I103" s="288"/>
      <c r="J103" s="84"/>
      <c r="K103" s="85"/>
      <c r="L103" s="84"/>
      <c r="M103" s="85"/>
      <c r="N103" s="84"/>
      <c r="O103" s="85"/>
      <c r="P103" s="84"/>
      <c r="Q103" s="85"/>
      <c r="R103" s="84"/>
      <c r="S103" s="85"/>
      <c r="T103" s="84"/>
      <c r="U103" s="85"/>
      <c r="V103" s="84"/>
      <c r="W103" s="85"/>
      <c r="X103" s="84"/>
      <c r="Y103" s="85"/>
      <c r="Z103" s="84"/>
      <c r="AA103" s="85"/>
      <c r="AB103" s="84"/>
      <c r="AC103" s="85"/>
      <c r="AD103" s="84"/>
      <c r="AE103" s="85"/>
      <c r="AF103" s="84"/>
      <c r="AG103" s="85"/>
      <c r="AH103" s="84"/>
      <c r="AI103" s="85"/>
      <c r="AJ103" s="84"/>
      <c r="AK103" s="85"/>
      <c r="AL103" s="86"/>
      <c r="AM103" s="85"/>
      <c r="AN103" s="122"/>
      <c r="AO103" s="288"/>
      <c r="AP103" s="123"/>
      <c r="AQ103" s="123"/>
      <c r="AR103" s="256" t="s">
        <v>213</v>
      </c>
      <c r="CG103" s="243">
        <v>0</v>
      </c>
      <c r="CH103" s="243">
        <v>0</v>
      </c>
      <c r="CI103" s="243">
        <v>0</v>
      </c>
      <c r="CJ103" s="243">
        <v>0</v>
      </c>
    </row>
    <row r="104" spans="1:88" x14ac:dyDescent="0.2">
      <c r="A104" s="596" t="s">
        <v>38</v>
      </c>
      <c r="B104" s="597"/>
      <c r="C104" s="318">
        <f t="shared" ref="C104:AQ104" si="9">SUM(C93:C103)</f>
        <v>2006</v>
      </c>
      <c r="D104" s="319">
        <f t="shared" si="9"/>
        <v>738</v>
      </c>
      <c r="E104" s="306">
        <f t="shared" si="9"/>
        <v>1536</v>
      </c>
      <c r="F104" s="320">
        <f t="shared" si="9"/>
        <v>65</v>
      </c>
      <c r="G104" s="277">
        <f t="shared" si="9"/>
        <v>73</v>
      </c>
      <c r="H104" s="320">
        <f t="shared" si="9"/>
        <v>48</v>
      </c>
      <c r="I104" s="277">
        <f t="shared" si="9"/>
        <v>49</v>
      </c>
      <c r="J104" s="264">
        <f t="shared" si="9"/>
        <v>16</v>
      </c>
      <c r="K104" s="267">
        <f t="shared" si="9"/>
        <v>21</v>
      </c>
      <c r="L104" s="264">
        <f t="shared" si="9"/>
        <v>15</v>
      </c>
      <c r="M104" s="267">
        <f t="shared" si="9"/>
        <v>68</v>
      </c>
      <c r="N104" s="264">
        <f t="shared" si="9"/>
        <v>14</v>
      </c>
      <c r="O104" s="267">
        <f t="shared" si="9"/>
        <v>102</v>
      </c>
      <c r="P104" s="264">
        <f t="shared" si="9"/>
        <v>19</v>
      </c>
      <c r="Q104" s="267">
        <f t="shared" si="9"/>
        <v>205</v>
      </c>
      <c r="R104" s="264">
        <f t="shared" si="9"/>
        <v>19</v>
      </c>
      <c r="S104" s="267">
        <f t="shared" si="9"/>
        <v>154</v>
      </c>
      <c r="T104" s="264">
        <f t="shared" si="9"/>
        <v>29</v>
      </c>
      <c r="U104" s="267">
        <f t="shared" si="9"/>
        <v>144</v>
      </c>
      <c r="V104" s="264">
        <f t="shared" si="9"/>
        <v>29</v>
      </c>
      <c r="W104" s="267">
        <f t="shared" si="9"/>
        <v>90</v>
      </c>
      <c r="X104" s="264">
        <f t="shared" si="9"/>
        <v>44</v>
      </c>
      <c r="Y104" s="267">
        <f t="shared" si="9"/>
        <v>57</v>
      </c>
      <c r="Z104" s="264">
        <f t="shared" si="9"/>
        <v>40</v>
      </c>
      <c r="AA104" s="267">
        <f t="shared" si="9"/>
        <v>64</v>
      </c>
      <c r="AB104" s="264">
        <f t="shared" si="9"/>
        <v>34</v>
      </c>
      <c r="AC104" s="267">
        <f t="shared" si="9"/>
        <v>51</v>
      </c>
      <c r="AD104" s="264">
        <f t="shared" si="9"/>
        <v>47</v>
      </c>
      <c r="AE104" s="267">
        <f t="shared" si="9"/>
        <v>58</v>
      </c>
      <c r="AF104" s="264">
        <f t="shared" si="9"/>
        <v>110</v>
      </c>
      <c r="AG104" s="267">
        <f t="shared" si="9"/>
        <v>113</v>
      </c>
      <c r="AH104" s="264">
        <f t="shared" si="9"/>
        <v>84</v>
      </c>
      <c r="AI104" s="267">
        <f t="shared" si="9"/>
        <v>102</v>
      </c>
      <c r="AJ104" s="264">
        <f t="shared" si="9"/>
        <v>72</v>
      </c>
      <c r="AK104" s="267">
        <f t="shared" si="9"/>
        <v>88</v>
      </c>
      <c r="AL104" s="268">
        <f t="shared" si="9"/>
        <v>53</v>
      </c>
      <c r="AM104" s="267">
        <f t="shared" si="9"/>
        <v>97</v>
      </c>
      <c r="AN104" s="321">
        <f t="shared" si="9"/>
        <v>2253</v>
      </c>
      <c r="AO104" s="277">
        <f t="shared" si="9"/>
        <v>1559</v>
      </c>
      <c r="AP104" s="322">
        <f t="shared" si="9"/>
        <v>0</v>
      </c>
      <c r="AQ104" s="322">
        <f t="shared" si="9"/>
        <v>0</v>
      </c>
      <c r="AR104" s="256"/>
    </row>
    <row r="105" spans="1:88" x14ac:dyDescent="0.2">
      <c r="A105" s="129" t="s">
        <v>214</v>
      </c>
      <c r="B105" s="129"/>
      <c r="C105" s="129"/>
      <c r="D105" s="129"/>
      <c r="E105" s="129"/>
      <c r="F105" s="129"/>
      <c r="G105" s="130"/>
      <c r="H105" s="130"/>
      <c r="I105" s="130"/>
      <c r="J105" s="130"/>
      <c r="K105" s="64"/>
      <c r="L105" s="64"/>
      <c r="M105" s="11"/>
      <c r="N105" s="6"/>
      <c r="O105" s="6"/>
      <c r="P105" s="6"/>
      <c r="Q105" s="6"/>
      <c r="R105" s="6"/>
      <c r="S105" s="6"/>
      <c r="T105" s="6"/>
      <c r="U105" s="6"/>
      <c r="V105" s="6"/>
      <c r="W105" s="6"/>
      <c r="X105" s="6"/>
      <c r="Y105" s="6"/>
      <c r="Z105" s="6"/>
      <c r="AA105" s="6"/>
      <c r="AB105" s="6"/>
      <c r="AC105" s="6"/>
      <c r="AD105" s="107"/>
      <c r="AE105" s="6"/>
      <c r="AF105" s="6"/>
      <c r="AG105" s="107"/>
      <c r="AH105" s="6"/>
      <c r="AI105" s="6"/>
      <c r="AJ105" s="107"/>
      <c r="AK105" s="6"/>
      <c r="AL105" s="6"/>
      <c r="AM105" s="107"/>
      <c r="AN105" s="107"/>
      <c r="AO105" s="107"/>
      <c r="AP105" s="6"/>
      <c r="AQ105" s="6"/>
    </row>
    <row r="106" spans="1:88" ht="14.25" customHeight="1" x14ac:dyDescent="0.2">
      <c r="A106" s="554" t="s">
        <v>107</v>
      </c>
      <c r="B106" s="534" t="s">
        <v>90</v>
      </c>
      <c r="C106" s="557" t="s">
        <v>91</v>
      </c>
      <c r="D106" s="558"/>
      <c r="E106" s="539"/>
      <c r="F106" s="562" t="s">
        <v>92</v>
      </c>
      <c r="G106" s="563"/>
      <c r="H106" s="563"/>
      <c r="I106" s="563"/>
      <c r="J106" s="563"/>
      <c r="K106" s="563"/>
      <c r="L106" s="563"/>
      <c r="M106" s="563"/>
      <c r="N106" s="563"/>
      <c r="O106" s="563"/>
      <c r="P106" s="563"/>
      <c r="Q106" s="563"/>
      <c r="R106" s="563"/>
      <c r="S106" s="563"/>
      <c r="T106" s="563"/>
      <c r="U106" s="563"/>
      <c r="V106" s="563"/>
      <c r="W106" s="563"/>
      <c r="X106" s="563"/>
      <c r="Y106" s="563"/>
      <c r="Z106" s="563"/>
      <c r="AA106" s="563"/>
      <c r="AB106" s="563"/>
      <c r="AC106" s="563"/>
      <c r="AD106" s="563"/>
      <c r="AE106" s="563"/>
      <c r="AF106" s="563"/>
      <c r="AG106" s="563"/>
      <c r="AH106" s="563"/>
      <c r="AI106" s="563"/>
      <c r="AJ106" s="563"/>
      <c r="AK106" s="563"/>
      <c r="AL106" s="563"/>
      <c r="AM106" s="564"/>
      <c r="AN106" s="534" t="s">
        <v>93</v>
      </c>
      <c r="AO106" s="534" t="s">
        <v>215</v>
      </c>
      <c r="AP106" s="545" t="s">
        <v>210</v>
      </c>
      <c r="AQ106" s="545" t="s">
        <v>211</v>
      </c>
    </row>
    <row r="107" spans="1:88" x14ac:dyDescent="0.2">
      <c r="A107" s="555"/>
      <c r="B107" s="535"/>
      <c r="C107" s="559"/>
      <c r="D107" s="560"/>
      <c r="E107" s="561"/>
      <c r="F107" s="548" t="s">
        <v>18</v>
      </c>
      <c r="G107" s="549"/>
      <c r="H107" s="550" t="s">
        <v>19</v>
      </c>
      <c r="I107" s="551"/>
      <c r="J107" s="548" t="s">
        <v>20</v>
      </c>
      <c r="K107" s="549"/>
      <c r="L107" s="548" t="s">
        <v>21</v>
      </c>
      <c r="M107" s="549"/>
      <c r="N107" s="548" t="s">
        <v>22</v>
      </c>
      <c r="O107" s="549"/>
      <c r="P107" s="537" t="s">
        <v>23</v>
      </c>
      <c r="Q107" s="538"/>
      <c r="R107" s="537" t="s">
        <v>24</v>
      </c>
      <c r="S107" s="538"/>
      <c r="T107" s="537" t="s">
        <v>25</v>
      </c>
      <c r="U107" s="538"/>
      <c r="V107" s="537" t="s">
        <v>26</v>
      </c>
      <c r="W107" s="538"/>
      <c r="X107" s="537" t="s">
        <v>27</v>
      </c>
      <c r="Y107" s="538"/>
      <c r="Z107" s="537" t="s">
        <v>28</v>
      </c>
      <c r="AA107" s="538"/>
      <c r="AB107" s="537" t="s">
        <v>29</v>
      </c>
      <c r="AC107" s="538"/>
      <c r="AD107" s="537" t="s">
        <v>30</v>
      </c>
      <c r="AE107" s="538"/>
      <c r="AF107" s="537" t="s">
        <v>31</v>
      </c>
      <c r="AG107" s="538"/>
      <c r="AH107" s="537" t="s">
        <v>32</v>
      </c>
      <c r="AI107" s="538"/>
      <c r="AJ107" s="537" t="s">
        <v>33</v>
      </c>
      <c r="AK107" s="538"/>
      <c r="AL107" s="537" t="s">
        <v>34</v>
      </c>
      <c r="AM107" s="538"/>
      <c r="AN107" s="535"/>
      <c r="AO107" s="535"/>
      <c r="AP107" s="546"/>
      <c r="AQ107" s="546"/>
      <c r="AR107" s="243"/>
    </row>
    <row r="108" spans="1:88" x14ac:dyDescent="0.2">
      <c r="A108" s="556"/>
      <c r="B108" s="536"/>
      <c r="C108" s="214" t="s">
        <v>212</v>
      </c>
      <c r="D108" s="214" t="s">
        <v>216</v>
      </c>
      <c r="E108" s="323" t="s">
        <v>217</v>
      </c>
      <c r="F108" s="213" t="s">
        <v>216</v>
      </c>
      <c r="G108" s="18" t="s">
        <v>217</v>
      </c>
      <c r="H108" s="13" t="s">
        <v>216</v>
      </c>
      <c r="I108" s="215" t="s">
        <v>217</v>
      </c>
      <c r="J108" s="213" t="s">
        <v>216</v>
      </c>
      <c r="K108" s="18" t="s">
        <v>217</v>
      </c>
      <c r="L108" s="213" t="s">
        <v>216</v>
      </c>
      <c r="M108" s="18" t="s">
        <v>217</v>
      </c>
      <c r="N108" s="213" t="s">
        <v>216</v>
      </c>
      <c r="O108" s="18" t="s">
        <v>217</v>
      </c>
      <c r="P108" s="13" t="s">
        <v>216</v>
      </c>
      <c r="Q108" s="215" t="s">
        <v>217</v>
      </c>
      <c r="R108" s="13" t="s">
        <v>216</v>
      </c>
      <c r="S108" s="215" t="s">
        <v>217</v>
      </c>
      <c r="T108" s="213" t="s">
        <v>216</v>
      </c>
      <c r="U108" s="18" t="s">
        <v>217</v>
      </c>
      <c r="V108" s="13" t="s">
        <v>216</v>
      </c>
      <c r="W108" s="215" t="s">
        <v>217</v>
      </c>
      <c r="X108" s="13" t="s">
        <v>216</v>
      </c>
      <c r="Y108" s="215" t="s">
        <v>217</v>
      </c>
      <c r="Z108" s="213" t="s">
        <v>216</v>
      </c>
      <c r="AA108" s="18" t="s">
        <v>217</v>
      </c>
      <c r="AB108" s="213" t="s">
        <v>216</v>
      </c>
      <c r="AC108" s="18" t="s">
        <v>217</v>
      </c>
      <c r="AD108" s="13" t="s">
        <v>216</v>
      </c>
      <c r="AE108" s="215" t="s">
        <v>217</v>
      </c>
      <c r="AF108" s="13" t="s">
        <v>216</v>
      </c>
      <c r="AG108" s="215" t="s">
        <v>217</v>
      </c>
      <c r="AH108" s="213" t="s">
        <v>216</v>
      </c>
      <c r="AI108" s="18" t="s">
        <v>217</v>
      </c>
      <c r="AJ108" s="13" t="s">
        <v>216</v>
      </c>
      <c r="AK108" s="215" t="s">
        <v>217</v>
      </c>
      <c r="AL108" s="213" t="s">
        <v>216</v>
      </c>
      <c r="AM108" s="18" t="s">
        <v>217</v>
      </c>
      <c r="AN108" s="536"/>
      <c r="AO108" s="536"/>
      <c r="AP108" s="547"/>
      <c r="AQ108" s="547"/>
      <c r="AR108" s="243"/>
    </row>
    <row r="109" spans="1:88" x14ac:dyDescent="0.2">
      <c r="A109" s="598" t="s">
        <v>108</v>
      </c>
      <c r="B109" s="131" t="s">
        <v>95</v>
      </c>
      <c r="C109" s="324">
        <f t="shared" ref="C109:C119" si="10">SUM(D109+E109)</f>
        <v>0</v>
      </c>
      <c r="D109" s="324">
        <f t="shared" ref="D109:E117" si="11">SUM(F109+H109+J109+L109+N109+P109+R109+T109+V109+X109+Z109+AB109+AD109+AF109+AH109+AJ109+AL109)</f>
        <v>0</v>
      </c>
      <c r="E109" s="324">
        <f t="shared" si="11"/>
        <v>0</v>
      </c>
      <c r="F109" s="23"/>
      <c r="G109" s="301"/>
      <c r="H109" s="23"/>
      <c r="I109" s="301"/>
      <c r="J109" s="23"/>
      <c r="K109" s="34"/>
      <c r="L109" s="23"/>
      <c r="M109" s="34"/>
      <c r="N109" s="23"/>
      <c r="O109" s="34"/>
      <c r="P109" s="23"/>
      <c r="Q109" s="34"/>
      <c r="R109" s="23"/>
      <c r="S109" s="34"/>
      <c r="T109" s="23"/>
      <c r="U109" s="34"/>
      <c r="V109" s="23"/>
      <c r="W109" s="34"/>
      <c r="X109" s="23"/>
      <c r="Y109" s="34"/>
      <c r="Z109" s="23"/>
      <c r="AA109" s="34"/>
      <c r="AB109" s="23"/>
      <c r="AC109" s="34"/>
      <c r="AD109" s="23"/>
      <c r="AE109" s="34"/>
      <c r="AF109" s="23"/>
      <c r="AG109" s="34"/>
      <c r="AH109" s="23"/>
      <c r="AI109" s="34"/>
      <c r="AJ109" s="23"/>
      <c r="AK109" s="34"/>
      <c r="AL109" s="111"/>
      <c r="AM109" s="34"/>
      <c r="AN109" s="110"/>
      <c r="AO109" s="110"/>
      <c r="AP109" s="110"/>
      <c r="AQ109" s="110"/>
      <c r="AR109" s="256" t="s">
        <v>213</v>
      </c>
      <c r="CG109" s="243">
        <v>0</v>
      </c>
      <c r="CH109" s="243">
        <v>0</v>
      </c>
      <c r="CI109" s="243">
        <v>0</v>
      </c>
    </row>
    <row r="110" spans="1:88" x14ac:dyDescent="0.2">
      <c r="A110" s="599"/>
      <c r="B110" s="133" t="s">
        <v>96</v>
      </c>
      <c r="C110" s="316">
        <f t="shared" si="10"/>
        <v>10</v>
      </c>
      <c r="D110" s="316">
        <f t="shared" si="11"/>
        <v>1</v>
      </c>
      <c r="E110" s="316">
        <f t="shared" si="11"/>
        <v>9</v>
      </c>
      <c r="F110" s="84"/>
      <c r="G110" s="288"/>
      <c r="H110" s="84"/>
      <c r="I110" s="288"/>
      <c r="J110" s="84"/>
      <c r="K110" s="85">
        <v>1</v>
      </c>
      <c r="L110" s="84"/>
      <c r="M110" s="85">
        <v>2</v>
      </c>
      <c r="N110" s="84"/>
      <c r="O110" s="85">
        <v>1</v>
      </c>
      <c r="P110" s="84"/>
      <c r="Q110" s="85">
        <v>2</v>
      </c>
      <c r="R110" s="84"/>
      <c r="S110" s="85"/>
      <c r="T110" s="84"/>
      <c r="U110" s="85">
        <v>1</v>
      </c>
      <c r="V110" s="84"/>
      <c r="W110" s="85">
        <v>1</v>
      </c>
      <c r="X110" s="84"/>
      <c r="Y110" s="85">
        <v>1</v>
      </c>
      <c r="Z110" s="84">
        <v>1</v>
      </c>
      <c r="AA110" s="85"/>
      <c r="AB110" s="84"/>
      <c r="AC110" s="85"/>
      <c r="AD110" s="84"/>
      <c r="AE110" s="85"/>
      <c r="AF110" s="84"/>
      <c r="AG110" s="85"/>
      <c r="AH110" s="84"/>
      <c r="AI110" s="85"/>
      <c r="AJ110" s="84"/>
      <c r="AK110" s="85"/>
      <c r="AL110" s="86"/>
      <c r="AM110" s="85"/>
      <c r="AN110" s="122">
        <v>10</v>
      </c>
      <c r="AO110" s="122">
        <v>0</v>
      </c>
      <c r="AP110" s="122">
        <v>0</v>
      </c>
      <c r="AQ110" s="122">
        <v>0</v>
      </c>
      <c r="AR110" s="256" t="s">
        <v>213</v>
      </c>
      <c r="CG110" s="243">
        <v>0</v>
      </c>
      <c r="CH110" s="243">
        <v>0</v>
      </c>
      <c r="CI110" s="243">
        <v>0</v>
      </c>
    </row>
    <row r="111" spans="1:88" x14ac:dyDescent="0.2">
      <c r="A111" s="600" t="s">
        <v>109</v>
      </c>
      <c r="B111" s="131" t="s">
        <v>95</v>
      </c>
      <c r="C111" s="324">
        <f t="shared" si="10"/>
        <v>16</v>
      </c>
      <c r="D111" s="324">
        <f t="shared" si="11"/>
        <v>10</v>
      </c>
      <c r="E111" s="324">
        <f t="shared" si="11"/>
        <v>6</v>
      </c>
      <c r="F111" s="23"/>
      <c r="G111" s="301"/>
      <c r="H111" s="23"/>
      <c r="I111" s="301"/>
      <c r="J111" s="23"/>
      <c r="K111" s="34"/>
      <c r="L111" s="23">
        <v>1</v>
      </c>
      <c r="M111" s="34"/>
      <c r="N111" s="23">
        <v>1</v>
      </c>
      <c r="O111" s="34"/>
      <c r="P111" s="23">
        <v>2</v>
      </c>
      <c r="Q111" s="34">
        <v>1</v>
      </c>
      <c r="R111" s="23">
        <v>2</v>
      </c>
      <c r="S111" s="34">
        <v>1</v>
      </c>
      <c r="T111" s="23">
        <v>1</v>
      </c>
      <c r="U111" s="34">
        <v>1</v>
      </c>
      <c r="V111" s="23">
        <v>1</v>
      </c>
      <c r="W111" s="34">
        <v>1</v>
      </c>
      <c r="X111" s="23"/>
      <c r="Y111" s="34">
        <v>2</v>
      </c>
      <c r="Z111" s="23">
        <v>1</v>
      </c>
      <c r="AA111" s="34"/>
      <c r="AB111" s="23"/>
      <c r="AC111" s="34"/>
      <c r="AD111" s="23"/>
      <c r="AE111" s="34"/>
      <c r="AF111" s="23">
        <v>1</v>
      </c>
      <c r="AG111" s="34"/>
      <c r="AH111" s="23"/>
      <c r="AI111" s="34"/>
      <c r="AJ111" s="23"/>
      <c r="AK111" s="34"/>
      <c r="AL111" s="111"/>
      <c r="AM111" s="34"/>
      <c r="AN111" s="110">
        <v>16</v>
      </c>
      <c r="AO111" s="110">
        <v>0</v>
      </c>
      <c r="AP111" s="110">
        <v>0</v>
      </c>
      <c r="AQ111" s="110">
        <v>0</v>
      </c>
      <c r="AR111" s="256" t="s">
        <v>213</v>
      </c>
      <c r="CG111" s="243">
        <v>0</v>
      </c>
      <c r="CH111" s="243">
        <v>0</v>
      </c>
      <c r="CI111" s="243">
        <v>0</v>
      </c>
    </row>
    <row r="112" spans="1:88" x14ac:dyDescent="0.2">
      <c r="A112" s="601"/>
      <c r="B112" s="134" t="s">
        <v>96</v>
      </c>
      <c r="C112" s="304">
        <f t="shared" si="10"/>
        <v>0</v>
      </c>
      <c r="D112" s="304">
        <f t="shared" si="11"/>
        <v>0</v>
      </c>
      <c r="E112" s="304">
        <f t="shared" si="11"/>
        <v>0</v>
      </c>
      <c r="F112" s="27"/>
      <c r="G112" s="72"/>
      <c r="H112" s="27"/>
      <c r="I112" s="72"/>
      <c r="J112" s="27"/>
      <c r="K112" s="28"/>
      <c r="L112" s="27"/>
      <c r="M112" s="28"/>
      <c r="N112" s="27"/>
      <c r="O112" s="28"/>
      <c r="P112" s="27"/>
      <c r="Q112" s="28"/>
      <c r="R112" s="27"/>
      <c r="S112" s="28"/>
      <c r="T112" s="27"/>
      <c r="U112" s="28"/>
      <c r="V112" s="27"/>
      <c r="W112" s="28"/>
      <c r="X112" s="27"/>
      <c r="Y112" s="28"/>
      <c r="Z112" s="27"/>
      <c r="AA112" s="28"/>
      <c r="AB112" s="27"/>
      <c r="AC112" s="28"/>
      <c r="AD112" s="27"/>
      <c r="AE112" s="28"/>
      <c r="AF112" s="27"/>
      <c r="AG112" s="28"/>
      <c r="AH112" s="27"/>
      <c r="AI112" s="28"/>
      <c r="AJ112" s="27"/>
      <c r="AK112" s="28"/>
      <c r="AL112" s="33"/>
      <c r="AM112" s="28"/>
      <c r="AN112" s="118"/>
      <c r="AO112" s="118"/>
      <c r="AP112" s="118"/>
      <c r="AQ112" s="118"/>
      <c r="AR112" s="256" t="s">
        <v>213</v>
      </c>
      <c r="CG112" s="243">
        <v>0</v>
      </c>
      <c r="CH112" s="243">
        <v>0</v>
      </c>
      <c r="CI112" s="243">
        <v>0</v>
      </c>
    </row>
    <row r="113" spans="1:87" x14ac:dyDescent="0.2">
      <c r="A113" s="602"/>
      <c r="B113" s="133" t="s">
        <v>110</v>
      </c>
      <c r="C113" s="316">
        <f t="shared" si="10"/>
        <v>0</v>
      </c>
      <c r="D113" s="316">
        <f t="shared" si="11"/>
        <v>0</v>
      </c>
      <c r="E113" s="316">
        <f t="shared" si="11"/>
        <v>0</v>
      </c>
      <c r="F113" s="84"/>
      <c r="G113" s="288"/>
      <c r="H113" s="84"/>
      <c r="I113" s="288"/>
      <c r="J113" s="84"/>
      <c r="K113" s="85"/>
      <c r="L113" s="84"/>
      <c r="M113" s="85"/>
      <c r="N113" s="84"/>
      <c r="O113" s="85"/>
      <c r="P113" s="84"/>
      <c r="Q113" s="85"/>
      <c r="R113" s="84"/>
      <c r="S113" s="85"/>
      <c r="T113" s="84"/>
      <c r="U113" s="85"/>
      <c r="V113" s="84"/>
      <c r="W113" s="85"/>
      <c r="X113" s="84"/>
      <c r="Y113" s="85"/>
      <c r="Z113" s="84"/>
      <c r="AA113" s="85"/>
      <c r="AB113" s="84"/>
      <c r="AC113" s="85"/>
      <c r="AD113" s="84"/>
      <c r="AE113" s="85"/>
      <c r="AF113" s="84"/>
      <c r="AG113" s="85"/>
      <c r="AH113" s="84"/>
      <c r="AI113" s="85"/>
      <c r="AJ113" s="84"/>
      <c r="AK113" s="85"/>
      <c r="AL113" s="86"/>
      <c r="AM113" s="85"/>
      <c r="AN113" s="122"/>
      <c r="AO113" s="122"/>
      <c r="AP113" s="122"/>
      <c r="AQ113" s="122"/>
      <c r="AR113" s="256" t="s">
        <v>213</v>
      </c>
      <c r="CG113" s="243">
        <v>0</v>
      </c>
      <c r="CH113" s="243">
        <v>0</v>
      </c>
      <c r="CI113" s="243">
        <v>0</v>
      </c>
    </row>
    <row r="114" spans="1:87" x14ac:dyDescent="0.2">
      <c r="A114" s="539" t="s">
        <v>111</v>
      </c>
      <c r="B114" s="131" t="s">
        <v>95</v>
      </c>
      <c r="C114" s="324">
        <f t="shared" si="10"/>
        <v>7</v>
      </c>
      <c r="D114" s="324">
        <f t="shared" si="11"/>
        <v>4</v>
      </c>
      <c r="E114" s="324">
        <f t="shared" si="11"/>
        <v>3</v>
      </c>
      <c r="F114" s="23"/>
      <c r="G114" s="301"/>
      <c r="H114" s="23"/>
      <c r="I114" s="301"/>
      <c r="J114" s="23"/>
      <c r="K114" s="34"/>
      <c r="L114" s="23"/>
      <c r="M114" s="34"/>
      <c r="N114" s="23"/>
      <c r="O114" s="34"/>
      <c r="P114" s="23">
        <v>1</v>
      </c>
      <c r="Q114" s="34">
        <v>1</v>
      </c>
      <c r="R114" s="23">
        <v>1</v>
      </c>
      <c r="S114" s="34">
        <v>1</v>
      </c>
      <c r="T114" s="23">
        <v>1</v>
      </c>
      <c r="U114" s="34"/>
      <c r="V114" s="23"/>
      <c r="W114" s="301"/>
      <c r="X114" s="23">
        <v>1</v>
      </c>
      <c r="Y114" s="34"/>
      <c r="Z114" s="23"/>
      <c r="AA114" s="34"/>
      <c r="AB114" s="23"/>
      <c r="AC114" s="34"/>
      <c r="AD114" s="23"/>
      <c r="AE114" s="34"/>
      <c r="AF114" s="23"/>
      <c r="AG114" s="34">
        <v>1</v>
      </c>
      <c r="AH114" s="23"/>
      <c r="AI114" s="34"/>
      <c r="AJ114" s="23"/>
      <c r="AK114" s="34"/>
      <c r="AL114" s="111"/>
      <c r="AM114" s="34"/>
      <c r="AN114" s="110">
        <v>7</v>
      </c>
      <c r="AO114" s="110">
        <v>0</v>
      </c>
      <c r="AP114" s="110">
        <v>0</v>
      </c>
      <c r="AQ114" s="110">
        <v>0</v>
      </c>
      <c r="AR114" s="256" t="s">
        <v>213</v>
      </c>
      <c r="CG114" s="243">
        <v>0</v>
      </c>
      <c r="CH114" s="243">
        <v>0</v>
      </c>
      <c r="CI114" s="243">
        <v>0</v>
      </c>
    </row>
    <row r="115" spans="1:87" x14ac:dyDescent="0.2">
      <c r="A115" s="540"/>
      <c r="B115" s="134" t="s">
        <v>96</v>
      </c>
      <c r="C115" s="304">
        <f t="shared" si="10"/>
        <v>0</v>
      </c>
      <c r="D115" s="304">
        <f t="shared" si="11"/>
        <v>0</v>
      </c>
      <c r="E115" s="304">
        <f t="shared" si="11"/>
        <v>0</v>
      </c>
      <c r="F115" s="84"/>
      <c r="G115" s="288"/>
      <c r="H115" s="84"/>
      <c r="I115" s="288"/>
      <c r="J115" s="84"/>
      <c r="K115" s="85"/>
      <c r="L115" s="84"/>
      <c r="M115" s="85"/>
      <c r="N115" s="84"/>
      <c r="O115" s="85"/>
      <c r="P115" s="84"/>
      <c r="Q115" s="85"/>
      <c r="R115" s="84"/>
      <c r="S115" s="85"/>
      <c r="T115" s="84"/>
      <c r="U115" s="85"/>
      <c r="V115" s="84"/>
      <c r="W115" s="85"/>
      <c r="X115" s="84"/>
      <c r="Y115" s="85"/>
      <c r="Z115" s="84"/>
      <c r="AA115" s="85"/>
      <c r="AB115" s="84"/>
      <c r="AC115" s="85"/>
      <c r="AD115" s="84"/>
      <c r="AE115" s="85"/>
      <c r="AF115" s="84"/>
      <c r="AG115" s="85"/>
      <c r="AH115" s="84"/>
      <c r="AI115" s="85"/>
      <c r="AJ115" s="84"/>
      <c r="AK115" s="85"/>
      <c r="AL115" s="86"/>
      <c r="AM115" s="85"/>
      <c r="AN115" s="122"/>
      <c r="AO115" s="122"/>
      <c r="AP115" s="122"/>
      <c r="AQ115" s="122"/>
      <c r="AR115" s="256" t="s">
        <v>213</v>
      </c>
      <c r="CG115" s="243">
        <v>0</v>
      </c>
      <c r="CH115" s="243">
        <v>0</v>
      </c>
      <c r="CI115" s="243">
        <v>0</v>
      </c>
    </row>
    <row r="116" spans="1:87" x14ac:dyDescent="0.2">
      <c r="A116" s="539" t="s">
        <v>112</v>
      </c>
      <c r="B116" s="131" t="s">
        <v>95</v>
      </c>
      <c r="C116" s="324">
        <f t="shared" si="10"/>
        <v>9</v>
      </c>
      <c r="D116" s="324">
        <f t="shared" si="11"/>
        <v>6</v>
      </c>
      <c r="E116" s="324">
        <f t="shared" si="11"/>
        <v>3</v>
      </c>
      <c r="F116" s="23"/>
      <c r="G116" s="301"/>
      <c r="H116" s="23"/>
      <c r="I116" s="301"/>
      <c r="J116" s="23"/>
      <c r="K116" s="34"/>
      <c r="L116" s="23">
        <v>1</v>
      </c>
      <c r="M116" s="34"/>
      <c r="N116" s="23">
        <v>1</v>
      </c>
      <c r="O116" s="34"/>
      <c r="P116" s="23">
        <v>1</v>
      </c>
      <c r="Q116" s="34"/>
      <c r="R116" s="23">
        <v>1</v>
      </c>
      <c r="S116" s="34"/>
      <c r="T116" s="23">
        <v>1</v>
      </c>
      <c r="U116" s="34"/>
      <c r="V116" s="312">
        <v>1</v>
      </c>
      <c r="W116" s="135">
        <v>1</v>
      </c>
      <c r="X116" s="312"/>
      <c r="Y116" s="135">
        <v>1</v>
      </c>
      <c r="Z116" s="312"/>
      <c r="AA116" s="135">
        <v>1</v>
      </c>
      <c r="AB116" s="312"/>
      <c r="AC116" s="135"/>
      <c r="AD116" s="312"/>
      <c r="AE116" s="135"/>
      <c r="AF116" s="312"/>
      <c r="AG116" s="135"/>
      <c r="AH116" s="312"/>
      <c r="AI116" s="135"/>
      <c r="AJ116" s="312"/>
      <c r="AK116" s="135"/>
      <c r="AL116" s="176"/>
      <c r="AM116" s="135"/>
      <c r="AN116" s="110">
        <v>9</v>
      </c>
      <c r="AO116" s="110">
        <v>0</v>
      </c>
      <c r="AP116" s="110">
        <v>0</v>
      </c>
      <c r="AQ116" s="110">
        <v>0</v>
      </c>
      <c r="AR116" s="256" t="s">
        <v>213</v>
      </c>
      <c r="CG116" s="243">
        <v>0</v>
      </c>
      <c r="CH116" s="243">
        <v>0</v>
      </c>
      <c r="CI116" s="243">
        <v>0</v>
      </c>
    </row>
    <row r="117" spans="1:87" x14ac:dyDescent="0.2">
      <c r="A117" s="540"/>
      <c r="B117" s="134" t="s">
        <v>96</v>
      </c>
      <c r="C117" s="304">
        <f t="shared" si="10"/>
        <v>0</v>
      </c>
      <c r="D117" s="304">
        <f t="shared" si="11"/>
        <v>0</v>
      </c>
      <c r="E117" s="304">
        <f t="shared" si="11"/>
        <v>0</v>
      </c>
      <c r="F117" s="84"/>
      <c r="G117" s="288"/>
      <c r="H117" s="84"/>
      <c r="I117" s="288"/>
      <c r="J117" s="84"/>
      <c r="K117" s="85"/>
      <c r="L117" s="84"/>
      <c r="M117" s="85"/>
      <c r="N117" s="84"/>
      <c r="O117" s="85"/>
      <c r="P117" s="84"/>
      <c r="Q117" s="85"/>
      <c r="R117" s="84"/>
      <c r="S117" s="85"/>
      <c r="T117" s="84"/>
      <c r="U117" s="85"/>
      <c r="V117" s="79"/>
      <c r="W117" s="313"/>
      <c r="X117" s="312"/>
      <c r="Y117" s="135"/>
      <c r="Z117" s="312"/>
      <c r="AA117" s="135"/>
      <c r="AB117" s="312"/>
      <c r="AC117" s="135"/>
      <c r="AD117" s="312"/>
      <c r="AE117" s="135"/>
      <c r="AF117" s="312"/>
      <c r="AG117" s="135"/>
      <c r="AH117" s="312"/>
      <c r="AI117" s="135"/>
      <c r="AJ117" s="312"/>
      <c r="AK117" s="135"/>
      <c r="AL117" s="176"/>
      <c r="AM117" s="135"/>
      <c r="AN117" s="137"/>
      <c r="AO117" s="137"/>
      <c r="AP117" s="137"/>
      <c r="AQ117" s="137"/>
      <c r="AR117" s="256" t="s">
        <v>213</v>
      </c>
      <c r="CG117" s="243">
        <v>0</v>
      </c>
      <c r="CH117" s="243">
        <v>0</v>
      </c>
      <c r="CI117" s="243">
        <v>0</v>
      </c>
    </row>
    <row r="118" spans="1:87" x14ac:dyDescent="0.2">
      <c r="A118" s="534" t="s">
        <v>113</v>
      </c>
      <c r="B118" s="138" t="s">
        <v>95</v>
      </c>
      <c r="C118" s="291">
        <f t="shared" si="10"/>
        <v>0</v>
      </c>
      <c r="D118" s="291">
        <f>SUM(L118+N118+P118+R118+T118+V118+X118+Z118+AB118+AD118+AF118+AH118+AJ118+AL118)</f>
        <v>0</v>
      </c>
      <c r="E118" s="291">
        <f>SUM(M118+O118+Q118+S118+U118+W118+Y118+AA118+AC118+AE118+AG118+AI118+AK118+AM118)</f>
        <v>0</v>
      </c>
      <c r="F118" s="325"/>
      <c r="G118" s="326"/>
      <c r="H118" s="325"/>
      <c r="I118" s="326"/>
      <c r="J118" s="325"/>
      <c r="K118" s="326"/>
      <c r="L118" s="250"/>
      <c r="M118" s="142"/>
      <c r="N118" s="293"/>
      <c r="O118" s="142"/>
      <c r="P118" s="293"/>
      <c r="Q118" s="142"/>
      <c r="R118" s="293"/>
      <c r="S118" s="142"/>
      <c r="T118" s="293"/>
      <c r="U118" s="142"/>
      <c r="V118" s="293"/>
      <c r="W118" s="142"/>
      <c r="X118" s="293"/>
      <c r="Y118" s="142"/>
      <c r="Z118" s="293"/>
      <c r="AA118" s="142"/>
      <c r="AB118" s="293"/>
      <c r="AC118" s="142"/>
      <c r="AD118" s="293"/>
      <c r="AE118" s="142"/>
      <c r="AF118" s="293"/>
      <c r="AG118" s="142"/>
      <c r="AH118" s="293"/>
      <c r="AI118" s="142"/>
      <c r="AJ118" s="293"/>
      <c r="AK118" s="142"/>
      <c r="AL118" s="295"/>
      <c r="AM118" s="142"/>
      <c r="AN118" s="143"/>
      <c r="AO118" s="143"/>
      <c r="AP118" s="143"/>
      <c r="AQ118" s="143"/>
      <c r="AR118" s="256" t="s">
        <v>213</v>
      </c>
      <c r="CG118" s="243">
        <v>0</v>
      </c>
      <c r="CH118" s="243">
        <v>0</v>
      </c>
      <c r="CI118" s="243">
        <v>0</v>
      </c>
    </row>
    <row r="119" spans="1:87" x14ac:dyDescent="0.2">
      <c r="A119" s="536"/>
      <c r="B119" s="133" t="s">
        <v>96</v>
      </c>
      <c r="C119" s="316">
        <f t="shared" si="10"/>
        <v>2</v>
      </c>
      <c r="D119" s="316">
        <f>SUM(L119+N119+P119+R119+T119+V119+X119+Z119+AB119+AD119+AF119+AH119+AJ119+AL119)</f>
        <v>0</v>
      </c>
      <c r="E119" s="316">
        <f>SUM(M119+O119+Q119+S119+U119+W119+Y119+AA119+AC119+AE119+AG119+AI119+AK119+AM119)</f>
        <v>2</v>
      </c>
      <c r="F119" s="308"/>
      <c r="G119" s="309"/>
      <c r="H119" s="308"/>
      <c r="I119" s="309"/>
      <c r="J119" s="308"/>
      <c r="K119" s="309"/>
      <c r="L119" s="327"/>
      <c r="M119" s="85"/>
      <c r="N119" s="84"/>
      <c r="O119" s="85"/>
      <c r="P119" s="84"/>
      <c r="Q119" s="85"/>
      <c r="R119" s="84"/>
      <c r="S119" s="85"/>
      <c r="T119" s="84"/>
      <c r="U119" s="85">
        <v>1</v>
      </c>
      <c r="V119" s="84"/>
      <c r="W119" s="85"/>
      <c r="X119" s="84"/>
      <c r="Y119" s="85"/>
      <c r="Z119" s="84"/>
      <c r="AA119" s="85">
        <v>1</v>
      </c>
      <c r="AB119" s="84"/>
      <c r="AC119" s="85"/>
      <c r="AD119" s="84"/>
      <c r="AE119" s="85"/>
      <c r="AF119" s="84"/>
      <c r="AG119" s="85"/>
      <c r="AH119" s="84"/>
      <c r="AI119" s="85"/>
      <c r="AJ119" s="84"/>
      <c r="AK119" s="85"/>
      <c r="AL119" s="86"/>
      <c r="AM119" s="85"/>
      <c r="AN119" s="122">
        <v>2</v>
      </c>
      <c r="AO119" s="122">
        <v>0</v>
      </c>
      <c r="AP119" s="122">
        <v>0</v>
      </c>
      <c r="AQ119" s="122">
        <v>0</v>
      </c>
      <c r="AR119" s="256" t="s">
        <v>213</v>
      </c>
      <c r="CG119" s="243">
        <v>0</v>
      </c>
      <c r="CH119" s="243">
        <v>0</v>
      </c>
      <c r="CI119" s="243">
        <v>0</v>
      </c>
    </row>
    <row r="120" spans="1:87" x14ac:dyDescent="0.2">
      <c r="AA120" s="6"/>
      <c r="AB120" s="107"/>
      <c r="AC120" s="6"/>
      <c r="AD120" s="6"/>
      <c r="AE120" s="6"/>
    </row>
    <row r="121" spans="1:87" ht="39" customHeight="1" x14ac:dyDescent="0.2">
      <c r="AA121" s="6"/>
      <c r="AB121" s="107"/>
      <c r="AC121" s="6"/>
      <c r="AD121" s="6"/>
      <c r="AE121" s="6"/>
    </row>
    <row r="122" spans="1:87" x14ac:dyDescent="0.2">
      <c r="AA122" s="6"/>
      <c r="AB122" s="107"/>
      <c r="AC122" s="6"/>
      <c r="AD122" s="6"/>
      <c r="AE122" s="6"/>
    </row>
    <row r="123" spans="1:87" x14ac:dyDescent="0.2">
      <c r="AA123" s="6"/>
      <c r="AB123" s="107"/>
      <c r="AC123" s="6"/>
      <c r="AD123" s="6"/>
      <c r="AE123" s="6"/>
    </row>
    <row r="124" spans="1:87" x14ac:dyDescent="0.2">
      <c r="AA124" s="6"/>
      <c r="AB124" s="107"/>
      <c r="AC124" s="6"/>
      <c r="AD124" s="6"/>
      <c r="AE124" s="6"/>
    </row>
    <row r="125" spans="1:87" x14ac:dyDescent="0.2">
      <c r="AA125" s="6"/>
      <c r="AB125" s="107"/>
      <c r="AC125" s="6"/>
      <c r="AD125" s="6"/>
      <c r="AE125" s="6"/>
    </row>
    <row r="126" spans="1:87" x14ac:dyDescent="0.2">
      <c r="AA126" s="6"/>
      <c r="AB126" s="107"/>
      <c r="AC126" s="6"/>
      <c r="AD126" s="6"/>
      <c r="AE126" s="6"/>
    </row>
    <row r="127" spans="1:87" x14ac:dyDescent="0.2">
      <c r="AA127" s="6"/>
      <c r="AB127" s="107"/>
      <c r="AC127" s="6"/>
      <c r="AD127" s="6"/>
      <c r="AE127" s="6"/>
    </row>
    <row r="128" spans="1:87" x14ac:dyDescent="0.2">
      <c r="AA128" s="6"/>
      <c r="AB128" s="6"/>
      <c r="AC128" s="6"/>
      <c r="AD128" s="107"/>
      <c r="AE128" s="6"/>
    </row>
    <row r="129" spans="1:43" x14ac:dyDescent="0.2">
      <c r="AA129" s="6"/>
      <c r="AB129" s="6"/>
      <c r="AC129" s="6"/>
      <c r="AD129" s="107"/>
      <c r="AE129" s="6"/>
    </row>
    <row r="130" spans="1:43" x14ac:dyDescent="0.2">
      <c r="AA130" s="107"/>
      <c r="AB130" s="107"/>
      <c r="AC130" s="107"/>
      <c r="AD130" s="107"/>
      <c r="AE130" s="107"/>
      <c r="AF130" s="107"/>
      <c r="AG130" s="6"/>
      <c r="AH130" s="6"/>
      <c r="AI130" s="6"/>
      <c r="AJ130" s="6"/>
      <c r="AK130" s="107"/>
      <c r="AL130" s="6"/>
    </row>
    <row r="131" spans="1:43" x14ac:dyDescent="0.2">
      <c r="AA131" s="107"/>
      <c r="AB131" s="107"/>
      <c r="AC131" s="107"/>
      <c r="AD131" s="107"/>
      <c r="AE131" s="107"/>
      <c r="AF131" s="107"/>
      <c r="AG131" s="6"/>
      <c r="AH131" s="6"/>
      <c r="AI131" s="6"/>
      <c r="AJ131" s="6"/>
      <c r="AK131" s="6"/>
      <c r="AL131" s="6"/>
    </row>
    <row r="132" spans="1:43" x14ac:dyDescent="0.2">
      <c r="AA132" s="107"/>
      <c r="AB132" s="107"/>
      <c r="AC132" s="107"/>
      <c r="AD132" s="107"/>
      <c r="AE132" s="107"/>
      <c r="AF132" s="107"/>
      <c r="AG132" s="6"/>
      <c r="AH132" s="6"/>
      <c r="AI132" s="6"/>
      <c r="AJ132" s="6"/>
      <c r="AK132" s="6"/>
      <c r="AL132" s="6"/>
    </row>
    <row r="133" spans="1:43" x14ac:dyDescent="0.2">
      <c r="AA133" s="107"/>
      <c r="AB133" s="107"/>
      <c r="AC133" s="107"/>
      <c r="AD133" s="107"/>
      <c r="AE133" s="107"/>
      <c r="AF133" s="107"/>
      <c r="AG133" s="6"/>
      <c r="AH133" s="6"/>
      <c r="AI133" s="6"/>
      <c r="AJ133" s="6"/>
      <c r="AK133" s="6"/>
      <c r="AL133" s="6"/>
    </row>
    <row r="134" spans="1:43" x14ac:dyDescent="0.2">
      <c r="AA134" s="107"/>
      <c r="AB134" s="107"/>
      <c r="AC134" s="107"/>
      <c r="AD134" s="107"/>
      <c r="AE134" s="107"/>
      <c r="AF134" s="107"/>
      <c r="AG134" s="6"/>
      <c r="AH134" s="6"/>
      <c r="AI134" s="6"/>
      <c r="AJ134" s="6"/>
      <c r="AK134" s="6"/>
      <c r="AL134" s="6"/>
    </row>
    <row r="135" spans="1:43" x14ac:dyDescent="0.2">
      <c r="AA135" s="107"/>
      <c r="AB135" s="107"/>
      <c r="AC135" s="107"/>
      <c r="AD135" s="107"/>
      <c r="AE135" s="107"/>
      <c r="AF135" s="107"/>
      <c r="AG135" s="6"/>
      <c r="AH135" s="6"/>
      <c r="AI135" s="6"/>
      <c r="AJ135" s="6"/>
      <c r="AK135" s="6"/>
      <c r="AL135" s="6"/>
    </row>
    <row r="136" spans="1:43" x14ac:dyDescent="0.2">
      <c r="AA136" s="107"/>
      <c r="AB136" s="107"/>
      <c r="AC136" s="107"/>
      <c r="AD136" s="107"/>
      <c r="AE136" s="107"/>
      <c r="AF136" s="107"/>
      <c r="AG136" s="6"/>
      <c r="AH136" s="6"/>
      <c r="AI136" s="6"/>
      <c r="AJ136" s="6"/>
      <c r="AK136" s="6"/>
      <c r="AL136" s="6"/>
    </row>
    <row r="137" spans="1:43" x14ac:dyDescent="0.2">
      <c r="AA137" s="107"/>
      <c r="AB137" s="107"/>
      <c r="AC137" s="107"/>
      <c r="AD137" s="107"/>
      <c r="AE137" s="107"/>
      <c r="AF137" s="107"/>
      <c r="AG137" s="6"/>
      <c r="AH137" s="6"/>
      <c r="AI137" s="6"/>
      <c r="AJ137" s="6"/>
      <c r="AK137" s="6"/>
      <c r="AL137" s="6"/>
    </row>
    <row r="138" spans="1:43" x14ac:dyDescent="0.2">
      <c r="A138" s="6"/>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328"/>
      <c r="AJ138" s="107"/>
      <c r="AK138" s="107"/>
      <c r="AL138" s="6"/>
      <c r="AM138" s="6"/>
      <c r="AN138" s="6"/>
      <c r="AO138" s="6"/>
      <c r="AP138" s="107"/>
      <c r="AQ138" s="158"/>
    </row>
    <row r="195" spans="1:2" hidden="1" x14ac:dyDescent="0.2">
      <c r="A195" s="329">
        <f>SUM(B69,B88,C104,C109:C119,T69:AU69)</f>
        <v>33036</v>
      </c>
      <c r="B195" s="242">
        <f>SUM(CG7:CK121)</f>
        <v>2</v>
      </c>
    </row>
  </sheetData>
  <mergeCells count="86">
    <mergeCell ref="A6:AD6"/>
    <mergeCell ref="AS9:AU10"/>
    <mergeCell ref="AB10:AE10"/>
    <mergeCell ref="A9:A11"/>
    <mergeCell ref="B10:B11"/>
    <mergeCell ref="C10:S10"/>
    <mergeCell ref="T10:U10"/>
    <mergeCell ref="V10:W10"/>
    <mergeCell ref="F90:AM90"/>
    <mergeCell ref="AD91:AE91"/>
    <mergeCell ref="AP5:AP8"/>
    <mergeCell ref="AQ5:AR8"/>
    <mergeCell ref="AS7:AU8"/>
    <mergeCell ref="B9:W9"/>
    <mergeCell ref="AF9:AG10"/>
    <mergeCell ref="AH9:AI10"/>
    <mergeCell ref="AJ9:AJ11"/>
    <mergeCell ref="AK9:AL10"/>
    <mergeCell ref="AM9:AN10"/>
    <mergeCell ref="AO9:AO11"/>
    <mergeCell ref="AP9:AP11"/>
    <mergeCell ref="X9:AE9"/>
    <mergeCell ref="X10:AA10"/>
    <mergeCell ref="AQ9:AR10"/>
    <mergeCell ref="A104:B104"/>
    <mergeCell ref="A109:A110"/>
    <mergeCell ref="A97:B97"/>
    <mergeCell ref="A90:B92"/>
    <mergeCell ref="C90:E91"/>
    <mergeCell ref="A94:A96"/>
    <mergeCell ref="A106:A108"/>
    <mergeCell ref="B106:B108"/>
    <mergeCell ref="C106:E107"/>
    <mergeCell ref="A98:B98"/>
    <mergeCell ref="A99:B99"/>
    <mergeCell ref="A100:B100"/>
    <mergeCell ref="A101:B101"/>
    <mergeCell ref="A102:B102"/>
    <mergeCell ref="A103:B103"/>
    <mergeCell ref="AN90:AN92"/>
    <mergeCell ref="AO90:AO92"/>
    <mergeCell ref="AP90:AP92"/>
    <mergeCell ref="AQ90:AQ92"/>
    <mergeCell ref="F91:G91"/>
    <mergeCell ref="H91:I91"/>
    <mergeCell ref="J91:K91"/>
    <mergeCell ref="L91:M91"/>
    <mergeCell ref="N91:O91"/>
    <mergeCell ref="P91:Q91"/>
    <mergeCell ref="R91:S91"/>
    <mergeCell ref="T91:U91"/>
    <mergeCell ref="V91:W91"/>
    <mergeCell ref="X91:Y91"/>
    <mergeCell ref="Z91:AA91"/>
    <mergeCell ref="AB91:AC91"/>
    <mergeCell ref="AF91:AG91"/>
    <mergeCell ref="AH91:AI91"/>
    <mergeCell ref="AJ91:AK91"/>
    <mergeCell ref="AL91:AM91"/>
    <mergeCell ref="A93:B93"/>
    <mergeCell ref="AO106:AO108"/>
    <mergeCell ref="AP106:AP108"/>
    <mergeCell ref="AQ106:AQ108"/>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F106:AM106"/>
    <mergeCell ref="A111:A113"/>
    <mergeCell ref="A114:A115"/>
    <mergeCell ref="A116:A117"/>
    <mergeCell ref="A118:A119"/>
    <mergeCell ref="AN106:AN108"/>
    <mergeCell ref="AD107:AE107"/>
    <mergeCell ref="AF107:AG107"/>
    <mergeCell ref="AH107:AI107"/>
    <mergeCell ref="AJ107:AK107"/>
    <mergeCell ref="AL107:AM107"/>
  </mergeCells>
  <dataValidations count="1">
    <dataValidation type="whole" allowBlank="1" showInputMessage="1" showErrorMessage="1" errorTitle="ERROR" error="Por favor ingrese solo Números." sqref="A1:AQ1048576 AS1:XFD1048576 AR1:AR48 AR50:AR1048576">
      <formula1>0</formula1>
      <formula2>1000000000000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95"/>
  <sheetViews>
    <sheetView zoomScale="73" zoomScaleNormal="73" workbookViewId="0">
      <selection activeCell="AD55" sqref="AD55"/>
    </sheetView>
  </sheetViews>
  <sheetFormatPr baseColWidth="10" defaultRowHeight="14.25" x14ac:dyDescent="0.2"/>
  <cols>
    <col min="1" max="1" width="67.28515625" style="242" customWidth="1"/>
    <col min="2" max="2" width="20.85546875" style="242" customWidth="1"/>
    <col min="3" max="5" width="14.140625" style="242" customWidth="1"/>
    <col min="6" max="6" width="11.42578125" style="242"/>
    <col min="7" max="7" width="12.5703125" style="242" customWidth="1"/>
    <col min="8" max="35" width="11.42578125" style="242"/>
    <col min="36" max="36" width="14.28515625" style="242" customWidth="1"/>
    <col min="37" max="40" width="11.42578125" style="242"/>
    <col min="41" max="41" width="13.5703125" style="242" customWidth="1"/>
    <col min="42" max="42" width="14.42578125" style="242" customWidth="1"/>
    <col min="43" max="44" width="11.42578125" style="242"/>
    <col min="45" max="45" width="13.42578125" style="242" customWidth="1"/>
    <col min="46" max="46" width="17.28515625" style="242" customWidth="1"/>
    <col min="47" max="47" width="14.42578125" style="242" customWidth="1"/>
    <col min="48" max="48" width="11.42578125" style="242"/>
    <col min="49" max="49" width="14" style="242" customWidth="1"/>
    <col min="50" max="50" width="11.42578125" style="242"/>
    <col min="51" max="51" width="13.5703125" style="242" customWidth="1"/>
    <col min="52" max="75" width="11.42578125" style="242"/>
    <col min="76" max="96" width="21.5703125" style="243" hidden="1" customWidth="1"/>
    <col min="97" max="97" width="21.5703125" style="242" hidden="1" customWidth="1"/>
    <col min="98" max="16384" width="11.42578125" style="242"/>
  </cols>
  <sheetData>
    <row r="1" spans="1:89" x14ac:dyDescent="0.2">
      <c r="A1" s="241" t="s">
        <v>0</v>
      </c>
    </row>
    <row r="2" spans="1:89" x14ac:dyDescent="0.2">
      <c r="A2" s="241" t="str">
        <f>CONCATENATE("COMUNA: ",[2]NOMBRE!B2," - ","( ",[2]NOMBRE!C2,[2]NOMBRE!D2,[2]NOMBRE!E2,[2]NOMBRE!F2,[2]NOMBRE!G2," )")</f>
        <v>COMUNA: Linares - ( 07401 )</v>
      </c>
    </row>
    <row r="3" spans="1:89" x14ac:dyDescent="0.2">
      <c r="A3" s="241" t="str">
        <f>CONCATENATE("ESTABLECIMIENTO/ESTRATEGIA: ",[2]NOMBRE!B3," - ","( ",[2]NOMBRE!C3,[2]NOMBRE!D3,[2]NOMBRE!E3,[2]NOMBRE!F3,[2]NOMBRE!G3,[2]NOMBRE!H3," )")</f>
        <v>ESTABLECIMIENTO/ESTRATEGIA: Hospital Presidente Carlos Ibáñez del Campo - ( 116108 )</v>
      </c>
    </row>
    <row r="4" spans="1:89" x14ac:dyDescent="0.2">
      <c r="A4" s="241" t="str">
        <f>CONCATENATE("MES: ",[2]NOMBRE!B6," - ","( ",[2]NOMBRE!C6,[2]NOMBRE!D6," )")</f>
        <v>MES: FEBRERO - ( 02 )</v>
      </c>
    </row>
    <row r="5" spans="1:89" ht="15" customHeight="1" x14ac:dyDescent="0.2">
      <c r="A5" s="241" t="str">
        <f>CONCATENATE("AÑO: ",[2]NOMBRE!B7)</f>
        <v>AÑO: 2017</v>
      </c>
      <c r="AP5" s="573"/>
      <c r="AQ5" s="575"/>
      <c r="AR5" s="575"/>
    </row>
    <row r="6" spans="1:89" ht="15" x14ac:dyDescent="0.2">
      <c r="A6" s="572" t="s">
        <v>1</v>
      </c>
      <c r="B6" s="572"/>
      <c r="C6" s="572"/>
      <c r="D6" s="572"/>
      <c r="E6" s="572"/>
      <c r="F6" s="572"/>
      <c r="G6" s="572"/>
      <c r="H6" s="572"/>
      <c r="I6" s="572"/>
      <c r="J6" s="572"/>
      <c r="K6" s="572"/>
      <c r="L6" s="572"/>
      <c r="M6" s="572"/>
      <c r="N6" s="572"/>
      <c r="O6" s="572"/>
      <c r="P6" s="572"/>
      <c r="Q6" s="572"/>
      <c r="R6" s="572"/>
      <c r="S6" s="572"/>
      <c r="T6" s="572"/>
      <c r="U6" s="572"/>
      <c r="V6" s="572"/>
      <c r="W6" s="572"/>
      <c r="X6" s="572"/>
      <c r="Y6" s="572"/>
      <c r="Z6" s="572"/>
      <c r="AA6" s="572"/>
      <c r="AB6" s="572"/>
      <c r="AC6" s="572"/>
      <c r="AD6" s="572"/>
      <c r="AE6" s="6"/>
      <c r="AF6" s="6"/>
      <c r="AG6" s="6"/>
      <c r="AH6" s="240"/>
      <c r="AI6" s="6"/>
      <c r="AJ6" s="6"/>
      <c r="AK6" s="240"/>
      <c r="AL6" s="6"/>
      <c r="AM6" s="6"/>
      <c r="AN6" s="237"/>
      <c r="AP6" s="573"/>
      <c r="AQ6" s="575"/>
      <c r="AR6" s="575"/>
    </row>
    <row r="7" spans="1:89" ht="15" customHeight="1" x14ac:dyDescent="0.2">
      <c r="A7" s="238"/>
      <c r="B7" s="238"/>
      <c r="C7" s="238"/>
      <c r="D7" s="238"/>
      <c r="E7" s="238"/>
      <c r="F7" s="238"/>
      <c r="G7" s="238"/>
      <c r="H7" s="238"/>
      <c r="I7" s="238"/>
      <c r="J7" s="238"/>
      <c r="K7" s="238"/>
      <c r="L7" s="238"/>
      <c r="M7" s="238"/>
      <c r="N7" s="238"/>
      <c r="O7" s="238"/>
      <c r="P7" s="238"/>
      <c r="Q7" s="238"/>
      <c r="R7" s="238"/>
      <c r="S7" s="238"/>
      <c r="T7" s="238"/>
      <c r="U7" s="238"/>
      <c r="V7" s="238"/>
      <c r="W7" s="238"/>
      <c r="X7" s="238"/>
      <c r="Y7" s="238"/>
      <c r="Z7" s="239"/>
      <c r="AA7" s="239"/>
      <c r="AB7" s="239"/>
      <c r="AC7" s="239"/>
      <c r="AD7" s="239"/>
      <c r="AE7" s="6"/>
      <c r="AF7" s="6"/>
      <c r="AG7" s="6"/>
      <c r="AH7" s="240"/>
      <c r="AI7" s="6"/>
      <c r="AJ7" s="6"/>
      <c r="AK7" s="240"/>
      <c r="AL7" s="6"/>
      <c r="AM7" s="6"/>
      <c r="AN7" s="237"/>
      <c r="AP7" s="573"/>
      <c r="AQ7" s="575"/>
      <c r="AR7" s="575"/>
      <c r="AS7" s="577"/>
      <c r="AT7" s="578"/>
      <c r="AU7" s="578"/>
    </row>
    <row r="8" spans="1:89" x14ac:dyDescent="0.2">
      <c r="A8" s="244" t="s">
        <v>125</v>
      </c>
      <c r="B8" s="7"/>
      <c r="C8" s="8"/>
      <c r="D8" s="8"/>
      <c r="E8" s="8"/>
      <c r="F8" s="8"/>
      <c r="G8" s="8"/>
      <c r="H8" s="8"/>
      <c r="I8" s="8"/>
      <c r="J8" s="8"/>
      <c r="K8" s="8"/>
      <c r="L8" s="8"/>
      <c r="M8" s="8"/>
      <c r="N8" s="8"/>
      <c r="O8" s="8"/>
      <c r="P8" s="8"/>
      <c r="Q8" s="8"/>
      <c r="R8" s="8"/>
      <c r="S8" s="8"/>
      <c r="T8" s="8"/>
      <c r="U8" s="8"/>
      <c r="V8" s="8"/>
      <c r="W8" s="8"/>
      <c r="X8" s="8"/>
      <c r="Y8" s="8"/>
      <c r="Z8" s="8"/>
      <c r="AA8" s="8"/>
      <c r="AB8" s="8"/>
      <c r="AC8" s="8"/>
      <c r="AD8" s="9"/>
      <c r="AE8" s="10"/>
      <c r="AF8" s="10"/>
      <c r="AG8" s="10"/>
      <c r="AH8" s="10"/>
      <c r="AI8" s="6"/>
      <c r="AJ8" s="6"/>
      <c r="AK8" s="240"/>
      <c r="AL8" s="6"/>
      <c r="AM8" s="6"/>
      <c r="AN8" s="237"/>
      <c r="AP8" s="574"/>
      <c r="AQ8" s="576"/>
      <c r="AR8" s="576"/>
      <c r="AS8" s="579"/>
      <c r="AT8" s="580"/>
      <c r="AU8" s="580"/>
    </row>
    <row r="9" spans="1:89" ht="39" customHeight="1" x14ac:dyDescent="0.2">
      <c r="A9" s="581" t="s">
        <v>2</v>
      </c>
      <c r="B9" s="584" t="s">
        <v>3</v>
      </c>
      <c r="C9" s="585"/>
      <c r="D9" s="585"/>
      <c r="E9" s="585"/>
      <c r="F9" s="585"/>
      <c r="G9" s="585"/>
      <c r="H9" s="585"/>
      <c r="I9" s="585"/>
      <c r="J9" s="585"/>
      <c r="K9" s="585"/>
      <c r="L9" s="585"/>
      <c r="M9" s="585"/>
      <c r="N9" s="585"/>
      <c r="O9" s="585"/>
      <c r="P9" s="585"/>
      <c r="Q9" s="585"/>
      <c r="R9" s="585"/>
      <c r="S9" s="585"/>
      <c r="T9" s="585"/>
      <c r="U9" s="585"/>
      <c r="V9" s="585"/>
      <c r="W9" s="585"/>
      <c r="X9" s="581" t="s">
        <v>15</v>
      </c>
      <c r="Y9" s="595"/>
      <c r="Z9" s="595"/>
      <c r="AA9" s="595"/>
      <c r="AB9" s="595"/>
      <c r="AC9" s="595"/>
      <c r="AD9" s="595"/>
      <c r="AE9" s="590"/>
      <c r="AF9" s="586" t="s">
        <v>4</v>
      </c>
      <c r="AG9" s="587"/>
      <c r="AH9" s="581" t="s">
        <v>5</v>
      </c>
      <c r="AI9" s="590"/>
      <c r="AJ9" s="592" t="s">
        <v>6</v>
      </c>
      <c r="AK9" s="581" t="s">
        <v>7</v>
      </c>
      <c r="AL9" s="590"/>
      <c r="AM9" s="581" t="s">
        <v>8</v>
      </c>
      <c r="AN9" s="590"/>
      <c r="AO9" s="607" t="s">
        <v>126</v>
      </c>
      <c r="AP9" s="610" t="s">
        <v>127</v>
      </c>
      <c r="AQ9" s="613" t="s">
        <v>128</v>
      </c>
      <c r="AR9" s="614"/>
      <c r="AS9" s="581" t="s">
        <v>129</v>
      </c>
      <c r="AT9" s="595"/>
      <c r="AU9" s="595"/>
      <c r="AV9" s="245"/>
    </row>
    <row r="10" spans="1:89" x14ac:dyDescent="0.2">
      <c r="A10" s="582"/>
      <c r="B10" s="534" t="s">
        <v>11</v>
      </c>
      <c r="C10" s="581" t="s">
        <v>12</v>
      </c>
      <c r="D10" s="595"/>
      <c r="E10" s="595"/>
      <c r="F10" s="595"/>
      <c r="G10" s="595"/>
      <c r="H10" s="595"/>
      <c r="I10" s="595"/>
      <c r="J10" s="595"/>
      <c r="K10" s="595"/>
      <c r="L10" s="595"/>
      <c r="M10" s="595"/>
      <c r="N10" s="595"/>
      <c r="O10" s="595"/>
      <c r="P10" s="595"/>
      <c r="Q10" s="595"/>
      <c r="R10" s="595"/>
      <c r="S10" s="590"/>
      <c r="T10" s="581" t="s">
        <v>13</v>
      </c>
      <c r="U10" s="590"/>
      <c r="V10" s="562" t="s">
        <v>14</v>
      </c>
      <c r="W10" s="564"/>
      <c r="X10" s="563" t="s">
        <v>16</v>
      </c>
      <c r="Y10" s="563"/>
      <c r="Z10" s="563"/>
      <c r="AA10" s="564"/>
      <c r="AB10" s="562" t="s">
        <v>17</v>
      </c>
      <c r="AC10" s="563"/>
      <c r="AD10" s="563"/>
      <c r="AE10" s="564"/>
      <c r="AF10" s="588"/>
      <c r="AG10" s="589"/>
      <c r="AH10" s="583"/>
      <c r="AI10" s="591"/>
      <c r="AJ10" s="593"/>
      <c r="AK10" s="583"/>
      <c r="AL10" s="591"/>
      <c r="AM10" s="583"/>
      <c r="AN10" s="591"/>
      <c r="AO10" s="608"/>
      <c r="AP10" s="611"/>
      <c r="AQ10" s="615"/>
      <c r="AR10" s="616"/>
      <c r="AS10" s="583"/>
      <c r="AT10" s="603"/>
      <c r="AU10" s="591"/>
    </row>
    <row r="11" spans="1:89" ht="31.5" customHeight="1" x14ac:dyDescent="0.2">
      <c r="A11" s="583"/>
      <c r="B11" s="536"/>
      <c r="C11" s="13" t="s">
        <v>18</v>
      </c>
      <c r="D11" s="108" t="s">
        <v>19</v>
      </c>
      <c r="E11" s="15" t="s">
        <v>20</v>
      </c>
      <c r="F11" s="15" t="s">
        <v>21</v>
      </c>
      <c r="G11" s="15" t="s">
        <v>22</v>
      </c>
      <c r="H11" s="16" t="s">
        <v>23</v>
      </c>
      <c r="I11" s="16" t="s">
        <v>24</v>
      </c>
      <c r="J11" s="16" t="s">
        <v>25</v>
      </c>
      <c r="K11" s="16" t="s">
        <v>26</v>
      </c>
      <c r="L11" s="16" t="s">
        <v>27</v>
      </c>
      <c r="M11" s="16" t="s">
        <v>28</v>
      </c>
      <c r="N11" s="16" t="s">
        <v>29</v>
      </c>
      <c r="O11" s="16" t="s">
        <v>30</v>
      </c>
      <c r="P11" s="16" t="s">
        <v>31</v>
      </c>
      <c r="Q11" s="16" t="s">
        <v>32</v>
      </c>
      <c r="R11" s="16" t="s">
        <v>33</v>
      </c>
      <c r="S11" s="17" t="s">
        <v>34</v>
      </c>
      <c r="T11" s="13" t="s">
        <v>9</v>
      </c>
      <c r="U11" s="18" t="s">
        <v>35</v>
      </c>
      <c r="V11" s="233" t="s">
        <v>36</v>
      </c>
      <c r="W11" s="18" t="s">
        <v>37</v>
      </c>
      <c r="X11" s="234" t="s">
        <v>38</v>
      </c>
      <c r="Y11" s="19" t="s">
        <v>39</v>
      </c>
      <c r="Z11" s="15" t="s">
        <v>40</v>
      </c>
      <c r="AA11" s="18" t="s">
        <v>41</v>
      </c>
      <c r="AB11" s="19" t="s">
        <v>38</v>
      </c>
      <c r="AC11" s="19" t="s">
        <v>39</v>
      </c>
      <c r="AD11" s="15" t="s">
        <v>40</v>
      </c>
      <c r="AE11" s="18" t="s">
        <v>41</v>
      </c>
      <c r="AF11" s="246" t="s">
        <v>42</v>
      </c>
      <c r="AG11" s="247" t="s">
        <v>43</v>
      </c>
      <c r="AH11" s="13" t="s">
        <v>9</v>
      </c>
      <c r="AI11" s="18" t="s">
        <v>35</v>
      </c>
      <c r="AJ11" s="594"/>
      <c r="AK11" s="13" t="s">
        <v>9</v>
      </c>
      <c r="AL11" s="18" t="s">
        <v>35</v>
      </c>
      <c r="AM11" s="13" t="s">
        <v>9</v>
      </c>
      <c r="AN11" s="18" t="s">
        <v>35</v>
      </c>
      <c r="AO11" s="609"/>
      <c r="AP11" s="612"/>
      <c r="AQ11" s="248" t="s">
        <v>16</v>
      </c>
      <c r="AR11" s="248" t="s">
        <v>10</v>
      </c>
      <c r="AS11" s="157" t="s">
        <v>130</v>
      </c>
      <c r="AT11" s="157" t="s">
        <v>131</v>
      </c>
      <c r="AU11" s="236" t="s">
        <v>132</v>
      </c>
    </row>
    <row r="12" spans="1:89" x14ac:dyDescent="0.2">
      <c r="A12" s="21" t="s">
        <v>133</v>
      </c>
      <c r="B12" s="249">
        <f>SUM(C12+D12+E12+F12+G12+H12+I12+J12+K12)</f>
        <v>209</v>
      </c>
      <c r="C12" s="23">
        <v>89</v>
      </c>
      <c r="D12" s="24">
        <v>68</v>
      </c>
      <c r="E12" s="25">
        <v>52</v>
      </c>
      <c r="F12" s="25"/>
      <c r="G12" s="250"/>
      <c r="H12" s="250"/>
      <c r="I12" s="250"/>
      <c r="J12" s="250"/>
      <c r="K12" s="250"/>
      <c r="L12" s="251"/>
      <c r="M12" s="251"/>
      <c r="N12" s="251"/>
      <c r="O12" s="251"/>
      <c r="P12" s="251"/>
      <c r="Q12" s="251"/>
      <c r="R12" s="251"/>
      <c r="S12" s="252"/>
      <c r="T12" s="27">
        <v>209</v>
      </c>
      <c r="U12" s="28"/>
      <c r="V12" s="27">
        <v>88</v>
      </c>
      <c r="W12" s="28">
        <v>121</v>
      </c>
      <c r="X12" s="253">
        <f t="shared" ref="X12:X37" si="0">SUM(Y12+Z12+AA12)</f>
        <v>76</v>
      </c>
      <c r="Y12" s="27">
        <v>76</v>
      </c>
      <c r="Z12" s="30"/>
      <c r="AA12" s="28"/>
      <c r="AB12" s="254">
        <f t="shared" ref="AB12:AB43" si="1">SUM(AC12+AD12+AE12)</f>
        <v>0</v>
      </c>
      <c r="AC12" s="27"/>
      <c r="AD12" s="30"/>
      <c r="AE12" s="28"/>
      <c r="AF12" s="52">
        <v>53</v>
      </c>
      <c r="AG12" s="142">
        <v>0</v>
      </c>
      <c r="AH12" s="33">
        <v>33</v>
      </c>
      <c r="AI12" s="34"/>
      <c r="AJ12" s="32"/>
      <c r="AK12" s="33"/>
      <c r="AL12" s="34"/>
      <c r="AM12" s="33">
        <v>8</v>
      </c>
      <c r="AN12" s="34"/>
      <c r="AO12" s="135"/>
      <c r="AP12" s="135"/>
      <c r="AQ12" s="255"/>
      <c r="AR12" s="255"/>
      <c r="AS12" s="135"/>
      <c r="AT12" s="135"/>
      <c r="AU12" s="135"/>
      <c r="AV12" s="256" t="s">
        <v>134</v>
      </c>
      <c r="CG12" s="243">
        <v>0</v>
      </c>
      <c r="CI12" s="243">
        <v>0</v>
      </c>
      <c r="CJ12" s="243">
        <v>0</v>
      </c>
      <c r="CK12" s="243">
        <v>0</v>
      </c>
    </row>
    <row r="13" spans="1:89" x14ac:dyDescent="0.2">
      <c r="A13" s="48" t="s">
        <v>135</v>
      </c>
      <c r="B13" s="249">
        <f>SUM(C13+D13+E13+F13+G13+H13+I13+J13+K13+L13+M13+N13+O13+P13+Q13+R13+S13)</f>
        <v>794</v>
      </c>
      <c r="C13" s="27"/>
      <c r="D13" s="49"/>
      <c r="E13" s="50"/>
      <c r="F13" s="50">
        <v>11</v>
      </c>
      <c r="G13" s="50">
        <v>49</v>
      </c>
      <c r="H13" s="50">
        <v>67</v>
      </c>
      <c r="I13" s="50">
        <v>45</v>
      </c>
      <c r="J13" s="50">
        <v>28</v>
      </c>
      <c r="K13" s="50">
        <v>25</v>
      </c>
      <c r="L13" s="50">
        <v>51</v>
      </c>
      <c r="M13" s="50">
        <v>66</v>
      </c>
      <c r="N13" s="50">
        <v>57</v>
      </c>
      <c r="O13" s="50">
        <v>62</v>
      </c>
      <c r="P13" s="50">
        <v>84</v>
      </c>
      <c r="Q13" s="50">
        <v>87</v>
      </c>
      <c r="R13" s="50">
        <v>70</v>
      </c>
      <c r="S13" s="28">
        <v>92</v>
      </c>
      <c r="T13" s="27"/>
      <c r="U13" s="28">
        <v>794</v>
      </c>
      <c r="V13" s="27">
        <v>281</v>
      </c>
      <c r="W13" s="28">
        <v>513</v>
      </c>
      <c r="X13" s="253">
        <f t="shared" si="0"/>
        <v>0</v>
      </c>
      <c r="Y13" s="27"/>
      <c r="Z13" s="30"/>
      <c r="AA13" s="28"/>
      <c r="AB13" s="257">
        <f t="shared" si="1"/>
        <v>408</v>
      </c>
      <c r="AC13" s="27">
        <v>407</v>
      </c>
      <c r="AD13" s="49"/>
      <c r="AE13" s="28">
        <v>1</v>
      </c>
      <c r="AF13" s="52">
        <v>252</v>
      </c>
      <c r="AG13" s="71">
        <v>0</v>
      </c>
      <c r="AH13" s="27"/>
      <c r="AI13" s="28">
        <v>117</v>
      </c>
      <c r="AJ13" s="32">
        <v>485</v>
      </c>
      <c r="AK13" s="33"/>
      <c r="AL13" s="28">
        <v>44</v>
      </c>
      <c r="AM13" s="33"/>
      <c r="AN13" s="28">
        <v>96</v>
      </c>
      <c r="AO13" s="135"/>
      <c r="AP13" s="135"/>
      <c r="AQ13" s="255"/>
      <c r="AR13" s="255"/>
      <c r="AS13" s="135"/>
      <c r="AT13" s="135"/>
      <c r="AU13" s="135"/>
      <c r="AV13" s="256" t="s">
        <v>134</v>
      </c>
      <c r="CG13" s="243">
        <v>0</v>
      </c>
      <c r="CI13" s="243">
        <v>0</v>
      </c>
      <c r="CJ13" s="243">
        <v>0</v>
      </c>
      <c r="CK13" s="243">
        <v>0</v>
      </c>
    </row>
    <row r="14" spans="1:89" x14ac:dyDescent="0.2">
      <c r="A14" s="48" t="s">
        <v>136</v>
      </c>
      <c r="B14" s="249">
        <f>SUM(C14)</f>
        <v>70</v>
      </c>
      <c r="C14" s="27">
        <v>70</v>
      </c>
      <c r="D14" s="251"/>
      <c r="E14" s="251"/>
      <c r="F14" s="251"/>
      <c r="G14" s="251"/>
      <c r="H14" s="251"/>
      <c r="I14" s="251"/>
      <c r="J14" s="251"/>
      <c r="K14" s="251"/>
      <c r="L14" s="251"/>
      <c r="M14" s="251"/>
      <c r="N14" s="251"/>
      <c r="O14" s="251"/>
      <c r="P14" s="251"/>
      <c r="Q14" s="251"/>
      <c r="R14" s="251"/>
      <c r="S14" s="251"/>
      <c r="T14" s="27">
        <v>70</v>
      </c>
      <c r="U14" s="28"/>
      <c r="V14" s="27">
        <v>39</v>
      </c>
      <c r="W14" s="28">
        <v>31</v>
      </c>
      <c r="X14" s="253">
        <f t="shared" si="0"/>
        <v>13</v>
      </c>
      <c r="Y14" s="27">
        <v>13</v>
      </c>
      <c r="Z14" s="30"/>
      <c r="AA14" s="28"/>
      <c r="AB14" s="257">
        <f t="shared" si="1"/>
        <v>0</v>
      </c>
      <c r="AC14" s="27"/>
      <c r="AD14" s="49"/>
      <c r="AE14" s="28"/>
      <c r="AF14" s="52"/>
      <c r="AG14" s="71"/>
      <c r="AH14" s="27">
        <v>10</v>
      </c>
      <c r="AI14" s="28"/>
      <c r="AJ14" s="32">
        <v>1</v>
      </c>
      <c r="AK14" s="33"/>
      <c r="AL14" s="28"/>
      <c r="AM14" s="33">
        <v>3</v>
      </c>
      <c r="AN14" s="28"/>
      <c r="AO14" s="135"/>
      <c r="AP14" s="135"/>
      <c r="AQ14" s="255"/>
      <c r="AR14" s="255"/>
      <c r="AS14" s="135"/>
      <c r="AT14" s="135"/>
      <c r="AU14" s="135"/>
      <c r="AV14" s="256" t="s">
        <v>137</v>
      </c>
      <c r="CE14" s="243" t="s">
        <v>138</v>
      </c>
      <c r="CG14" s="243">
        <v>0</v>
      </c>
      <c r="CI14" s="243">
        <v>0</v>
      </c>
      <c r="CJ14" s="243">
        <v>0</v>
      </c>
      <c r="CK14" s="243">
        <v>1</v>
      </c>
    </row>
    <row r="15" spans="1:89" x14ac:dyDescent="0.2">
      <c r="A15" s="48" t="s">
        <v>139</v>
      </c>
      <c r="B15" s="249">
        <f>SUM(C15+D15+E15+F15+G15+H15+I15+J15+K15)</f>
        <v>18</v>
      </c>
      <c r="C15" s="27">
        <v>12</v>
      </c>
      <c r="D15" s="49">
        <v>3</v>
      </c>
      <c r="E15" s="50">
        <v>3</v>
      </c>
      <c r="F15" s="50"/>
      <c r="G15" s="50"/>
      <c r="H15" s="50"/>
      <c r="I15" s="50"/>
      <c r="J15" s="50"/>
      <c r="K15" s="50"/>
      <c r="L15" s="251"/>
      <c r="M15" s="251"/>
      <c r="N15" s="251"/>
      <c r="O15" s="251"/>
      <c r="P15" s="251"/>
      <c r="Q15" s="251"/>
      <c r="R15" s="251"/>
      <c r="S15" s="251"/>
      <c r="T15" s="27">
        <v>18</v>
      </c>
      <c r="U15" s="28"/>
      <c r="V15" s="27">
        <v>13</v>
      </c>
      <c r="W15" s="28">
        <v>5</v>
      </c>
      <c r="X15" s="253">
        <f t="shared" si="0"/>
        <v>9</v>
      </c>
      <c r="Y15" s="27">
        <v>9</v>
      </c>
      <c r="Z15" s="30"/>
      <c r="AA15" s="28"/>
      <c r="AB15" s="257">
        <f t="shared" si="1"/>
        <v>0</v>
      </c>
      <c r="AC15" s="27"/>
      <c r="AD15" s="49"/>
      <c r="AE15" s="28"/>
      <c r="AF15" s="52">
        <v>1</v>
      </c>
      <c r="AG15" s="71">
        <v>0</v>
      </c>
      <c r="AH15" s="27">
        <v>3</v>
      </c>
      <c r="AI15" s="28"/>
      <c r="AJ15" s="32"/>
      <c r="AK15" s="33"/>
      <c r="AL15" s="28"/>
      <c r="AM15" s="33"/>
      <c r="AN15" s="28"/>
      <c r="AO15" s="135"/>
      <c r="AP15" s="135"/>
      <c r="AQ15" s="255"/>
      <c r="AR15" s="255"/>
      <c r="AS15" s="135"/>
      <c r="AT15" s="135"/>
      <c r="AU15" s="135"/>
      <c r="AV15" s="256" t="s">
        <v>134</v>
      </c>
      <c r="CG15" s="243">
        <v>0</v>
      </c>
      <c r="CI15" s="243">
        <v>0</v>
      </c>
      <c r="CJ15" s="243">
        <v>0</v>
      </c>
      <c r="CK15" s="243">
        <v>0</v>
      </c>
    </row>
    <row r="16" spans="1:89" x14ac:dyDescent="0.2">
      <c r="A16" s="48" t="s">
        <v>140</v>
      </c>
      <c r="B16" s="249">
        <f>SUM(C16+D16+E16+F16+G16+H16+I16+J16+K16+L16+M16+N16+O16+P16+Q16+R16+S16)</f>
        <v>58</v>
      </c>
      <c r="C16" s="27"/>
      <c r="D16" s="49"/>
      <c r="E16" s="30"/>
      <c r="F16" s="30">
        <v>3</v>
      </c>
      <c r="G16" s="30"/>
      <c r="H16" s="30"/>
      <c r="I16" s="30">
        <v>2</v>
      </c>
      <c r="J16" s="30"/>
      <c r="K16" s="30"/>
      <c r="L16" s="30">
        <v>2</v>
      </c>
      <c r="M16" s="30">
        <v>3</v>
      </c>
      <c r="N16" s="30">
        <v>3</v>
      </c>
      <c r="O16" s="30">
        <v>7</v>
      </c>
      <c r="P16" s="30">
        <v>11</v>
      </c>
      <c r="Q16" s="30">
        <v>11</v>
      </c>
      <c r="R16" s="30">
        <v>6</v>
      </c>
      <c r="S16" s="28">
        <v>10</v>
      </c>
      <c r="T16" s="27"/>
      <c r="U16" s="28">
        <v>58</v>
      </c>
      <c r="V16" s="27">
        <v>25</v>
      </c>
      <c r="W16" s="28">
        <v>33</v>
      </c>
      <c r="X16" s="253">
        <f t="shared" si="0"/>
        <v>0</v>
      </c>
      <c r="Y16" s="27"/>
      <c r="Z16" s="30"/>
      <c r="AA16" s="28"/>
      <c r="AB16" s="254">
        <f t="shared" si="1"/>
        <v>31</v>
      </c>
      <c r="AC16" s="27">
        <v>31</v>
      </c>
      <c r="AD16" s="30"/>
      <c r="AE16" s="28"/>
      <c r="AF16" s="52">
        <v>23</v>
      </c>
      <c r="AG16" s="71">
        <v>0</v>
      </c>
      <c r="AH16" s="27"/>
      <c r="AI16" s="28">
        <v>4</v>
      </c>
      <c r="AJ16" s="32"/>
      <c r="AK16" s="33"/>
      <c r="AL16" s="28"/>
      <c r="AM16" s="33"/>
      <c r="AN16" s="28">
        <v>9</v>
      </c>
      <c r="AO16" s="135"/>
      <c r="AP16" s="135"/>
      <c r="AQ16" s="255"/>
      <c r="AR16" s="255"/>
      <c r="AS16" s="135"/>
      <c r="AT16" s="135"/>
      <c r="AU16" s="135"/>
      <c r="AV16" s="256" t="s">
        <v>134</v>
      </c>
      <c r="CG16" s="243">
        <v>0</v>
      </c>
      <c r="CI16" s="243">
        <v>0</v>
      </c>
      <c r="CJ16" s="243">
        <v>0</v>
      </c>
      <c r="CK16" s="243">
        <v>0</v>
      </c>
    </row>
    <row r="17" spans="1:89" x14ac:dyDescent="0.2">
      <c r="A17" s="48" t="s">
        <v>141</v>
      </c>
      <c r="B17" s="249">
        <f>SUM(C17+D17+E17+F17+G17+H17+I17+J17+K17)</f>
        <v>31</v>
      </c>
      <c r="C17" s="27">
        <v>17</v>
      </c>
      <c r="D17" s="49">
        <v>8</v>
      </c>
      <c r="E17" s="30">
        <v>6</v>
      </c>
      <c r="F17" s="30"/>
      <c r="G17" s="30"/>
      <c r="H17" s="30"/>
      <c r="I17" s="30"/>
      <c r="J17" s="30"/>
      <c r="K17" s="30"/>
      <c r="L17" s="251"/>
      <c r="M17" s="251"/>
      <c r="N17" s="251"/>
      <c r="O17" s="251"/>
      <c r="P17" s="251"/>
      <c r="Q17" s="251"/>
      <c r="R17" s="251"/>
      <c r="S17" s="251"/>
      <c r="T17" s="27">
        <v>31</v>
      </c>
      <c r="U17" s="28"/>
      <c r="V17" s="27">
        <v>16</v>
      </c>
      <c r="W17" s="28">
        <v>15</v>
      </c>
      <c r="X17" s="253">
        <f t="shared" si="0"/>
        <v>15</v>
      </c>
      <c r="Y17" s="27">
        <v>15</v>
      </c>
      <c r="Z17" s="30"/>
      <c r="AA17" s="28"/>
      <c r="AB17" s="254">
        <f t="shared" si="1"/>
        <v>0</v>
      </c>
      <c r="AC17" s="27"/>
      <c r="AD17" s="30"/>
      <c r="AE17" s="28"/>
      <c r="AF17" s="52">
        <v>1</v>
      </c>
      <c r="AG17" s="71">
        <v>0</v>
      </c>
      <c r="AH17" s="27">
        <v>4</v>
      </c>
      <c r="AI17" s="28"/>
      <c r="AJ17" s="32"/>
      <c r="AK17" s="33"/>
      <c r="AL17" s="28"/>
      <c r="AM17" s="33">
        <v>4</v>
      </c>
      <c r="AN17" s="28"/>
      <c r="AO17" s="135">
        <v>25</v>
      </c>
      <c r="AP17" s="135"/>
      <c r="AQ17" s="255"/>
      <c r="AR17" s="255"/>
      <c r="AS17" s="135"/>
      <c r="AT17" s="135"/>
      <c r="AU17" s="135"/>
      <c r="AV17" s="256" t="s">
        <v>134</v>
      </c>
      <c r="CG17" s="243">
        <v>0</v>
      </c>
      <c r="CI17" s="243">
        <v>0</v>
      </c>
      <c r="CJ17" s="243">
        <v>0</v>
      </c>
      <c r="CK17" s="243">
        <v>0</v>
      </c>
    </row>
    <row r="18" spans="1:89" x14ac:dyDescent="0.2">
      <c r="A18" s="48" t="s">
        <v>142</v>
      </c>
      <c r="B18" s="249">
        <f>SUM(C18+D18+E18+F18+G18+H18+I18+J18+K18+L18+M18+N18+O18+P18+Q18+R18+S18)</f>
        <v>275</v>
      </c>
      <c r="C18" s="27"/>
      <c r="D18" s="49"/>
      <c r="E18" s="30"/>
      <c r="F18" s="30">
        <v>2</v>
      </c>
      <c r="G18" s="30">
        <v>3</v>
      </c>
      <c r="H18" s="30">
        <v>2</v>
      </c>
      <c r="I18" s="30"/>
      <c r="J18" s="30">
        <v>2</v>
      </c>
      <c r="K18" s="30">
        <v>5</v>
      </c>
      <c r="L18" s="30">
        <v>6</v>
      </c>
      <c r="M18" s="30">
        <v>19</v>
      </c>
      <c r="N18" s="30">
        <v>25</v>
      </c>
      <c r="O18" s="30">
        <v>44</v>
      </c>
      <c r="P18" s="30">
        <v>31</v>
      </c>
      <c r="Q18" s="30">
        <v>39</v>
      </c>
      <c r="R18" s="30">
        <v>47</v>
      </c>
      <c r="S18" s="28">
        <v>50</v>
      </c>
      <c r="T18" s="27"/>
      <c r="U18" s="28">
        <v>275</v>
      </c>
      <c r="V18" s="27">
        <v>136</v>
      </c>
      <c r="W18" s="28">
        <v>139</v>
      </c>
      <c r="X18" s="253">
        <f t="shared" si="0"/>
        <v>0</v>
      </c>
      <c r="Y18" s="27"/>
      <c r="Z18" s="30"/>
      <c r="AA18" s="28"/>
      <c r="AB18" s="254">
        <f t="shared" si="1"/>
        <v>57</v>
      </c>
      <c r="AC18" s="27">
        <v>57</v>
      </c>
      <c r="AD18" s="30"/>
      <c r="AE18" s="28"/>
      <c r="AF18" s="52">
        <v>49</v>
      </c>
      <c r="AG18" s="71">
        <v>10</v>
      </c>
      <c r="AH18" s="27"/>
      <c r="AI18" s="28">
        <v>58</v>
      </c>
      <c r="AJ18" s="32"/>
      <c r="AK18" s="33"/>
      <c r="AL18" s="28">
        <v>91</v>
      </c>
      <c r="AM18" s="33"/>
      <c r="AN18" s="28">
        <v>67</v>
      </c>
      <c r="AO18" s="135"/>
      <c r="AP18" s="135"/>
      <c r="AQ18" s="255"/>
      <c r="AR18" s="255"/>
      <c r="AS18" s="135"/>
      <c r="AT18" s="135"/>
      <c r="AU18" s="135"/>
      <c r="AV18" s="256" t="s">
        <v>134</v>
      </c>
      <c r="CG18" s="243">
        <v>0</v>
      </c>
      <c r="CI18" s="243">
        <v>0</v>
      </c>
      <c r="CJ18" s="243">
        <v>0</v>
      </c>
      <c r="CK18" s="243">
        <v>0</v>
      </c>
    </row>
    <row r="19" spans="1:89" x14ac:dyDescent="0.2">
      <c r="A19" s="48" t="s">
        <v>143</v>
      </c>
      <c r="B19" s="249">
        <f>SUM(C19+D19+E19+F19+G19+H19+I19+J19+K19)</f>
        <v>0</v>
      </c>
      <c r="C19" s="27"/>
      <c r="D19" s="49"/>
      <c r="E19" s="30"/>
      <c r="F19" s="30"/>
      <c r="G19" s="30"/>
      <c r="H19" s="30"/>
      <c r="I19" s="30"/>
      <c r="J19" s="30"/>
      <c r="K19" s="30"/>
      <c r="L19" s="251"/>
      <c r="M19" s="251"/>
      <c r="N19" s="251"/>
      <c r="O19" s="251"/>
      <c r="P19" s="251"/>
      <c r="Q19" s="251"/>
      <c r="R19" s="251"/>
      <c r="S19" s="251"/>
      <c r="T19" s="27"/>
      <c r="U19" s="28"/>
      <c r="V19" s="27"/>
      <c r="W19" s="28"/>
      <c r="X19" s="253">
        <f t="shared" si="0"/>
        <v>0</v>
      </c>
      <c r="Y19" s="27"/>
      <c r="Z19" s="30"/>
      <c r="AA19" s="28"/>
      <c r="AB19" s="254">
        <f t="shared" si="1"/>
        <v>0</v>
      </c>
      <c r="AC19" s="27"/>
      <c r="AD19" s="30"/>
      <c r="AE19" s="28"/>
      <c r="AF19" s="52"/>
      <c r="AG19" s="71"/>
      <c r="AH19" s="27"/>
      <c r="AI19" s="28"/>
      <c r="AJ19" s="32"/>
      <c r="AK19" s="33"/>
      <c r="AL19" s="28"/>
      <c r="AM19" s="33"/>
      <c r="AN19" s="28"/>
      <c r="AO19" s="135"/>
      <c r="AP19" s="135"/>
      <c r="AQ19" s="255"/>
      <c r="AR19" s="255"/>
      <c r="AS19" s="135"/>
      <c r="AT19" s="135"/>
      <c r="AU19" s="135"/>
      <c r="AV19" s="256" t="s">
        <v>134</v>
      </c>
      <c r="CG19" s="243">
        <v>0</v>
      </c>
      <c r="CI19" s="243">
        <v>0</v>
      </c>
      <c r="CJ19" s="243">
        <v>0</v>
      </c>
      <c r="CK19" s="243">
        <v>0</v>
      </c>
    </row>
    <row r="20" spans="1:89" x14ac:dyDescent="0.2">
      <c r="A20" s="48" t="s">
        <v>144</v>
      </c>
      <c r="B20" s="249">
        <f>SUM(C20+D20+E20+F20+G20+H20+I20+J20+K20+L20+M20+N20+O20+P20+Q20+R20+S20)</f>
        <v>110</v>
      </c>
      <c r="C20" s="27"/>
      <c r="D20" s="49"/>
      <c r="E20" s="30"/>
      <c r="F20" s="30">
        <v>7</v>
      </c>
      <c r="G20" s="30">
        <v>2</v>
      </c>
      <c r="H20" s="30">
        <v>5</v>
      </c>
      <c r="I20" s="30">
        <v>12</v>
      </c>
      <c r="J20" s="30">
        <v>11</v>
      </c>
      <c r="K20" s="30">
        <v>5</v>
      </c>
      <c r="L20" s="30">
        <v>8</v>
      </c>
      <c r="M20" s="30">
        <v>11</v>
      </c>
      <c r="N20" s="30">
        <v>11</v>
      </c>
      <c r="O20" s="30">
        <v>10</v>
      </c>
      <c r="P20" s="30">
        <v>10</v>
      </c>
      <c r="Q20" s="30">
        <v>11</v>
      </c>
      <c r="R20" s="30">
        <v>2</v>
      </c>
      <c r="S20" s="28">
        <v>5</v>
      </c>
      <c r="T20" s="27"/>
      <c r="U20" s="28">
        <v>110</v>
      </c>
      <c r="V20" s="27">
        <v>15</v>
      </c>
      <c r="W20" s="28">
        <v>95</v>
      </c>
      <c r="X20" s="253">
        <f t="shared" si="0"/>
        <v>0</v>
      </c>
      <c r="Y20" s="27"/>
      <c r="Z20" s="30"/>
      <c r="AA20" s="28"/>
      <c r="AB20" s="254">
        <f t="shared" si="1"/>
        <v>69</v>
      </c>
      <c r="AC20" s="27">
        <v>69</v>
      </c>
      <c r="AD20" s="30"/>
      <c r="AE20" s="28"/>
      <c r="AF20" s="52">
        <v>66</v>
      </c>
      <c r="AG20" s="71">
        <v>0</v>
      </c>
      <c r="AH20" s="27"/>
      <c r="AI20" s="28">
        <v>11</v>
      </c>
      <c r="AJ20" s="32"/>
      <c r="AK20" s="33"/>
      <c r="AL20" s="28">
        <v>2</v>
      </c>
      <c r="AM20" s="33"/>
      <c r="AN20" s="28">
        <v>4</v>
      </c>
      <c r="AO20" s="135"/>
      <c r="AP20" s="135"/>
      <c r="AQ20" s="255"/>
      <c r="AR20" s="255"/>
      <c r="AS20" s="135"/>
      <c r="AT20" s="135"/>
      <c r="AU20" s="135"/>
      <c r="AV20" s="256" t="s">
        <v>134</v>
      </c>
      <c r="CG20" s="243">
        <v>0</v>
      </c>
      <c r="CI20" s="243">
        <v>0</v>
      </c>
      <c r="CJ20" s="243">
        <v>0</v>
      </c>
      <c r="CK20" s="243">
        <v>0</v>
      </c>
    </row>
    <row r="21" spans="1:89" x14ac:dyDescent="0.2">
      <c r="A21" s="48" t="s">
        <v>145</v>
      </c>
      <c r="B21" s="249">
        <f>SUM(C21+D21+E21+F21+G21+H21+I21+J21+K21)</f>
        <v>0</v>
      </c>
      <c r="C21" s="27"/>
      <c r="D21" s="49"/>
      <c r="E21" s="30"/>
      <c r="F21" s="30"/>
      <c r="G21" s="30"/>
      <c r="H21" s="30"/>
      <c r="I21" s="30"/>
      <c r="J21" s="30"/>
      <c r="K21" s="30"/>
      <c r="L21" s="251"/>
      <c r="M21" s="251"/>
      <c r="N21" s="251"/>
      <c r="O21" s="251"/>
      <c r="P21" s="251"/>
      <c r="Q21" s="251"/>
      <c r="R21" s="251"/>
      <c r="S21" s="251"/>
      <c r="T21" s="27"/>
      <c r="U21" s="28"/>
      <c r="V21" s="27"/>
      <c r="W21" s="28"/>
      <c r="X21" s="253">
        <f t="shared" si="0"/>
        <v>0</v>
      </c>
      <c r="Y21" s="27"/>
      <c r="Z21" s="30"/>
      <c r="AA21" s="28"/>
      <c r="AB21" s="254">
        <f t="shared" si="1"/>
        <v>0</v>
      </c>
      <c r="AC21" s="27"/>
      <c r="AD21" s="30"/>
      <c r="AE21" s="28"/>
      <c r="AF21" s="52"/>
      <c r="AG21" s="71"/>
      <c r="AH21" s="27"/>
      <c r="AI21" s="28"/>
      <c r="AJ21" s="32"/>
      <c r="AK21" s="33"/>
      <c r="AL21" s="28"/>
      <c r="AM21" s="33"/>
      <c r="AN21" s="28"/>
      <c r="AO21" s="135"/>
      <c r="AP21" s="135"/>
      <c r="AQ21" s="255"/>
      <c r="AR21" s="255"/>
      <c r="AS21" s="135"/>
      <c r="AT21" s="135"/>
      <c r="AU21" s="135"/>
      <c r="AV21" s="256" t="s">
        <v>134</v>
      </c>
      <c r="CG21" s="243">
        <v>0</v>
      </c>
      <c r="CI21" s="243">
        <v>0</v>
      </c>
      <c r="CJ21" s="243">
        <v>0</v>
      </c>
      <c r="CK21" s="243">
        <v>0</v>
      </c>
    </row>
    <row r="22" spans="1:89" x14ac:dyDescent="0.2">
      <c r="A22" s="48" t="s">
        <v>146</v>
      </c>
      <c r="B22" s="249">
        <f>SUM(C22+D22+E22+F22+G22+H22+I22+J22+K22+L22+M22+N22+O22+P22+Q22+R22+S22)</f>
        <v>197</v>
      </c>
      <c r="C22" s="27"/>
      <c r="D22" s="49"/>
      <c r="E22" s="30"/>
      <c r="F22" s="30">
        <v>4</v>
      </c>
      <c r="G22" s="30">
        <v>5</v>
      </c>
      <c r="H22" s="30">
        <v>4</v>
      </c>
      <c r="I22" s="30">
        <v>12</v>
      </c>
      <c r="J22" s="30">
        <v>20</v>
      </c>
      <c r="K22" s="30">
        <v>12</v>
      </c>
      <c r="L22" s="30">
        <v>15</v>
      </c>
      <c r="M22" s="30">
        <v>20</v>
      </c>
      <c r="N22" s="30">
        <v>30</v>
      </c>
      <c r="O22" s="30">
        <v>21</v>
      </c>
      <c r="P22" s="30">
        <v>14</v>
      </c>
      <c r="Q22" s="30">
        <v>18</v>
      </c>
      <c r="R22" s="30">
        <v>11</v>
      </c>
      <c r="S22" s="28">
        <v>11</v>
      </c>
      <c r="T22" s="27"/>
      <c r="U22" s="28">
        <v>197</v>
      </c>
      <c r="V22" s="27">
        <v>64</v>
      </c>
      <c r="W22" s="28">
        <v>133</v>
      </c>
      <c r="X22" s="253">
        <f t="shared" si="0"/>
        <v>0</v>
      </c>
      <c r="Y22" s="27"/>
      <c r="Z22" s="30"/>
      <c r="AA22" s="28"/>
      <c r="AB22" s="254">
        <f t="shared" si="1"/>
        <v>116</v>
      </c>
      <c r="AC22" s="27">
        <v>116</v>
      </c>
      <c r="AD22" s="30"/>
      <c r="AE22" s="28"/>
      <c r="AF22" s="52">
        <v>94</v>
      </c>
      <c r="AG22" s="28">
        <v>0</v>
      </c>
      <c r="AH22" s="27"/>
      <c r="AI22" s="28">
        <v>52</v>
      </c>
      <c r="AJ22" s="32"/>
      <c r="AK22" s="33"/>
      <c r="AL22" s="28">
        <v>49</v>
      </c>
      <c r="AM22" s="33"/>
      <c r="AN22" s="28">
        <v>47</v>
      </c>
      <c r="AO22" s="135"/>
      <c r="AP22" s="135"/>
      <c r="AQ22" s="255"/>
      <c r="AR22" s="255"/>
      <c r="AS22" s="135"/>
      <c r="AT22" s="135"/>
      <c r="AU22" s="135"/>
      <c r="AV22" s="256" t="s">
        <v>134</v>
      </c>
      <c r="CG22" s="243">
        <v>0</v>
      </c>
      <c r="CI22" s="243">
        <v>0</v>
      </c>
      <c r="CJ22" s="243">
        <v>0</v>
      </c>
      <c r="CK22" s="243">
        <v>0</v>
      </c>
    </row>
    <row r="23" spans="1:89" x14ac:dyDescent="0.2">
      <c r="A23" s="48" t="s">
        <v>147</v>
      </c>
      <c r="B23" s="249">
        <f>SUM(C23+D23+E23+F23+G23+H23+I23+J23+K23+L23+M23+N23+O23+P23+Q23+R23+S23)</f>
        <v>0</v>
      </c>
      <c r="C23" s="27"/>
      <c r="D23" s="49"/>
      <c r="E23" s="30"/>
      <c r="F23" s="30"/>
      <c r="G23" s="30"/>
      <c r="H23" s="30"/>
      <c r="I23" s="30"/>
      <c r="J23" s="30"/>
      <c r="K23" s="30"/>
      <c r="L23" s="30"/>
      <c r="M23" s="30"/>
      <c r="N23" s="30"/>
      <c r="O23" s="30"/>
      <c r="P23" s="30"/>
      <c r="Q23" s="30"/>
      <c r="R23" s="30"/>
      <c r="S23" s="28"/>
      <c r="T23" s="27"/>
      <c r="U23" s="28"/>
      <c r="V23" s="27"/>
      <c r="W23" s="28"/>
      <c r="X23" s="253">
        <f t="shared" si="0"/>
        <v>0</v>
      </c>
      <c r="Y23" s="27"/>
      <c r="Z23" s="30"/>
      <c r="AA23" s="28"/>
      <c r="AB23" s="254">
        <f t="shared" si="1"/>
        <v>0</v>
      </c>
      <c r="AC23" s="27"/>
      <c r="AD23" s="30"/>
      <c r="AE23" s="28"/>
      <c r="AF23" s="52"/>
      <c r="AG23" s="80"/>
      <c r="AH23" s="27"/>
      <c r="AI23" s="28"/>
      <c r="AJ23" s="32"/>
      <c r="AK23" s="33"/>
      <c r="AL23" s="28"/>
      <c r="AM23" s="33"/>
      <c r="AN23" s="28"/>
      <c r="AO23" s="135"/>
      <c r="AP23" s="135"/>
      <c r="AQ23" s="255"/>
      <c r="AR23" s="255"/>
      <c r="AS23" s="135"/>
      <c r="AT23" s="135"/>
      <c r="AU23" s="135"/>
      <c r="AV23" s="256" t="s">
        <v>134</v>
      </c>
      <c r="CG23" s="243">
        <v>0</v>
      </c>
      <c r="CH23" s="243">
        <v>0</v>
      </c>
      <c r="CI23" s="243">
        <v>0</v>
      </c>
      <c r="CJ23" s="243">
        <v>0</v>
      </c>
      <c r="CK23" s="243">
        <v>0</v>
      </c>
    </row>
    <row r="24" spans="1:89" x14ac:dyDescent="0.2">
      <c r="A24" s="48" t="s">
        <v>148</v>
      </c>
      <c r="B24" s="249">
        <f>SUM(C24+D24+E24+F24+G24+H24+I24+J24+K24)</f>
        <v>0</v>
      </c>
      <c r="C24" s="27"/>
      <c r="D24" s="49"/>
      <c r="E24" s="30"/>
      <c r="F24" s="30"/>
      <c r="G24" s="30"/>
      <c r="H24" s="30"/>
      <c r="I24" s="30"/>
      <c r="J24" s="30"/>
      <c r="K24" s="30"/>
      <c r="L24" s="251"/>
      <c r="M24" s="251"/>
      <c r="N24" s="251"/>
      <c r="O24" s="251"/>
      <c r="P24" s="251"/>
      <c r="Q24" s="251"/>
      <c r="R24" s="251"/>
      <c r="S24" s="251"/>
      <c r="T24" s="27"/>
      <c r="U24" s="28"/>
      <c r="V24" s="27"/>
      <c r="W24" s="28"/>
      <c r="X24" s="253">
        <f t="shared" si="0"/>
        <v>0</v>
      </c>
      <c r="Y24" s="27"/>
      <c r="Z24" s="30"/>
      <c r="AA24" s="28"/>
      <c r="AB24" s="254">
        <f t="shared" si="1"/>
        <v>0</v>
      </c>
      <c r="AC24" s="27"/>
      <c r="AD24" s="30"/>
      <c r="AE24" s="28"/>
      <c r="AF24" s="52"/>
      <c r="AG24" s="71"/>
      <c r="AH24" s="27"/>
      <c r="AI24" s="28"/>
      <c r="AJ24" s="32"/>
      <c r="AK24" s="33"/>
      <c r="AL24" s="28"/>
      <c r="AM24" s="33"/>
      <c r="AN24" s="28"/>
      <c r="AO24" s="135"/>
      <c r="AP24" s="135"/>
      <c r="AQ24" s="255"/>
      <c r="AR24" s="255"/>
      <c r="AS24" s="135"/>
      <c r="AT24" s="135"/>
      <c r="AU24" s="135"/>
      <c r="AV24" s="256" t="s">
        <v>134</v>
      </c>
      <c r="CG24" s="243">
        <v>0</v>
      </c>
      <c r="CI24" s="243">
        <v>0</v>
      </c>
      <c r="CJ24" s="243">
        <v>0</v>
      </c>
      <c r="CK24" s="243">
        <v>0</v>
      </c>
    </row>
    <row r="25" spans="1:89" x14ac:dyDescent="0.2">
      <c r="A25" s="48" t="s">
        <v>149</v>
      </c>
      <c r="B25" s="249">
        <f>SUM(C25+D25+E25+F25+G25+H25+I25+J25+K25+L25+M25+N25+O25+P25+Q25+R25+S25)</f>
        <v>0</v>
      </c>
      <c r="C25" s="27"/>
      <c r="D25" s="49"/>
      <c r="E25" s="30"/>
      <c r="F25" s="30"/>
      <c r="G25" s="30"/>
      <c r="H25" s="30"/>
      <c r="I25" s="30"/>
      <c r="J25" s="30"/>
      <c r="K25" s="30"/>
      <c r="L25" s="30"/>
      <c r="M25" s="30"/>
      <c r="N25" s="30"/>
      <c r="O25" s="30"/>
      <c r="P25" s="30"/>
      <c r="Q25" s="30"/>
      <c r="R25" s="30"/>
      <c r="S25" s="28"/>
      <c r="T25" s="27"/>
      <c r="U25" s="28"/>
      <c r="V25" s="27"/>
      <c r="W25" s="28"/>
      <c r="X25" s="253">
        <f t="shared" si="0"/>
        <v>0</v>
      </c>
      <c r="Y25" s="27"/>
      <c r="Z25" s="30"/>
      <c r="AA25" s="28"/>
      <c r="AB25" s="254">
        <f t="shared" si="1"/>
        <v>0</v>
      </c>
      <c r="AC25" s="27"/>
      <c r="AD25" s="30"/>
      <c r="AE25" s="28"/>
      <c r="AF25" s="52"/>
      <c r="AG25" s="28"/>
      <c r="AH25" s="27"/>
      <c r="AI25" s="28"/>
      <c r="AJ25" s="32"/>
      <c r="AK25" s="33"/>
      <c r="AL25" s="28"/>
      <c r="AM25" s="33"/>
      <c r="AN25" s="28"/>
      <c r="AO25" s="135"/>
      <c r="AP25" s="135"/>
      <c r="AQ25" s="255"/>
      <c r="AR25" s="255"/>
      <c r="AS25" s="135"/>
      <c r="AT25" s="135"/>
      <c r="AU25" s="135"/>
      <c r="AV25" s="256" t="s">
        <v>134</v>
      </c>
      <c r="CG25" s="243">
        <v>0</v>
      </c>
      <c r="CI25" s="243">
        <v>0</v>
      </c>
      <c r="CJ25" s="243">
        <v>0</v>
      </c>
      <c r="CK25" s="243">
        <v>0</v>
      </c>
    </row>
    <row r="26" spans="1:89" x14ac:dyDescent="0.2">
      <c r="A26" s="48" t="s">
        <v>150</v>
      </c>
      <c r="B26" s="249">
        <f>SUM(C26+D26+E26+F26+G26+H26+I26+J26+K26)</f>
        <v>0</v>
      </c>
      <c r="C26" s="27"/>
      <c r="D26" s="49"/>
      <c r="E26" s="30"/>
      <c r="F26" s="30"/>
      <c r="G26" s="30"/>
      <c r="H26" s="30"/>
      <c r="I26" s="30"/>
      <c r="J26" s="30"/>
      <c r="K26" s="30"/>
      <c r="L26" s="251"/>
      <c r="M26" s="251"/>
      <c r="N26" s="251"/>
      <c r="O26" s="251"/>
      <c r="P26" s="251"/>
      <c r="Q26" s="251"/>
      <c r="R26" s="251"/>
      <c r="S26" s="251"/>
      <c r="T26" s="27"/>
      <c r="U26" s="28"/>
      <c r="V26" s="27"/>
      <c r="W26" s="28"/>
      <c r="X26" s="253">
        <f t="shared" si="0"/>
        <v>0</v>
      </c>
      <c r="Y26" s="27"/>
      <c r="Z26" s="30"/>
      <c r="AA26" s="28"/>
      <c r="AB26" s="254">
        <f t="shared" si="1"/>
        <v>0</v>
      </c>
      <c r="AC26" s="27"/>
      <c r="AD26" s="30"/>
      <c r="AE26" s="28"/>
      <c r="AF26" s="52"/>
      <c r="AG26" s="80"/>
      <c r="AH26" s="27"/>
      <c r="AI26" s="28"/>
      <c r="AJ26" s="32"/>
      <c r="AK26" s="33"/>
      <c r="AL26" s="28"/>
      <c r="AM26" s="33"/>
      <c r="AN26" s="28"/>
      <c r="AO26" s="135"/>
      <c r="AP26" s="135"/>
      <c r="AQ26" s="255"/>
      <c r="AR26" s="255"/>
      <c r="AS26" s="135"/>
      <c r="AT26" s="135"/>
      <c r="AU26" s="135"/>
      <c r="AV26" s="256" t="s">
        <v>134</v>
      </c>
      <c r="CG26" s="243">
        <v>0</v>
      </c>
      <c r="CI26" s="243">
        <v>0</v>
      </c>
      <c r="CJ26" s="243">
        <v>0</v>
      </c>
      <c r="CK26" s="243">
        <v>0</v>
      </c>
    </row>
    <row r="27" spans="1:89" x14ac:dyDescent="0.2">
      <c r="A27" s="48" t="s">
        <v>151</v>
      </c>
      <c r="B27" s="249">
        <f>SUM(C27+D27+E27+F27+G27+H27+I27+J27+K27+L27+M27+N27+O27+P27+Q27+R27+S27)</f>
        <v>28</v>
      </c>
      <c r="C27" s="27"/>
      <c r="D27" s="49"/>
      <c r="E27" s="30"/>
      <c r="F27" s="30"/>
      <c r="G27" s="30"/>
      <c r="H27" s="30">
        <v>1</v>
      </c>
      <c r="I27" s="30">
        <v>1</v>
      </c>
      <c r="J27" s="30"/>
      <c r="K27" s="30"/>
      <c r="L27" s="30">
        <v>1</v>
      </c>
      <c r="M27" s="30">
        <v>2</v>
      </c>
      <c r="N27" s="30">
        <v>4</v>
      </c>
      <c r="O27" s="30">
        <v>2</v>
      </c>
      <c r="P27" s="30">
        <v>4</v>
      </c>
      <c r="Q27" s="30">
        <v>3</v>
      </c>
      <c r="R27" s="30">
        <v>4</v>
      </c>
      <c r="S27" s="28">
        <v>6</v>
      </c>
      <c r="T27" s="27"/>
      <c r="U27" s="28">
        <v>28</v>
      </c>
      <c r="V27" s="27">
        <v>14</v>
      </c>
      <c r="W27" s="28">
        <v>14</v>
      </c>
      <c r="X27" s="253">
        <f t="shared" si="0"/>
        <v>0</v>
      </c>
      <c r="Y27" s="27"/>
      <c r="Z27" s="30"/>
      <c r="AA27" s="28"/>
      <c r="AB27" s="254">
        <f t="shared" si="1"/>
        <v>18</v>
      </c>
      <c r="AC27" s="27">
        <v>18</v>
      </c>
      <c r="AD27" s="30"/>
      <c r="AE27" s="28"/>
      <c r="AF27" s="52">
        <v>18</v>
      </c>
      <c r="AG27" s="71">
        <v>0</v>
      </c>
      <c r="AH27" s="27"/>
      <c r="AI27" s="28">
        <v>9</v>
      </c>
      <c r="AJ27" s="32">
        <v>54</v>
      </c>
      <c r="AK27" s="33"/>
      <c r="AL27" s="28"/>
      <c r="AM27" s="33"/>
      <c r="AN27" s="28">
        <v>8</v>
      </c>
      <c r="AO27" s="135"/>
      <c r="AP27" s="135"/>
      <c r="AQ27" s="255"/>
      <c r="AR27" s="255"/>
      <c r="AS27" s="135"/>
      <c r="AT27" s="135"/>
      <c r="AU27" s="135"/>
      <c r="AV27" s="256" t="s">
        <v>134</v>
      </c>
      <c r="CG27" s="243">
        <v>0</v>
      </c>
      <c r="CI27" s="243">
        <v>0</v>
      </c>
      <c r="CJ27" s="243">
        <v>0</v>
      </c>
      <c r="CK27" s="243">
        <v>0</v>
      </c>
    </row>
    <row r="28" spans="1:89" x14ac:dyDescent="0.2">
      <c r="A28" s="48" t="s">
        <v>152</v>
      </c>
      <c r="B28" s="249">
        <f>SUM(C28+D28+E28+F28+G28+H28+I28+J28+K28)</f>
        <v>0</v>
      </c>
      <c r="C28" s="27"/>
      <c r="D28" s="49"/>
      <c r="E28" s="30"/>
      <c r="F28" s="30"/>
      <c r="G28" s="30"/>
      <c r="H28" s="30"/>
      <c r="I28" s="30"/>
      <c r="J28" s="30"/>
      <c r="K28" s="30"/>
      <c r="L28" s="251"/>
      <c r="M28" s="251"/>
      <c r="N28" s="251"/>
      <c r="O28" s="251"/>
      <c r="P28" s="251"/>
      <c r="Q28" s="251"/>
      <c r="R28" s="251"/>
      <c r="S28" s="251"/>
      <c r="T28" s="27"/>
      <c r="U28" s="28"/>
      <c r="V28" s="27"/>
      <c r="W28" s="28"/>
      <c r="X28" s="253">
        <f t="shared" si="0"/>
        <v>0</v>
      </c>
      <c r="Y28" s="27"/>
      <c r="Z28" s="30"/>
      <c r="AA28" s="28"/>
      <c r="AB28" s="254">
        <f t="shared" si="1"/>
        <v>0</v>
      </c>
      <c r="AC28" s="27"/>
      <c r="AD28" s="30"/>
      <c r="AE28" s="28"/>
      <c r="AF28" s="52"/>
      <c r="AG28" s="28"/>
      <c r="AH28" s="27"/>
      <c r="AI28" s="28"/>
      <c r="AJ28" s="32"/>
      <c r="AK28" s="33"/>
      <c r="AL28" s="28"/>
      <c r="AM28" s="33"/>
      <c r="AN28" s="28"/>
      <c r="AO28" s="135"/>
      <c r="AP28" s="135"/>
      <c r="AQ28" s="255"/>
      <c r="AR28" s="255"/>
      <c r="AS28" s="135"/>
      <c r="AT28" s="135"/>
      <c r="AU28" s="135"/>
      <c r="AV28" s="256" t="s">
        <v>134</v>
      </c>
      <c r="CG28" s="243">
        <v>0</v>
      </c>
      <c r="CI28" s="243">
        <v>0</v>
      </c>
      <c r="CJ28" s="243">
        <v>0</v>
      </c>
      <c r="CK28" s="243">
        <v>0</v>
      </c>
    </row>
    <row r="29" spans="1:89" x14ac:dyDescent="0.2">
      <c r="A29" s="48" t="s">
        <v>153</v>
      </c>
      <c r="B29" s="249">
        <f>SUM(C29+D29+E29+F29+G29+H29+I29+J29+K29+L29+M29+N29+O29+P29+Q29+R29+S29)</f>
        <v>0</v>
      </c>
      <c r="C29" s="27"/>
      <c r="D29" s="49"/>
      <c r="E29" s="30"/>
      <c r="F29" s="30"/>
      <c r="G29" s="30"/>
      <c r="H29" s="30"/>
      <c r="I29" s="30"/>
      <c r="J29" s="30"/>
      <c r="K29" s="30"/>
      <c r="L29" s="30"/>
      <c r="M29" s="30"/>
      <c r="N29" s="30"/>
      <c r="O29" s="30"/>
      <c r="P29" s="30"/>
      <c r="Q29" s="30"/>
      <c r="R29" s="30"/>
      <c r="S29" s="28"/>
      <c r="T29" s="27"/>
      <c r="U29" s="28"/>
      <c r="V29" s="27"/>
      <c r="W29" s="28"/>
      <c r="X29" s="253">
        <f t="shared" si="0"/>
        <v>0</v>
      </c>
      <c r="Y29" s="27"/>
      <c r="Z29" s="30"/>
      <c r="AA29" s="28"/>
      <c r="AB29" s="254">
        <f t="shared" si="1"/>
        <v>0</v>
      </c>
      <c r="AC29" s="27"/>
      <c r="AD29" s="30"/>
      <c r="AE29" s="28"/>
      <c r="AF29" s="52"/>
      <c r="AG29" s="28"/>
      <c r="AH29" s="27"/>
      <c r="AI29" s="28"/>
      <c r="AJ29" s="32"/>
      <c r="AK29" s="33"/>
      <c r="AL29" s="28"/>
      <c r="AM29" s="33"/>
      <c r="AN29" s="28"/>
      <c r="AO29" s="135"/>
      <c r="AP29" s="135"/>
      <c r="AQ29" s="255"/>
      <c r="AR29" s="255"/>
      <c r="AS29" s="135"/>
      <c r="AT29" s="135"/>
      <c r="AU29" s="135"/>
      <c r="AV29" s="256" t="s">
        <v>134</v>
      </c>
      <c r="CG29" s="243">
        <v>0</v>
      </c>
      <c r="CI29" s="243">
        <v>0</v>
      </c>
      <c r="CJ29" s="243">
        <v>0</v>
      </c>
      <c r="CK29" s="243">
        <v>0</v>
      </c>
    </row>
    <row r="30" spans="1:89" x14ac:dyDescent="0.2">
      <c r="A30" s="48" t="s">
        <v>154</v>
      </c>
      <c r="B30" s="249">
        <f>SUM(C30+D30+E30+F30+G30+H30+I30+J30+K30)</f>
        <v>0</v>
      </c>
      <c r="C30" s="27"/>
      <c r="D30" s="49"/>
      <c r="E30" s="30"/>
      <c r="F30" s="30"/>
      <c r="G30" s="30"/>
      <c r="H30" s="30"/>
      <c r="I30" s="30"/>
      <c r="J30" s="30"/>
      <c r="K30" s="30"/>
      <c r="L30" s="251"/>
      <c r="M30" s="251"/>
      <c r="N30" s="251"/>
      <c r="O30" s="251"/>
      <c r="P30" s="251"/>
      <c r="Q30" s="251"/>
      <c r="R30" s="251"/>
      <c r="S30" s="251"/>
      <c r="T30" s="27"/>
      <c r="U30" s="28"/>
      <c r="V30" s="27"/>
      <c r="W30" s="28"/>
      <c r="X30" s="253">
        <f t="shared" si="0"/>
        <v>0</v>
      </c>
      <c r="Y30" s="27"/>
      <c r="Z30" s="30"/>
      <c r="AA30" s="28"/>
      <c r="AB30" s="254">
        <f t="shared" si="1"/>
        <v>0</v>
      </c>
      <c r="AC30" s="27"/>
      <c r="AD30" s="30"/>
      <c r="AE30" s="28"/>
      <c r="AF30" s="52"/>
      <c r="AG30" s="28"/>
      <c r="AH30" s="27"/>
      <c r="AI30" s="28"/>
      <c r="AJ30" s="32"/>
      <c r="AK30" s="33"/>
      <c r="AL30" s="28"/>
      <c r="AM30" s="33"/>
      <c r="AN30" s="28"/>
      <c r="AO30" s="135"/>
      <c r="AP30" s="135"/>
      <c r="AQ30" s="255"/>
      <c r="AR30" s="255"/>
      <c r="AS30" s="135"/>
      <c r="AT30" s="135"/>
      <c r="AU30" s="135"/>
      <c r="AV30" s="256" t="s">
        <v>134</v>
      </c>
      <c r="CG30" s="243">
        <v>0</v>
      </c>
      <c r="CI30" s="243">
        <v>0</v>
      </c>
      <c r="CJ30" s="243">
        <v>0</v>
      </c>
      <c r="CK30" s="243">
        <v>0</v>
      </c>
    </row>
    <row r="31" spans="1:89" x14ac:dyDescent="0.2">
      <c r="A31" s="48" t="s">
        <v>155</v>
      </c>
      <c r="B31" s="249">
        <f>SUM(C31+D31+E31+F31+G31+H31+I31+J31+K31+L31+M31+N31+O31+P31+Q31+R31+S31)</f>
        <v>0</v>
      </c>
      <c r="C31" s="27"/>
      <c r="D31" s="49"/>
      <c r="E31" s="30"/>
      <c r="F31" s="30"/>
      <c r="G31" s="30"/>
      <c r="H31" s="30"/>
      <c r="I31" s="30"/>
      <c r="J31" s="30"/>
      <c r="K31" s="30"/>
      <c r="L31" s="30"/>
      <c r="M31" s="30"/>
      <c r="N31" s="30"/>
      <c r="O31" s="30"/>
      <c r="P31" s="30"/>
      <c r="Q31" s="30"/>
      <c r="R31" s="30"/>
      <c r="S31" s="28"/>
      <c r="T31" s="27"/>
      <c r="U31" s="28"/>
      <c r="V31" s="27"/>
      <c r="W31" s="28"/>
      <c r="X31" s="253">
        <f t="shared" si="0"/>
        <v>0</v>
      </c>
      <c r="Y31" s="27"/>
      <c r="Z31" s="30"/>
      <c r="AA31" s="28"/>
      <c r="AB31" s="254">
        <f t="shared" si="1"/>
        <v>0</v>
      </c>
      <c r="AC31" s="27"/>
      <c r="AD31" s="30"/>
      <c r="AE31" s="28"/>
      <c r="AF31" s="52"/>
      <c r="AG31" s="80"/>
      <c r="AH31" s="27"/>
      <c r="AI31" s="28"/>
      <c r="AJ31" s="32"/>
      <c r="AK31" s="33"/>
      <c r="AL31" s="28"/>
      <c r="AM31" s="33"/>
      <c r="AN31" s="28"/>
      <c r="AO31" s="135"/>
      <c r="AP31" s="135"/>
      <c r="AQ31" s="255"/>
      <c r="AR31" s="255"/>
      <c r="AS31" s="135"/>
      <c r="AT31" s="135"/>
      <c r="AU31" s="135"/>
      <c r="AV31" s="256" t="s">
        <v>134</v>
      </c>
      <c r="CG31" s="243">
        <v>0</v>
      </c>
      <c r="CI31" s="243">
        <v>0</v>
      </c>
      <c r="CJ31" s="243">
        <v>0</v>
      </c>
      <c r="CK31" s="243">
        <v>0</v>
      </c>
    </row>
    <row r="32" spans="1:89" x14ac:dyDescent="0.2">
      <c r="A32" s="48" t="s">
        <v>156</v>
      </c>
      <c r="B32" s="249">
        <f>SUM(C32+D32+E32+F32+G32+H32+I32+J32+K32+L32+M32+N32+O32+P32+Q32+R32+S32)</f>
        <v>0</v>
      </c>
      <c r="C32" s="27"/>
      <c r="D32" s="49"/>
      <c r="E32" s="30"/>
      <c r="F32" s="30"/>
      <c r="G32" s="30"/>
      <c r="H32" s="30"/>
      <c r="I32" s="30"/>
      <c r="J32" s="30"/>
      <c r="K32" s="30"/>
      <c r="L32" s="30"/>
      <c r="M32" s="30"/>
      <c r="N32" s="30"/>
      <c r="O32" s="30"/>
      <c r="P32" s="30"/>
      <c r="Q32" s="30"/>
      <c r="R32" s="30"/>
      <c r="S32" s="28"/>
      <c r="T32" s="27"/>
      <c r="U32" s="28"/>
      <c r="V32" s="27"/>
      <c r="W32" s="28"/>
      <c r="X32" s="253">
        <f t="shared" si="0"/>
        <v>0</v>
      </c>
      <c r="Y32" s="27"/>
      <c r="Z32" s="30"/>
      <c r="AA32" s="28"/>
      <c r="AB32" s="254">
        <f t="shared" si="1"/>
        <v>0</v>
      </c>
      <c r="AC32" s="27"/>
      <c r="AD32" s="30"/>
      <c r="AE32" s="28"/>
      <c r="AF32" s="52"/>
      <c r="AG32" s="71"/>
      <c r="AH32" s="27"/>
      <c r="AI32" s="28"/>
      <c r="AJ32" s="32"/>
      <c r="AK32" s="33"/>
      <c r="AL32" s="28"/>
      <c r="AM32" s="33"/>
      <c r="AN32" s="28"/>
      <c r="AO32" s="135"/>
      <c r="AP32" s="135"/>
      <c r="AQ32" s="255"/>
      <c r="AR32" s="255"/>
      <c r="AS32" s="135"/>
      <c r="AT32" s="135"/>
      <c r="AU32" s="135"/>
      <c r="AV32" s="256" t="s">
        <v>134</v>
      </c>
      <c r="CG32" s="243">
        <v>0</v>
      </c>
      <c r="CI32" s="243">
        <v>0</v>
      </c>
      <c r="CJ32" s="243">
        <v>0</v>
      </c>
      <c r="CK32" s="243">
        <v>0</v>
      </c>
    </row>
    <row r="33" spans="1:89" x14ac:dyDescent="0.2">
      <c r="A33" s="48" t="s">
        <v>157</v>
      </c>
      <c r="B33" s="249">
        <f>SUM(C33+D33+E33+F33+G33+H33+I33+J33+K33)</f>
        <v>0</v>
      </c>
      <c r="C33" s="27"/>
      <c r="D33" s="49"/>
      <c r="E33" s="30"/>
      <c r="F33" s="30"/>
      <c r="G33" s="30"/>
      <c r="H33" s="30"/>
      <c r="I33" s="30"/>
      <c r="J33" s="30"/>
      <c r="K33" s="30"/>
      <c r="L33" s="251"/>
      <c r="M33" s="251"/>
      <c r="N33" s="251"/>
      <c r="O33" s="251"/>
      <c r="P33" s="251"/>
      <c r="Q33" s="251"/>
      <c r="R33" s="251"/>
      <c r="S33" s="251"/>
      <c r="T33" s="27"/>
      <c r="U33" s="71"/>
      <c r="V33" s="27"/>
      <c r="W33" s="28"/>
      <c r="X33" s="253">
        <f t="shared" si="0"/>
        <v>0</v>
      </c>
      <c r="Y33" s="27"/>
      <c r="Z33" s="30"/>
      <c r="AA33" s="28"/>
      <c r="AB33" s="254">
        <f t="shared" si="1"/>
        <v>0</v>
      </c>
      <c r="AC33" s="27"/>
      <c r="AD33" s="30"/>
      <c r="AE33" s="28"/>
      <c r="AF33" s="52"/>
      <c r="AG33" s="71"/>
      <c r="AH33" s="27"/>
      <c r="AI33" s="28"/>
      <c r="AJ33" s="32"/>
      <c r="AK33" s="33"/>
      <c r="AL33" s="28"/>
      <c r="AM33" s="33"/>
      <c r="AN33" s="28"/>
      <c r="AO33" s="135"/>
      <c r="AP33" s="135"/>
      <c r="AQ33" s="255"/>
      <c r="AR33" s="255"/>
      <c r="AS33" s="135"/>
      <c r="AT33" s="135"/>
      <c r="AU33" s="135"/>
      <c r="AV33" s="256" t="s">
        <v>134</v>
      </c>
      <c r="CG33" s="243">
        <v>0</v>
      </c>
      <c r="CI33" s="243">
        <v>0</v>
      </c>
      <c r="CJ33" s="243">
        <v>0</v>
      </c>
      <c r="CK33" s="243">
        <v>0</v>
      </c>
    </row>
    <row r="34" spans="1:89" x14ac:dyDescent="0.2">
      <c r="A34" s="48" t="s">
        <v>158</v>
      </c>
      <c r="B34" s="249">
        <f>SUM(C34+D34+E34+F34+G34+H34+I34+J34+K34+L34+M34+N34+O34+P34+Q34+R34+S34)</f>
        <v>0</v>
      </c>
      <c r="C34" s="27"/>
      <c r="D34" s="49"/>
      <c r="E34" s="30"/>
      <c r="F34" s="30"/>
      <c r="G34" s="30"/>
      <c r="H34" s="30"/>
      <c r="I34" s="30"/>
      <c r="J34" s="30"/>
      <c r="K34" s="30"/>
      <c r="L34" s="30"/>
      <c r="M34" s="30"/>
      <c r="N34" s="30"/>
      <c r="O34" s="30"/>
      <c r="P34" s="30"/>
      <c r="Q34" s="30"/>
      <c r="R34" s="30"/>
      <c r="S34" s="28"/>
      <c r="T34" s="27"/>
      <c r="U34" s="71"/>
      <c r="V34" s="27"/>
      <c r="W34" s="28"/>
      <c r="X34" s="253">
        <f t="shared" si="0"/>
        <v>0</v>
      </c>
      <c r="Y34" s="27"/>
      <c r="Z34" s="30"/>
      <c r="AA34" s="28"/>
      <c r="AB34" s="254">
        <f t="shared" si="1"/>
        <v>0</v>
      </c>
      <c r="AC34" s="27"/>
      <c r="AD34" s="30"/>
      <c r="AE34" s="28"/>
      <c r="AF34" s="52"/>
      <c r="AG34" s="71"/>
      <c r="AH34" s="27"/>
      <c r="AI34" s="28"/>
      <c r="AJ34" s="32"/>
      <c r="AK34" s="33"/>
      <c r="AL34" s="28"/>
      <c r="AM34" s="33"/>
      <c r="AN34" s="28"/>
      <c r="AO34" s="135"/>
      <c r="AP34" s="135"/>
      <c r="AQ34" s="255"/>
      <c r="AR34" s="255"/>
      <c r="AS34" s="135"/>
      <c r="AT34" s="135"/>
      <c r="AU34" s="135"/>
      <c r="AV34" s="256" t="s">
        <v>134</v>
      </c>
      <c r="CG34" s="243">
        <v>0</v>
      </c>
      <c r="CI34" s="243">
        <v>0</v>
      </c>
      <c r="CJ34" s="243">
        <v>0</v>
      </c>
      <c r="CK34" s="243">
        <v>0</v>
      </c>
    </row>
    <row r="35" spans="1:89" x14ac:dyDescent="0.2">
      <c r="A35" s="48" t="s">
        <v>159</v>
      </c>
      <c r="B35" s="249">
        <f>SUM(C35+D35+E35+F35+G35+H35+I35+J35+K35+L35+M35+N35+O35+P35+Q35+R35+S35)</f>
        <v>0</v>
      </c>
      <c r="C35" s="27"/>
      <c r="D35" s="49"/>
      <c r="E35" s="30"/>
      <c r="F35" s="30"/>
      <c r="G35" s="30"/>
      <c r="H35" s="30"/>
      <c r="I35" s="30"/>
      <c r="J35" s="30"/>
      <c r="K35" s="30"/>
      <c r="L35" s="30"/>
      <c r="M35" s="30"/>
      <c r="N35" s="30"/>
      <c r="O35" s="30"/>
      <c r="P35" s="30"/>
      <c r="Q35" s="30"/>
      <c r="R35" s="30"/>
      <c r="S35" s="28"/>
      <c r="T35" s="27"/>
      <c r="U35" s="71"/>
      <c r="V35" s="27"/>
      <c r="W35" s="28"/>
      <c r="X35" s="253">
        <f t="shared" si="0"/>
        <v>0</v>
      </c>
      <c r="Y35" s="27"/>
      <c r="Z35" s="30"/>
      <c r="AA35" s="28"/>
      <c r="AB35" s="254">
        <f t="shared" si="1"/>
        <v>0</v>
      </c>
      <c r="AC35" s="27"/>
      <c r="AD35" s="30"/>
      <c r="AE35" s="28"/>
      <c r="AF35" s="52"/>
      <c r="AG35" s="28"/>
      <c r="AH35" s="27"/>
      <c r="AI35" s="28"/>
      <c r="AJ35" s="32"/>
      <c r="AK35" s="33"/>
      <c r="AL35" s="28"/>
      <c r="AM35" s="33"/>
      <c r="AN35" s="28"/>
      <c r="AO35" s="135"/>
      <c r="AP35" s="135"/>
      <c r="AQ35" s="255"/>
      <c r="AR35" s="255"/>
      <c r="AS35" s="135"/>
      <c r="AT35" s="135"/>
      <c r="AU35" s="135"/>
      <c r="AV35" s="256" t="s">
        <v>134</v>
      </c>
      <c r="CG35" s="243">
        <v>0</v>
      </c>
      <c r="CI35" s="243">
        <v>0</v>
      </c>
      <c r="CJ35" s="243">
        <v>0</v>
      </c>
      <c r="CK35" s="243">
        <v>0</v>
      </c>
    </row>
    <row r="36" spans="1:89" x14ac:dyDescent="0.2">
      <c r="A36" s="48" t="s">
        <v>160</v>
      </c>
      <c r="B36" s="249">
        <f>SUM(O36+P36+Q36+R36+S36)</f>
        <v>0</v>
      </c>
      <c r="C36" s="251"/>
      <c r="D36" s="251"/>
      <c r="E36" s="251"/>
      <c r="F36" s="251"/>
      <c r="G36" s="251"/>
      <c r="H36" s="251"/>
      <c r="I36" s="251"/>
      <c r="J36" s="251"/>
      <c r="K36" s="251"/>
      <c r="L36" s="251"/>
      <c r="M36" s="251"/>
      <c r="N36" s="251"/>
      <c r="O36" s="30"/>
      <c r="P36" s="30"/>
      <c r="Q36" s="30"/>
      <c r="R36" s="30"/>
      <c r="S36" s="28"/>
      <c r="T36" s="27"/>
      <c r="U36" s="71"/>
      <c r="V36" s="27"/>
      <c r="W36" s="28"/>
      <c r="X36" s="253">
        <f t="shared" si="0"/>
        <v>0</v>
      </c>
      <c r="Y36" s="62"/>
      <c r="Z36" s="59"/>
      <c r="AA36" s="61"/>
      <c r="AB36" s="254">
        <f t="shared" si="1"/>
        <v>0</v>
      </c>
      <c r="AC36" s="27"/>
      <c r="AD36" s="30"/>
      <c r="AE36" s="28"/>
      <c r="AF36" s="52"/>
      <c r="AG36" s="28"/>
      <c r="AH36" s="61"/>
      <c r="AI36" s="28"/>
      <c r="AJ36" s="32"/>
      <c r="AK36" s="61"/>
      <c r="AL36" s="28"/>
      <c r="AM36" s="61"/>
      <c r="AN36" s="28"/>
      <c r="AO36" s="135"/>
      <c r="AP36" s="135"/>
      <c r="AQ36" s="61"/>
      <c r="AR36" s="255"/>
      <c r="AS36" s="135"/>
      <c r="AT36" s="135"/>
      <c r="AU36" s="135"/>
      <c r="AV36" s="256" t="s">
        <v>134</v>
      </c>
      <c r="CG36" s="243">
        <v>0</v>
      </c>
      <c r="CI36" s="243">
        <v>0</v>
      </c>
      <c r="CJ36" s="243">
        <v>0</v>
      </c>
      <c r="CK36" s="243">
        <v>0</v>
      </c>
    </row>
    <row r="37" spans="1:89" x14ac:dyDescent="0.2">
      <c r="A37" s="48" t="s">
        <v>161</v>
      </c>
      <c r="B37" s="249">
        <f>SUM(C37+D37+E37+F37+G37+H37+I37+J37+K37)</f>
        <v>0</v>
      </c>
      <c r="C37" s="27"/>
      <c r="D37" s="49"/>
      <c r="E37" s="30"/>
      <c r="F37" s="250"/>
      <c r="G37" s="250"/>
      <c r="H37" s="250"/>
      <c r="I37" s="250"/>
      <c r="J37" s="250"/>
      <c r="K37" s="250"/>
      <c r="L37" s="59"/>
      <c r="M37" s="59"/>
      <c r="N37" s="59"/>
      <c r="O37" s="59"/>
      <c r="P37" s="59"/>
      <c r="Q37" s="59"/>
      <c r="R37" s="59"/>
      <c r="S37" s="61"/>
      <c r="T37" s="27"/>
      <c r="U37" s="71"/>
      <c r="V37" s="27"/>
      <c r="W37" s="28"/>
      <c r="X37" s="253">
        <f t="shared" si="0"/>
        <v>0</v>
      </c>
      <c r="Y37" s="27"/>
      <c r="Z37" s="30"/>
      <c r="AA37" s="28"/>
      <c r="AB37" s="254">
        <f t="shared" si="1"/>
        <v>0</v>
      </c>
      <c r="AC37" s="27"/>
      <c r="AD37" s="30"/>
      <c r="AE37" s="28"/>
      <c r="AF37" s="52"/>
      <c r="AG37" s="28"/>
      <c r="AH37" s="27"/>
      <c r="AI37" s="28"/>
      <c r="AJ37" s="32"/>
      <c r="AK37" s="33"/>
      <c r="AL37" s="28"/>
      <c r="AM37" s="33"/>
      <c r="AN37" s="28"/>
      <c r="AO37" s="135"/>
      <c r="AP37" s="135"/>
      <c r="AQ37" s="255"/>
      <c r="AR37" s="255"/>
      <c r="AS37" s="135"/>
      <c r="AT37" s="135"/>
      <c r="AU37" s="135"/>
      <c r="AV37" s="256" t="s">
        <v>134</v>
      </c>
      <c r="CG37" s="243">
        <v>0</v>
      </c>
      <c r="CI37" s="243">
        <v>0</v>
      </c>
      <c r="CJ37" s="243">
        <v>0</v>
      </c>
      <c r="CK37" s="243">
        <v>0</v>
      </c>
    </row>
    <row r="38" spans="1:89" x14ac:dyDescent="0.2">
      <c r="A38" s="48" t="s">
        <v>162</v>
      </c>
      <c r="B38" s="249">
        <f>SUM(C38+D38+E38+F38+G38+H38+I38+J38+K38+L38+M38+N38+O38+P38+Q38+R38+S38)</f>
        <v>0</v>
      </c>
      <c r="C38" s="250"/>
      <c r="D38" s="250"/>
      <c r="E38" s="250"/>
      <c r="F38" s="250"/>
      <c r="G38" s="30"/>
      <c r="H38" s="30"/>
      <c r="I38" s="30"/>
      <c r="J38" s="30"/>
      <c r="K38" s="30"/>
      <c r="L38" s="30"/>
      <c r="M38" s="30"/>
      <c r="N38" s="30"/>
      <c r="O38" s="30"/>
      <c r="P38" s="30"/>
      <c r="Q38" s="30"/>
      <c r="R38" s="30"/>
      <c r="S38" s="28"/>
      <c r="T38" s="27"/>
      <c r="U38" s="28"/>
      <c r="V38" s="27"/>
      <c r="W38" s="28"/>
      <c r="X38" s="69"/>
      <c r="Y38" s="62"/>
      <c r="Z38" s="59"/>
      <c r="AA38" s="61"/>
      <c r="AB38" s="254">
        <f t="shared" si="1"/>
        <v>0</v>
      </c>
      <c r="AC38" s="27"/>
      <c r="AD38" s="30"/>
      <c r="AE38" s="28"/>
      <c r="AF38" s="52"/>
      <c r="AG38" s="28"/>
      <c r="AH38" s="27"/>
      <c r="AI38" s="28"/>
      <c r="AJ38" s="32"/>
      <c r="AK38" s="33"/>
      <c r="AL38" s="28"/>
      <c r="AM38" s="33"/>
      <c r="AN38" s="28"/>
      <c r="AO38" s="135"/>
      <c r="AP38" s="135"/>
      <c r="AQ38" s="255"/>
      <c r="AR38" s="255"/>
      <c r="AS38" s="135"/>
      <c r="AT38" s="135"/>
      <c r="AU38" s="135"/>
      <c r="AV38" s="256" t="s">
        <v>134</v>
      </c>
      <c r="CG38" s="243">
        <v>0</v>
      </c>
      <c r="CI38" s="243">
        <v>0</v>
      </c>
      <c r="CJ38" s="243">
        <v>0</v>
      </c>
      <c r="CK38" s="243">
        <v>0</v>
      </c>
    </row>
    <row r="39" spans="1:89" x14ac:dyDescent="0.2">
      <c r="A39" s="48" t="s">
        <v>163</v>
      </c>
      <c r="B39" s="249">
        <f>SUM(C39+D39+E39+F39+G39+H39+I39+J39+K39)</f>
        <v>90</v>
      </c>
      <c r="C39" s="250">
        <v>43</v>
      </c>
      <c r="D39" s="250">
        <v>24</v>
      </c>
      <c r="E39" s="250">
        <v>23</v>
      </c>
      <c r="F39" s="250"/>
      <c r="G39" s="250"/>
      <c r="H39" s="250"/>
      <c r="I39" s="250"/>
      <c r="J39" s="250"/>
      <c r="K39" s="250"/>
      <c r="L39" s="251"/>
      <c r="M39" s="251"/>
      <c r="N39" s="251"/>
      <c r="O39" s="251"/>
      <c r="P39" s="251"/>
      <c r="Q39" s="251"/>
      <c r="R39" s="251"/>
      <c r="S39" s="251"/>
      <c r="T39" s="27">
        <v>90</v>
      </c>
      <c r="U39" s="28"/>
      <c r="V39" s="27">
        <v>66</v>
      </c>
      <c r="W39" s="28">
        <v>24</v>
      </c>
      <c r="X39" s="253">
        <f t="shared" ref="X39:X42" si="2">SUM(Y39+Z39+AA39)</f>
        <v>44</v>
      </c>
      <c r="Y39" s="27">
        <v>44</v>
      </c>
      <c r="Z39" s="30"/>
      <c r="AA39" s="28"/>
      <c r="AB39" s="254">
        <f t="shared" si="1"/>
        <v>0</v>
      </c>
      <c r="AC39" s="27"/>
      <c r="AD39" s="30"/>
      <c r="AE39" s="28"/>
      <c r="AF39" s="52">
        <v>44</v>
      </c>
      <c r="AG39" s="28">
        <v>0</v>
      </c>
      <c r="AH39" s="27">
        <v>21</v>
      </c>
      <c r="AI39" s="28"/>
      <c r="AJ39" s="32">
        <v>48</v>
      </c>
      <c r="AK39" s="33">
        <v>17</v>
      </c>
      <c r="AL39" s="28"/>
      <c r="AM39" s="33"/>
      <c r="AN39" s="28"/>
      <c r="AO39" s="135"/>
      <c r="AP39" s="135"/>
      <c r="AQ39" s="255"/>
      <c r="AR39" s="255"/>
      <c r="AS39" s="135"/>
      <c r="AT39" s="135"/>
      <c r="AU39" s="135"/>
      <c r="AV39" s="256" t="s">
        <v>134</v>
      </c>
      <c r="CG39" s="243">
        <v>0</v>
      </c>
      <c r="CI39" s="243">
        <v>0</v>
      </c>
      <c r="CJ39" s="243">
        <v>0</v>
      </c>
      <c r="CK39" s="243">
        <v>0</v>
      </c>
    </row>
    <row r="40" spans="1:89" x14ac:dyDescent="0.2">
      <c r="A40" s="48" t="s">
        <v>164</v>
      </c>
      <c r="B40" s="249">
        <f>SUM(C40+D40+E40+F40+G40+H40+I40+J40+K40+L40+M40+N40+O40+P40+Q40+R40+S40)</f>
        <v>138</v>
      </c>
      <c r="C40" s="250"/>
      <c r="D40" s="250"/>
      <c r="E40" s="250"/>
      <c r="F40" s="30">
        <v>13</v>
      </c>
      <c r="G40" s="30">
        <v>5</v>
      </c>
      <c r="H40" s="30">
        <v>1</v>
      </c>
      <c r="I40" s="30">
        <v>8</v>
      </c>
      <c r="J40" s="30">
        <v>5</v>
      </c>
      <c r="K40" s="30">
        <v>6</v>
      </c>
      <c r="L40" s="30">
        <v>5</v>
      </c>
      <c r="M40" s="30">
        <v>12</v>
      </c>
      <c r="N40" s="30">
        <v>10</v>
      </c>
      <c r="O40" s="30">
        <v>18</v>
      </c>
      <c r="P40" s="30">
        <v>9</v>
      </c>
      <c r="Q40" s="30">
        <v>16</v>
      </c>
      <c r="R40" s="30">
        <v>9</v>
      </c>
      <c r="S40" s="28">
        <v>21</v>
      </c>
      <c r="T40" s="27"/>
      <c r="U40" s="28">
        <v>138</v>
      </c>
      <c r="V40" s="27">
        <v>69</v>
      </c>
      <c r="W40" s="28">
        <v>69</v>
      </c>
      <c r="X40" s="253">
        <f>SUM(Y40+Z40+AA40)</f>
        <v>0</v>
      </c>
      <c r="Y40" s="27"/>
      <c r="Z40" s="30"/>
      <c r="AA40" s="28"/>
      <c r="AB40" s="254">
        <f t="shared" si="1"/>
        <v>66</v>
      </c>
      <c r="AC40" s="27">
        <v>64</v>
      </c>
      <c r="AD40" s="30">
        <v>2</v>
      </c>
      <c r="AE40" s="28"/>
      <c r="AF40" s="52">
        <v>34</v>
      </c>
      <c r="AG40" s="80">
        <v>0</v>
      </c>
      <c r="AH40" s="27"/>
      <c r="AI40" s="28">
        <v>31</v>
      </c>
      <c r="AJ40" s="32">
        <v>19</v>
      </c>
      <c r="AK40" s="33"/>
      <c r="AL40" s="28">
        <v>22</v>
      </c>
      <c r="AM40" s="33"/>
      <c r="AN40" s="28">
        <v>27</v>
      </c>
      <c r="AO40" s="135"/>
      <c r="AP40" s="135"/>
      <c r="AQ40" s="255"/>
      <c r="AR40" s="255"/>
      <c r="AS40" s="135"/>
      <c r="AT40" s="135"/>
      <c r="AU40" s="135"/>
      <c r="AV40" s="256" t="s">
        <v>134</v>
      </c>
      <c r="CG40" s="243">
        <v>0</v>
      </c>
      <c r="CI40" s="243">
        <v>0</v>
      </c>
      <c r="CJ40" s="243">
        <v>0</v>
      </c>
      <c r="CK40" s="243">
        <v>0</v>
      </c>
    </row>
    <row r="41" spans="1:89" x14ac:dyDescent="0.2">
      <c r="A41" s="48" t="s">
        <v>165</v>
      </c>
      <c r="B41" s="249">
        <f>SUM(C41+D41+E41+F41+G41+H41+I41+J41+K41+L41+M41+N41+O41+P41+Q41+R41+S41)</f>
        <v>0</v>
      </c>
      <c r="C41" s="250"/>
      <c r="D41" s="250"/>
      <c r="E41" s="250"/>
      <c r="F41" s="30"/>
      <c r="G41" s="30"/>
      <c r="H41" s="30"/>
      <c r="I41" s="30"/>
      <c r="J41" s="30"/>
      <c r="K41" s="30"/>
      <c r="L41" s="30"/>
      <c r="M41" s="30"/>
      <c r="N41" s="30"/>
      <c r="O41" s="30"/>
      <c r="P41" s="30"/>
      <c r="Q41" s="30"/>
      <c r="R41" s="30"/>
      <c r="S41" s="28"/>
      <c r="T41" s="27"/>
      <c r="U41" s="28"/>
      <c r="V41" s="27"/>
      <c r="W41" s="28"/>
      <c r="X41" s="253">
        <f>SUM(Y41+Z41+AA41)</f>
        <v>0</v>
      </c>
      <c r="Y41" s="27"/>
      <c r="Z41" s="30"/>
      <c r="AA41" s="28"/>
      <c r="AB41" s="254">
        <f t="shared" si="1"/>
        <v>0</v>
      </c>
      <c r="AC41" s="27"/>
      <c r="AD41" s="30"/>
      <c r="AE41" s="28"/>
      <c r="AF41" s="52"/>
      <c r="AG41" s="28"/>
      <c r="AH41" s="27"/>
      <c r="AI41" s="28"/>
      <c r="AJ41" s="32"/>
      <c r="AK41" s="33"/>
      <c r="AL41" s="28"/>
      <c r="AM41" s="33"/>
      <c r="AN41" s="28"/>
      <c r="AO41" s="135"/>
      <c r="AP41" s="135"/>
      <c r="AQ41" s="255"/>
      <c r="AR41" s="255"/>
      <c r="AS41" s="135"/>
      <c r="AT41" s="135"/>
      <c r="AU41" s="135"/>
      <c r="AV41" s="256" t="s">
        <v>134</v>
      </c>
      <c r="CG41" s="243">
        <v>0</v>
      </c>
      <c r="CI41" s="243">
        <v>0</v>
      </c>
      <c r="CJ41" s="243">
        <v>0</v>
      </c>
      <c r="CK41" s="243">
        <v>0</v>
      </c>
    </row>
    <row r="42" spans="1:89" x14ac:dyDescent="0.2">
      <c r="A42" s="48" t="s">
        <v>166</v>
      </c>
      <c r="B42" s="249">
        <f>SUM(C42+D42+E42+F42+G42+H42+I42+J42+K42)</f>
        <v>0</v>
      </c>
      <c r="C42" s="250"/>
      <c r="D42" s="250"/>
      <c r="E42" s="250"/>
      <c r="F42" s="30"/>
      <c r="G42" s="30"/>
      <c r="H42" s="30"/>
      <c r="I42" s="30"/>
      <c r="J42" s="30"/>
      <c r="K42" s="30"/>
      <c r="L42" s="251"/>
      <c r="M42" s="251"/>
      <c r="N42" s="251"/>
      <c r="O42" s="251"/>
      <c r="P42" s="251"/>
      <c r="Q42" s="251"/>
      <c r="R42" s="251"/>
      <c r="S42" s="251"/>
      <c r="T42" s="27"/>
      <c r="U42" s="28"/>
      <c r="V42" s="27"/>
      <c r="W42" s="28"/>
      <c r="X42" s="253">
        <f t="shared" si="2"/>
        <v>0</v>
      </c>
      <c r="Y42" s="27"/>
      <c r="Z42" s="30"/>
      <c r="AA42" s="28"/>
      <c r="AB42" s="254">
        <f t="shared" si="1"/>
        <v>0</v>
      </c>
      <c r="AC42" s="27"/>
      <c r="AD42" s="30"/>
      <c r="AE42" s="28"/>
      <c r="AF42" s="52"/>
      <c r="AG42" s="28"/>
      <c r="AH42" s="27"/>
      <c r="AI42" s="28"/>
      <c r="AJ42" s="32"/>
      <c r="AK42" s="33"/>
      <c r="AL42" s="28"/>
      <c r="AM42" s="33"/>
      <c r="AN42" s="28"/>
      <c r="AO42" s="135"/>
      <c r="AP42" s="135"/>
      <c r="AQ42" s="255"/>
      <c r="AR42" s="255"/>
      <c r="AS42" s="135"/>
      <c r="AT42" s="135"/>
      <c r="AU42" s="135"/>
      <c r="AV42" s="256" t="s">
        <v>134</v>
      </c>
      <c r="CG42" s="243">
        <v>0</v>
      </c>
      <c r="CI42" s="243">
        <v>0</v>
      </c>
      <c r="CJ42" s="243">
        <v>0</v>
      </c>
      <c r="CK42" s="243">
        <v>0</v>
      </c>
    </row>
    <row r="43" spans="1:89" x14ac:dyDescent="0.2">
      <c r="A43" s="48" t="s">
        <v>167</v>
      </c>
      <c r="B43" s="249">
        <f>SUM(C43+D43+E43+F43+G43+H43+I43+J43+K43+L43+M43+N43+O43+P43+Q43+R43+S43)</f>
        <v>331</v>
      </c>
      <c r="C43" s="27"/>
      <c r="D43" s="49">
        <v>3</v>
      </c>
      <c r="E43" s="30">
        <v>10</v>
      </c>
      <c r="F43" s="30">
        <v>20</v>
      </c>
      <c r="G43" s="30">
        <v>17</v>
      </c>
      <c r="H43" s="30">
        <v>24</v>
      </c>
      <c r="I43" s="30">
        <v>38</v>
      </c>
      <c r="J43" s="30">
        <v>16</v>
      </c>
      <c r="K43" s="30">
        <v>37</v>
      </c>
      <c r="L43" s="30">
        <v>38</v>
      </c>
      <c r="M43" s="30">
        <v>39</v>
      </c>
      <c r="N43" s="30">
        <v>28</v>
      </c>
      <c r="O43" s="30">
        <v>29</v>
      </c>
      <c r="P43" s="30">
        <v>12</v>
      </c>
      <c r="Q43" s="30">
        <v>9</v>
      </c>
      <c r="R43" s="30">
        <v>4</v>
      </c>
      <c r="S43" s="28">
        <v>7</v>
      </c>
      <c r="T43" s="27">
        <v>13</v>
      </c>
      <c r="U43" s="28">
        <v>318</v>
      </c>
      <c r="V43" s="27">
        <v>148</v>
      </c>
      <c r="W43" s="28">
        <v>183</v>
      </c>
      <c r="X43" s="253">
        <f t="shared" ref="X43:X68" si="3">SUM(Y43+Z43+AA43)</f>
        <v>13</v>
      </c>
      <c r="Y43" s="27">
        <v>13</v>
      </c>
      <c r="Z43" s="30"/>
      <c r="AA43" s="28"/>
      <c r="AB43" s="254">
        <f t="shared" si="1"/>
        <v>32</v>
      </c>
      <c r="AC43" s="27">
        <v>28</v>
      </c>
      <c r="AD43" s="30"/>
      <c r="AE43" s="28">
        <v>4</v>
      </c>
      <c r="AF43" s="52">
        <v>24</v>
      </c>
      <c r="AG43" s="28">
        <v>3</v>
      </c>
      <c r="AH43" s="27">
        <v>1</v>
      </c>
      <c r="AI43" s="72">
        <v>107</v>
      </c>
      <c r="AJ43" s="32">
        <v>291</v>
      </c>
      <c r="AK43" s="33"/>
      <c r="AL43" s="28"/>
      <c r="AM43" s="33"/>
      <c r="AN43" s="28">
        <v>4</v>
      </c>
      <c r="AO43" s="135">
        <v>19</v>
      </c>
      <c r="AP43" s="135"/>
      <c r="AQ43" s="255"/>
      <c r="AR43" s="255"/>
      <c r="AS43" s="135"/>
      <c r="AT43" s="135"/>
      <c r="AU43" s="135"/>
      <c r="AV43" s="256" t="s">
        <v>134</v>
      </c>
      <c r="CG43" s="243">
        <v>0</v>
      </c>
      <c r="CI43" s="243">
        <v>0</v>
      </c>
      <c r="CJ43" s="243">
        <v>0</v>
      </c>
      <c r="CK43" s="243">
        <v>0</v>
      </c>
    </row>
    <row r="44" spans="1:89" x14ac:dyDescent="0.2">
      <c r="A44" s="48" t="s">
        <v>168</v>
      </c>
      <c r="B44" s="249">
        <f>SUM(C44+D44+E44+F44+G44+H44+I44+J44+K44)</f>
        <v>134</v>
      </c>
      <c r="C44" s="27">
        <v>81</v>
      </c>
      <c r="D44" s="49">
        <v>32</v>
      </c>
      <c r="E44" s="30">
        <v>21</v>
      </c>
      <c r="F44" s="30"/>
      <c r="G44" s="30"/>
      <c r="H44" s="30"/>
      <c r="I44" s="30"/>
      <c r="J44" s="30"/>
      <c r="K44" s="30"/>
      <c r="L44" s="251"/>
      <c r="M44" s="251"/>
      <c r="N44" s="251"/>
      <c r="O44" s="251"/>
      <c r="P44" s="251"/>
      <c r="Q44" s="251"/>
      <c r="R44" s="251"/>
      <c r="S44" s="251"/>
      <c r="T44" s="27">
        <v>134</v>
      </c>
      <c r="U44" s="28"/>
      <c r="V44" s="27">
        <v>106</v>
      </c>
      <c r="W44" s="28">
        <v>28</v>
      </c>
      <c r="X44" s="253">
        <f t="shared" si="3"/>
        <v>102</v>
      </c>
      <c r="Y44" s="27">
        <v>102</v>
      </c>
      <c r="Z44" s="30"/>
      <c r="AA44" s="28"/>
      <c r="AB44" s="254">
        <f t="shared" ref="AB44:AB68" si="4">SUM(AC44+AD44+AE44)</f>
        <v>0</v>
      </c>
      <c r="AC44" s="27"/>
      <c r="AD44" s="30"/>
      <c r="AE44" s="28"/>
      <c r="AF44" s="52">
        <v>73</v>
      </c>
      <c r="AG44" s="135">
        <v>0</v>
      </c>
      <c r="AH44" s="27">
        <v>35</v>
      </c>
      <c r="AI44" s="72"/>
      <c r="AJ44" s="32"/>
      <c r="AK44" s="33">
        <v>5</v>
      </c>
      <c r="AL44" s="28"/>
      <c r="AM44" s="33">
        <v>42</v>
      </c>
      <c r="AN44" s="28"/>
      <c r="AO44" s="135"/>
      <c r="AP44" s="135"/>
      <c r="AQ44" s="255"/>
      <c r="AR44" s="255"/>
      <c r="AS44" s="135"/>
      <c r="AT44" s="135"/>
      <c r="AU44" s="135"/>
      <c r="AV44" s="256" t="s">
        <v>134</v>
      </c>
      <c r="CG44" s="243">
        <v>0</v>
      </c>
      <c r="CI44" s="243">
        <v>0</v>
      </c>
      <c r="CJ44" s="243">
        <v>0</v>
      </c>
      <c r="CK44" s="243">
        <v>0</v>
      </c>
    </row>
    <row r="45" spans="1:89" x14ac:dyDescent="0.2">
      <c r="A45" s="48" t="s">
        <v>169</v>
      </c>
      <c r="B45" s="249">
        <f>SUM(C45+D45+E45+F45+G45+H45+I45+J45+K45+L45+M45+N45+O45+P45+Q45+R45+S45)</f>
        <v>410</v>
      </c>
      <c r="C45" s="27"/>
      <c r="D45" s="49"/>
      <c r="E45" s="30"/>
      <c r="F45" s="30">
        <v>12</v>
      </c>
      <c r="G45" s="30">
        <v>6</v>
      </c>
      <c r="H45" s="30">
        <v>5</v>
      </c>
      <c r="I45" s="30">
        <v>17</v>
      </c>
      <c r="J45" s="30">
        <v>29</v>
      </c>
      <c r="K45" s="30">
        <v>36</v>
      </c>
      <c r="L45" s="30">
        <v>46</v>
      </c>
      <c r="M45" s="30">
        <v>44</v>
      </c>
      <c r="N45" s="30">
        <v>43</v>
      </c>
      <c r="O45" s="30">
        <v>42</v>
      </c>
      <c r="P45" s="30">
        <v>38</v>
      </c>
      <c r="Q45" s="30">
        <v>38</v>
      </c>
      <c r="R45" s="30">
        <v>30</v>
      </c>
      <c r="S45" s="28">
        <v>24</v>
      </c>
      <c r="T45" s="27"/>
      <c r="U45" s="28">
        <v>410</v>
      </c>
      <c r="V45" s="27">
        <v>127</v>
      </c>
      <c r="W45" s="28">
        <v>283</v>
      </c>
      <c r="X45" s="253">
        <f t="shared" si="3"/>
        <v>0</v>
      </c>
      <c r="Y45" s="27"/>
      <c r="Z45" s="30"/>
      <c r="AA45" s="28"/>
      <c r="AB45" s="254">
        <f t="shared" si="4"/>
        <v>255</v>
      </c>
      <c r="AC45" s="27">
        <v>255</v>
      </c>
      <c r="AD45" s="30"/>
      <c r="AE45" s="28"/>
      <c r="AF45" s="52">
        <v>179</v>
      </c>
      <c r="AG45" s="80">
        <v>38</v>
      </c>
      <c r="AH45" s="62"/>
      <c r="AI45" s="72">
        <v>67</v>
      </c>
      <c r="AJ45" s="72">
        <v>41</v>
      </c>
      <c r="AK45" s="69"/>
      <c r="AL45" s="28">
        <v>91</v>
      </c>
      <c r="AM45" s="69"/>
      <c r="AN45" s="28">
        <v>49</v>
      </c>
      <c r="AO45" s="135"/>
      <c r="AP45" s="135"/>
      <c r="AQ45" s="255"/>
      <c r="AR45" s="255"/>
      <c r="AS45" s="135"/>
      <c r="AT45" s="135"/>
      <c r="AU45" s="135"/>
      <c r="AV45" s="256" t="s">
        <v>134</v>
      </c>
      <c r="CG45" s="243">
        <v>0</v>
      </c>
      <c r="CI45" s="243">
        <v>0</v>
      </c>
      <c r="CJ45" s="243">
        <v>0</v>
      </c>
      <c r="CK45" s="243">
        <v>0</v>
      </c>
    </row>
    <row r="46" spans="1:89" x14ac:dyDescent="0.2">
      <c r="A46" s="258" t="s">
        <v>170</v>
      </c>
      <c r="B46" s="249">
        <f>SUM(C46+D46+E46+F46+G46+H46+I46+J46+K46+L46+M46+N46+O46+P46+Q46+R46+S46)</f>
        <v>0</v>
      </c>
      <c r="C46" s="250"/>
      <c r="D46" s="250"/>
      <c r="E46" s="250"/>
      <c r="F46" s="250"/>
      <c r="G46" s="30"/>
      <c r="H46" s="30"/>
      <c r="I46" s="30"/>
      <c r="J46" s="30"/>
      <c r="K46" s="30"/>
      <c r="L46" s="30"/>
      <c r="M46" s="30"/>
      <c r="N46" s="30"/>
      <c r="O46" s="30"/>
      <c r="P46" s="30"/>
      <c r="Q46" s="30"/>
      <c r="R46" s="30"/>
      <c r="S46" s="28"/>
      <c r="T46" s="27"/>
      <c r="U46" s="28"/>
      <c r="V46" s="27"/>
      <c r="W46" s="28"/>
      <c r="X46" s="253">
        <f t="shared" si="3"/>
        <v>0</v>
      </c>
      <c r="Y46" s="27"/>
      <c r="Z46" s="30"/>
      <c r="AA46" s="28"/>
      <c r="AB46" s="254">
        <f t="shared" si="4"/>
        <v>0</v>
      </c>
      <c r="AC46" s="27"/>
      <c r="AD46" s="30"/>
      <c r="AE46" s="28"/>
      <c r="AF46" s="52"/>
      <c r="AG46" s="28"/>
      <c r="AH46" s="27"/>
      <c r="AI46" s="28"/>
      <c r="AJ46" s="32"/>
      <c r="AK46" s="33"/>
      <c r="AL46" s="28"/>
      <c r="AM46" s="33"/>
      <c r="AN46" s="28"/>
      <c r="AO46" s="135"/>
      <c r="AP46" s="135"/>
      <c r="AQ46" s="255"/>
      <c r="AR46" s="255"/>
      <c r="AS46" s="135"/>
      <c r="AT46" s="135"/>
      <c r="AU46" s="135"/>
      <c r="AV46" s="256" t="s">
        <v>134</v>
      </c>
      <c r="CG46" s="243">
        <v>0</v>
      </c>
      <c r="CI46" s="243">
        <v>0</v>
      </c>
      <c r="CJ46" s="243">
        <v>0</v>
      </c>
      <c r="CK46" s="243">
        <v>0</v>
      </c>
    </row>
    <row r="47" spans="1:89" x14ac:dyDescent="0.2">
      <c r="A47" s="67" t="s">
        <v>171</v>
      </c>
      <c r="B47" s="249">
        <f>SUM(C47+D47+E47+F47+G47+H47+I47+J47+K47+L47+M47+N47+O47+P47+Q47+R47+S47)</f>
        <v>0</v>
      </c>
      <c r="C47" s="250"/>
      <c r="D47" s="250"/>
      <c r="E47" s="250"/>
      <c r="F47" s="250"/>
      <c r="G47" s="30"/>
      <c r="H47" s="30"/>
      <c r="I47" s="30"/>
      <c r="J47" s="30"/>
      <c r="K47" s="30"/>
      <c r="L47" s="30"/>
      <c r="M47" s="30"/>
      <c r="N47" s="30"/>
      <c r="O47" s="30"/>
      <c r="P47" s="30"/>
      <c r="Q47" s="30"/>
      <c r="R47" s="30"/>
      <c r="S47" s="28"/>
      <c r="T47" s="27"/>
      <c r="U47" s="28"/>
      <c r="V47" s="27"/>
      <c r="W47" s="28"/>
      <c r="X47" s="253">
        <f t="shared" si="3"/>
        <v>0</v>
      </c>
      <c r="Y47" s="27"/>
      <c r="Z47" s="30"/>
      <c r="AA47" s="28"/>
      <c r="AB47" s="254">
        <f t="shared" si="4"/>
        <v>0</v>
      </c>
      <c r="AC47" s="27"/>
      <c r="AD47" s="30"/>
      <c r="AE47" s="28"/>
      <c r="AF47" s="52"/>
      <c r="AG47" s="80"/>
      <c r="AH47" s="62"/>
      <c r="AI47" s="28"/>
      <c r="AJ47" s="32"/>
      <c r="AK47" s="69"/>
      <c r="AL47" s="28"/>
      <c r="AM47" s="69"/>
      <c r="AN47" s="28"/>
      <c r="AO47" s="135"/>
      <c r="AP47" s="135"/>
      <c r="AQ47" s="255"/>
      <c r="AR47" s="255"/>
      <c r="AS47" s="135"/>
      <c r="AT47" s="135"/>
      <c r="AU47" s="135"/>
      <c r="AV47" s="256" t="s">
        <v>134</v>
      </c>
      <c r="CG47" s="243">
        <v>0</v>
      </c>
      <c r="CI47" s="243">
        <v>0</v>
      </c>
      <c r="CJ47" s="243">
        <v>0</v>
      </c>
      <c r="CK47" s="243">
        <v>0</v>
      </c>
    </row>
    <row r="48" spans="1:89" x14ac:dyDescent="0.2">
      <c r="A48" s="48" t="s">
        <v>172</v>
      </c>
      <c r="B48" s="249">
        <f>SUM(C48+D48+E48+F48+G48+H48+I48+J48+K48)</f>
        <v>0</v>
      </c>
      <c r="C48" s="250"/>
      <c r="D48" s="250"/>
      <c r="E48" s="250"/>
      <c r="F48" s="250"/>
      <c r="G48" s="250"/>
      <c r="H48" s="250"/>
      <c r="I48" s="250"/>
      <c r="J48" s="250"/>
      <c r="K48" s="250"/>
      <c r="L48" s="251"/>
      <c r="M48" s="251"/>
      <c r="N48" s="251"/>
      <c r="O48" s="251"/>
      <c r="P48" s="251"/>
      <c r="Q48" s="251"/>
      <c r="R48" s="251"/>
      <c r="S48" s="251"/>
      <c r="T48" s="27"/>
      <c r="U48" s="28"/>
      <c r="V48" s="27"/>
      <c r="W48" s="28"/>
      <c r="X48" s="253">
        <f t="shared" si="3"/>
        <v>0</v>
      </c>
      <c r="Y48" s="27"/>
      <c r="Z48" s="30"/>
      <c r="AA48" s="28"/>
      <c r="AB48" s="254">
        <f t="shared" si="4"/>
        <v>0</v>
      </c>
      <c r="AC48" s="27"/>
      <c r="AD48" s="30"/>
      <c r="AE48" s="28"/>
      <c r="AF48" s="52"/>
      <c r="AG48" s="28"/>
      <c r="AH48" s="27"/>
      <c r="AI48" s="28"/>
      <c r="AJ48" s="32"/>
      <c r="AK48" s="33"/>
      <c r="AL48" s="28"/>
      <c r="AM48" s="28"/>
      <c r="AN48" s="28"/>
      <c r="AO48" s="135"/>
      <c r="AP48" s="135"/>
      <c r="AQ48" s="255"/>
      <c r="AR48" s="251"/>
      <c r="AS48" s="135"/>
      <c r="AT48" s="135"/>
      <c r="AU48" s="135"/>
      <c r="AV48" s="256" t="s">
        <v>134</v>
      </c>
      <c r="CG48" s="243">
        <v>0</v>
      </c>
      <c r="CI48" s="243">
        <v>0</v>
      </c>
      <c r="CJ48" s="243">
        <v>0</v>
      </c>
      <c r="CK48" s="243">
        <v>0</v>
      </c>
    </row>
    <row r="49" spans="1:89" x14ac:dyDescent="0.2">
      <c r="A49" s="48" t="s">
        <v>173</v>
      </c>
      <c r="B49" s="249">
        <f t="shared" ref="B49:B56" si="5">SUM(C49+D49+E49+F49+G49+H49+I49+J49+K49+L49+M49+N49+O49+P49+Q49+R49+S49)</f>
        <v>0</v>
      </c>
      <c r="C49" s="250"/>
      <c r="D49" s="250"/>
      <c r="E49" s="250"/>
      <c r="F49" s="250"/>
      <c r="G49" s="30"/>
      <c r="H49" s="30"/>
      <c r="I49" s="30"/>
      <c r="J49" s="30"/>
      <c r="K49" s="30"/>
      <c r="L49" s="30"/>
      <c r="M49" s="30"/>
      <c r="N49" s="30"/>
      <c r="O49" s="30"/>
      <c r="P49" s="30"/>
      <c r="Q49" s="30"/>
      <c r="R49" s="30"/>
      <c r="S49" s="28"/>
      <c r="T49" s="27"/>
      <c r="U49" s="28"/>
      <c r="V49" s="27"/>
      <c r="W49" s="28"/>
      <c r="X49" s="253">
        <f t="shared" si="3"/>
        <v>0</v>
      </c>
      <c r="Y49" s="27"/>
      <c r="Z49" s="30"/>
      <c r="AA49" s="28"/>
      <c r="AB49" s="254">
        <f t="shared" si="4"/>
        <v>0</v>
      </c>
      <c r="AC49" s="27"/>
      <c r="AD49" s="30"/>
      <c r="AE49" s="28"/>
      <c r="AF49" s="52"/>
      <c r="AG49" s="28"/>
      <c r="AH49" s="62"/>
      <c r="AI49" s="28"/>
      <c r="AJ49" s="32"/>
      <c r="AK49" s="69"/>
      <c r="AL49" s="28"/>
      <c r="AM49" s="69"/>
      <c r="AN49" s="28"/>
      <c r="AO49" s="135"/>
      <c r="AP49" s="135"/>
      <c r="AQ49" s="255"/>
      <c r="AR49" s="255"/>
      <c r="AS49" s="135"/>
      <c r="AT49" s="135"/>
      <c r="AU49" s="135"/>
      <c r="AV49" s="256" t="s">
        <v>134</v>
      </c>
      <c r="CG49" s="243">
        <v>0</v>
      </c>
      <c r="CI49" s="243">
        <v>0</v>
      </c>
      <c r="CJ49" s="243">
        <v>0</v>
      </c>
      <c r="CK49" s="243">
        <v>0</v>
      </c>
    </row>
    <row r="50" spans="1:89" x14ac:dyDescent="0.2">
      <c r="A50" s="48" t="s">
        <v>174</v>
      </c>
      <c r="B50" s="249">
        <f t="shared" si="5"/>
        <v>0</v>
      </c>
      <c r="C50" s="27"/>
      <c r="D50" s="49"/>
      <c r="E50" s="30"/>
      <c r="F50" s="30"/>
      <c r="G50" s="30"/>
      <c r="H50" s="30"/>
      <c r="I50" s="30"/>
      <c r="J50" s="30"/>
      <c r="K50" s="30"/>
      <c r="L50" s="30"/>
      <c r="M50" s="30"/>
      <c r="N50" s="30"/>
      <c r="O50" s="30"/>
      <c r="P50" s="30"/>
      <c r="Q50" s="30"/>
      <c r="R50" s="30"/>
      <c r="S50" s="28"/>
      <c r="T50" s="27"/>
      <c r="U50" s="28"/>
      <c r="V50" s="27"/>
      <c r="W50" s="28"/>
      <c r="X50" s="253">
        <f t="shared" si="3"/>
        <v>0</v>
      </c>
      <c r="Y50" s="27"/>
      <c r="Z50" s="30"/>
      <c r="AA50" s="28"/>
      <c r="AB50" s="254">
        <f t="shared" si="4"/>
        <v>0</v>
      </c>
      <c r="AC50" s="27"/>
      <c r="AD50" s="30"/>
      <c r="AE50" s="28"/>
      <c r="AF50" s="52"/>
      <c r="AG50" s="80"/>
      <c r="AH50" s="62"/>
      <c r="AI50" s="28"/>
      <c r="AJ50" s="32"/>
      <c r="AK50" s="69"/>
      <c r="AL50" s="28"/>
      <c r="AM50" s="69"/>
      <c r="AN50" s="28"/>
      <c r="AO50" s="135"/>
      <c r="AP50" s="135"/>
      <c r="AQ50" s="255"/>
      <c r="AR50" s="255"/>
      <c r="AS50" s="135"/>
      <c r="AT50" s="135"/>
      <c r="AU50" s="135"/>
      <c r="AV50" s="256" t="s">
        <v>134</v>
      </c>
      <c r="CG50" s="243">
        <v>0</v>
      </c>
      <c r="CI50" s="243">
        <v>0</v>
      </c>
      <c r="CJ50" s="243">
        <v>0</v>
      </c>
      <c r="CK50" s="243">
        <v>0</v>
      </c>
    </row>
    <row r="51" spans="1:89" x14ac:dyDescent="0.2">
      <c r="A51" s="48" t="s">
        <v>175</v>
      </c>
      <c r="B51" s="249">
        <f t="shared" si="5"/>
        <v>0</v>
      </c>
      <c r="C51" s="27"/>
      <c r="D51" s="49"/>
      <c r="E51" s="30"/>
      <c r="F51" s="30"/>
      <c r="G51" s="30"/>
      <c r="H51" s="30"/>
      <c r="I51" s="30"/>
      <c r="J51" s="30"/>
      <c r="K51" s="30"/>
      <c r="L51" s="30"/>
      <c r="M51" s="30"/>
      <c r="N51" s="30"/>
      <c r="O51" s="30"/>
      <c r="P51" s="30"/>
      <c r="Q51" s="30"/>
      <c r="R51" s="30"/>
      <c r="S51" s="28"/>
      <c r="T51" s="27"/>
      <c r="U51" s="28"/>
      <c r="V51" s="27"/>
      <c r="W51" s="28"/>
      <c r="X51" s="253">
        <f t="shared" si="3"/>
        <v>0</v>
      </c>
      <c r="Y51" s="27"/>
      <c r="Z51" s="30"/>
      <c r="AA51" s="28"/>
      <c r="AB51" s="254">
        <f t="shared" si="4"/>
        <v>0</v>
      </c>
      <c r="AC51" s="27"/>
      <c r="AD51" s="30"/>
      <c r="AE51" s="28"/>
      <c r="AF51" s="52"/>
      <c r="AG51" s="28"/>
      <c r="AH51" s="62"/>
      <c r="AI51" s="28"/>
      <c r="AJ51" s="32"/>
      <c r="AK51" s="69"/>
      <c r="AL51" s="28"/>
      <c r="AM51" s="69"/>
      <c r="AN51" s="28"/>
      <c r="AO51" s="135"/>
      <c r="AP51" s="135"/>
      <c r="AQ51" s="255"/>
      <c r="AR51" s="255"/>
      <c r="AS51" s="135"/>
      <c r="AT51" s="135"/>
      <c r="AU51" s="135"/>
      <c r="AV51" s="256" t="s">
        <v>134</v>
      </c>
      <c r="CG51" s="243">
        <v>0</v>
      </c>
      <c r="CI51" s="243">
        <v>0</v>
      </c>
      <c r="CJ51" s="243">
        <v>0</v>
      </c>
      <c r="CK51" s="243">
        <v>0</v>
      </c>
    </row>
    <row r="52" spans="1:89" x14ac:dyDescent="0.2">
      <c r="A52" s="48" t="s">
        <v>176</v>
      </c>
      <c r="B52" s="249">
        <f t="shared" si="5"/>
        <v>0</v>
      </c>
      <c r="C52" s="27"/>
      <c r="D52" s="49"/>
      <c r="E52" s="30"/>
      <c r="F52" s="30"/>
      <c r="G52" s="30"/>
      <c r="H52" s="30"/>
      <c r="I52" s="30"/>
      <c r="J52" s="30"/>
      <c r="K52" s="30"/>
      <c r="L52" s="30"/>
      <c r="M52" s="30"/>
      <c r="N52" s="30"/>
      <c r="O52" s="30"/>
      <c r="P52" s="30"/>
      <c r="Q52" s="30"/>
      <c r="R52" s="30"/>
      <c r="S52" s="28"/>
      <c r="T52" s="27"/>
      <c r="U52" s="28"/>
      <c r="V52" s="27"/>
      <c r="W52" s="28"/>
      <c r="X52" s="253">
        <f t="shared" si="3"/>
        <v>0</v>
      </c>
      <c r="Y52" s="27"/>
      <c r="Z52" s="30"/>
      <c r="AA52" s="28"/>
      <c r="AB52" s="254">
        <f t="shared" si="4"/>
        <v>0</v>
      </c>
      <c r="AC52" s="27"/>
      <c r="AD52" s="30"/>
      <c r="AE52" s="28"/>
      <c r="AF52" s="52"/>
      <c r="AG52" s="71"/>
      <c r="AH52" s="27"/>
      <c r="AI52" s="28"/>
      <c r="AJ52" s="32"/>
      <c r="AK52" s="33"/>
      <c r="AL52" s="28"/>
      <c r="AM52" s="259"/>
      <c r="AN52" s="71"/>
      <c r="AO52" s="135"/>
      <c r="AP52" s="135"/>
      <c r="AQ52" s="255"/>
      <c r="AR52" s="255"/>
      <c r="AS52" s="135"/>
      <c r="AT52" s="135"/>
      <c r="AU52" s="135"/>
      <c r="AV52" s="256" t="s">
        <v>134</v>
      </c>
      <c r="CG52" s="243">
        <v>0</v>
      </c>
      <c r="CI52" s="243">
        <v>0</v>
      </c>
      <c r="CJ52" s="243">
        <v>0</v>
      </c>
      <c r="CK52" s="243">
        <v>0</v>
      </c>
    </row>
    <row r="53" spans="1:89" x14ac:dyDescent="0.2">
      <c r="A53" s="48" t="s">
        <v>177</v>
      </c>
      <c r="B53" s="249">
        <f t="shared" si="5"/>
        <v>0</v>
      </c>
      <c r="C53" s="27"/>
      <c r="D53" s="49"/>
      <c r="E53" s="30"/>
      <c r="F53" s="30"/>
      <c r="G53" s="30"/>
      <c r="H53" s="30"/>
      <c r="I53" s="30"/>
      <c r="J53" s="30"/>
      <c r="K53" s="30"/>
      <c r="L53" s="30"/>
      <c r="M53" s="30"/>
      <c r="N53" s="30"/>
      <c r="O53" s="30"/>
      <c r="P53" s="30"/>
      <c r="Q53" s="30"/>
      <c r="R53" s="30"/>
      <c r="S53" s="28"/>
      <c r="T53" s="27"/>
      <c r="U53" s="28"/>
      <c r="V53" s="27"/>
      <c r="W53" s="28"/>
      <c r="X53" s="253">
        <f t="shared" si="3"/>
        <v>0</v>
      </c>
      <c r="Y53" s="27"/>
      <c r="Z53" s="30"/>
      <c r="AA53" s="28"/>
      <c r="AB53" s="254">
        <f t="shared" si="4"/>
        <v>0</v>
      </c>
      <c r="AC53" s="27"/>
      <c r="AD53" s="30"/>
      <c r="AE53" s="28"/>
      <c r="AF53" s="52"/>
      <c r="AG53" s="71"/>
      <c r="AH53" s="27"/>
      <c r="AI53" s="28"/>
      <c r="AJ53" s="32"/>
      <c r="AK53" s="33"/>
      <c r="AL53" s="28"/>
      <c r="AM53" s="259"/>
      <c r="AN53" s="71"/>
      <c r="AO53" s="135"/>
      <c r="AP53" s="135"/>
      <c r="AQ53" s="255"/>
      <c r="AR53" s="255"/>
      <c r="AS53" s="135"/>
      <c r="AT53" s="135"/>
      <c r="AU53" s="135"/>
      <c r="AV53" s="256" t="s">
        <v>134</v>
      </c>
      <c r="CG53" s="243">
        <v>0</v>
      </c>
      <c r="CI53" s="243">
        <v>0</v>
      </c>
      <c r="CJ53" s="243">
        <v>0</v>
      </c>
      <c r="CK53" s="243">
        <v>0</v>
      </c>
    </row>
    <row r="54" spans="1:89" x14ac:dyDescent="0.2">
      <c r="A54" s="48" t="s">
        <v>178</v>
      </c>
      <c r="B54" s="249">
        <f t="shared" si="5"/>
        <v>0</v>
      </c>
      <c r="C54" s="27"/>
      <c r="D54" s="49"/>
      <c r="E54" s="30"/>
      <c r="F54" s="30"/>
      <c r="G54" s="30"/>
      <c r="H54" s="30"/>
      <c r="I54" s="30"/>
      <c r="J54" s="30"/>
      <c r="K54" s="30"/>
      <c r="L54" s="30"/>
      <c r="M54" s="30"/>
      <c r="N54" s="30"/>
      <c r="O54" s="30"/>
      <c r="P54" s="30"/>
      <c r="Q54" s="30"/>
      <c r="R54" s="30"/>
      <c r="S54" s="28"/>
      <c r="T54" s="27"/>
      <c r="U54" s="28"/>
      <c r="V54" s="27"/>
      <c r="W54" s="28"/>
      <c r="X54" s="253">
        <f t="shared" si="3"/>
        <v>0</v>
      </c>
      <c r="Y54" s="27"/>
      <c r="Z54" s="30"/>
      <c r="AA54" s="28"/>
      <c r="AB54" s="254">
        <f t="shared" si="4"/>
        <v>0</v>
      </c>
      <c r="AC54" s="27"/>
      <c r="AD54" s="30"/>
      <c r="AE54" s="28"/>
      <c r="AF54" s="52"/>
      <c r="AG54" s="71"/>
      <c r="AH54" s="27"/>
      <c r="AI54" s="28"/>
      <c r="AJ54" s="32"/>
      <c r="AK54" s="33"/>
      <c r="AL54" s="28"/>
      <c r="AM54" s="259"/>
      <c r="AN54" s="71"/>
      <c r="AO54" s="135"/>
      <c r="AP54" s="135"/>
      <c r="AQ54" s="255"/>
      <c r="AR54" s="255"/>
      <c r="AS54" s="135"/>
      <c r="AT54" s="135"/>
      <c r="AU54" s="135"/>
      <c r="AV54" s="256" t="s">
        <v>134</v>
      </c>
      <c r="CG54" s="243">
        <v>0</v>
      </c>
      <c r="CI54" s="243">
        <v>0</v>
      </c>
      <c r="CJ54" s="243">
        <v>0</v>
      </c>
      <c r="CK54" s="243">
        <v>0</v>
      </c>
    </row>
    <row r="55" spans="1:89" x14ac:dyDescent="0.2">
      <c r="A55" s="21" t="s">
        <v>179</v>
      </c>
      <c r="B55" s="249">
        <f t="shared" si="5"/>
        <v>37</v>
      </c>
      <c r="C55" s="27"/>
      <c r="D55" s="49"/>
      <c r="E55" s="30"/>
      <c r="F55" s="30"/>
      <c r="G55" s="30">
        <v>1</v>
      </c>
      <c r="H55" s="30">
        <v>1</v>
      </c>
      <c r="I55" s="30"/>
      <c r="J55" s="30">
        <v>1</v>
      </c>
      <c r="K55" s="30">
        <v>2</v>
      </c>
      <c r="L55" s="30"/>
      <c r="M55" s="30">
        <v>4</v>
      </c>
      <c r="N55" s="30">
        <v>1</v>
      </c>
      <c r="O55" s="30">
        <v>8</v>
      </c>
      <c r="P55" s="30">
        <v>4</v>
      </c>
      <c r="Q55" s="30">
        <v>5</v>
      </c>
      <c r="R55" s="30">
        <v>5</v>
      </c>
      <c r="S55" s="28">
        <v>5</v>
      </c>
      <c r="T55" s="27"/>
      <c r="U55" s="28">
        <v>37</v>
      </c>
      <c r="V55" s="27">
        <v>12</v>
      </c>
      <c r="W55" s="28">
        <v>25</v>
      </c>
      <c r="X55" s="253">
        <f t="shared" si="3"/>
        <v>0</v>
      </c>
      <c r="Y55" s="27"/>
      <c r="Z55" s="30"/>
      <c r="AA55" s="28"/>
      <c r="AB55" s="254">
        <f t="shared" si="4"/>
        <v>18</v>
      </c>
      <c r="AC55" s="27">
        <v>18</v>
      </c>
      <c r="AD55" s="30"/>
      <c r="AE55" s="28"/>
      <c r="AF55" s="52"/>
      <c r="AG55" s="71"/>
      <c r="AH55" s="27"/>
      <c r="AI55" s="28">
        <v>5</v>
      </c>
      <c r="AJ55" s="32"/>
      <c r="AK55" s="33"/>
      <c r="AL55" s="28"/>
      <c r="AM55" s="259"/>
      <c r="AN55" s="71"/>
      <c r="AO55" s="135"/>
      <c r="AP55" s="135"/>
      <c r="AQ55" s="255"/>
      <c r="AR55" s="255"/>
      <c r="AS55" s="135"/>
      <c r="AT55" s="135"/>
      <c r="AU55" s="135"/>
      <c r="AV55" s="256" t="s">
        <v>137</v>
      </c>
      <c r="CE55" s="243" t="s">
        <v>138</v>
      </c>
      <c r="CG55" s="243">
        <v>0</v>
      </c>
      <c r="CI55" s="243">
        <v>0</v>
      </c>
      <c r="CJ55" s="243">
        <v>0</v>
      </c>
      <c r="CK55" s="243">
        <v>1</v>
      </c>
    </row>
    <row r="56" spans="1:89" x14ac:dyDescent="0.2">
      <c r="A56" s="67" t="s">
        <v>180</v>
      </c>
      <c r="B56" s="249">
        <f t="shared" si="5"/>
        <v>230</v>
      </c>
      <c r="C56" s="27"/>
      <c r="D56" s="49"/>
      <c r="E56" s="30"/>
      <c r="F56" s="30">
        <v>18</v>
      </c>
      <c r="G56" s="30">
        <v>36</v>
      </c>
      <c r="H56" s="30">
        <v>67</v>
      </c>
      <c r="I56" s="30">
        <v>54</v>
      </c>
      <c r="J56" s="30">
        <v>34</v>
      </c>
      <c r="K56" s="30">
        <v>21</v>
      </c>
      <c r="L56" s="30"/>
      <c r="M56" s="30"/>
      <c r="N56" s="30"/>
      <c r="O56" s="30"/>
      <c r="P56" s="30"/>
      <c r="Q56" s="30"/>
      <c r="R56" s="30"/>
      <c r="S56" s="28"/>
      <c r="T56" s="27"/>
      <c r="U56" s="28">
        <v>230</v>
      </c>
      <c r="V56" s="27"/>
      <c r="W56" s="28">
        <v>230</v>
      </c>
      <c r="X56" s="253">
        <f t="shared" si="3"/>
        <v>0</v>
      </c>
      <c r="Y56" s="27"/>
      <c r="Z56" s="30"/>
      <c r="AA56" s="28"/>
      <c r="AB56" s="254">
        <f t="shared" si="4"/>
        <v>90</v>
      </c>
      <c r="AC56" s="27">
        <v>90</v>
      </c>
      <c r="AD56" s="30"/>
      <c r="AE56" s="28"/>
      <c r="AF56" s="52">
        <v>16</v>
      </c>
      <c r="AG56" s="71">
        <v>0</v>
      </c>
      <c r="AH56" s="27"/>
      <c r="AI56" s="28">
        <v>39</v>
      </c>
      <c r="AJ56" s="32"/>
      <c r="AK56" s="33"/>
      <c r="AL56" s="28"/>
      <c r="AM56" s="259"/>
      <c r="AN56" s="71">
        <v>8</v>
      </c>
      <c r="AO56" s="135"/>
      <c r="AP56" s="135"/>
      <c r="AQ56" s="255"/>
      <c r="AR56" s="255"/>
      <c r="AS56" s="135"/>
      <c r="AT56" s="135"/>
      <c r="AU56" s="135"/>
      <c r="AV56" s="256" t="s">
        <v>134</v>
      </c>
      <c r="CG56" s="243">
        <v>0</v>
      </c>
      <c r="CI56" s="243">
        <v>0</v>
      </c>
      <c r="CJ56" s="243">
        <v>0</v>
      </c>
      <c r="CK56" s="243">
        <v>0</v>
      </c>
    </row>
    <row r="57" spans="1:89" x14ac:dyDescent="0.2">
      <c r="A57" s="67" t="s">
        <v>181</v>
      </c>
      <c r="B57" s="249">
        <f>SUM(C57+D57+E57+F57+G57+H57+I57+J57+K57)</f>
        <v>0</v>
      </c>
      <c r="C57" s="27"/>
      <c r="D57" s="49"/>
      <c r="E57" s="30"/>
      <c r="F57" s="30"/>
      <c r="G57" s="30"/>
      <c r="H57" s="30"/>
      <c r="I57" s="30"/>
      <c r="J57" s="30"/>
      <c r="K57" s="30"/>
      <c r="L57" s="251"/>
      <c r="M57" s="251"/>
      <c r="N57" s="251"/>
      <c r="O57" s="251"/>
      <c r="P57" s="251"/>
      <c r="Q57" s="251"/>
      <c r="R57" s="251"/>
      <c r="S57" s="251"/>
      <c r="T57" s="27"/>
      <c r="U57" s="28"/>
      <c r="V57" s="27"/>
      <c r="W57" s="28"/>
      <c r="X57" s="253">
        <f t="shared" si="3"/>
        <v>0</v>
      </c>
      <c r="Y57" s="27"/>
      <c r="Z57" s="30"/>
      <c r="AA57" s="28"/>
      <c r="AB57" s="254">
        <f t="shared" si="4"/>
        <v>0</v>
      </c>
      <c r="AC57" s="27"/>
      <c r="AD57" s="30"/>
      <c r="AE57" s="28"/>
      <c r="AF57" s="52"/>
      <c r="AG57" s="71"/>
      <c r="AH57" s="27"/>
      <c r="AI57" s="28"/>
      <c r="AJ57" s="32"/>
      <c r="AK57" s="33"/>
      <c r="AL57" s="28"/>
      <c r="AM57" s="259"/>
      <c r="AN57" s="71"/>
      <c r="AO57" s="135"/>
      <c r="AP57" s="135"/>
      <c r="AQ57" s="255"/>
      <c r="AR57" s="255"/>
      <c r="AS57" s="135"/>
      <c r="AT57" s="135"/>
      <c r="AU57" s="135"/>
      <c r="AV57" s="256" t="s">
        <v>134</v>
      </c>
      <c r="CG57" s="243">
        <v>0</v>
      </c>
      <c r="CI57" s="243">
        <v>0</v>
      </c>
      <c r="CJ57" s="243">
        <v>0</v>
      </c>
      <c r="CK57" s="243">
        <v>0</v>
      </c>
    </row>
    <row r="58" spans="1:89" x14ac:dyDescent="0.2">
      <c r="A58" s="67" t="s">
        <v>182</v>
      </c>
      <c r="B58" s="249">
        <f>SUM(C58+D58+E58+F58+G58+H58+I58+J58+K58+L58+M58+N58+O58+P58+Q58+R58+S58)</f>
        <v>463</v>
      </c>
      <c r="C58" s="27">
        <v>4</v>
      </c>
      <c r="D58" s="49">
        <v>5</v>
      </c>
      <c r="E58" s="30">
        <v>12</v>
      </c>
      <c r="F58" s="30">
        <v>30</v>
      </c>
      <c r="G58" s="30">
        <v>16</v>
      </c>
      <c r="H58" s="30">
        <v>44</v>
      </c>
      <c r="I58" s="30">
        <v>58</v>
      </c>
      <c r="J58" s="30">
        <v>33</v>
      </c>
      <c r="K58" s="30">
        <v>50</v>
      </c>
      <c r="L58" s="30">
        <v>59</v>
      </c>
      <c r="M58" s="30">
        <v>54</v>
      </c>
      <c r="N58" s="30">
        <v>26</v>
      </c>
      <c r="O58" s="30">
        <v>24</v>
      </c>
      <c r="P58" s="30">
        <v>26</v>
      </c>
      <c r="Q58" s="30">
        <v>14</v>
      </c>
      <c r="R58" s="30">
        <v>2</v>
      </c>
      <c r="S58" s="28">
        <v>6</v>
      </c>
      <c r="T58" s="27">
        <v>21</v>
      </c>
      <c r="U58" s="28">
        <v>442</v>
      </c>
      <c r="V58" s="27"/>
      <c r="W58" s="28">
        <v>463</v>
      </c>
      <c r="X58" s="253">
        <f t="shared" si="3"/>
        <v>19</v>
      </c>
      <c r="Y58" s="27">
        <v>19</v>
      </c>
      <c r="Z58" s="30"/>
      <c r="AA58" s="28"/>
      <c r="AB58" s="254">
        <f t="shared" si="4"/>
        <v>242</v>
      </c>
      <c r="AC58" s="27">
        <v>242</v>
      </c>
      <c r="AD58" s="30"/>
      <c r="AE58" s="28"/>
      <c r="AF58" s="52">
        <v>115</v>
      </c>
      <c r="AG58" s="71"/>
      <c r="AH58" s="27">
        <v>2</v>
      </c>
      <c r="AI58" s="28">
        <v>97</v>
      </c>
      <c r="AJ58" s="32"/>
      <c r="AK58" s="33"/>
      <c r="AL58" s="28">
        <v>3</v>
      </c>
      <c r="AM58" s="259">
        <v>1</v>
      </c>
      <c r="AN58" s="71">
        <v>50</v>
      </c>
      <c r="AO58" s="135"/>
      <c r="AP58" s="135"/>
      <c r="AQ58" s="255"/>
      <c r="AR58" s="255"/>
      <c r="AS58" s="135"/>
      <c r="AT58" s="135"/>
      <c r="AU58" s="135"/>
      <c r="AV58" s="256" t="s">
        <v>134</v>
      </c>
      <c r="CG58" s="243">
        <v>0</v>
      </c>
      <c r="CI58" s="243">
        <v>0</v>
      </c>
      <c r="CJ58" s="243">
        <v>0</v>
      </c>
      <c r="CK58" s="243">
        <v>0</v>
      </c>
    </row>
    <row r="59" spans="1:89" x14ac:dyDescent="0.2">
      <c r="A59" s="48" t="s">
        <v>183</v>
      </c>
      <c r="B59" s="249">
        <f>SUM(C59+D59+E59+F59+G59+H59+I59+J59+K59+L59+M59+N59+O59+P59+Q59+R59+S59)</f>
        <v>650</v>
      </c>
      <c r="C59" s="27">
        <v>41</v>
      </c>
      <c r="D59" s="49">
        <v>14</v>
      </c>
      <c r="E59" s="30">
        <v>4</v>
      </c>
      <c r="F59" s="30">
        <v>5</v>
      </c>
      <c r="G59" s="30">
        <v>8</v>
      </c>
      <c r="H59" s="30">
        <v>9</v>
      </c>
      <c r="I59" s="30">
        <v>9</v>
      </c>
      <c r="J59" s="30">
        <v>12</v>
      </c>
      <c r="K59" s="30">
        <v>20</v>
      </c>
      <c r="L59" s="30">
        <v>21</v>
      </c>
      <c r="M59" s="30">
        <v>50</v>
      </c>
      <c r="N59" s="30">
        <v>46</v>
      </c>
      <c r="O59" s="30">
        <v>44</v>
      </c>
      <c r="P59" s="30">
        <v>90</v>
      </c>
      <c r="Q59" s="30">
        <v>112</v>
      </c>
      <c r="R59" s="30">
        <v>88</v>
      </c>
      <c r="S59" s="28">
        <v>77</v>
      </c>
      <c r="T59" s="27">
        <v>59</v>
      </c>
      <c r="U59" s="28">
        <v>591</v>
      </c>
      <c r="V59" s="27">
        <v>322</v>
      </c>
      <c r="W59" s="28">
        <v>328</v>
      </c>
      <c r="X59" s="253">
        <f t="shared" si="3"/>
        <v>31</v>
      </c>
      <c r="Y59" s="27">
        <v>31</v>
      </c>
      <c r="Z59" s="30"/>
      <c r="AA59" s="28"/>
      <c r="AB59" s="254">
        <f t="shared" si="4"/>
        <v>326</v>
      </c>
      <c r="AC59" s="27">
        <v>326</v>
      </c>
      <c r="AD59" s="30"/>
      <c r="AE59" s="28"/>
      <c r="AF59" s="52">
        <v>297</v>
      </c>
      <c r="AG59" s="71">
        <v>26</v>
      </c>
      <c r="AH59" s="27"/>
      <c r="AI59" s="28">
        <v>27</v>
      </c>
      <c r="AJ59" s="32">
        <v>130</v>
      </c>
      <c r="AK59" s="33"/>
      <c r="AL59" s="28"/>
      <c r="AM59" s="259">
        <v>6</v>
      </c>
      <c r="AN59" s="71">
        <v>71</v>
      </c>
      <c r="AO59" s="135"/>
      <c r="AP59" s="135"/>
      <c r="AQ59" s="255"/>
      <c r="AR59" s="255"/>
      <c r="AS59" s="135"/>
      <c r="AT59" s="135"/>
      <c r="AU59" s="135"/>
      <c r="AV59" s="256" t="s">
        <v>134</v>
      </c>
      <c r="CG59" s="243">
        <v>0</v>
      </c>
      <c r="CI59" s="243">
        <v>0</v>
      </c>
      <c r="CJ59" s="243">
        <v>0</v>
      </c>
      <c r="CK59" s="243">
        <v>0</v>
      </c>
    </row>
    <row r="60" spans="1:89" x14ac:dyDescent="0.2">
      <c r="A60" s="48" t="s">
        <v>184</v>
      </c>
      <c r="B60" s="249">
        <f>SUM(C60+D60+E60+F60+G60+H60+I60+J60+K60+L60+M60+N60+O60+P60+Q60+R60+S60)</f>
        <v>347</v>
      </c>
      <c r="C60" s="27">
        <v>38</v>
      </c>
      <c r="D60" s="49">
        <v>69</v>
      </c>
      <c r="E60" s="30">
        <v>30</v>
      </c>
      <c r="F60" s="30">
        <v>16</v>
      </c>
      <c r="G60" s="30">
        <v>11</v>
      </c>
      <c r="H60" s="30">
        <v>5</v>
      </c>
      <c r="I60" s="30">
        <v>4</v>
      </c>
      <c r="J60" s="30">
        <v>6</v>
      </c>
      <c r="K60" s="30">
        <v>11</v>
      </c>
      <c r="L60" s="30">
        <v>14</v>
      </c>
      <c r="M60" s="30">
        <v>22</v>
      </c>
      <c r="N60" s="30">
        <v>10</v>
      </c>
      <c r="O60" s="30">
        <v>20</v>
      </c>
      <c r="P60" s="30">
        <v>21</v>
      </c>
      <c r="Q60" s="30">
        <v>19</v>
      </c>
      <c r="R60" s="30">
        <v>24</v>
      </c>
      <c r="S60" s="28">
        <v>27</v>
      </c>
      <c r="T60" s="27">
        <v>137</v>
      </c>
      <c r="U60" s="28">
        <v>210</v>
      </c>
      <c r="V60" s="27">
        <v>156</v>
      </c>
      <c r="W60" s="28">
        <v>191</v>
      </c>
      <c r="X60" s="253">
        <f t="shared" si="3"/>
        <v>79</v>
      </c>
      <c r="Y60" s="27">
        <v>79</v>
      </c>
      <c r="Z60" s="30"/>
      <c r="AA60" s="28"/>
      <c r="AB60" s="254">
        <f t="shared" si="4"/>
        <v>125</v>
      </c>
      <c r="AC60" s="27">
        <v>119</v>
      </c>
      <c r="AD60" s="30">
        <v>3</v>
      </c>
      <c r="AE60" s="28">
        <v>3</v>
      </c>
      <c r="AF60" s="52">
        <v>162</v>
      </c>
      <c r="AG60" s="28">
        <v>0</v>
      </c>
      <c r="AH60" s="27">
        <v>9</v>
      </c>
      <c r="AI60" s="28">
        <v>36</v>
      </c>
      <c r="AJ60" s="32"/>
      <c r="AK60" s="33"/>
      <c r="AL60" s="28"/>
      <c r="AM60" s="259">
        <v>16</v>
      </c>
      <c r="AN60" s="71">
        <v>38</v>
      </c>
      <c r="AO60" s="135"/>
      <c r="AP60" s="135"/>
      <c r="AQ60" s="255"/>
      <c r="AR60" s="255"/>
      <c r="AS60" s="135"/>
      <c r="AT60" s="135"/>
      <c r="AU60" s="135"/>
      <c r="AV60" s="256" t="s">
        <v>134</v>
      </c>
      <c r="CG60" s="243">
        <v>0</v>
      </c>
      <c r="CI60" s="243">
        <v>0</v>
      </c>
      <c r="CJ60" s="243">
        <v>0</v>
      </c>
      <c r="CK60" s="243">
        <v>0</v>
      </c>
    </row>
    <row r="61" spans="1:89" x14ac:dyDescent="0.2">
      <c r="A61" s="48" t="s">
        <v>185</v>
      </c>
      <c r="B61" s="249">
        <f>SUM(C61+D61+E61+F61+G61+H61+I61+J61+K61)</f>
        <v>279</v>
      </c>
      <c r="C61" s="27">
        <v>123</v>
      </c>
      <c r="D61" s="49">
        <v>89</v>
      </c>
      <c r="E61" s="30">
        <v>67</v>
      </c>
      <c r="F61" s="30"/>
      <c r="G61" s="30"/>
      <c r="H61" s="30"/>
      <c r="I61" s="30"/>
      <c r="J61" s="30"/>
      <c r="K61" s="30"/>
      <c r="L61" s="251"/>
      <c r="M61" s="251"/>
      <c r="N61" s="251"/>
      <c r="O61" s="251"/>
      <c r="P61" s="251"/>
      <c r="Q61" s="251"/>
      <c r="R61" s="251"/>
      <c r="S61" s="251"/>
      <c r="T61" s="27">
        <v>279</v>
      </c>
      <c r="U61" s="28"/>
      <c r="V61" s="27">
        <v>134</v>
      </c>
      <c r="W61" s="28">
        <v>145</v>
      </c>
      <c r="X61" s="253">
        <f t="shared" si="3"/>
        <v>170</v>
      </c>
      <c r="Y61" s="27">
        <v>170</v>
      </c>
      <c r="Z61" s="30"/>
      <c r="AA61" s="28"/>
      <c r="AB61" s="254">
        <f t="shared" si="4"/>
        <v>0</v>
      </c>
      <c r="AC61" s="27"/>
      <c r="AD61" s="30"/>
      <c r="AE61" s="28"/>
      <c r="AF61" s="52">
        <v>107</v>
      </c>
      <c r="AG61" s="28">
        <v>0</v>
      </c>
      <c r="AH61" s="27">
        <v>50</v>
      </c>
      <c r="AI61" s="28"/>
      <c r="AJ61" s="32"/>
      <c r="AK61" s="33"/>
      <c r="AL61" s="28"/>
      <c r="AM61" s="259">
        <v>97</v>
      </c>
      <c r="AN61" s="71"/>
      <c r="AO61" s="135"/>
      <c r="AP61" s="135"/>
      <c r="AQ61" s="255"/>
      <c r="AR61" s="255"/>
      <c r="AS61" s="135"/>
      <c r="AT61" s="135"/>
      <c r="AU61" s="135"/>
      <c r="AV61" s="256" t="s">
        <v>134</v>
      </c>
      <c r="CG61" s="243">
        <v>0</v>
      </c>
      <c r="CI61" s="243">
        <v>0</v>
      </c>
      <c r="CJ61" s="243">
        <v>0</v>
      </c>
      <c r="CK61" s="243">
        <v>0</v>
      </c>
    </row>
    <row r="62" spans="1:89" x14ac:dyDescent="0.2">
      <c r="A62" s="48" t="s">
        <v>186</v>
      </c>
      <c r="B62" s="249">
        <f>SUM(C62+D62+E62+F62+G62+H62+I62+J62+K62+L62+M62+N62+O62+P62+Q62+R62+S62)</f>
        <v>457</v>
      </c>
      <c r="C62" s="27"/>
      <c r="D62" s="49"/>
      <c r="E62" s="30"/>
      <c r="F62" s="30">
        <v>32</v>
      </c>
      <c r="G62" s="30">
        <v>22</v>
      </c>
      <c r="H62" s="30">
        <v>15</v>
      </c>
      <c r="I62" s="30">
        <v>21</v>
      </c>
      <c r="J62" s="30">
        <v>19</v>
      </c>
      <c r="K62" s="30">
        <v>27</v>
      </c>
      <c r="L62" s="30">
        <v>49</v>
      </c>
      <c r="M62" s="30">
        <v>59</v>
      </c>
      <c r="N62" s="30">
        <v>48</v>
      </c>
      <c r="O62" s="30">
        <v>33</v>
      </c>
      <c r="P62" s="30">
        <v>38</v>
      </c>
      <c r="Q62" s="30">
        <v>31</v>
      </c>
      <c r="R62" s="30">
        <v>33</v>
      </c>
      <c r="S62" s="28">
        <v>30</v>
      </c>
      <c r="T62" s="27"/>
      <c r="U62" s="28">
        <v>457</v>
      </c>
      <c r="V62" s="27">
        <v>177</v>
      </c>
      <c r="W62" s="28">
        <v>280</v>
      </c>
      <c r="X62" s="253">
        <f t="shared" si="3"/>
        <v>0</v>
      </c>
      <c r="Y62" s="27"/>
      <c r="Z62" s="30"/>
      <c r="AA62" s="28"/>
      <c r="AB62" s="254">
        <f t="shared" si="4"/>
        <v>274</v>
      </c>
      <c r="AC62" s="27">
        <v>240</v>
      </c>
      <c r="AD62" s="30"/>
      <c r="AE62" s="28">
        <v>34</v>
      </c>
      <c r="AF62" s="52">
        <v>203</v>
      </c>
      <c r="AG62" s="80">
        <v>19</v>
      </c>
      <c r="AH62" s="27"/>
      <c r="AI62" s="28">
        <v>73</v>
      </c>
      <c r="AJ62" s="32"/>
      <c r="AK62" s="33"/>
      <c r="AL62" s="28">
        <v>13</v>
      </c>
      <c r="AM62" s="259"/>
      <c r="AN62" s="71">
        <v>74</v>
      </c>
      <c r="AO62" s="135"/>
      <c r="AP62" s="135"/>
      <c r="AQ62" s="255"/>
      <c r="AR62" s="255"/>
      <c r="AS62" s="135"/>
      <c r="AT62" s="135"/>
      <c r="AU62" s="135"/>
      <c r="AV62" s="256" t="s">
        <v>134</v>
      </c>
      <c r="CG62" s="243">
        <v>0</v>
      </c>
      <c r="CI62" s="243">
        <v>0</v>
      </c>
      <c r="CJ62" s="243">
        <v>0</v>
      </c>
      <c r="CK62" s="243">
        <v>0</v>
      </c>
    </row>
    <row r="63" spans="1:89" x14ac:dyDescent="0.2">
      <c r="A63" s="48" t="s">
        <v>187</v>
      </c>
      <c r="B63" s="249">
        <f>SUM(C63+D63+E63+F63+G63+H63+I63+J63+K63)</f>
        <v>0</v>
      </c>
      <c r="C63" s="27"/>
      <c r="D63" s="49"/>
      <c r="E63" s="30"/>
      <c r="F63" s="30"/>
      <c r="G63" s="30"/>
      <c r="H63" s="30"/>
      <c r="I63" s="30"/>
      <c r="J63" s="30"/>
      <c r="K63" s="30"/>
      <c r="L63" s="251"/>
      <c r="M63" s="251"/>
      <c r="N63" s="251"/>
      <c r="O63" s="251"/>
      <c r="P63" s="251"/>
      <c r="Q63" s="251"/>
      <c r="R63" s="251"/>
      <c r="S63" s="251"/>
      <c r="T63" s="27"/>
      <c r="U63" s="28"/>
      <c r="V63" s="27"/>
      <c r="W63" s="28"/>
      <c r="X63" s="253">
        <f t="shared" si="3"/>
        <v>0</v>
      </c>
      <c r="Y63" s="27"/>
      <c r="Z63" s="30"/>
      <c r="AA63" s="28"/>
      <c r="AB63" s="254">
        <f t="shared" si="4"/>
        <v>0</v>
      </c>
      <c r="AC63" s="27"/>
      <c r="AD63" s="30"/>
      <c r="AE63" s="28"/>
      <c r="AF63" s="52"/>
      <c r="AG63" s="71"/>
      <c r="AH63" s="27"/>
      <c r="AI63" s="28"/>
      <c r="AJ63" s="32"/>
      <c r="AK63" s="33"/>
      <c r="AL63" s="28"/>
      <c r="AM63" s="259"/>
      <c r="AN63" s="71"/>
      <c r="AO63" s="135"/>
      <c r="AP63" s="135"/>
      <c r="AQ63" s="255"/>
      <c r="AR63" s="255"/>
      <c r="AS63" s="135"/>
      <c r="AT63" s="135"/>
      <c r="AU63" s="135"/>
      <c r="AV63" s="256" t="s">
        <v>134</v>
      </c>
      <c r="CG63" s="243">
        <v>0</v>
      </c>
      <c r="CI63" s="243">
        <v>0</v>
      </c>
      <c r="CJ63" s="243">
        <v>0</v>
      </c>
      <c r="CK63" s="243">
        <v>0</v>
      </c>
    </row>
    <row r="64" spans="1:89" x14ac:dyDescent="0.2">
      <c r="A64" s="48" t="s">
        <v>188</v>
      </c>
      <c r="B64" s="249">
        <f>SUM(C64+D64+E64+F64+G64+H64+I64+J64+K64+L64+M64+N64+O64+P64+Q64+R64+S64)</f>
        <v>269</v>
      </c>
      <c r="C64" s="27"/>
      <c r="D64" s="49"/>
      <c r="E64" s="30"/>
      <c r="F64" s="30">
        <v>5</v>
      </c>
      <c r="G64" s="30">
        <v>3</v>
      </c>
      <c r="H64" s="30"/>
      <c r="I64" s="30">
        <v>4</v>
      </c>
      <c r="J64" s="30">
        <v>11</v>
      </c>
      <c r="K64" s="30">
        <v>8</v>
      </c>
      <c r="L64" s="30">
        <v>13</v>
      </c>
      <c r="M64" s="30">
        <v>10</v>
      </c>
      <c r="N64" s="30">
        <v>18</v>
      </c>
      <c r="O64" s="30">
        <v>24</v>
      </c>
      <c r="P64" s="30">
        <v>47</v>
      </c>
      <c r="Q64" s="30">
        <v>46</v>
      </c>
      <c r="R64" s="30">
        <v>43</v>
      </c>
      <c r="S64" s="28">
        <v>37</v>
      </c>
      <c r="T64" s="27"/>
      <c r="U64" s="28">
        <v>269</v>
      </c>
      <c r="V64" s="27">
        <v>230</v>
      </c>
      <c r="W64" s="28">
        <v>39</v>
      </c>
      <c r="X64" s="253">
        <f t="shared" si="3"/>
        <v>0</v>
      </c>
      <c r="Y64" s="27"/>
      <c r="Z64" s="30"/>
      <c r="AA64" s="28"/>
      <c r="AB64" s="254">
        <f t="shared" si="4"/>
        <v>100</v>
      </c>
      <c r="AC64" s="27">
        <v>100</v>
      </c>
      <c r="AD64" s="30"/>
      <c r="AE64" s="28"/>
      <c r="AF64" s="52">
        <v>96</v>
      </c>
      <c r="AG64" s="71">
        <v>14</v>
      </c>
      <c r="AH64" s="27"/>
      <c r="AI64" s="28">
        <v>24</v>
      </c>
      <c r="AJ64" s="32">
        <v>7</v>
      </c>
      <c r="AK64" s="33"/>
      <c r="AL64" s="28">
        <v>18</v>
      </c>
      <c r="AM64" s="259"/>
      <c r="AN64" s="71">
        <v>10</v>
      </c>
      <c r="AO64" s="135"/>
      <c r="AP64" s="135"/>
      <c r="AQ64" s="255"/>
      <c r="AR64" s="255"/>
      <c r="AS64" s="135"/>
      <c r="AT64" s="135"/>
      <c r="AU64" s="135"/>
      <c r="AV64" s="256" t="s">
        <v>134</v>
      </c>
      <c r="CG64" s="243">
        <v>0</v>
      </c>
      <c r="CI64" s="243">
        <v>0</v>
      </c>
      <c r="CJ64" s="243">
        <v>0</v>
      </c>
      <c r="CK64" s="243">
        <v>0</v>
      </c>
    </row>
    <row r="65" spans="1:96" x14ac:dyDescent="0.2">
      <c r="A65" s="48" t="s">
        <v>189</v>
      </c>
      <c r="B65" s="249">
        <f>SUM(C65+D65+E65+F65+G65+H65+I65+J65+K65)</f>
        <v>0</v>
      </c>
      <c r="C65" s="27"/>
      <c r="D65" s="49"/>
      <c r="E65" s="30"/>
      <c r="F65" s="30"/>
      <c r="G65" s="30"/>
      <c r="H65" s="30"/>
      <c r="I65" s="30"/>
      <c r="J65" s="30"/>
      <c r="K65" s="30"/>
      <c r="L65" s="251"/>
      <c r="M65" s="251"/>
      <c r="N65" s="251"/>
      <c r="O65" s="251"/>
      <c r="P65" s="251"/>
      <c r="Q65" s="251"/>
      <c r="R65" s="251"/>
      <c r="S65" s="251"/>
      <c r="T65" s="27"/>
      <c r="U65" s="28"/>
      <c r="V65" s="27"/>
      <c r="W65" s="28"/>
      <c r="X65" s="253">
        <f t="shared" si="3"/>
        <v>0</v>
      </c>
      <c r="Y65" s="27"/>
      <c r="Z65" s="30"/>
      <c r="AA65" s="28"/>
      <c r="AB65" s="254">
        <f t="shared" si="4"/>
        <v>0</v>
      </c>
      <c r="AC65" s="27"/>
      <c r="AD65" s="30"/>
      <c r="AE65" s="28"/>
      <c r="AF65" s="52"/>
      <c r="AG65" s="71"/>
      <c r="AH65" s="27"/>
      <c r="AI65" s="28"/>
      <c r="AJ65" s="32"/>
      <c r="AK65" s="33"/>
      <c r="AL65" s="28"/>
      <c r="AM65" s="259"/>
      <c r="AN65" s="71"/>
      <c r="AO65" s="135"/>
      <c r="AP65" s="135"/>
      <c r="AQ65" s="255"/>
      <c r="AR65" s="255"/>
      <c r="AS65" s="135"/>
      <c r="AT65" s="135"/>
      <c r="AU65" s="135"/>
      <c r="AV65" s="256" t="s">
        <v>134</v>
      </c>
      <c r="CG65" s="243">
        <v>0</v>
      </c>
      <c r="CI65" s="243">
        <v>0</v>
      </c>
      <c r="CJ65" s="243">
        <v>0</v>
      </c>
      <c r="CK65" s="243">
        <v>0</v>
      </c>
    </row>
    <row r="66" spans="1:96" x14ac:dyDescent="0.2">
      <c r="A66" s="48" t="s">
        <v>190</v>
      </c>
      <c r="B66" s="249">
        <f>SUM(C66+D66+E66+F66+G66+H66+I66+J66+K66+L66+M66+N66+O66+P66+Q66+R66+S66)</f>
        <v>0</v>
      </c>
      <c r="C66" s="27"/>
      <c r="D66" s="49"/>
      <c r="E66" s="30"/>
      <c r="F66" s="30"/>
      <c r="G66" s="30"/>
      <c r="H66" s="30"/>
      <c r="I66" s="30"/>
      <c r="J66" s="30"/>
      <c r="K66" s="30"/>
      <c r="L66" s="30"/>
      <c r="M66" s="30"/>
      <c r="N66" s="30"/>
      <c r="O66" s="30"/>
      <c r="P66" s="30"/>
      <c r="Q66" s="30"/>
      <c r="R66" s="30"/>
      <c r="S66" s="28"/>
      <c r="T66" s="27"/>
      <c r="U66" s="28"/>
      <c r="V66" s="27"/>
      <c r="W66" s="28"/>
      <c r="X66" s="253">
        <f t="shared" si="3"/>
        <v>0</v>
      </c>
      <c r="Y66" s="27"/>
      <c r="Z66" s="30"/>
      <c r="AA66" s="28"/>
      <c r="AB66" s="254">
        <f t="shared" si="4"/>
        <v>0</v>
      </c>
      <c r="AC66" s="27"/>
      <c r="AD66" s="30"/>
      <c r="AE66" s="28"/>
      <c r="AF66" s="52"/>
      <c r="AG66" s="28"/>
      <c r="AH66" s="27"/>
      <c r="AI66" s="28"/>
      <c r="AJ66" s="32"/>
      <c r="AK66" s="33"/>
      <c r="AL66" s="28"/>
      <c r="AM66" s="259"/>
      <c r="AN66" s="71"/>
      <c r="AO66" s="135"/>
      <c r="AP66" s="135"/>
      <c r="AQ66" s="255"/>
      <c r="AR66" s="255"/>
      <c r="AS66" s="135"/>
      <c r="AT66" s="135"/>
      <c r="AU66" s="135"/>
      <c r="AV66" s="256" t="s">
        <v>134</v>
      </c>
      <c r="CG66" s="243">
        <v>0</v>
      </c>
      <c r="CI66" s="243">
        <v>0</v>
      </c>
      <c r="CJ66" s="243">
        <v>0</v>
      </c>
      <c r="CK66" s="243">
        <v>0</v>
      </c>
    </row>
    <row r="67" spans="1:96" x14ac:dyDescent="0.2">
      <c r="A67" s="48" t="s">
        <v>191</v>
      </c>
      <c r="B67" s="249">
        <f>SUM(C67+D67+E67+F67+G67+H67+I67+J67+K67+L67+M67+N67+O67+P67+Q67+R67+S67)</f>
        <v>0</v>
      </c>
      <c r="C67" s="27"/>
      <c r="D67" s="49"/>
      <c r="E67" s="30"/>
      <c r="F67" s="30"/>
      <c r="G67" s="30"/>
      <c r="H67" s="30"/>
      <c r="I67" s="30"/>
      <c r="J67" s="30"/>
      <c r="K67" s="30"/>
      <c r="L67" s="30"/>
      <c r="M67" s="30"/>
      <c r="N67" s="30"/>
      <c r="O67" s="30"/>
      <c r="P67" s="30"/>
      <c r="Q67" s="30"/>
      <c r="R67" s="30"/>
      <c r="S67" s="28"/>
      <c r="T67" s="27"/>
      <c r="U67" s="28"/>
      <c r="V67" s="27"/>
      <c r="W67" s="28"/>
      <c r="X67" s="253">
        <f t="shared" si="3"/>
        <v>0</v>
      </c>
      <c r="Y67" s="27"/>
      <c r="Z67" s="30"/>
      <c r="AA67" s="28"/>
      <c r="AB67" s="254">
        <f t="shared" si="4"/>
        <v>0</v>
      </c>
      <c r="AC67" s="27"/>
      <c r="AD67" s="30"/>
      <c r="AE67" s="28"/>
      <c r="AF67" s="52"/>
      <c r="AG67" s="28"/>
      <c r="AH67" s="27"/>
      <c r="AI67" s="28"/>
      <c r="AJ67" s="32"/>
      <c r="AK67" s="33"/>
      <c r="AL67" s="28"/>
      <c r="AM67" s="259"/>
      <c r="AN67" s="71"/>
      <c r="AO67" s="135"/>
      <c r="AP67" s="135"/>
      <c r="AQ67" s="255"/>
      <c r="AR67" s="255"/>
      <c r="AS67" s="135"/>
      <c r="AT67" s="135"/>
      <c r="AU67" s="135"/>
      <c r="AV67" s="256" t="s">
        <v>134</v>
      </c>
      <c r="CG67" s="243">
        <v>0</v>
      </c>
      <c r="CI67" s="243">
        <v>0</v>
      </c>
      <c r="CJ67" s="243">
        <v>0</v>
      </c>
      <c r="CK67" s="243">
        <v>0</v>
      </c>
    </row>
    <row r="68" spans="1:96" x14ac:dyDescent="0.2">
      <c r="A68" s="48" t="s">
        <v>192</v>
      </c>
      <c r="B68" s="249">
        <f>SUM(C68+D68+E68+F68+G68+H68+I68+J68+K68+L68+M68+N68+O68+P68+Q68+R68+S68)</f>
        <v>0</v>
      </c>
      <c r="C68" s="27"/>
      <c r="D68" s="49"/>
      <c r="E68" s="30"/>
      <c r="F68" s="30"/>
      <c r="G68" s="30"/>
      <c r="H68" s="30"/>
      <c r="I68" s="30"/>
      <c r="J68" s="30"/>
      <c r="K68" s="30"/>
      <c r="L68" s="30"/>
      <c r="M68" s="30"/>
      <c r="N68" s="30"/>
      <c r="O68" s="30"/>
      <c r="P68" s="30"/>
      <c r="Q68" s="30"/>
      <c r="R68" s="30"/>
      <c r="S68" s="28"/>
      <c r="T68" s="27"/>
      <c r="U68" s="28"/>
      <c r="V68" s="27"/>
      <c r="W68" s="28"/>
      <c r="X68" s="253">
        <f t="shared" si="3"/>
        <v>0</v>
      </c>
      <c r="Y68" s="27"/>
      <c r="Z68" s="30"/>
      <c r="AA68" s="28"/>
      <c r="AB68" s="254">
        <f t="shared" si="4"/>
        <v>0</v>
      </c>
      <c r="AC68" s="27"/>
      <c r="AD68" s="30"/>
      <c r="AE68" s="28"/>
      <c r="AF68" s="52"/>
      <c r="AG68" s="260"/>
      <c r="AH68" s="27"/>
      <c r="AI68" s="28"/>
      <c r="AJ68" s="32"/>
      <c r="AK68" s="33"/>
      <c r="AL68" s="28"/>
      <c r="AM68" s="259"/>
      <c r="AN68" s="71"/>
      <c r="AO68" s="80"/>
      <c r="AP68" s="80"/>
      <c r="AQ68" s="261"/>
      <c r="AR68" s="261"/>
      <c r="AS68" s="80"/>
      <c r="AT68" s="80"/>
      <c r="AU68" s="80"/>
      <c r="AV68" s="256" t="s">
        <v>134</v>
      </c>
      <c r="CG68" s="243">
        <v>0</v>
      </c>
      <c r="CI68" s="243">
        <v>0</v>
      </c>
      <c r="CJ68" s="243">
        <v>0</v>
      </c>
      <c r="CK68" s="243">
        <v>0</v>
      </c>
    </row>
    <row r="69" spans="1:96" s="274" customFormat="1" ht="13.5" customHeight="1" x14ac:dyDescent="0.15">
      <c r="A69" s="262" t="s">
        <v>38</v>
      </c>
      <c r="B69" s="263">
        <f t="shared" ref="B69:AU69" si="6">SUM(B12:B68)</f>
        <v>5625</v>
      </c>
      <c r="C69" s="264">
        <f t="shared" si="6"/>
        <v>518</v>
      </c>
      <c r="D69" s="265">
        <f t="shared" si="6"/>
        <v>315</v>
      </c>
      <c r="E69" s="266">
        <f t="shared" si="6"/>
        <v>228</v>
      </c>
      <c r="F69" s="266">
        <f t="shared" si="6"/>
        <v>178</v>
      </c>
      <c r="G69" s="266">
        <f t="shared" si="6"/>
        <v>184</v>
      </c>
      <c r="H69" s="266">
        <f t="shared" si="6"/>
        <v>250</v>
      </c>
      <c r="I69" s="266">
        <f t="shared" si="6"/>
        <v>285</v>
      </c>
      <c r="J69" s="266">
        <f t="shared" si="6"/>
        <v>227</v>
      </c>
      <c r="K69" s="266">
        <f t="shared" si="6"/>
        <v>265</v>
      </c>
      <c r="L69" s="266">
        <f t="shared" si="6"/>
        <v>328</v>
      </c>
      <c r="M69" s="266">
        <f t="shared" si="6"/>
        <v>415</v>
      </c>
      <c r="N69" s="266">
        <f t="shared" si="6"/>
        <v>360</v>
      </c>
      <c r="O69" s="266">
        <f t="shared" si="6"/>
        <v>388</v>
      </c>
      <c r="P69" s="266">
        <f t="shared" si="6"/>
        <v>439</v>
      </c>
      <c r="Q69" s="266">
        <f t="shared" si="6"/>
        <v>459</v>
      </c>
      <c r="R69" s="266">
        <f t="shared" si="6"/>
        <v>378</v>
      </c>
      <c r="S69" s="267">
        <f t="shared" si="6"/>
        <v>408</v>
      </c>
      <c r="T69" s="268">
        <f t="shared" si="6"/>
        <v>1061</v>
      </c>
      <c r="U69" s="267">
        <f t="shared" si="6"/>
        <v>4564</v>
      </c>
      <c r="V69" s="268">
        <f t="shared" si="6"/>
        <v>2238</v>
      </c>
      <c r="W69" s="267">
        <f t="shared" si="6"/>
        <v>3387</v>
      </c>
      <c r="X69" s="268">
        <f t="shared" si="6"/>
        <v>571</v>
      </c>
      <c r="Y69" s="268">
        <f t="shared" si="6"/>
        <v>571</v>
      </c>
      <c r="Z69" s="266">
        <f t="shared" si="6"/>
        <v>0</v>
      </c>
      <c r="AA69" s="269">
        <f t="shared" si="6"/>
        <v>0</v>
      </c>
      <c r="AB69" s="264">
        <f t="shared" si="6"/>
        <v>2227</v>
      </c>
      <c r="AC69" s="268">
        <f t="shared" si="6"/>
        <v>2180</v>
      </c>
      <c r="AD69" s="266">
        <f t="shared" si="6"/>
        <v>5</v>
      </c>
      <c r="AE69" s="267">
        <f t="shared" si="6"/>
        <v>42</v>
      </c>
      <c r="AF69" s="268">
        <f t="shared" si="6"/>
        <v>1907</v>
      </c>
      <c r="AG69" s="267">
        <f t="shared" si="6"/>
        <v>110</v>
      </c>
      <c r="AH69" s="269">
        <f t="shared" si="6"/>
        <v>168</v>
      </c>
      <c r="AI69" s="268">
        <f t="shared" si="6"/>
        <v>757</v>
      </c>
      <c r="AJ69" s="267">
        <f t="shared" si="6"/>
        <v>1076</v>
      </c>
      <c r="AK69" s="268">
        <f t="shared" si="6"/>
        <v>22</v>
      </c>
      <c r="AL69" s="267">
        <f t="shared" si="6"/>
        <v>333</v>
      </c>
      <c r="AM69" s="268">
        <f t="shared" si="6"/>
        <v>177</v>
      </c>
      <c r="AN69" s="270">
        <f t="shared" si="6"/>
        <v>562</v>
      </c>
      <c r="AO69" s="270">
        <f t="shared" si="6"/>
        <v>44</v>
      </c>
      <c r="AP69" s="271">
        <f t="shared" si="6"/>
        <v>0</v>
      </c>
      <c r="AQ69" s="271">
        <f t="shared" si="6"/>
        <v>0</v>
      </c>
      <c r="AR69" s="272">
        <f t="shared" si="6"/>
        <v>0</v>
      </c>
      <c r="AS69" s="273">
        <f t="shared" si="6"/>
        <v>0</v>
      </c>
      <c r="AT69" s="273">
        <f t="shared" si="6"/>
        <v>0</v>
      </c>
      <c r="AU69" s="271">
        <f t="shared" si="6"/>
        <v>0</v>
      </c>
      <c r="AV69" s="256"/>
      <c r="BX69" s="275"/>
      <c r="BY69" s="275"/>
      <c r="BZ69" s="275"/>
      <c r="CA69" s="275"/>
      <c r="CB69" s="275"/>
      <c r="CC69" s="275"/>
      <c r="CD69" s="275"/>
      <c r="CE69" s="275"/>
      <c r="CF69" s="275"/>
      <c r="CG69" s="275"/>
      <c r="CH69" s="275"/>
      <c r="CI69" s="275"/>
      <c r="CJ69" s="275"/>
      <c r="CK69" s="275"/>
      <c r="CL69" s="275"/>
      <c r="CM69" s="275"/>
      <c r="CN69" s="275"/>
      <c r="CO69" s="275"/>
      <c r="CP69" s="275"/>
      <c r="CQ69" s="275"/>
      <c r="CR69" s="275"/>
    </row>
    <row r="70" spans="1:96" x14ac:dyDescent="0.2">
      <c r="A70" s="276" t="s">
        <v>193</v>
      </c>
      <c r="B70" s="277"/>
    </row>
    <row r="71" spans="1:96" ht="41.25" customHeight="1" x14ac:dyDescent="0.2">
      <c r="A71" s="278" t="s">
        <v>194</v>
      </c>
      <c r="B71" s="279" t="s">
        <v>38</v>
      </c>
      <c r="C71" s="13" t="s">
        <v>18</v>
      </c>
      <c r="D71" s="108" t="s">
        <v>19</v>
      </c>
      <c r="E71" s="15" t="s">
        <v>20</v>
      </c>
      <c r="F71" s="15" t="s">
        <v>21</v>
      </c>
      <c r="G71" s="15" t="s">
        <v>22</v>
      </c>
      <c r="H71" s="16" t="s">
        <v>23</v>
      </c>
      <c r="I71" s="16" t="s">
        <v>24</v>
      </c>
      <c r="J71" s="16" t="s">
        <v>25</v>
      </c>
      <c r="K71" s="16" t="s">
        <v>26</v>
      </c>
      <c r="L71" s="16" t="s">
        <v>27</v>
      </c>
      <c r="M71" s="16" t="s">
        <v>28</v>
      </c>
      <c r="N71" s="16" t="s">
        <v>29</v>
      </c>
      <c r="O71" s="16" t="s">
        <v>30</v>
      </c>
      <c r="P71" s="16" t="s">
        <v>31</v>
      </c>
      <c r="Q71" s="16" t="s">
        <v>32</v>
      </c>
      <c r="R71" s="16" t="s">
        <v>33</v>
      </c>
      <c r="S71" s="17" t="s">
        <v>34</v>
      </c>
      <c r="T71" s="243"/>
    </row>
    <row r="72" spans="1:96" x14ac:dyDescent="0.2">
      <c r="A72" s="280" t="s">
        <v>195</v>
      </c>
      <c r="B72" s="281">
        <f t="shared" ref="B72:B87" si="7">SUM(C72:S72)</f>
        <v>0</v>
      </c>
      <c r="C72" s="110"/>
      <c r="D72" s="110"/>
      <c r="E72" s="110"/>
      <c r="F72" s="110"/>
      <c r="G72" s="110"/>
      <c r="H72" s="110"/>
      <c r="I72" s="110"/>
      <c r="J72" s="110"/>
      <c r="K72" s="110"/>
      <c r="L72" s="110"/>
      <c r="M72" s="110"/>
      <c r="N72" s="110"/>
      <c r="O72" s="110"/>
      <c r="P72" s="110"/>
      <c r="Q72" s="110"/>
      <c r="R72" s="110"/>
      <c r="S72" s="110"/>
      <c r="T72" s="243"/>
    </row>
    <row r="73" spans="1:96" x14ac:dyDescent="0.2">
      <c r="A73" s="282" t="s">
        <v>196</v>
      </c>
      <c r="B73" s="283">
        <f t="shared" si="7"/>
        <v>63</v>
      </c>
      <c r="C73" s="72"/>
      <c r="D73" s="72"/>
      <c r="E73" s="72"/>
      <c r="F73" s="72">
        <v>1</v>
      </c>
      <c r="G73" s="72">
        <v>2</v>
      </c>
      <c r="H73" s="72"/>
      <c r="I73" s="72">
        <v>2</v>
      </c>
      <c r="J73" s="72">
        <v>2</v>
      </c>
      <c r="K73" s="72">
        <v>5</v>
      </c>
      <c r="L73" s="72">
        <v>6</v>
      </c>
      <c r="M73" s="72">
        <v>8</v>
      </c>
      <c r="N73" s="72">
        <v>4</v>
      </c>
      <c r="O73" s="72">
        <v>3</v>
      </c>
      <c r="P73" s="72">
        <v>12</v>
      </c>
      <c r="Q73" s="72">
        <v>9</v>
      </c>
      <c r="R73" s="72">
        <v>3</v>
      </c>
      <c r="S73" s="72">
        <v>6</v>
      </c>
      <c r="T73" s="243"/>
    </row>
    <row r="74" spans="1:96" x14ac:dyDescent="0.2">
      <c r="A74" s="284" t="s">
        <v>197</v>
      </c>
      <c r="B74" s="283">
        <f t="shared" si="7"/>
        <v>48</v>
      </c>
      <c r="C74" s="72"/>
      <c r="D74" s="72"/>
      <c r="E74" s="72"/>
      <c r="F74" s="72"/>
      <c r="G74" s="72"/>
      <c r="H74" s="72"/>
      <c r="I74" s="72">
        <v>1</v>
      </c>
      <c r="J74" s="72">
        <v>1</v>
      </c>
      <c r="K74" s="72">
        <v>2</v>
      </c>
      <c r="L74" s="72">
        <v>5</v>
      </c>
      <c r="M74" s="72">
        <v>15</v>
      </c>
      <c r="N74" s="72">
        <v>8</v>
      </c>
      <c r="O74" s="72">
        <v>5</v>
      </c>
      <c r="P74" s="72">
        <v>4</v>
      </c>
      <c r="Q74" s="72">
        <v>3</v>
      </c>
      <c r="R74" s="72">
        <v>3</v>
      </c>
      <c r="S74" s="72">
        <v>1</v>
      </c>
      <c r="T74" s="243"/>
    </row>
    <row r="75" spans="1:96" x14ac:dyDescent="0.2">
      <c r="A75" s="284" t="s">
        <v>198</v>
      </c>
      <c r="B75" s="283">
        <f t="shared" si="7"/>
        <v>0</v>
      </c>
      <c r="C75" s="72"/>
      <c r="D75" s="72"/>
      <c r="E75" s="72"/>
      <c r="F75" s="72"/>
      <c r="G75" s="72"/>
      <c r="H75" s="72"/>
      <c r="I75" s="72"/>
      <c r="J75" s="72"/>
      <c r="K75" s="72"/>
      <c r="L75" s="72"/>
      <c r="M75" s="72"/>
      <c r="N75" s="72"/>
      <c r="O75" s="72"/>
      <c r="P75" s="72"/>
      <c r="Q75" s="72"/>
      <c r="R75" s="72"/>
      <c r="S75" s="72"/>
      <c r="T75" s="243"/>
    </row>
    <row r="76" spans="1:96" x14ac:dyDescent="0.2">
      <c r="A76" s="284" t="s">
        <v>199</v>
      </c>
      <c r="B76" s="283">
        <f t="shared" si="7"/>
        <v>33</v>
      </c>
      <c r="C76" s="72"/>
      <c r="D76" s="72"/>
      <c r="E76" s="72"/>
      <c r="F76" s="72">
        <v>1</v>
      </c>
      <c r="G76" s="72"/>
      <c r="H76" s="72">
        <v>1</v>
      </c>
      <c r="I76" s="72"/>
      <c r="J76" s="72">
        <v>1</v>
      </c>
      <c r="K76" s="72">
        <v>3</v>
      </c>
      <c r="L76" s="72">
        <v>1</v>
      </c>
      <c r="M76" s="72">
        <v>4</v>
      </c>
      <c r="N76" s="72">
        <v>3</v>
      </c>
      <c r="O76" s="72">
        <v>1</v>
      </c>
      <c r="P76" s="72">
        <v>3</v>
      </c>
      <c r="Q76" s="72">
        <v>5</v>
      </c>
      <c r="R76" s="72">
        <v>6</v>
      </c>
      <c r="S76" s="72">
        <v>4</v>
      </c>
      <c r="T76" s="243"/>
    </row>
    <row r="77" spans="1:96" x14ac:dyDescent="0.2">
      <c r="A77" s="284" t="s">
        <v>200</v>
      </c>
      <c r="B77" s="283">
        <f t="shared" si="7"/>
        <v>0</v>
      </c>
      <c r="C77" s="72"/>
      <c r="D77" s="72"/>
      <c r="E77" s="72"/>
      <c r="F77" s="72"/>
      <c r="G77" s="72"/>
      <c r="H77" s="72"/>
      <c r="I77" s="72"/>
      <c r="J77" s="72"/>
      <c r="K77" s="72"/>
      <c r="L77" s="72"/>
      <c r="M77" s="72"/>
      <c r="N77" s="72"/>
      <c r="O77" s="72"/>
      <c r="P77" s="72"/>
      <c r="Q77" s="72"/>
      <c r="R77" s="72"/>
      <c r="S77" s="72"/>
      <c r="T77" s="243"/>
    </row>
    <row r="78" spans="1:96" x14ac:dyDescent="0.2">
      <c r="A78" s="284" t="s">
        <v>99</v>
      </c>
      <c r="B78" s="283">
        <f t="shared" si="7"/>
        <v>0</v>
      </c>
      <c r="C78" s="72"/>
      <c r="D78" s="72"/>
      <c r="E78" s="72"/>
      <c r="F78" s="72"/>
      <c r="G78" s="72"/>
      <c r="H78" s="72"/>
      <c r="I78" s="72"/>
      <c r="J78" s="72"/>
      <c r="K78" s="72"/>
      <c r="L78" s="72"/>
      <c r="M78" s="72"/>
      <c r="N78" s="72"/>
      <c r="O78" s="72"/>
      <c r="P78" s="72"/>
      <c r="Q78" s="72"/>
      <c r="R78" s="72"/>
      <c r="S78" s="72"/>
      <c r="T78" s="243"/>
    </row>
    <row r="79" spans="1:96" x14ac:dyDescent="0.2">
      <c r="A79" s="284" t="s">
        <v>201</v>
      </c>
      <c r="B79" s="283">
        <f t="shared" si="7"/>
        <v>0</v>
      </c>
      <c r="C79" s="72"/>
      <c r="D79" s="72"/>
      <c r="E79" s="72"/>
      <c r="F79" s="72"/>
      <c r="G79" s="72"/>
      <c r="H79" s="72"/>
      <c r="I79" s="72"/>
      <c r="J79" s="72"/>
      <c r="K79" s="72"/>
      <c r="L79" s="72"/>
      <c r="M79" s="72"/>
      <c r="N79" s="72"/>
      <c r="O79" s="72"/>
      <c r="P79" s="72"/>
      <c r="Q79" s="72"/>
      <c r="R79" s="72"/>
      <c r="S79" s="72"/>
      <c r="T79" s="243"/>
    </row>
    <row r="80" spans="1:96" x14ac:dyDescent="0.2">
      <c r="A80" s="284" t="s">
        <v>202</v>
      </c>
      <c r="B80" s="283">
        <f t="shared" si="7"/>
        <v>177</v>
      </c>
      <c r="C80" s="72"/>
      <c r="D80" s="72"/>
      <c r="E80" s="72"/>
      <c r="F80" s="72">
        <v>3</v>
      </c>
      <c r="G80" s="72">
        <v>4</v>
      </c>
      <c r="H80" s="72">
        <v>23</v>
      </c>
      <c r="I80" s="72">
        <v>33</v>
      </c>
      <c r="J80" s="72">
        <v>17</v>
      </c>
      <c r="K80" s="72">
        <v>17</v>
      </c>
      <c r="L80" s="72">
        <v>26</v>
      </c>
      <c r="M80" s="72">
        <v>20</v>
      </c>
      <c r="N80" s="72">
        <v>12</v>
      </c>
      <c r="O80" s="72">
        <v>8</v>
      </c>
      <c r="P80" s="72">
        <v>8</v>
      </c>
      <c r="Q80" s="72">
        <v>4</v>
      </c>
      <c r="R80" s="72">
        <v>1</v>
      </c>
      <c r="S80" s="72">
        <v>1</v>
      </c>
      <c r="T80" s="285"/>
      <c r="U80" s="6"/>
      <c r="V80" s="6"/>
      <c r="W80" s="6"/>
      <c r="X80" s="6"/>
      <c r="Y80" s="6"/>
      <c r="Z80" s="6"/>
      <c r="AA80" s="6"/>
      <c r="AB80" s="6"/>
      <c r="AC80" s="6"/>
      <c r="AD80" s="6"/>
      <c r="AE80" s="6"/>
      <c r="AF80" s="6"/>
      <c r="AG80" s="6"/>
      <c r="AH80" s="6"/>
      <c r="AI80" s="6"/>
      <c r="AJ80" s="6"/>
      <c r="AK80" s="6"/>
      <c r="AL80" s="6"/>
      <c r="AM80" s="6"/>
      <c r="AN80" s="6"/>
      <c r="AO80" s="6"/>
      <c r="AP80" s="6"/>
      <c r="AQ80" s="6"/>
    </row>
    <row r="81" spans="1:88" ht="13.5" customHeight="1" x14ac:dyDescent="0.2">
      <c r="A81" s="284" t="s">
        <v>203</v>
      </c>
      <c r="B81" s="283">
        <f t="shared" si="7"/>
        <v>0</v>
      </c>
      <c r="C81" s="72"/>
      <c r="D81" s="72"/>
      <c r="E81" s="72"/>
      <c r="F81" s="72"/>
      <c r="G81" s="72"/>
      <c r="H81" s="72"/>
      <c r="I81" s="72"/>
      <c r="J81" s="72"/>
      <c r="K81" s="72"/>
      <c r="L81" s="72"/>
      <c r="M81" s="72"/>
      <c r="N81" s="72"/>
      <c r="O81" s="72"/>
      <c r="P81" s="72"/>
      <c r="Q81" s="72"/>
      <c r="R81" s="72"/>
      <c r="S81" s="72"/>
      <c r="T81" s="243"/>
    </row>
    <row r="82" spans="1:88" x14ac:dyDescent="0.2">
      <c r="A82" s="284" t="s">
        <v>204</v>
      </c>
      <c r="B82" s="283">
        <f t="shared" si="7"/>
        <v>0</v>
      </c>
      <c r="C82" s="72"/>
      <c r="D82" s="72"/>
      <c r="E82" s="72"/>
      <c r="F82" s="72"/>
      <c r="G82" s="72"/>
      <c r="H82" s="72"/>
      <c r="I82" s="72"/>
      <c r="J82" s="72"/>
      <c r="K82" s="72"/>
      <c r="L82" s="72"/>
      <c r="M82" s="72"/>
      <c r="N82" s="72"/>
      <c r="O82" s="72"/>
      <c r="P82" s="72"/>
      <c r="Q82" s="72"/>
      <c r="R82" s="72"/>
      <c r="S82" s="72"/>
      <c r="T82" s="243"/>
    </row>
    <row r="83" spans="1:88" x14ac:dyDescent="0.2">
      <c r="A83" s="284" t="s">
        <v>205</v>
      </c>
      <c r="B83" s="283">
        <f t="shared" si="7"/>
        <v>0</v>
      </c>
      <c r="C83" s="72"/>
      <c r="D83" s="72"/>
      <c r="E83" s="72"/>
      <c r="F83" s="72"/>
      <c r="G83" s="72"/>
      <c r="H83" s="72"/>
      <c r="I83" s="72"/>
      <c r="J83" s="72"/>
      <c r="K83" s="72"/>
      <c r="L83" s="72"/>
      <c r="M83" s="72"/>
      <c r="N83" s="72"/>
      <c r="O83" s="72"/>
      <c r="P83" s="72"/>
      <c r="Q83" s="72"/>
      <c r="R83" s="72"/>
      <c r="S83" s="72"/>
      <c r="T83" s="243"/>
    </row>
    <row r="84" spans="1:88" x14ac:dyDescent="0.2">
      <c r="A84" s="286" t="s">
        <v>206</v>
      </c>
      <c r="B84" s="283">
        <f t="shared" si="7"/>
        <v>0</v>
      </c>
      <c r="C84" s="72"/>
      <c r="D84" s="72"/>
      <c r="E84" s="72"/>
      <c r="F84" s="72"/>
      <c r="G84" s="72"/>
      <c r="H84" s="72"/>
      <c r="I84" s="72"/>
      <c r="J84" s="72"/>
      <c r="K84" s="72"/>
      <c r="L84" s="72"/>
      <c r="M84" s="72"/>
      <c r="N84" s="72"/>
      <c r="O84" s="72"/>
      <c r="P84" s="72"/>
      <c r="Q84" s="72"/>
      <c r="R84" s="72"/>
      <c r="S84" s="72"/>
      <c r="T84" s="243"/>
    </row>
    <row r="85" spans="1:88" x14ac:dyDescent="0.2">
      <c r="A85" s="286" t="s">
        <v>207</v>
      </c>
      <c r="B85" s="283">
        <f t="shared" si="7"/>
        <v>32</v>
      </c>
      <c r="C85" s="72"/>
      <c r="D85" s="72"/>
      <c r="E85" s="72"/>
      <c r="F85" s="72">
        <v>6</v>
      </c>
      <c r="G85" s="72">
        <v>7</v>
      </c>
      <c r="H85" s="72">
        <v>7</v>
      </c>
      <c r="I85" s="72">
        <v>2</v>
      </c>
      <c r="J85" s="72"/>
      <c r="K85" s="72">
        <v>1</v>
      </c>
      <c r="L85" s="72">
        <v>2</v>
      </c>
      <c r="M85" s="72">
        <v>4</v>
      </c>
      <c r="N85" s="72">
        <v>1</v>
      </c>
      <c r="O85" s="72">
        <v>2</v>
      </c>
      <c r="P85" s="72"/>
      <c r="Q85" s="72"/>
      <c r="R85" s="72"/>
      <c r="S85" s="72"/>
      <c r="T85" s="243"/>
    </row>
    <row r="86" spans="1:88" x14ac:dyDescent="0.2">
      <c r="A86" s="286" t="s">
        <v>59</v>
      </c>
      <c r="B86" s="283">
        <f t="shared" si="7"/>
        <v>4</v>
      </c>
      <c r="C86" s="72"/>
      <c r="D86" s="72"/>
      <c r="E86" s="72"/>
      <c r="F86" s="72"/>
      <c r="G86" s="72">
        <v>2</v>
      </c>
      <c r="H86" s="72">
        <v>1</v>
      </c>
      <c r="I86" s="72"/>
      <c r="J86" s="72"/>
      <c r="K86" s="72">
        <v>1</v>
      </c>
      <c r="L86" s="72"/>
      <c r="M86" s="72"/>
      <c r="N86" s="72"/>
      <c r="O86" s="72"/>
      <c r="P86" s="72"/>
      <c r="Q86" s="72"/>
      <c r="R86" s="72"/>
      <c r="S86" s="72"/>
      <c r="T86" s="243"/>
    </row>
    <row r="87" spans="1:88" x14ac:dyDescent="0.2">
      <c r="A87" s="287" t="s">
        <v>208</v>
      </c>
      <c r="B87" s="249">
        <f t="shared" si="7"/>
        <v>302</v>
      </c>
      <c r="C87" s="288"/>
      <c r="D87" s="288"/>
      <c r="E87" s="288"/>
      <c r="F87" s="288">
        <v>5</v>
      </c>
      <c r="G87" s="288">
        <v>39</v>
      </c>
      <c r="H87" s="288">
        <v>55</v>
      </c>
      <c r="I87" s="288">
        <v>35</v>
      </c>
      <c r="J87" s="288">
        <v>19</v>
      </c>
      <c r="K87" s="288">
        <v>9</v>
      </c>
      <c r="L87" s="288">
        <v>18</v>
      </c>
      <c r="M87" s="288">
        <v>20</v>
      </c>
      <c r="N87" s="288">
        <v>10</v>
      </c>
      <c r="O87" s="288">
        <v>15</v>
      </c>
      <c r="P87" s="288">
        <v>16</v>
      </c>
      <c r="Q87" s="288">
        <v>17</v>
      </c>
      <c r="R87" s="288">
        <v>16</v>
      </c>
      <c r="S87" s="288">
        <v>28</v>
      </c>
      <c r="T87" s="243"/>
    </row>
    <row r="88" spans="1:88" x14ac:dyDescent="0.2">
      <c r="A88" s="289" t="s">
        <v>91</v>
      </c>
      <c r="B88" s="263">
        <f t="shared" ref="B88:S88" si="8">SUM(B72:B87)</f>
        <v>659</v>
      </c>
      <c r="C88" s="277">
        <f t="shared" si="8"/>
        <v>0</v>
      </c>
      <c r="D88" s="277">
        <f t="shared" si="8"/>
        <v>0</v>
      </c>
      <c r="E88" s="277">
        <f t="shared" si="8"/>
        <v>0</v>
      </c>
      <c r="F88" s="277">
        <f t="shared" si="8"/>
        <v>16</v>
      </c>
      <c r="G88" s="277">
        <f t="shared" si="8"/>
        <v>54</v>
      </c>
      <c r="H88" s="277">
        <f t="shared" si="8"/>
        <v>87</v>
      </c>
      <c r="I88" s="277">
        <f t="shared" si="8"/>
        <v>73</v>
      </c>
      <c r="J88" s="277">
        <f t="shared" si="8"/>
        <v>40</v>
      </c>
      <c r="K88" s="277">
        <f t="shared" si="8"/>
        <v>38</v>
      </c>
      <c r="L88" s="277">
        <f t="shared" si="8"/>
        <v>58</v>
      </c>
      <c r="M88" s="277">
        <f t="shared" si="8"/>
        <v>71</v>
      </c>
      <c r="N88" s="277">
        <f t="shared" si="8"/>
        <v>38</v>
      </c>
      <c r="O88" s="277">
        <f t="shared" si="8"/>
        <v>34</v>
      </c>
      <c r="P88" s="277">
        <f t="shared" si="8"/>
        <v>43</v>
      </c>
      <c r="Q88" s="277">
        <f t="shared" si="8"/>
        <v>38</v>
      </c>
      <c r="R88" s="277">
        <f t="shared" si="8"/>
        <v>29</v>
      </c>
      <c r="S88" s="277">
        <f t="shared" si="8"/>
        <v>40</v>
      </c>
      <c r="T88" s="243"/>
    </row>
    <row r="89" spans="1:88" x14ac:dyDescent="0.2">
      <c r="A89" s="106" t="s">
        <v>209</v>
      </c>
      <c r="B89" s="106"/>
      <c r="C89" s="106"/>
      <c r="D89" s="106"/>
      <c r="E89" s="106"/>
      <c r="F89" s="106"/>
      <c r="G89" s="6"/>
      <c r="H89" s="6"/>
      <c r="I89" s="6"/>
      <c r="J89" s="6"/>
      <c r="K89" s="6"/>
      <c r="L89" s="6"/>
      <c r="M89" s="6"/>
      <c r="N89" s="6"/>
      <c r="O89" s="6"/>
      <c r="P89" s="107"/>
      <c r="Q89" s="6"/>
      <c r="R89" s="6"/>
      <c r="S89" s="107"/>
      <c r="T89" s="6"/>
      <c r="U89" s="6"/>
      <c r="V89" s="107"/>
      <c r="W89" s="6"/>
      <c r="X89" s="6"/>
      <c r="Y89" s="107"/>
      <c r="Z89" s="107"/>
      <c r="AA89" s="107"/>
      <c r="AB89" s="290"/>
      <c r="AC89" s="290"/>
    </row>
    <row r="90" spans="1:88" ht="14.25" customHeight="1" x14ac:dyDescent="0.2">
      <c r="A90" s="557" t="s">
        <v>90</v>
      </c>
      <c r="B90" s="539"/>
      <c r="C90" s="557" t="s">
        <v>91</v>
      </c>
      <c r="D90" s="558"/>
      <c r="E90" s="539"/>
      <c r="F90" s="562" t="s">
        <v>92</v>
      </c>
      <c r="G90" s="563"/>
      <c r="H90" s="563"/>
      <c r="I90" s="563"/>
      <c r="J90" s="563"/>
      <c r="K90" s="563"/>
      <c r="L90" s="563"/>
      <c r="M90" s="563"/>
      <c r="N90" s="563"/>
      <c r="O90" s="563"/>
      <c r="P90" s="563"/>
      <c r="Q90" s="563"/>
      <c r="R90" s="563"/>
      <c r="S90" s="563"/>
      <c r="T90" s="563"/>
      <c r="U90" s="563"/>
      <c r="V90" s="563"/>
      <c r="W90" s="563"/>
      <c r="X90" s="563"/>
      <c r="Y90" s="563"/>
      <c r="Z90" s="563"/>
      <c r="AA90" s="563"/>
      <c r="AB90" s="563"/>
      <c r="AC90" s="563"/>
      <c r="AD90" s="563"/>
      <c r="AE90" s="563"/>
      <c r="AF90" s="563"/>
      <c r="AG90" s="563"/>
      <c r="AH90" s="563"/>
      <c r="AI90" s="563"/>
      <c r="AJ90" s="563"/>
      <c r="AK90" s="563"/>
      <c r="AL90" s="563"/>
      <c r="AM90" s="564"/>
      <c r="AN90" s="534" t="s">
        <v>93</v>
      </c>
      <c r="AO90" s="617" t="s">
        <v>94</v>
      </c>
      <c r="AP90" s="569" t="s">
        <v>210</v>
      </c>
      <c r="AQ90" s="569" t="s">
        <v>211</v>
      </c>
      <c r="AR90" s="243"/>
    </row>
    <row r="91" spans="1:88" x14ac:dyDescent="0.2">
      <c r="A91" s="606"/>
      <c r="B91" s="540"/>
      <c r="C91" s="559"/>
      <c r="D91" s="560"/>
      <c r="E91" s="561"/>
      <c r="F91" s="548" t="s">
        <v>18</v>
      </c>
      <c r="G91" s="549"/>
      <c r="H91" s="550" t="s">
        <v>19</v>
      </c>
      <c r="I91" s="551"/>
      <c r="J91" s="548" t="s">
        <v>20</v>
      </c>
      <c r="K91" s="549"/>
      <c r="L91" s="548" t="s">
        <v>21</v>
      </c>
      <c r="M91" s="549"/>
      <c r="N91" s="548" t="s">
        <v>22</v>
      </c>
      <c r="O91" s="549"/>
      <c r="P91" s="537" t="s">
        <v>23</v>
      </c>
      <c r="Q91" s="538"/>
      <c r="R91" s="537" t="s">
        <v>24</v>
      </c>
      <c r="S91" s="538"/>
      <c r="T91" s="537" t="s">
        <v>25</v>
      </c>
      <c r="U91" s="538"/>
      <c r="V91" s="537" t="s">
        <v>26</v>
      </c>
      <c r="W91" s="538"/>
      <c r="X91" s="537" t="s">
        <v>27</v>
      </c>
      <c r="Y91" s="538"/>
      <c r="Z91" s="537" t="s">
        <v>28</v>
      </c>
      <c r="AA91" s="538"/>
      <c r="AB91" s="537" t="s">
        <v>29</v>
      </c>
      <c r="AC91" s="538"/>
      <c r="AD91" s="537" t="s">
        <v>30</v>
      </c>
      <c r="AE91" s="538"/>
      <c r="AF91" s="537" t="s">
        <v>31</v>
      </c>
      <c r="AG91" s="538"/>
      <c r="AH91" s="537" t="s">
        <v>32</v>
      </c>
      <c r="AI91" s="538"/>
      <c r="AJ91" s="537" t="s">
        <v>33</v>
      </c>
      <c r="AK91" s="538"/>
      <c r="AL91" s="537" t="s">
        <v>34</v>
      </c>
      <c r="AM91" s="538"/>
      <c r="AN91" s="535"/>
      <c r="AO91" s="618"/>
      <c r="AP91" s="570"/>
      <c r="AQ91" s="570"/>
      <c r="AR91" s="243"/>
    </row>
    <row r="92" spans="1:88" x14ac:dyDescent="0.2">
      <c r="A92" s="559"/>
      <c r="B92" s="561"/>
      <c r="C92" s="278" t="s">
        <v>212</v>
      </c>
      <c r="D92" s="235" t="s">
        <v>36</v>
      </c>
      <c r="E92" s="278" t="s">
        <v>37</v>
      </c>
      <c r="F92" s="230" t="s">
        <v>36</v>
      </c>
      <c r="G92" s="232" t="s">
        <v>37</v>
      </c>
      <c r="H92" s="230" t="s">
        <v>36</v>
      </c>
      <c r="I92" s="232" t="s">
        <v>37</v>
      </c>
      <c r="J92" s="230" t="s">
        <v>36</v>
      </c>
      <c r="K92" s="232" t="s">
        <v>37</v>
      </c>
      <c r="L92" s="230" t="s">
        <v>36</v>
      </c>
      <c r="M92" s="232" t="s">
        <v>37</v>
      </c>
      <c r="N92" s="230" t="s">
        <v>36</v>
      </c>
      <c r="O92" s="232" t="s">
        <v>37</v>
      </c>
      <c r="P92" s="230" t="s">
        <v>36</v>
      </c>
      <c r="Q92" s="232" t="s">
        <v>37</v>
      </c>
      <c r="R92" s="230" t="s">
        <v>36</v>
      </c>
      <c r="S92" s="232" t="s">
        <v>37</v>
      </c>
      <c r="T92" s="230" t="s">
        <v>36</v>
      </c>
      <c r="U92" s="232" t="s">
        <v>37</v>
      </c>
      <c r="V92" s="230" t="s">
        <v>36</v>
      </c>
      <c r="W92" s="232" t="s">
        <v>37</v>
      </c>
      <c r="X92" s="230" t="s">
        <v>36</v>
      </c>
      <c r="Y92" s="232" t="s">
        <v>37</v>
      </c>
      <c r="Z92" s="230" t="s">
        <v>36</v>
      </c>
      <c r="AA92" s="232" t="s">
        <v>37</v>
      </c>
      <c r="AB92" s="230" t="s">
        <v>36</v>
      </c>
      <c r="AC92" s="232" t="s">
        <v>37</v>
      </c>
      <c r="AD92" s="230" t="s">
        <v>36</v>
      </c>
      <c r="AE92" s="232" t="s">
        <v>37</v>
      </c>
      <c r="AF92" s="230" t="s">
        <v>36</v>
      </c>
      <c r="AG92" s="232" t="s">
        <v>37</v>
      </c>
      <c r="AH92" s="230" t="s">
        <v>36</v>
      </c>
      <c r="AI92" s="232" t="s">
        <v>37</v>
      </c>
      <c r="AJ92" s="230" t="s">
        <v>36</v>
      </c>
      <c r="AK92" s="232" t="s">
        <v>37</v>
      </c>
      <c r="AL92" s="230" t="s">
        <v>36</v>
      </c>
      <c r="AM92" s="232" t="s">
        <v>37</v>
      </c>
      <c r="AN92" s="536"/>
      <c r="AO92" s="619"/>
      <c r="AP92" s="571"/>
      <c r="AQ92" s="571"/>
      <c r="AR92" s="243"/>
    </row>
    <row r="93" spans="1:88" x14ac:dyDescent="0.2">
      <c r="A93" s="552" t="s">
        <v>95</v>
      </c>
      <c r="B93" s="553"/>
      <c r="C93" s="291">
        <f>SUM(D93+E93)</f>
        <v>722</v>
      </c>
      <c r="D93" s="292">
        <f>SUM(F93+H93+J93+L93+N93+P93+R93+T93+V93+X93+Z93+AB93+AD93+AF93+AH93+AJ93+AL93)</f>
        <v>311</v>
      </c>
      <c r="E93" s="291">
        <f>SUM(G93+I93+K93+M93+O93+Q93+S93+U93+W93+Y93+AA93+AC93+AE93+AG93+AI93+AK93+AM93)</f>
        <v>411</v>
      </c>
      <c r="F93" s="293">
        <v>3</v>
      </c>
      <c r="G93" s="294">
        <v>4</v>
      </c>
      <c r="H93" s="293">
        <v>6</v>
      </c>
      <c r="I93" s="294">
        <v>7</v>
      </c>
      <c r="J93" s="293">
        <v>4</v>
      </c>
      <c r="K93" s="142">
        <v>6</v>
      </c>
      <c r="L93" s="293">
        <v>2</v>
      </c>
      <c r="M93" s="142">
        <v>3</v>
      </c>
      <c r="N93" s="293">
        <v>10</v>
      </c>
      <c r="O93" s="142">
        <v>34</v>
      </c>
      <c r="P93" s="293">
        <v>30</v>
      </c>
      <c r="Q93" s="142">
        <v>47</v>
      </c>
      <c r="R93" s="293">
        <v>17</v>
      </c>
      <c r="S93" s="142">
        <v>33</v>
      </c>
      <c r="T93" s="293">
        <v>20</v>
      </c>
      <c r="U93" s="142">
        <v>32</v>
      </c>
      <c r="V93" s="293">
        <v>18</v>
      </c>
      <c r="W93" s="142">
        <v>22</v>
      </c>
      <c r="X93" s="293">
        <v>25</v>
      </c>
      <c r="Y93" s="142">
        <v>27</v>
      </c>
      <c r="Z93" s="293">
        <v>25</v>
      </c>
      <c r="AA93" s="142">
        <v>25</v>
      </c>
      <c r="AB93" s="293">
        <v>18</v>
      </c>
      <c r="AC93" s="142">
        <v>22</v>
      </c>
      <c r="AD93" s="293">
        <v>20</v>
      </c>
      <c r="AE93" s="142">
        <v>25</v>
      </c>
      <c r="AF93" s="293">
        <v>30</v>
      </c>
      <c r="AG93" s="142">
        <v>31</v>
      </c>
      <c r="AH93" s="293">
        <v>28</v>
      </c>
      <c r="AI93" s="142">
        <v>33</v>
      </c>
      <c r="AJ93" s="293">
        <v>30</v>
      </c>
      <c r="AK93" s="142">
        <v>30</v>
      </c>
      <c r="AL93" s="295">
        <v>25</v>
      </c>
      <c r="AM93" s="142">
        <v>30</v>
      </c>
      <c r="AN93" s="143">
        <v>722</v>
      </c>
      <c r="AO93" s="294">
        <v>546</v>
      </c>
      <c r="AP93" s="296">
        <v>0</v>
      </c>
      <c r="AQ93" s="296">
        <v>0</v>
      </c>
      <c r="AR93" s="256" t="s">
        <v>213</v>
      </c>
      <c r="CG93" s="243">
        <v>0</v>
      </c>
      <c r="CH93" s="243">
        <v>0</v>
      </c>
      <c r="CI93" s="243">
        <v>0</v>
      </c>
      <c r="CJ93" s="243">
        <v>0</v>
      </c>
    </row>
    <row r="94" spans="1:88" x14ac:dyDescent="0.2">
      <c r="A94" s="534" t="s">
        <v>96</v>
      </c>
      <c r="B94" s="297" t="s">
        <v>97</v>
      </c>
      <c r="C94" s="298"/>
      <c r="D94" s="298"/>
      <c r="E94" s="291">
        <f>SUM(G94+I94+K94+M94+O94+Q94+S94+U94+W94+Y94+AA94+AC94+AE94+AG94+AI94+AK94+AM94)</f>
        <v>131</v>
      </c>
      <c r="F94" s="299"/>
      <c r="G94" s="300"/>
      <c r="H94" s="299"/>
      <c r="I94" s="300"/>
      <c r="J94" s="299"/>
      <c r="K94" s="34"/>
      <c r="L94" s="299"/>
      <c r="M94" s="34">
        <v>9</v>
      </c>
      <c r="N94" s="299"/>
      <c r="O94" s="34">
        <v>24</v>
      </c>
      <c r="P94" s="299"/>
      <c r="Q94" s="34">
        <v>32</v>
      </c>
      <c r="R94" s="299"/>
      <c r="S94" s="34">
        <v>32</v>
      </c>
      <c r="T94" s="299"/>
      <c r="U94" s="34">
        <v>20</v>
      </c>
      <c r="V94" s="299"/>
      <c r="W94" s="34">
        <v>12</v>
      </c>
      <c r="X94" s="299"/>
      <c r="Y94" s="34">
        <v>2</v>
      </c>
      <c r="Z94" s="299"/>
      <c r="AA94" s="34"/>
      <c r="AB94" s="299"/>
      <c r="AC94" s="34"/>
      <c r="AD94" s="299"/>
      <c r="AE94" s="34"/>
      <c r="AF94" s="299"/>
      <c r="AG94" s="34"/>
      <c r="AH94" s="299"/>
      <c r="AI94" s="34"/>
      <c r="AJ94" s="299"/>
      <c r="AK94" s="34"/>
      <c r="AL94" s="299"/>
      <c r="AM94" s="34"/>
      <c r="AN94" s="110">
        <v>131</v>
      </c>
      <c r="AO94" s="301">
        <v>108</v>
      </c>
      <c r="AP94" s="112">
        <v>0</v>
      </c>
      <c r="AQ94" s="112">
        <v>0</v>
      </c>
      <c r="AR94" s="256" t="s">
        <v>213</v>
      </c>
      <c r="CG94" s="243">
        <v>0</v>
      </c>
      <c r="CH94" s="243">
        <v>0</v>
      </c>
      <c r="CI94" s="243">
        <v>0</v>
      </c>
      <c r="CJ94" s="243">
        <v>0</v>
      </c>
    </row>
    <row r="95" spans="1:88" ht="21.75" x14ac:dyDescent="0.2">
      <c r="A95" s="535"/>
      <c r="B95" s="67" t="s">
        <v>98</v>
      </c>
      <c r="C95" s="302">
        <f t="shared" ref="C95:C103" si="9">SUM(D95+E95)</f>
        <v>274</v>
      </c>
      <c r="D95" s="303">
        <f>SUM(F95+H95+J95+L95+N95+P95+R95+T95+V95+X95+Z95+AB95+AD95+AF95+AH95+AJ95+AL95)</f>
        <v>42</v>
      </c>
      <c r="E95" s="304">
        <f>SUM(G95+I95+K95+M95+O95+Q95+S95+U95+W95+Y95+AA95+AC95+AE95+AG95+AI95+AK95+AM95)</f>
        <v>232</v>
      </c>
      <c r="F95" s="27"/>
      <c r="G95" s="28"/>
      <c r="H95" s="27"/>
      <c r="I95" s="28"/>
      <c r="J95" s="27"/>
      <c r="K95" s="28">
        <v>1</v>
      </c>
      <c r="L95" s="27"/>
      <c r="M95" s="28">
        <v>14</v>
      </c>
      <c r="N95" s="27"/>
      <c r="O95" s="28">
        <v>33</v>
      </c>
      <c r="P95" s="27">
        <v>12</v>
      </c>
      <c r="Q95" s="28">
        <v>39</v>
      </c>
      <c r="R95" s="27">
        <v>13</v>
      </c>
      <c r="S95" s="28">
        <v>40</v>
      </c>
      <c r="T95" s="27">
        <v>6</v>
      </c>
      <c r="U95" s="28">
        <v>30</v>
      </c>
      <c r="V95" s="27">
        <v>8</v>
      </c>
      <c r="W95" s="28">
        <v>25</v>
      </c>
      <c r="X95" s="27">
        <v>3</v>
      </c>
      <c r="Y95" s="28">
        <v>13</v>
      </c>
      <c r="Z95" s="27"/>
      <c r="AA95" s="28">
        <v>12</v>
      </c>
      <c r="AB95" s="27"/>
      <c r="AC95" s="28">
        <v>8</v>
      </c>
      <c r="AD95" s="27"/>
      <c r="AE95" s="28">
        <v>6</v>
      </c>
      <c r="AF95" s="27"/>
      <c r="AG95" s="28">
        <v>7</v>
      </c>
      <c r="AH95" s="27"/>
      <c r="AI95" s="28">
        <v>3</v>
      </c>
      <c r="AJ95" s="27"/>
      <c r="AK95" s="28"/>
      <c r="AL95" s="33"/>
      <c r="AM95" s="28">
        <v>1</v>
      </c>
      <c r="AN95" s="118">
        <v>274</v>
      </c>
      <c r="AO95" s="72">
        <v>209</v>
      </c>
      <c r="AP95" s="53">
        <v>0</v>
      </c>
      <c r="AQ95" s="53">
        <v>0</v>
      </c>
      <c r="AR95" s="256" t="s">
        <v>213</v>
      </c>
      <c r="CG95" s="243">
        <v>0</v>
      </c>
      <c r="CH95" s="243">
        <v>0</v>
      </c>
      <c r="CI95" s="243">
        <v>0</v>
      </c>
      <c r="CJ95" s="243">
        <v>0</v>
      </c>
    </row>
    <row r="96" spans="1:88" x14ac:dyDescent="0.2">
      <c r="A96" s="536"/>
      <c r="B96" s="305" t="s">
        <v>99</v>
      </c>
      <c r="C96" s="306">
        <f t="shared" si="9"/>
        <v>0</v>
      </c>
      <c r="D96" s="307">
        <f>SUM(N96+P96+R96+T96+V96+X96+Z96)</f>
        <v>0</v>
      </c>
      <c r="E96" s="306">
        <f>SUM(O96+Q96+S96+U96+W96+Y96+AA96)</f>
        <v>0</v>
      </c>
      <c r="F96" s="308"/>
      <c r="G96" s="309"/>
      <c r="H96" s="308"/>
      <c r="I96" s="309"/>
      <c r="J96" s="308"/>
      <c r="K96" s="309"/>
      <c r="L96" s="308"/>
      <c r="M96" s="309"/>
      <c r="N96" s="84"/>
      <c r="O96" s="85"/>
      <c r="P96" s="84"/>
      <c r="Q96" s="85"/>
      <c r="R96" s="84"/>
      <c r="S96" s="85"/>
      <c r="T96" s="84"/>
      <c r="U96" s="85"/>
      <c r="V96" s="84"/>
      <c r="W96" s="85"/>
      <c r="X96" s="84"/>
      <c r="Y96" s="85"/>
      <c r="Z96" s="84"/>
      <c r="AA96" s="288"/>
      <c r="AB96" s="308"/>
      <c r="AC96" s="309"/>
      <c r="AD96" s="308"/>
      <c r="AE96" s="309"/>
      <c r="AF96" s="308"/>
      <c r="AG96" s="309"/>
      <c r="AH96" s="308"/>
      <c r="AI96" s="309"/>
      <c r="AJ96" s="308"/>
      <c r="AK96" s="309"/>
      <c r="AL96" s="308"/>
      <c r="AM96" s="309"/>
      <c r="AN96" s="122"/>
      <c r="AO96" s="288"/>
      <c r="AP96" s="123"/>
      <c r="AQ96" s="123"/>
      <c r="AR96" s="256" t="s">
        <v>213</v>
      </c>
      <c r="CG96" s="243">
        <v>0</v>
      </c>
      <c r="CH96" s="243">
        <v>0</v>
      </c>
      <c r="CI96" s="243">
        <v>0</v>
      </c>
      <c r="CJ96" s="243">
        <v>0</v>
      </c>
    </row>
    <row r="97" spans="1:88" x14ac:dyDescent="0.2">
      <c r="A97" s="604" t="s">
        <v>100</v>
      </c>
      <c r="B97" s="605"/>
      <c r="C97" s="310">
        <f t="shared" si="9"/>
        <v>410</v>
      </c>
      <c r="D97" s="311">
        <f t="shared" ref="D97:E103" si="10">SUM(F97+H97+J97+L97+N97+P97+R97+T97+V97+X97+Z97+AB97+AD97+AF97+AH97+AJ97+AL97)</f>
        <v>180</v>
      </c>
      <c r="E97" s="310">
        <f t="shared" si="10"/>
        <v>230</v>
      </c>
      <c r="F97" s="312">
        <v>48</v>
      </c>
      <c r="G97" s="313">
        <v>56</v>
      </c>
      <c r="H97" s="312">
        <v>25</v>
      </c>
      <c r="I97" s="313">
        <v>26</v>
      </c>
      <c r="J97" s="312">
        <v>15</v>
      </c>
      <c r="K97" s="135">
        <v>10</v>
      </c>
      <c r="L97" s="312">
        <v>7</v>
      </c>
      <c r="M97" s="135">
        <v>15</v>
      </c>
      <c r="N97" s="312">
        <v>1</v>
      </c>
      <c r="O97" s="135">
        <v>2</v>
      </c>
      <c r="P97" s="312">
        <v>2</v>
      </c>
      <c r="Q97" s="135">
        <v>4</v>
      </c>
      <c r="R97" s="312">
        <v>3</v>
      </c>
      <c r="S97" s="135">
        <v>4</v>
      </c>
      <c r="T97" s="312">
        <v>3</v>
      </c>
      <c r="U97" s="135">
        <v>5</v>
      </c>
      <c r="V97" s="312">
        <v>2</v>
      </c>
      <c r="W97" s="135">
        <v>6</v>
      </c>
      <c r="X97" s="312">
        <v>3</v>
      </c>
      <c r="Y97" s="135">
        <v>9</v>
      </c>
      <c r="Z97" s="312">
        <v>7</v>
      </c>
      <c r="AA97" s="135">
        <v>15</v>
      </c>
      <c r="AB97" s="312">
        <v>3</v>
      </c>
      <c r="AC97" s="135">
        <v>8</v>
      </c>
      <c r="AD97" s="312">
        <v>17</v>
      </c>
      <c r="AE97" s="135">
        <v>13</v>
      </c>
      <c r="AF97" s="312">
        <v>10</v>
      </c>
      <c r="AG97" s="135">
        <v>12</v>
      </c>
      <c r="AH97" s="312">
        <v>9</v>
      </c>
      <c r="AI97" s="313">
        <v>10</v>
      </c>
      <c r="AJ97" s="312">
        <v>10</v>
      </c>
      <c r="AK97" s="313">
        <v>19</v>
      </c>
      <c r="AL97" s="176">
        <v>15</v>
      </c>
      <c r="AM97" s="135">
        <v>16</v>
      </c>
      <c r="AN97" s="137">
        <v>410</v>
      </c>
      <c r="AO97" s="313">
        <v>189</v>
      </c>
      <c r="AP97" s="36">
        <v>0</v>
      </c>
      <c r="AQ97" s="36">
        <v>0</v>
      </c>
      <c r="AR97" s="256" t="s">
        <v>213</v>
      </c>
      <c r="CG97" s="243">
        <v>0</v>
      </c>
      <c r="CH97" s="243">
        <v>0</v>
      </c>
      <c r="CI97" s="243">
        <v>0</v>
      </c>
      <c r="CJ97" s="243">
        <v>0</v>
      </c>
    </row>
    <row r="98" spans="1:88" x14ac:dyDescent="0.2">
      <c r="A98" s="541" t="s">
        <v>101</v>
      </c>
      <c r="B98" s="542"/>
      <c r="C98" s="304">
        <f t="shared" si="9"/>
        <v>0</v>
      </c>
      <c r="D98" s="303">
        <f t="shared" si="10"/>
        <v>0</v>
      </c>
      <c r="E98" s="304">
        <f t="shared" si="10"/>
        <v>0</v>
      </c>
      <c r="F98" s="27"/>
      <c r="G98" s="72"/>
      <c r="H98" s="27"/>
      <c r="I98" s="72"/>
      <c r="J98" s="27"/>
      <c r="K98" s="28"/>
      <c r="L98" s="27"/>
      <c r="M98" s="28"/>
      <c r="N98" s="27"/>
      <c r="O98" s="28"/>
      <c r="P98" s="27"/>
      <c r="Q98" s="28"/>
      <c r="R98" s="27"/>
      <c r="S98" s="28"/>
      <c r="T98" s="27"/>
      <c r="U98" s="28"/>
      <c r="V98" s="27"/>
      <c r="W98" s="28"/>
      <c r="X98" s="27"/>
      <c r="Y98" s="28"/>
      <c r="Z98" s="27"/>
      <c r="AA98" s="28"/>
      <c r="AB98" s="27"/>
      <c r="AC98" s="72"/>
      <c r="AD98" s="27"/>
      <c r="AE98" s="72"/>
      <c r="AF98" s="27"/>
      <c r="AG98" s="72"/>
      <c r="AH98" s="27"/>
      <c r="AI98" s="72"/>
      <c r="AJ98" s="27"/>
      <c r="AK98" s="72"/>
      <c r="AL98" s="33"/>
      <c r="AM98" s="28"/>
      <c r="AN98" s="118"/>
      <c r="AO98" s="72"/>
      <c r="AP98" s="53"/>
      <c r="AQ98" s="53"/>
      <c r="AR98" s="256" t="s">
        <v>213</v>
      </c>
      <c r="CG98" s="243">
        <v>0</v>
      </c>
      <c r="CH98" s="243">
        <v>0</v>
      </c>
      <c r="CI98" s="243">
        <v>0</v>
      </c>
      <c r="CJ98" s="243">
        <v>0</v>
      </c>
    </row>
    <row r="99" spans="1:88" x14ac:dyDescent="0.2">
      <c r="A99" s="565" t="s">
        <v>102</v>
      </c>
      <c r="B99" s="566"/>
      <c r="C99" s="314">
        <f t="shared" si="9"/>
        <v>78</v>
      </c>
      <c r="D99" s="315">
        <f t="shared" si="10"/>
        <v>41</v>
      </c>
      <c r="E99" s="304">
        <f t="shared" si="10"/>
        <v>37</v>
      </c>
      <c r="F99" s="27">
        <v>13</v>
      </c>
      <c r="G99" s="72">
        <v>12</v>
      </c>
      <c r="H99" s="27">
        <v>2</v>
      </c>
      <c r="I99" s="72">
        <v>2</v>
      </c>
      <c r="J99" s="27">
        <v>1</v>
      </c>
      <c r="K99" s="28"/>
      <c r="L99" s="27"/>
      <c r="M99" s="28"/>
      <c r="N99" s="27"/>
      <c r="O99" s="28"/>
      <c r="P99" s="27"/>
      <c r="Q99" s="28"/>
      <c r="R99" s="27"/>
      <c r="S99" s="28"/>
      <c r="T99" s="27">
        <v>1</v>
      </c>
      <c r="U99" s="28"/>
      <c r="V99" s="27">
        <v>1</v>
      </c>
      <c r="W99" s="28">
        <v>1</v>
      </c>
      <c r="X99" s="27">
        <v>2</v>
      </c>
      <c r="Y99" s="28">
        <v>1</v>
      </c>
      <c r="Z99" s="27">
        <v>2</v>
      </c>
      <c r="AA99" s="28">
        <v>2</v>
      </c>
      <c r="AB99" s="27">
        <v>2</v>
      </c>
      <c r="AC99" s="72">
        <v>1</v>
      </c>
      <c r="AD99" s="27">
        <v>3</v>
      </c>
      <c r="AE99" s="72">
        <v>2</v>
      </c>
      <c r="AF99" s="27">
        <v>6</v>
      </c>
      <c r="AG99" s="72">
        <v>6</v>
      </c>
      <c r="AH99" s="27">
        <v>4</v>
      </c>
      <c r="AI99" s="72">
        <v>3</v>
      </c>
      <c r="AJ99" s="27">
        <v>2</v>
      </c>
      <c r="AK99" s="72">
        <v>2</v>
      </c>
      <c r="AL99" s="33">
        <v>2</v>
      </c>
      <c r="AM99" s="28">
        <v>5</v>
      </c>
      <c r="AN99" s="118">
        <v>78</v>
      </c>
      <c r="AO99" s="72">
        <v>68</v>
      </c>
      <c r="AP99" s="53">
        <v>0</v>
      </c>
      <c r="AQ99" s="53">
        <v>0</v>
      </c>
      <c r="AR99" s="256" t="s">
        <v>213</v>
      </c>
      <c r="CG99" s="243">
        <v>0</v>
      </c>
      <c r="CH99" s="243">
        <v>0</v>
      </c>
      <c r="CI99" s="243">
        <v>0</v>
      </c>
      <c r="CJ99" s="243">
        <v>0</v>
      </c>
    </row>
    <row r="100" spans="1:88" x14ac:dyDescent="0.2">
      <c r="A100" s="567" t="s">
        <v>103</v>
      </c>
      <c r="B100" s="568"/>
      <c r="C100" s="304">
        <f t="shared" si="9"/>
        <v>0</v>
      </c>
      <c r="D100" s="303">
        <f t="shared" si="10"/>
        <v>0</v>
      </c>
      <c r="E100" s="304">
        <f t="shared" si="10"/>
        <v>0</v>
      </c>
      <c r="F100" s="27"/>
      <c r="G100" s="72"/>
      <c r="H100" s="27"/>
      <c r="I100" s="72"/>
      <c r="J100" s="27"/>
      <c r="K100" s="28"/>
      <c r="L100" s="27"/>
      <c r="M100" s="28"/>
      <c r="N100" s="27"/>
      <c r="O100" s="28"/>
      <c r="P100" s="27"/>
      <c r="Q100" s="28"/>
      <c r="R100" s="27"/>
      <c r="S100" s="28"/>
      <c r="T100" s="27"/>
      <c r="U100" s="28"/>
      <c r="V100" s="27"/>
      <c r="W100" s="28"/>
      <c r="X100" s="27"/>
      <c r="Y100" s="28"/>
      <c r="Z100" s="27"/>
      <c r="AA100" s="28"/>
      <c r="AB100" s="27"/>
      <c r="AC100" s="72"/>
      <c r="AD100" s="27"/>
      <c r="AE100" s="72"/>
      <c r="AF100" s="27"/>
      <c r="AG100" s="72"/>
      <c r="AH100" s="27"/>
      <c r="AI100" s="72"/>
      <c r="AJ100" s="27"/>
      <c r="AK100" s="72"/>
      <c r="AL100" s="33"/>
      <c r="AM100" s="28"/>
      <c r="AN100" s="118"/>
      <c r="AO100" s="72"/>
      <c r="AP100" s="53"/>
      <c r="AQ100" s="53"/>
      <c r="AR100" s="256" t="s">
        <v>213</v>
      </c>
      <c r="CG100" s="243">
        <v>0</v>
      </c>
      <c r="CH100" s="243">
        <v>0</v>
      </c>
      <c r="CI100" s="243">
        <v>0</v>
      </c>
      <c r="CJ100" s="243">
        <v>0</v>
      </c>
    </row>
    <row r="101" spans="1:88" x14ac:dyDescent="0.2">
      <c r="A101" s="541" t="s">
        <v>104</v>
      </c>
      <c r="B101" s="542"/>
      <c r="C101" s="304">
        <f t="shared" si="9"/>
        <v>0</v>
      </c>
      <c r="D101" s="303">
        <f t="shared" si="10"/>
        <v>0</v>
      </c>
      <c r="E101" s="304">
        <f t="shared" si="10"/>
        <v>0</v>
      </c>
      <c r="F101" s="27"/>
      <c r="G101" s="72"/>
      <c r="H101" s="27"/>
      <c r="I101" s="72"/>
      <c r="J101" s="27"/>
      <c r="K101" s="28"/>
      <c r="L101" s="27"/>
      <c r="M101" s="28"/>
      <c r="N101" s="27"/>
      <c r="O101" s="28"/>
      <c r="P101" s="27"/>
      <c r="Q101" s="28"/>
      <c r="R101" s="27"/>
      <c r="S101" s="28"/>
      <c r="T101" s="27"/>
      <c r="U101" s="28"/>
      <c r="V101" s="27"/>
      <c r="W101" s="28"/>
      <c r="X101" s="27"/>
      <c r="Y101" s="28"/>
      <c r="Z101" s="27"/>
      <c r="AA101" s="28"/>
      <c r="AB101" s="27"/>
      <c r="AC101" s="72"/>
      <c r="AD101" s="27"/>
      <c r="AE101" s="72"/>
      <c r="AF101" s="27"/>
      <c r="AG101" s="72"/>
      <c r="AH101" s="27"/>
      <c r="AI101" s="72"/>
      <c r="AJ101" s="27"/>
      <c r="AK101" s="72"/>
      <c r="AL101" s="33"/>
      <c r="AM101" s="28"/>
      <c r="AN101" s="118"/>
      <c r="AO101" s="72"/>
      <c r="AP101" s="53"/>
      <c r="AQ101" s="53"/>
      <c r="AR101" s="256" t="s">
        <v>213</v>
      </c>
      <c r="CG101" s="243">
        <v>0</v>
      </c>
      <c r="CH101" s="243">
        <v>0</v>
      </c>
      <c r="CI101" s="243">
        <v>0</v>
      </c>
      <c r="CJ101" s="243">
        <v>0</v>
      </c>
    </row>
    <row r="102" spans="1:88" x14ac:dyDescent="0.2">
      <c r="A102" s="541" t="s">
        <v>105</v>
      </c>
      <c r="B102" s="542"/>
      <c r="C102" s="304">
        <f t="shared" si="9"/>
        <v>195</v>
      </c>
      <c r="D102" s="303">
        <f t="shared" si="10"/>
        <v>75</v>
      </c>
      <c r="E102" s="304">
        <f t="shared" si="10"/>
        <v>120</v>
      </c>
      <c r="F102" s="27"/>
      <c r="G102" s="72">
        <v>1</v>
      </c>
      <c r="H102" s="27"/>
      <c r="I102" s="72"/>
      <c r="J102" s="27">
        <v>1</v>
      </c>
      <c r="K102" s="28">
        <v>1</v>
      </c>
      <c r="L102" s="27"/>
      <c r="M102" s="28"/>
      <c r="N102" s="27"/>
      <c r="O102" s="28"/>
      <c r="P102" s="27"/>
      <c r="Q102" s="28">
        <v>1</v>
      </c>
      <c r="R102" s="27"/>
      <c r="S102" s="28"/>
      <c r="T102" s="27"/>
      <c r="U102" s="28"/>
      <c r="V102" s="27"/>
      <c r="W102" s="28"/>
      <c r="X102" s="27"/>
      <c r="Y102" s="28">
        <v>1</v>
      </c>
      <c r="Z102" s="27"/>
      <c r="AA102" s="28"/>
      <c r="AB102" s="27">
        <v>1</v>
      </c>
      <c r="AC102" s="28">
        <v>1</v>
      </c>
      <c r="AD102" s="27"/>
      <c r="AE102" s="28">
        <v>1</v>
      </c>
      <c r="AF102" s="27">
        <v>20</v>
      </c>
      <c r="AG102" s="28">
        <v>32</v>
      </c>
      <c r="AH102" s="27">
        <v>25</v>
      </c>
      <c r="AI102" s="72">
        <v>27</v>
      </c>
      <c r="AJ102" s="27">
        <v>20</v>
      </c>
      <c r="AK102" s="72">
        <v>23</v>
      </c>
      <c r="AL102" s="33">
        <v>8</v>
      </c>
      <c r="AM102" s="28">
        <v>32</v>
      </c>
      <c r="AN102" s="118">
        <v>195</v>
      </c>
      <c r="AO102" s="72">
        <v>35</v>
      </c>
      <c r="AP102" s="53">
        <v>0</v>
      </c>
      <c r="AQ102" s="53">
        <v>0</v>
      </c>
      <c r="AR102" s="256" t="s">
        <v>213</v>
      </c>
      <c r="CG102" s="243">
        <v>0</v>
      </c>
      <c r="CH102" s="243">
        <v>0</v>
      </c>
      <c r="CI102" s="243">
        <v>0</v>
      </c>
      <c r="CJ102" s="243">
        <v>0</v>
      </c>
    </row>
    <row r="103" spans="1:88" x14ac:dyDescent="0.2">
      <c r="A103" s="543" t="s">
        <v>106</v>
      </c>
      <c r="B103" s="544"/>
      <c r="C103" s="316">
        <f t="shared" si="9"/>
        <v>0</v>
      </c>
      <c r="D103" s="317">
        <f t="shared" si="10"/>
        <v>0</v>
      </c>
      <c r="E103" s="316">
        <f t="shared" si="10"/>
        <v>0</v>
      </c>
      <c r="F103" s="84"/>
      <c r="G103" s="288"/>
      <c r="H103" s="84"/>
      <c r="I103" s="288"/>
      <c r="J103" s="84"/>
      <c r="K103" s="85"/>
      <c r="L103" s="84"/>
      <c r="M103" s="85"/>
      <c r="N103" s="84"/>
      <c r="O103" s="85"/>
      <c r="P103" s="84"/>
      <c r="Q103" s="85"/>
      <c r="R103" s="84"/>
      <c r="S103" s="85"/>
      <c r="T103" s="84"/>
      <c r="U103" s="85"/>
      <c r="V103" s="84"/>
      <c r="W103" s="85"/>
      <c r="X103" s="84"/>
      <c r="Y103" s="85"/>
      <c r="Z103" s="84"/>
      <c r="AA103" s="85"/>
      <c r="AB103" s="84"/>
      <c r="AC103" s="85"/>
      <c r="AD103" s="84"/>
      <c r="AE103" s="85"/>
      <c r="AF103" s="84"/>
      <c r="AG103" s="85"/>
      <c r="AH103" s="84"/>
      <c r="AI103" s="85"/>
      <c r="AJ103" s="84"/>
      <c r="AK103" s="85"/>
      <c r="AL103" s="86"/>
      <c r="AM103" s="85"/>
      <c r="AN103" s="122"/>
      <c r="AO103" s="288"/>
      <c r="AP103" s="123"/>
      <c r="AQ103" s="123"/>
      <c r="AR103" s="256" t="s">
        <v>213</v>
      </c>
      <c r="CG103" s="243">
        <v>0</v>
      </c>
      <c r="CH103" s="243">
        <v>0</v>
      </c>
      <c r="CI103" s="243">
        <v>0</v>
      </c>
      <c r="CJ103" s="243">
        <v>0</v>
      </c>
    </row>
    <row r="104" spans="1:88" x14ac:dyDescent="0.2">
      <c r="A104" s="596" t="s">
        <v>38</v>
      </c>
      <c r="B104" s="597"/>
      <c r="C104" s="318">
        <f t="shared" ref="C104:AQ104" si="11">SUM(C93:C103)</f>
        <v>1679</v>
      </c>
      <c r="D104" s="319">
        <f t="shared" si="11"/>
        <v>649</v>
      </c>
      <c r="E104" s="306">
        <f t="shared" si="11"/>
        <v>1161</v>
      </c>
      <c r="F104" s="320">
        <f t="shared" si="11"/>
        <v>64</v>
      </c>
      <c r="G104" s="277">
        <f t="shared" si="11"/>
        <v>73</v>
      </c>
      <c r="H104" s="320">
        <f t="shared" si="11"/>
        <v>33</v>
      </c>
      <c r="I104" s="277">
        <f t="shared" si="11"/>
        <v>35</v>
      </c>
      <c r="J104" s="264">
        <f t="shared" si="11"/>
        <v>21</v>
      </c>
      <c r="K104" s="267">
        <f t="shared" si="11"/>
        <v>18</v>
      </c>
      <c r="L104" s="264">
        <f t="shared" si="11"/>
        <v>9</v>
      </c>
      <c r="M104" s="267">
        <f t="shared" si="11"/>
        <v>41</v>
      </c>
      <c r="N104" s="264">
        <f t="shared" si="11"/>
        <v>11</v>
      </c>
      <c r="O104" s="267">
        <f t="shared" si="11"/>
        <v>93</v>
      </c>
      <c r="P104" s="264">
        <f t="shared" si="11"/>
        <v>44</v>
      </c>
      <c r="Q104" s="267">
        <f t="shared" si="11"/>
        <v>123</v>
      </c>
      <c r="R104" s="264">
        <f t="shared" si="11"/>
        <v>33</v>
      </c>
      <c r="S104" s="267">
        <f t="shared" si="11"/>
        <v>109</v>
      </c>
      <c r="T104" s="264">
        <f t="shared" si="11"/>
        <v>30</v>
      </c>
      <c r="U104" s="267">
        <f t="shared" si="11"/>
        <v>87</v>
      </c>
      <c r="V104" s="264">
        <f t="shared" si="11"/>
        <v>29</v>
      </c>
      <c r="W104" s="267">
        <f t="shared" si="11"/>
        <v>66</v>
      </c>
      <c r="X104" s="264">
        <f t="shared" si="11"/>
        <v>33</v>
      </c>
      <c r="Y104" s="267">
        <f t="shared" si="11"/>
        <v>53</v>
      </c>
      <c r="Z104" s="264">
        <f t="shared" si="11"/>
        <v>34</v>
      </c>
      <c r="AA104" s="267">
        <f t="shared" si="11"/>
        <v>54</v>
      </c>
      <c r="AB104" s="264">
        <f t="shared" si="11"/>
        <v>24</v>
      </c>
      <c r="AC104" s="267">
        <f t="shared" si="11"/>
        <v>40</v>
      </c>
      <c r="AD104" s="264">
        <f t="shared" si="11"/>
        <v>40</v>
      </c>
      <c r="AE104" s="267">
        <f t="shared" si="11"/>
        <v>47</v>
      </c>
      <c r="AF104" s="264">
        <f t="shared" si="11"/>
        <v>66</v>
      </c>
      <c r="AG104" s="267">
        <f t="shared" si="11"/>
        <v>88</v>
      </c>
      <c r="AH104" s="264">
        <f t="shared" si="11"/>
        <v>66</v>
      </c>
      <c r="AI104" s="267">
        <f t="shared" si="11"/>
        <v>76</v>
      </c>
      <c r="AJ104" s="264">
        <f t="shared" si="11"/>
        <v>62</v>
      </c>
      <c r="AK104" s="267">
        <f t="shared" si="11"/>
        <v>74</v>
      </c>
      <c r="AL104" s="268">
        <f t="shared" si="11"/>
        <v>50</v>
      </c>
      <c r="AM104" s="267">
        <f t="shared" si="11"/>
        <v>84</v>
      </c>
      <c r="AN104" s="321">
        <f t="shared" si="11"/>
        <v>1810</v>
      </c>
      <c r="AO104" s="277">
        <f t="shared" si="11"/>
        <v>1155</v>
      </c>
      <c r="AP104" s="322">
        <f t="shared" si="11"/>
        <v>0</v>
      </c>
      <c r="AQ104" s="322">
        <f t="shared" si="11"/>
        <v>0</v>
      </c>
      <c r="AR104" s="256"/>
    </row>
    <row r="105" spans="1:88" x14ac:dyDescent="0.2">
      <c r="A105" s="129" t="s">
        <v>214</v>
      </c>
      <c r="B105" s="129"/>
      <c r="C105" s="129"/>
      <c r="D105" s="129"/>
      <c r="E105" s="129"/>
      <c r="F105" s="129"/>
      <c r="G105" s="130"/>
      <c r="H105" s="130"/>
      <c r="I105" s="130"/>
      <c r="J105" s="130"/>
      <c r="K105" s="64"/>
      <c r="L105" s="64"/>
      <c r="M105" s="11"/>
      <c r="N105" s="6"/>
      <c r="O105" s="6"/>
      <c r="P105" s="6"/>
      <c r="Q105" s="6"/>
      <c r="R105" s="6"/>
      <c r="S105" s="6"/>
      <c r="T105" s="6"/>
      <c r="U105" s="6"/>
      <c r="V105" s="6"/>
      <c r="W105" s="6"/>
      <c r="X105" s="6"/>
      <c r="Y105" s="6"/>
      <c r="Z105" s="6"/>
      <c r="AA105" s="6"/>
      <c r="AB105" s="6"/>
      <c r="AC105" s="6"/>
      <c r="AD105" s="107"/>
      <c r="AE105" s="6"/>
      <c r="AF105" s="6"/>
      <c r="AG105" s="107"/>
      <c r="AH105" s="6"/>
      <c r="AI105" s="6"/>
      <c r="AJ105" s="107"/>
      <c r="AK105" s="6"/>
      <c r="AL105" s="6"/>
      <c r="AM105" s="107"/>
      <c r="AN105" s="107"/>
      <c r="AO105" s="107"/>
      <c r="AP105" s="6"/>
      <c r="AQ105" s="6"/>
    </row>
    <row r="106" spans="1:88" ht="14.25" customHeight="1" x14ac:dyDescent="0.2">
      <c r="A106" s="554" t="s">
        <v>107</v>
      </c>
      <c r="B106" s="534" t="s">
        <v>90</v>
      </c>
      <c r="C106" s="557" t="s">
        <v>91</v>
      </c>
      <c r="D106" s="558"/>
      <c r="E106" s="539"/>
      <c r="F106" s="562" t="s">
        <v>92</v>
      </c>
      <c r="G106" s="563"/>
      <c r="H106" s="563"/>
      <c r="I106" s="563"/>
      <c r="J106" s="563"/>
      <c r="K106" s="563"/>
      <c r="L106" s="563"/>
      <c r="M106" s="563"/>
      <c r="N106" s="563"/>
      <c r="O106" s="563"/>
      <c r="P106" s="563"/>
      <c r="Q106" s="563"/>
      <c r="R106" s="563"/>
      <c r="S106" s="563"/>
      <c r="T106" s="563"/>
      <c r="U106" s="563"/>
      <c r="V106" s="563"/>
      <c r="W106" s="563"/>
      <c r="X106" s="563"/>
      <c r="Y106" s="563"/>
      <c r="Z106" s="563"/>
      <c r="AA106" s="563"/>
      <c r="AB106" s="563"/>
      <c r="AC106" s="563"/>
      <c r="AD106" s="563"/>
      <c r="AE106" s="563"/>
      <c r="AF106" s="563"/>
      <c r="AG106" s="563"/>
      <c r="AH106" s="563"/>
      <c r="AI106" s="563"/>
      <c r="AJ106" s="563"/>
      <c r="AK106" s="563"/>
      <c r="AL106" s="563"/>
      <c r="AM106" s="564"/>
      <c r="AN106" s="534" t="s">
        <v>93</v>
      </c>
      <c r="AO106" s="534" t="s">
        <v>215</v>
      </c>
      <c r="AP106" s="545" t="s">
        <v>210</v>
      </c>
      <c r="AQ106" s="545" t="s">
        <v>211</v>
      </c>
    </row>
    <row r="107" spans="1:88" x14ac:dyDescent="0.2">
      <c r="A107" s="555"/>
      <c r="B107" s="535"/>
      <c r="C107" s="559"/>
      <c r="D107" s="560"/>
      <c r="E107" s="561"/>
      <c r="F107" s="548" t="s">
        <v>18</v>
      </c>
      <c r="G107" s="549"/>
      <c r="H107" s="550" t="s">
        <v>19</v>
      </c>
      <c r="I107" s="551"/>
      <c r="J107" s="548" t="s">
        <v>20</v>
      </c>
      <c r="K107" s="549"/>
      <c r="L107" s="548" t="s">
        <v>21</v>
      </c>
      <c r="M107" s="549"/>
      <c r="N107" s="548" t="s">
        <v>22</v>
      </c>
      <c r="O107" s="549"/>
      <c r="P107" s="537" t="s">
        <v>23</v>
      </c>
      <c r="Q107" s="538"/>
      <c r="R107" s="537" t="s">
        <v>24</v>
      </c>
      <c r="S107" s="538"/>
      <c r="T107" s="537" t="s">
        <v>25</v>
      </c>
      <c r="U107" s="538"/>
      <c r="V107" s="537" t="s">
        <v>26</v>
      </c>
      <c r="W107" s="538"/>
      <c r="X107" s="537" t="s">
        <v>27</v>
      </c>
      <c r="Y107" s="538"/>
      <c r="Z107" s="537" t="s">
        <v>28</v>
      </c>
      <c r="AA107" s="538"/>
      <c r="AB107" s="537" t="s">
        <v>29</v>
      </c>
      <c r="AC107" s="538"/>
      <c r="AD107" s="537" t="s">
        <v>30</v>
      </c>
      <c r="AE107" s="538"/>
      <c r="AF107" s="537" t="s">
        <v>31</v>
      </c>
      <c r="AG107" s="538"/>
      <c r="AH107" s="537" t="s">
        <v>32</v>
      </c>
      <c r="AI107" s="538"/>
      <c r="AJ107" s="537" t="s">
        <v>33</v>
      </c>
      <c r="AK107" s="538"/>
      <c r="AL107" s="537" t="s">
        <v>34</v>
      </c>
      <c r="AM107" s="538"/>
      <c r="AN107" s="535"/>
      <c r="AO107" s="535"/>
      <c r="AP107" s="546"/>
      <c r="AQ107" s="546"/>
      <c r="AR107" s="243"/>
    </row>
    <row r="108" spans="1:88" x14ac:dyDescent="0.2">
      <c r="A108" s="556"/>
      <c r="B108" s="536"/>
      <c r="C108" s="231" t="s">
        <v>212</v>
      </c>
      <c r="D108" s="231" t="s">
        <v>216</v>
      </c>
      <c r="E108" s="323" t="s">
        <v>217</v>
      </c>
      <c r="F108" s="230" t="s">
        <v>216</v>
      </c>
      <c r="G108" s="18" t="s">
        <v>217</v>
      </c>
      <c r="H108" s="13" t="s">
        <v>216</v>
      </c>
      <c r="I108" s="232" t="s">
        <v>217</v>
      </c>
      <c r="J108" s="230" t="s">
        <v>216</v>
      </c>
      <c r="K108" s="18" t="s">
        <v>217</v>
      </c>
      <c r="L108" s="230" t="s">
        <v>216</v>
      </c>
      <c r="M108" s="18" t="s">
        <v>217</v>
      </c>
      <c r="N108" s="230" t="s">
        <v>216</v>
      </c>
      <c r="O108" s="18" t="s">
        <v>217</v>
      </c>
      <c r="P108" s="13" t="s">
        <v>216</v>
      </c>
      <c r="Q108" s="232" t="s">
        <v>217</v>
      </c>
      <c r="R108" s="13" t="s">
        <v>216</v>
      </c>
      <c r="S108" s="232" t="s">
        <v>217</v>
      </c>
      <c r="T108" s="230" t="s">
        <v>216</v>
      </c>
      <c r="U108" s="18" t="s">
        <v>217</v>
      </c>
      <c r="V108" s="13" t="s">
        <v>216</v>
      </c>
      <c r="W108" s="232" t="s">
        <v>217</v>
      </c>
      <c r="X108" s="13" t="s">
        <v>216</v>
      </c>
      <c r="Y108" s="232" t="s">
        <v>217</v>
      </c>
      <c r="Z108" s="230" t="s">
        <v>216</v>
      </c>
      <c r="AA108" s="18" t="s">
        <v>217</v>
      </c>
      <c r="AB108" s="230" t="s">
        <v>216</v>
      </c>
      <c r="AC108" s="18" t="s">
        <v>217</v>
      </c>
      <c r="AD108" s="13" t="s">
        <v>216</v>
      </c>
      <c r="AE108" s="232" t="s">
        <v>217</v>
      </c>
      <c r="AF108" s="13" t="s">
        <v>216</v>
      </c>
      <c r="AG108" s="232" t="s">
        <v>217</v>
      </c>
      <c r="AH108" s="230" t="s">
        <v>216</v>
      </c>
      <c r="AI108" s="18" t="s">
        <v>217</v>
      </c>
      <c r="AJ108" s="13" t="s">
        <v>216</v>
      </c>
      <c r="AK108" s="232" t="s">
        <v>217</v>
      </c>
      <c r="AL108" s="230" t="s">
        <v>216</v>
      </c>
      <c r="AM108" s="18" t="s">
        <v>217</v>
      </c>
      <c r="AN108" s="536"/>
      <c r="AO108" s="536"/>
      <c r="AP108" s="547"/>
      <c r="AQ108" s="547"/>
      <c r="AR108" s="243"/>
    </row>
    <row r="109" spans="1:88" x14ac:dyDescent="0.2">
      <c r="A109" s="598" t="s">
        <v>108</v>
      </c>
      <c r="B109" s="131" t="s">
        <v>95</v>
      </c>
      <c r="C109" s="324">
        <f t="shared" ref="C109:C119" si="12">SUM(D109+E109)</f>
        <v>0</v>
      </c>
      <c r="D109" s="324">
        <f t="shared" ref="D109:D117" si="13">SUM(F109+H109+J109+L109+N109+P109+R109+T109+V109+X109+Z109+AB109+AD109+AF109+AH109+AJ109+AL109)</f>
        <v>0</v>
      </c>
      <c r="E109" s="324">
        <f t="shared" ref="E109:E117" si="14">SUM(G109+I109+K109+M109+O109+Q109+S109+U109+W109+Y109+AA109+AC109+AE109+AG109+AI109+AK109+AM109)</f>
        <v>0</v>
      </c>
      <c r="F109" s="23"/>
      <c r="G109" s="301"/>
      <c r="H109" s="23"/>
      <c r="I109" s="301"/>
      <c r="J109" s="23"/>
      <c r="K109" s="34"/>
      <c r="L109" s="23"/>
      <c r="M109" s="34"/>
      <c r="N109" s="23"/>
      <c r="O109" s="34"/>
      <c r="P109" s="23"/>
      <c r="Q109" s="34"/>
      <c r="R109" s="23"/>
      <c r="S109" s="34"/>
      <c r="T109" s="23"/>
      <c r="U109" s="34"/>
      <c r="V109" s="23"/>
      <c r="W109" s="34"/>
      <c r="X109" s="23"/>
      <c r="Y109" s="34"/>
      <c r="Z109" s="23"/>
      <c r="AA109" s="34"/>
      <c r="AB109" s="23"/>
      <c r="AC109" s="34"/>
      <c r="AD109" s="23"/>
      <c r="AE109" s="34"/>
      <c r="AF109" s="23"/>
      <c r="AG109" s="34"/>
      <c r="AH109" s="23"/>
      <c r="AI109" s="34"/>
      <c r="AJ109" s="23"/>
      <c r="AK109" s="34"/>
      <c r="AL109" s="111"/>
      <c r="AM109" s="34"/>
      <c r="AN109" s="110"/>
      <c r="AO109" s="110"/>
      <c r="AP109" s="110"/>
      <c r="AQ109" s="110"/>
      <c r="AR109" s="256" t="s">
        <v>213</v>
      </c>
      <c r="CG109" s="243">
        <v>0</v>
      </c>
      <c r="CH109" s="243">
        <v>0</v>
      </c>
      <c r="CI109" s="243">
        <v>0</v>
      </c>
    </row>
    <row r="110" spans="1:88" x14ac:dyDescent="0.2">
      <c r="A110" s="599"/>
      <c r="B110" s="133" t="s">
        <v>96</v>
      </c>
      <c r="C110" s="316">
        <f t="shared" si="12"/>
        <v>20</v>
      </c>
      <c r="D110" s="316">
        <f t="shared" si="13"/>
        <v>6</v>
      </c>
      <c r="E110" s="316">
        <f t="shared" si="14"/>
        <v>14</v>
      </c>
      <c r="F110" s="84"/>
      <c r="G110" s="288"/>
      <c r="H110" s="84"/>
      <c r="I110" s="288"/>
      <c r="J110" s="84"/>
      <c r="K110" s="85"/>
      <c r="L110" s="84">
        <v>1</v>
      </c>
      <c r="M110" s="85">
        <v>2</v>
      </c>
      <c r="N110" s="84">
        <v>1</v>
      </c>
      <c r="O110" s="85">
        <v>3</v>
      </c>
      <c r="P110" s="84">
        <v>2</v>
      </c>
      <c r="Q110" s="85">
        <v>4</v>
      </c>
      <c r="R110" s="84"/>
      <c r="S110" s="85"/>
      <c r="T110" s="84"/>
      <c r="U110" s="85">
        <v>1</v>
      </c>
      <c r="V110" s="84">
        <v>1</v>
      </c>
      <c r="W110" s="85">
        <v>2</v>
      </c>
      <c r="X110" s="84"/>
      <c r="Y110" s="85"/>
      <c r="Z110" s="84">
        <v>1</v>
      </c>
      <c r="AA110" s="85">
        <v>1</v>
      </c>
      <c r="AB110" s="84"/>
      <c r="AC110" s="85"/>
      <c r="AD110" s="84"/>
      <c r="AE110" s="85">
        <v>1</v>
      </c>
      <c r="AF110" s="84"/>
      <c r="AG110" s="85"/>
      <c r="AH110" s="84"/>
      <c r="AI110" s="85"/>
      <c r="AJ110" s="84"/>
      <c r="AK110" s="85"/>
      <c r="AL110" s="86"/>
      <c r="AM110" s="85"/>
      <c r="AN110" s="122">
        <v>20</v>
      </c>
      <c r="AO110" s="122">
        <v>0</v>
      </c>
      <c r="AP110" s="122">
        <v>0</v>
      </c>
      <c r="AQ110" s="122">
        <v>0</v>
      </c>
      <c r="AR110" s="256" t="s">
        <v>213</v>
      </c>
      <c r="CG110" s="243">
        <v>0</v>
      </c>
      <c r="CH110" s="243">
        <v>0</v>
      </c>
      <c r="CI110" s="243">
        <v>0</v>
      </c>
    </row>
    <row r="111" spans="1:88" x14ac:dyDescent="0.2">
      <c r="A111" s="600" t="s">
        <v>109</v>
      </c>
      <c r="B111" s="131" t="s">
        <v>95</v>
      </c>
      <c r="C111" s="324">
        <f t="shared" si="12"/>
        <v>0</v>
      </c>
      <c r="D111" s="324">
        <f t="shared" si="13"/>
        <v>0</v>
      </c>
      <c r="E111" s="324">
        <f t="shared" si="14"/>
        <v>0</v>
      </c>
      <c r="F111" s="23"/>
      <c r="G111" s="301"/>
      <c r="H111" s="23"/>
      <c r="I111" s="301"/>
      <c r="J111" s="23"/>
      <c r="K111" s="34"/>
      <c r="L111" s="23"/>
      <c r="M111" s="34"/>
      <c r="N111" s="23"/>
      <c r="O111" s="34"/>
      <c r="P111" s="23"/>
      <c r="Q111" s="34"/>
      <c r="R111" s="23"/>
      <c r="S111" s="34"/>
      <c r="T111" s="23"/>
      <c r="U111" s="34"/>
      <c r="V111" s="23"/>
      <c r="W111" s="34"/>
      <c r="X111" s="23"/>
      <c r="Y111" s="34"/>
      <c r="Z111" s="23"/>
      <c r="AA111" s="34"/>
      <c r="AB111" s="23"/>
      <c r="AC111" s="34"/>
      <c r="AD111" s="23"/>
      <c r="AE111" s="34"/>
      <c r="AF111" s="23"/>
      <c r="AG111" s="34"/>
      <c r="AH111" s="23"/>
      <c r="AI111" s="34"/>
      <c r="AJ111" s="23"/>
      <c r="AK111" s="34"/>
      <c r="AL111" s="111"/>
      <c r="AM111" s="34"/>
      <c r="AN111" s="110"/>
      <c r="AO111" s="110"/>
      <c r="AP111" s="110"/>
      <c r="AQ111" s="110"/>
      <c r="AR111" s="256" t="s">
        <v>213</v>
      </c>
      <c r="CG111" s="243">
        <v>0</v>
      </c>
      <c r="CH111" s="243">
        <v>0</v>
      </c>
      <c r="CI111" s="243">
        <v>0</v>
      </c>
    </row>
    <row r="112" spans="1:88" x14ac:dyDescent="0.2">
      <c r="A112" s="601"/>
      <c r="B112" s="134" t="s">
        <v>96</v>
      </c>
      <c r="C112" s="304">
        <f t="shared" si="12"/>
        <v>36</v>
      </c>
      <c r="D112" s="304">
        <f t="shared" si="13"/>
        <v>30</v>
      </c>
      <c r="E112" s="304">
        <f t="shared" si="14"/>
        <v>6</v>
      </c>
      <c r="F112" s="27"/>
      <c r="G112" s="72"/>
      <c r="H112" s="27"/>
      <c r="I112" s="72"/>
      <c r="J112" s="27"/>
      <c r="K112" s="28"/>
      <c r="L112" s="27"/>
      <c r="M112" s="28"/>
      <c r="N112" s="27">
        <v>1</v>
      </c>
      <c r="O112" s="28">
        <v>1</v>
      </c>
      <c r="P112" s="27">
        <v>5</v>
      </c>
      <c r="Q112" s="28">
        <v>2</v>
      </c>
      <c r="R112" s="27">
        <v>7</v>
      </c>
      <c r="S112" s="28">
        <v>2</v>
      </c>
      <c r="T112" s="27">
        <v>2</v>
      </c>
      <c r="U112" s="28">
        <v>1</v>
      </c>
      <c r="V112" s="27">
        <v>7</v>
      </c>
      <c r="W112" s="28"/>
      <c r="X112" s="27">
        <v>5</v>
      </c>
      <c r="Y112" s="28"/>
      <c r="Z112" s="27">
        <v>2</v>
      </c>
      <c r="AA112" s="28"/>
      <c r="AB112" s="27"/>
      <c r="AC112" s="28"/>
      <c r="AD112" s="27"/>
      <c r="AE112" s="28"/>
      <c r="AF112" s="27">
        <v>1</v>
      </c>
      <c r="AG112" s="28"/>
      <c r="AH112" s="27"/>
      <c r="AI112" s="28"/>
      <c r="AJ112" s="27"/>
      <c r="AK112" s="28"/>
      <c r="AL112" s="33"/>
      <c r="AM112" s="28"/>
      <c r="AN112" s="118">
        <v>36</v>
      </c>
      <c r="AO112" s="118">
        <v>0</v>
      </c>
      <c r="AP112" s="118">
        <v>0</v>
      </c>
      <c r="AQ112" s="118">
        <v>0</v>
      </c>
      <c r="AR112" s="256" t="s">
        <v>213</v>
      </c>
      <c r="CG112" s="243">
        <v>0</v>
      </c>
      <c r="CH112" s="243">
        <v>0</v>
      </c>
      <c r="CI112" s="243">
        <v>0</v>
      </c>
    </row>
    <row r="113" spans="1:87" x14ac:dyDescent="0.2">
      <c r="A113" s="602"/>
      <c r="B113" s="133" t="s">
        <v>110</v>
      </c>
      <c r="C113" s="316">
        <f t="shared" si="12"/>
        <v>0</v>
      </c>
      <c r="D113" s="316">
        <f t="shared" si="13"/>
        <v>0</v>
      </c>
      <c r="E113" s="316">
        <f t="shared" si="14"/>
        <v>0</v>
      </c>
      <c r="F113" s="84"/>
      <c r="G113" s="288"/>
      <c r="H113" s="84"/>
      <c r="I113" s="288"/>
      <c r="J113" s="84"/>
      <c r="K113" s="85"/>
      <c r="L113" s="84"/>
      <c r="M113" s="85"/>
      <c r="N113" s="84"/>
      <c r="O113" s="85"/>
      <c r="P113" s="84"/>
      <c r="Q113" s="85"/>
      <c r="R113" s="84"/>
      <c r="S113" s="85"/>
      <c r="T113" s="84"/>
      <c r="U113" s="85"/>
      <c r="V113" s="84"/>
      <c r="W113" s="85"/>
      <c r="X113" s="84"/>
      <c r="Y113" s="85"/>
      <c r="Z113" s="84"/>
      <c r="AA113" s="85"/>
      <c r="AB113" s="84"/>
      <c r="AC113" s="85"/>
      <c r="AD113" s="84"/>
      <c r="AE113" s="85"/>
      <c r="AF113" s="84"/>
      <c r="AG113" s="85"/>
      <c r="AH113" s="84"/>
      <c r="AI113" s="85"/>
      <c r="AJ113" s="84"/>
      <c r="AK113" s="85"/>
      <c r="AL113" s="86"/>
      <c r="AM113" s="85"/>
      <c r="AN113" s="122"/>
      <c r="AO113" s="122"/>
      <c r="AP113" s="122"/>
      <c r="AQ113" s="122"/>
      <c r="AR113" s="256" t="s">
        <v>213</v>
      </c>
      <c r="CG113" s="243">
        <v>0</v>
      </c>
      <c r="CH113" s="243">
        <v>0</v>
      </c>
      <c r="CI113" s="243">
        <v>0</v>
      </c>
    </row>
    <row r="114" spans="1:87" x14ac:dyDescent="0.2">
      <c r="A114" s="539" t="s">
        <v>111</v>
      </c>
      <c r="B114" s="131" t="s">
        <v>95</v>
      </c>
      <c r="C114" s="324">
        <f t="shared" si="12"/>
        <v>0</v>
      </c>
      <c r="D114" s="324">
        <f t="shared" si="13"/>
        <v>0</v>
      </c>
      <c r="E114" s="324">
        <f t="shared" si="14"/>
        <v>0</v>
      </c>
      <c r="F114" s="23"/>
      <c r="G114" s="301"/>
      <c r="H114" s="23"/>
      <c r="I114" s="301"/>
      <c r="J114" s="23"/>
      <c r="K114" s="34"/>
      <c r="L114" s="23"/>
      <c r="M114" s="34"/>
      <c r="N114" s="23"/>
      <c r="O114" s="34"/>
      <c r="P114" s="23"/>
      <c r="Q114" s="34"/>
      <c r="R114" s="23"/>
      <c r="S114" s="34"/>
      <c r="T114" s="23"/>
      <c r="U114" s="34"/>
      <c r="V114" s="23"/>
      <c r="W114" s="301"/>
      <c r="X114" s="23"/>
      <c r="Y114" s="34"/>
      <c r="Z114" s="23"/>
      <c r="AA114" s="34"/>
      <c r="AB114" s="23"/>
      <c r="AC114" s="34"/>
      <c r="AD114" s="23"/>
      <c r="AE114" s="34"/>
      <c r="AF114" s="23"/>
      <c r="AG114" s="34"/>
      <c r="AH114" s="23"/>
      <c r="AI114" s="34"/>
      <c r="AJ114" s="23"/>
      <c r="AK114" s="34"/>
      <c r="AL114" s="111"/>
      <c r="AM114" s="34"/>
      <c r="AN114" s="110"/>
      <c r="AO114" s="110"/>
      <c r="AP114" s="110"/>
      <c r="AQ114" s="110"/>
      <c r="AR114" s="256" t="s">
        <v>213</v>
      </c>
      <c r="CG114" s="243">
        <v>0</v>
      </c>
      <c r="CH114" s="243">
        <v>0</v>
      </c>
      <c r="CI114" s="243">
        <v>0</v>
      </c>
    </row>
    <row r="115" spans="1:87" x14ac:dyDescent="0.2">
      <c r="A115" s="540"/>
      <c r="B115" s="134" t="s">
        <v>96</v>
      </c>
      <c r="C115" s="304">
        <f t="shared" si="12"/>
        <v>30</v>
      </c>
      <c r="D115" s="304">
        <f t="shared" si="13"/>
        <v>24</v>
      </c>
      <c r="E115" s="304">
        <f t="shared" si="14"/>
        <v>6</v>
      </c>
      <c r="F115" s="84"/>
      <c r="G115" s="288"/>
      <c r="H115" s="84"/>
      <c r="I115" s="288"/>
      <c r="J115" s="84"/>
      <c r="K115" s="85"/>
      <c r="L115" s="84"/>
      <c r="M115" s="85"/>
      <c r="N115" s="84">
        <v>2</v>
      </c>
      <c r="O115" s="85"/>
      <c r="P115" s="84">
        <v>3</v>
      </c>
      <c r="Q115" s="85">
        <v>1</v>
      </c>
      <c r="R115" s="84">
        <v>6</v>
      </c>
      <c r="S115" s="85">
        <v>2</v>
      </c>
      <c r="T115" s="84">
        <v>2</v>
      </c>
      <c r="U115" s="85"/>
      <c r="V115" s="84">
        <v>5</v>
      </c>
      <c r="W115" s="85">
        <v>1</v>
      </c>
      <c r="X115" s="84">
        <v>4</v>
      </c>
      <c r="Y115" s="85">
        <v>1</v>
      </c>
      <c r="Z115" s="84">
        <v>1</v>
      </c>
      <c r="AA115" s="85">
        <v>1</v>
      </c>
      <c r="AB115" s="84"/>
      <c r="AC115" s="85"/>
      <c r="AD115" s="84"/>
      <c r="AE115" s="85"/>
      <c r="AF115" s="84">
        <v>1</v>
      </c>
      <c r="AG115" s="85"/>
      <c r="AH115" s="84"/>
      <c r="AI115" s="85"/>
      <c r="AJ115" s="84"/>
      <c r="AK115" s="85"/>
      <c r="AL115" s="86"/>
      <c r="AM115" s="85"/>
      <c r="AN115" s="122">
        <v>0</v>
      </c>
      <c r="AO115" s="122">
        <v>0</v>
      </c>
      <c r="AP115" s="122">
        <v>0</v>
      </c>
      <c r="AQ115" s="122">
        <v>0</v>
      </c>
      <c r="AR115" s="256" t="s">
        <v>213</v>
      </c>
      <c r="CG115" s="243">
        <v>0</v>
      </c>
      <c r="CH115" s="243">
        <v>0</v>
      </c>
      <c r="CI115" s="243">
        <v>0</v>
      </c>
    </row>
    <row r="116" spans="1:87" x14ac:dyDescent="0.2">
      <c r="A116" s="539" t="s">
        <v>112</v>
      </c>
      <c r="B116" s="131" t="s">
        <v>95</v>
      </c>
      <c r="C116" s="324">
        <f t="shared" si="12"/>
        <v>0</v>
      </c>
      <c r="D116" s="324">
        <f t="shared" si="13"/>
        <v>0</v>
      </c>
      <c r="E116" s="324">
        <f t="shared" si="14"/>
        <v>0</v>
      </c>
      <c r="F116" s="23"/>
      <c r="G116" s="301"/>
      <c r="H116" s="23"/>
      <c r="I116" s="301"/>
      <c r="J116" s="23"/>
      <c r="K116" s="34"/>
      <c r="L116" s="23"/>
      <c r="M116" s="34"/>
      <c r="N116" s="23"/>
      <c r="O116" s="34"/>
      <c r="P116" s="23"/>
      <c r="Q116" s="34"/>
      <c r="R116" s="23"/>
      <c r="S116" s="34"/>
      <c r="T116" s="23"/>
      <c r="U116" s="34"/>
      <c r="V116" s="312"/>
      <c r="W116" s="135"/>
      <c r="X116" s="312"/>
      <c r="Y116" s="135"/>
      <c r="Z116" s="312"/>
      <c r="AA116" s="135"/>
      <c r="AB116" s="312"/>
      <c r="AC116" s="135"/>
      <c r="AD116" s="312"/>
      <c r="AE116" s="135"/>
      <c r="AF116" s="312"/>
      <c r="AG116" s="135"/>
      <c r="AH116" s="312"/>
      <c r="AI116" s="135"/>
      <c r="AJ116" s="312"/>
      <c r="AK116" s="135"/>
      <c r="AL116" s="176"/>
      <c r="AM116" s="135"/>
      <c r="AN116" s="110"/>
      <c r="AO116" s="110"/>
      <c r="AP116" s="110"/>
      <c r="AQ116" s="110"/>
      <c r="AR116" s="256" t="s">
        <v>213</v>
      </c>
      <c r="CG116" s="243">
        <v>0</v>
      </c>
      <c r="CH116" s="243">
        <v>0</v>
      </c>
      <c r="CI116" s="243">
        <v>0</v>
      </c>
    </row>
    <row r="117" spans="1:87" x14ac:dyDescent="0.2">
      <c r="A117" s="540"/>
      <c r="B117" s="134" t="s">
        <v>96</v>
      </c>
      <c r="C117" s="304">
        <f t="shared" si="12"/>
        <v>6</v>
      </c>
      <c r="D117" s="304">
        <f t="shared" si="13"/>
        <v>6</v>
      </c>
      <c r="E117" s="304">
        <f t="shared" si="14"/>
        <v>0</v>
      </c>
      <c r="F117" s="84"/>
      <c r="G117" s="288"/>
      <c r="H117" s="84"/>
      <c r="I117" s="288"/>
      <c r="J117" s="84"/>
      <c r="K117" s="85"/>
      <c r="L117" s="84"/>
      <c r="M117" s="85"/>
      <c r="N117" s="84"/>
      <c r="O117" s="85"/>
      <c r="P117" s="84">
        <v>3</v>
      </c>
      <c r="Q117" s="85"/>
      <c r="R117" s="84">
        <v>1</v>
      </c>
      <c r="S117" s="85"/>
      <c r="T117" s="84">
        <v>1</v>
      </c>
      <c r="U117" s="85"/>
      <c r="V117" s="79">
        <v>1</v>
      </c>
      <c r="W117" s="313"/>
      <c r="X117" s="312"/>
      <c r="Y117" s="135"/>
      <c r="Z117" s="312"/>
      <c r="AA117" s="135"/>
      <c r="AB117" s="312"/>
      <c r="AC117" s="135"/>
      <c r="AD117" s="312"/>
      <c r="AE117" s="135"/>
      <c r="AF117" s="312"/>
      <c r="AG117" s="135"/>
      <c r="AH117" s="312"/>
      <c r="AI117" s="135"/>
      <c r="AJ117" s="312"/>
      <c r="AK117" s="135"/>
      <c r="AL117" s="176"/>
      <c r="AM117" s="135"/>
      <c r="AN117" s="137">
        <v>0</v>
      </c>
      <c r="AO117" s="137">
        <v>0</v>
      </c>
      <c r="AP117" s="137">
        <v>0</v>
      </c>
      <c r="AQ117" s="137">
        <v>0</v>
      </c>
      <c r="AR117" s="256" t="s">
        <v>213</v>
      </c>
      <c r="CG117" s="243">
        <v>0</v>
      </c>
      <c r="CH117" s="243">
        <v>0</v>
      </c>
      <c r="CI117" s="243">
        <v>0</v>
      </c>
    </row>
    <row r="118" spans="1:87" x14ac:dyDescent="0.2">
      <c r="A118" s="534" t="s">
        <v>113</v>
      </c>
      <c r="B118" s="138" t="s">
        <v>95</v>
      </c>
      <c r="C118" s="291">
        <f t="shared" si="12"/>
        <v>0</v>
      </c>
      <c r="D118" s="291">
        <f>SUM(L118+N118+P118+R118+T118+V118+X118+Z118+AB118+AD118+AF118+AH118+AJ118+AL118)</f>
        <v>0</v>
      </c>
      <c r="E118" s="291">
        <f>SUM(M118+O118+Q118+S118+U118+W118+Y118+AA118+AC118+AE118+AG118+AI118+AK118+AM118)</f>
        <v>0</v>
      </c>
      <c r="F118" s="325"/>
      <c r="G118" s="326"/>
      <c r="H118" s="325"/>
      <c r="I118" s="326"/>
      <c r="J118" s="325"/>
      <c r="K118" s="326"/>
      <c r="L118" s="250"/>
      <c r="M118" s="142"/>
      <c r="N118" s="293"/>
      <c r="O118" s="142"/>
      <c r="P118" s="293"/>
      <c r="Q118" s="142"/>
      <c r="R118" s="293"/>
      <c r="S118" s="142"/>
      <c r="T118" s="293"/>
      <c r="U118" s="142"/>
      <c r="V118" s="293"/>
      <c r="W118" s="142"/>
      <c r="X118" s="293"/>
      <c r="Y118" s="142"/>
      <c r="Z118" s="293"/>
      <c r="AA118" s="142"/>
      <c r="AB118" s="293"/>
      <c r="AC118" s="142"/>
      <c r="AD118" s="293"/>
      <c r="AE118" s="142"/>
      <c r="AF118" s="293"/>
      <c r="AG118" s="142"/>
      <c r="AH118" s="293"/>
      <c r="AI118" s="142"/>
      <c r="AJ118" s="293"/>
      <c r="AK118" s="142"/>
      <c r="AL118" s="295"/>
      <c r="AM118" s="142"/>
      <c r="AN118" s="143"/>
      <c r="AO118" s="143"/>
      <c r="AP118" s="143"/>
      <c r="AQ118" s="143"/>
      <c r="AR118" s="256" t="s">
        <v>213</v>
      </c>
      <c r="CG118" s="243">
        <v>0</v>
      </c>
      <c r="CH118" s="243">
        <v>0</v>
      </c>
      <c r="CI118" s="243">
        <v>0</v>
      </c>
    </row>
    <row r="119" spans="1:87" x14ac:dyDescent="0.2">
      <c r="A119" s="536"/>
      <c r="B119" s="133" t="s">
        <v>96</v>
      </c>
      <c r="C119" s="316">
        <f t="shared" si="12"/>
        <v>3</v>
      </c>
      <c r="D119" s="316">
        <f>SUM(L119+N119+P119+R119+T119+V119+X119+Z119+AB119+AD119+AF119+AH119+AJ119+AL119)</f>
        <v>0</v>
      </c>
      <c r="E119" s="316">
        <f>SUM(M119+O119+Q119+S119+U119+W119+Y119+AA119+AC119+AE119+AG119+AI119+AK119+AM119)</f>
        <v>3</v>
      </c>
      <c r="F119" s="308"/>
      <c r="G119" s="309"/>
      <c r="H119" s="308"/>
      <c r="I119" s="309"/>
      <c r="J119" s="308"/>
      <c r="K119" s="309"/>
      <c r="L119" s="327"/>
      <c r="M119" s="85">
        <v>1</v>
      </c>
      <c r="N119" s="84"/>
      <c r="O119" s="85"/>
      <c r="P119" s="84"/>
      <c r="Q119" s="85"/>
      <c r="R119" s="84"/>
      <c r="S119" s="85"/>
      <c r="T119" s="84"/>
      <c r="U119" s="85">
        <v>1</v>
      </c>
      <c r="V119" s="84"/>
      <c r="W119" s="85"/>
      <c r="X119" s="84"/>
      <c r="Y119" s="85"/>
      <c r="Z119" s="84"/>
      <c r="AA119" s="85">
        <v>1</v>
      </c>
      <c r="AB119" s="84"/>
      <c r="AC119" s="85"/>
      <c r="AD119" s="84"/>
      <c r="AE119" s="85"/>
      <c r="AF119" s="84"/>
      <c r="AG119" s="85"/>
      <c r="AH119" s="84"/>
      <c r="AI119" s="85"/>
      <c r="AJ119" s="84"/>
      <c r="AK119" s="85"/>
      <c r="AL119" s="86"/>
      <c r="AM119" s="85"/>
      <c r="AN119" s="122">
        <v>0</v>
      </c>
      <c r="AO119" s="122">
        <v>0</v>
      </c>
      <c r="AP119" s="122">
        <v>0</v>
      </c>
      <c r="AQ119" s="122">
        <v>0</v>
      </c>
      <c r="AR119" s="256" t="s">
        <v>213</v>
      </c>
      <c r="CG119" s="243">
        <v>0</v>
      </c>
      <c r="CH119" s="243">
        <v>0</v>
      </c>
      <c r="CI119" s="243">
        <v>0</v>
      </c>
    </row>
    <row r="120" spans="1:87" x14ac:dyDescent="0.2">
      <c r="AA120" s="6"/>
      <c r="AB120" s="107"/>
      <c r="AC120" s="6"/>
      <c r="AD120" s="6"/>
      <c r="AE120" s="6"/>
    </row>
    <row r="121" spans="1:87" ht="39" customHeight="1" x14ac:dyDescent="0.2">
      <c r="AA121" s="6"/>
      <c r="AB121" s="107"/>
      <c r="AC121" s="6"/>
      <c r="AD121" s="6"/>
      <c r="AE121" s="6"/>
    </row>
    <row r="122" spans="1:87" x14ac:dyDescent="0.2">
      <c r="AA122" s="6"/>
      <c r="AB122" s="107"/>
      <c r="AC122" s="6"/>
      <c r="AD122" s="6"/>
      <c r="AE122" s="6"/>
    </row>
    <row r="123" spans="1:87" x14ac:dyDescent="0.2">
      <c r="AA123" s="6"/>
      <c r="AB123" s="107"/>
      <c r="AC123" s="6"/>
      <c r="AD123" s="6"/>
      <c r="AE123" s="6"/>
    </row>
    <row r="124" spans="1:87" x14ac:dyDescent="0.2">
      <c r="AA124" s="6"/>
      <c r="AB124" s="107"/>
      <c r="AC124" s="6"/>
      <c r="AD124" s="6"/>
      <c r="AE124" s="6"/>
    </row>
    <row r="125" spans="1:87" x14ac:dyDescent="0.2">
      <c r="AA125" s="6"/>
      <c r="AB125" s="107"/>
      <c r="AC125" s="6"/>
      <c r="AD125" s="6"/>
      <c r="AE125" s="6"/>
    </row>
    <row r="126" spans="1:87" x14ac:dyDescent="0.2">
      <c r="AA126" s="6"/>
      <c r="AB126" s="107"/>
      <c r="AC126" s="6"/>
      <c r="AD126" s="6"/>
      <c r="AE126" s="6"/>
    </row>
    <row r="127" spans="1:87" x14ac:dyDescent="0.2">
      <c r="AA127" s="6"/>
      <c r="AB127" s="107"/>
      <c r="AC127" s="6"/>
      <c r="AD127" s="6"/>
      <c r="AE127" s="6"/>
    </row>
    <row r="128" spans="1:87" x14ac:dyDescent="0.2">
      <c r="AA128" s="6"/>
      <c r="AB128" s="6"/>
      <c r="AC128" s="6"/>
      <c r="AD128" s="107"/>
      <c r="AE128" s="6"/>
    </row>
    <row r="129" spans="1:43" x14ac:dyDescent="0.2">
      <c r="AA129" s="6"/>
      <c r="AB129" s="6"/>
      <c r="AC129" s="6"/>
      <c r="AD129" s="107"/>
      <c r="AE129" s="6"/>
    </row>
    <row r="130" spans="1:43" x14ac:dyDescent="0.2">
      <c r="AA130" s="107"/>
      <c r="AB130" s="107"/>
      <c r="AC130" s="107"/>
      <c r="AD130" s="107"/>
      <c r="AE130" s="107"/>
      <c r="AF130" s="107"/>
      <c r="AG130" s="6"/>
      <c r="AH130" s="6"/>
      <c r="AI130" s="6"/>
      <c r="AJ130" s="6"/>
      <c r="AK130" s="107"/>
      <c r="AL130" s="6"/>
    </row>
    <row r="131" spans="1:43" x14ac:dyDescent="0.2">
      <c r="AA131" s="107"/>
      <c r="AB131" s="107"/>
      <c r="AC131" s="107"/>
      <c r="AD131" s="107"/>
      <c r="AE131" s="107"/>
      <c r="AF131" s="107"/>
      <c r="AG131" s="6"/>
      <c r="AH131" s="6"/>
      <c r="AI131" s="6"/>
      <c r="AJ131" s="6"/>
      <c r="AK131" s="6"/>
      <c r="AL131" s="6"/>
    </row>
    <row r="132" spans="1:43" x14ac:dyDescent="0.2">
      <c r="AA132" s="107"/>
      <c r="AB132" s="107"/>
      <c r="AC132" s="107"/>
      <c r="AD132" s="107"/>
      <c r="AE132" s="107"/>
      <c r="AF132" s="107"/>
      <c r="AG132" s="6"/>
      <c r="AH132" s="6"/>
      <c r="AI132" s="6"/>
      <c r="AJ132" s="6"/>
      <c r="AK132" s="6"/>
      <c r="AL132" s="6"/>
    </row>
    <row r="133" spans="1:43" x14ac:dyDescent="0.2">
      <c r="AA133" s="107"/>
      <c r="AB133" s="107"/>
      <c r="AC133" s="107"/>
      <c r="AD133" s="107"/>
      <c r="AE133" s="107"/>
      <c r="AF133" s="107"/>
      <c r="AG133" s="6"/>
      <c r="AH133" s="6"/>
      <c r="AI133" s="6"/>
      <c r="AJ133" s="6"/>
      <c r="AK133" s="6"/>
      <c r="AL133" s="6"/>
    </row>
    <row r="134" spans="1:43" x14ac:dyDescent="0.2">
      <c r="AA134" s="107"/>
      <c r="AB134" s="107"/>
      <c r="AC134" s="107"/>
      <c r="AD134" s="107"/>
      <c r="AE134" s="107"/>
      <c r="AF134" s="107"/>
      <c r="AG134" s="6"/>
      <c r="AH134" s="6"/>
      <c r="AI134" s="6"/>
      <c r="AJ134" s="6"/>
      <c r="AK134" s="6"/>
      <c r="AL134" s="6"/>
    </row>
    <row r="135" spans="1:43" x14ac:dyDescent="0.2">
      <c r="AA135" s="107"/>
      <c r="AB135" s="107"/>
      <c r="AC135" s="107"/>
      <c r="AD135" s="107"/>
      <c r="AE135" s="107"/>
      <c r="AF135" s="107"/>
      <c r="AG135" s="6"/>
      <c r="AH135" s="6"/>
      <c r="AI135" s="6"/>
      <c r="AJ135" s="6"/>
      <c r="AK135" s="6"/>
      <c r="AL135" s="6"/>
    </row>
    <row r="136" spans="1:43" x14ac:dyDescent="0.2">
      <c r="AA136" s="107"/>
      <c r="AB136" s="107"/>
      <c r="AC136" s="107"/>
      <c r="AD136" s="107"/>
      <c r="AE136" s="107"/>
      <c r="AF136" s="107"/>
      <c r="AG136" s="6"/>
      <c r="AH136" s="6"/>
      <c r="AI136" s="6"/>
      <c r="AJ136" s="6"/>
      <c r="AK136" s="6"/>
      <c r="AL136" s="6"/>
    </row>
    <row r="137" spans="1:43" x14ac:dyDescent="0.2">
      <c r="AA137" s="107"/>
      <c r="AB137" s="107"/>
      <c r="AC137" s="107"/>
      <c r="AD137" s="107"/>
      <c r="AE137" s="107"/>
      <c r="AF137" s="107"/>
      <c r="AG137" s="6"/>
      <c r="AH137" s="6"/>
      <c r="AI137" s="6"/>
      <c r="AJ137" s="6"/>
      <c r="AK137" s="6"/>
      <c r="AL137" s="6"/>
    </row>
    <row r="138" spans="1:43" x14ac:dyDescent="0.2">
      <c r="A138" s="6"/>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328"/>
      <c r="AJ138" s="107"/>
      <c r="AK138" s="107"/>
      <c r="AL138" s="6"/>
      <c r="AM138" s="6"/>
      <c r="AN138" s="6"/>
      <c r="AO138" s="6"/>
      <c r="AP138" s="107"/>
      <c r="AQ138" s="158"/>
    </row>
    <row r="195" spans="1:2" hidden="1" x14ac:dyDescent="0.2">
      <c r="A195" s="329">
        <f>SUM(B69,B88,C104,C109:C119,T69:AU69)</f>
        <v>30060</v>
      </c>
      <c r="B195" s="242">
        <f>SUM(CG7:CK121)</f>
        <v>2</v>
      </c>
    </row>
  </sheetData>
  <mergeCells count="86">
    <mergeCell ref="A6:AD6"/>
    <mergeCell ref="A9:A11"/>
    <mergeCell ref="B10:B11"/>
    <mergeCell ref="C10:S10"/>
    <mergeCell ref="T10:U10"/>
    <mergeCell ref="V10:W10"/>
    <mergeCell ref="AP5:AP8"/>
    <mergeCell ref="AQ5:AR8"/>
    <mergeCell ref="AS7:AU8"/>
    <mergeCell ref="B9:W9"/>
    <mergeCell ref="AF9:AG10"/>
    <mergeCell ref="AH9:AI10"/>
    <mergeCell ref="AJ9:AJ11"/>
    <mergeCell ref="AK9:AL10"/>
    <mergeCell ref="AM9:AN10"/>
    <mergeCell ref="AO9:AO11"/>
    <mergeCell ref="AP9:AP11"/>
    <mergeCell ref="X9:AE9"/>
    <mergeCell ref="X10:AA10"/>
    <mergeCell ref="AQ9:AR10"/>
    <mergeCell ref="AS9:AU10"/>
    <mergeCell ref="AB10:AE10"/>
    <mergeCell ref="A104:B104"/>
    <mergeCell ref="A109:A110"/>
    <mergeCell ref="A111:A113"/>
    <mergeCell ref="A97:B97"/>
    <mergeCell ref="A90:B92"/>
    <mergeCell ref="A94:A96"/>
    <mergeCell ref="A106:A108"/>
    <mergeCell ref="B106:B108"/>
    <mergeCell ref="A98:B98"/>
    <mergeCell ref="A99:B99"/>
    <mergeCell ref="A100:B100"/>
    <mergeCell ref="A101:B101"/>
    <mergeCell ref="A102:B102"/>
    <mergeCell ref="A103:B103"/>
    <mergeCell ref="AN90:AN92"/>
    <mergeCell ref="AO90:AO92"/>
    <mergeCell ref="AP90:AP92"/>
    <mergeCell ref="AQ90:AQ92"/>
    <mergeCell ref="F91:G91"/>
    <mergeCell ref="H91:I91"/>
    <mergeCell ref="J91:K91"/>
    <mergeCell ref="L91:M91"/>
    <mergeCell ref="N91:O91"/>
    <mergeCell ref="P91:Q91"/>
    <mergeCell ref="R91:S91"/>
    <mergeCell ref="T91:U91"/>
    <mergeCell ref="V91:W91"/>
    <mergeCell ref="X91:Y91"/>
    <mergeCell ref="Z91:AA91"/>
    <mergeCell ref="AB91:AC91"/>
    <mergeCell ref="AF91:AG91"/>
    <mergeCell ref="AH91:AI91"/>
    <mergeCell ref="AJ91:AK91"/>
    <mergeCell ref="AL91:AM91"/>
    <mergeCell ref="A93:B93"/>
    <mergeCell ref="C90:E91"/>
    <mergeCell ref="F90:AM90"/>
    <mergeCell ref="AD91:AE91"/>
    <mergeCell ref="AP106:AP108"/>
    <mergeCell ref="AQ106:AQ108"/>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F106:AM106"/>
    <mergeCell ref="AD107:AE107"/>
    <mergeCell ref="A114:A115"/>
    <mergeCell ref="A116:A117"/>
    <mergeCell ref="A118:A119"/>
    <mergeCell ref="AN106:AN108"/>
    <mergeCell ref="AO106:AO108"/>
    <mergeCell ref="C106:E107"/>
    <mergeCell ref="AF107:AG107"/>
    <mergeCell ref="AH107:AI107"/>
    <mergeCell ref="AJ107:AK107"/>
    <mergeCell ref="AL107:AM107"/>
  </mergeCells>
  <dataValidations count="1">
    <dataValidation type="whole" allowBlank="1" showInputMessage="1" showErrorMessage="1" errorTitle="ERROR" error="Por favor ingrese solo Números." sqref="A1:AQ1048576 AS1:XFD1048576 AR1:AR48 AR50:AR1048576">
      <formula1>0</formula1>
      <formula2>1000000000000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97"/>
  <sheetViews>
    <sheetView zoomScale="64" zoomScaleNormal="64" workbookViewId="0">
      <selection activeCell="F30" sqref="F30"/>
    </sheetView>
  </sheetViews>
  <sheetFormatPr baseColWidth="10" defaultRowHeight="14.25" x14ac:dyDescent="0.2"/>
  <cols>
    <col min="1" max="1" width="67.28515625" style="242" customWidth="1"/>
    <col min="2" max="2" width="20.85546875" style="242" customWidth="1"/>
    <col min="3" max="5" width="14.140625" style="242" customWidth="1"/>
    <col min="6" max="6" width="11.42578125" style="242"/>
    <col min="7" max="7" width="12.5703125" style="242" customWidth="1"/>
    <col min="8" max="35" width="11.42578125" style="242"/>
    <col min="36" max="36" width="14.28515625" style="242" customWidth="1"/>
    <col min="37" max="40" width="11.42578125" style="242"/>
    <col min="41" max="41" width="13.5703125" style="242" customWidth="1"/>
    <col min="42" max="42" width="14.42578125" style="242" customWidth="1"/>
    <col min="43" max="44" width="11.42578125" style="242"/>
    <col min="45" max="45" width="13.42578125" style="242" customWidth="1"/>
    <col min="46" max="46" width="17.28515625" style="242" customWidth="1"/>
    <col min="47" max="47" width="14.42578125" style="242" customWidth="1"/>
    <col min="48" max="48" width="11.42578125" style="242"/>
    <col min="49" max="49" width="14" style="242" customWidth="1"/>
    <col min="50" max="50" width="11.42578125" style="242"/>
    <col min="51" max="51" width="13.5703125" style="242" customWidth="1"/>
    <col min="52" max="75" width="11.42578125" style="242"/>
    <col min="76" max="96" width="21.5703125" style="243" customWidth="1"/>
    <col min="97" max="97" width="21.5703125" style="242" customWidth="1"/>
    <col min="98" max="16384" width="11.42578125" style="242"/>
  </cols>
  <sheetData>
    <row r="1" spans="1:89" x14ac:dyDescent="0.2">
      <c r="A1" s="241" t="s">
        <v>0</v>
      </c>
    </row>
    <row r="2" spans="1:89" x14ac:dyDescent="0.2">
      <c r="A2" s="241" t="str">
        <f>CONCATENATE("COMUNA: ",[3]NOMBRE!B2," - ","( ",[3]NOMBRE!C2,[3]NOMBRE!D2,[3]NOMBRE!E2,[3]NOMBRE!F2,[3]NOMBRE!G2," )")</f>
        <v>COMUNA: Linares - ( 07401 )</v>
      </c>
    </row>
    <row r="3" spans="1:89" x14ac:dyDescent="0.2">
      <c r="A3" s="241" t="str">
        <f>CONCATENATE("ESTABLECIMIENTO/ESTRATEGIA: ",[3]NOMBRE!B3," - ","( ",[3]NOMBRE!C3,[3]NOMBRE!D3,[3]NOMBRE!E3,[3]NOMBRE!F3,[3]NOMBRE!G3,[3]NOMBRE!H3," )")</f>
        <v>ESTABLECIMIENTO/ESTRATEGIA: Hospital Presidente Carlos Ibáñez del Campo - ( 116108 )</v>
      </c>
    </row>
    <row r="4" spans="1:89" x14ac:dyDescent="0.2">
      <c r="A4" s="241" t="str">
        <f>CONCATENATE("MES: ",[3]NOMBRE!B6," - ","( ",[3]NOMBRE!C6,[3]NOMBRE!D6," )")</f>
        <v>MES: MARZO - ( 03 )</v>
      </c>
    </row>
    <row r="5" spans="1:89" ht="15" customHeight="1" x14ac:dyDescent="0.2">
      <c r="A5" s="241" t="str">
        <f>CONCATENATE("AÑO: ",[3]NOMBRE!B7)</f>
        <v>AÑO: 2017</v>
      </c>
      <c r="AP5" s="573"/>
      <c r="AQ5" s="575"/>
      <c r="AR5" s="575"/>
    </row>
    <row r="6" spans="1:89" ht="15" x14ac:dyDescent="0.2">
      <c r="A6" s="572" t="s">
        <v>1</v>
      </c>
      <c r="B6" s="572"/>
      <c r="C6" s="572"/>
      <c r="D6" s="572"/>
      <c r="E6" s="572"/>
      <c r="F6" s="572"/>
      <c r="G6" s="572"/>
      <c r="H6" s="572"/>
      <c r="I6" s="572"/>
      <c r="J6" s="572"/>
      <c r="K6" s="572"/>
      <c r="L6" s="572"/>
      <c r="M6" s="572"/>
      <c r="N6" s="572"/>
      <c r="O6" s="572"/>
      <c r="P6" s="572"/>
      <c r="Q6" s="572"/>
      <c r="R6" s="572"/>
      <c r="S6" s="572"/>
      <c r="T6" s="572"/>
      <c r="U6" s="572"/>
      <c r="V6" s="572"/>
      <c r="W6" s="572"/>
      <c r="X6" s="572"/>
      <c r="Y6" s="572"/>
      <c r="Z6" s="572"/>
      <c r="AA6" s="572"/>
      <c r="AB6" s="572"/>
      <c r="AC6" s="572"/>
      <c r="AD6" s="572"/>
      <c r="AE6" s="6"/>
      <c r="AF6" s="6"/>
      <c r="AG6" s="6"/>
      <c r="AH6" s="212"/>
      <c r="AI6" s="6"/>
      <c r="AJ6" s="6"/>
      <c r="AK6" s="212"/>
      <c r="AL6" s="6"/>
      <c r="AM6" s="6"/>
      <c r="AN6" s="209"/>
      <c r="AP6" s="573"/>
      <c r="AQ6" s="575"/>
      <c r="AR6" s="575"/>
    </row>
    <row r="7" spans="1:89" ht="15" customHeight="1" x14ac:dyDescent="0.2">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1"/>
      <c r="AA7" s="211"/>
      <c r="AB7" s="211"/>
      <c r="AC7" s="211"/>
      <c r="AD7" s="211"/>
      <c r="AE7" s="6"/>
      <c r="AF7" s="6"/>
      <c r="AG7" s="6"/>
      <c r="AH7" s="212"/>
      <c r="AI7" s="6"/>
      <c r="AJ7" s="6"/>
      <c r="AK7" s="212"/>
      <c r="AL7" s="6"/>
      <c r="AM7" s="6"/>
      <c r="AN7" s="209"/>
      <c r="AP7" s="573"/>
      <c r="AQ7" s="575"/>
      <c r="AR7" s="575"/>
      <c r="AS7" s="577"/>
      <c r="AT7" s="578"/>
      <c r="AU7" s="578"/>
    </row>
    <row r="8" spans="1:89" x14ac:dyDescent="0.2">
      <c r="A8" s="244" t="s">
        <v>125</v>
      </c>
      <c r="B8" s="7"/>
      <c r="C8" s="8"/>
      <c r="D8" s="8"/>
      <c r="E8" s="8"/>
      <c r="F8" s="8"/>
      <c r="G8" s="8"/>
      <c r="H8" s="8"/>
      <c r="I8" s="8"/>
      <c r="J8" s="8"/>
      <c r="K8" s="8"/>
      <c r="L8" s="8"/>
      <c r="M8" s="8"/>
      <c r="N8" s="8"/>
      <c r="O8" s="8"/>
      <c r="P8" s="8"/>
      <c r="Q8" s="8"/>
      <c r="R8" s="8"/>
      <c r="S8" s="8"/>
      <c r="T8" s="8"/>
      <c r="U8" s="8"/>
      <c r="V8" s="8"/>
      <c r="W8" s="8"/>
      <c r="X8" s="8"/>
      <c r="Y8" s="8"/>
      <c r="Z8" s="8"/>
      <c r="AA8" s="8"/>
      <c r="AB8" s="8"/>
      <c r="AC8" s="8"/>
      <c r="AD8" s="9"/>
      <c r="AE8" s="10"/>
      <c r="AF8" s="10"/>
      <c r="AG8" s="10"/>
      <c r="AH8" s="10"/>
      <c r="AI8" s="6"/>
      <c r="AJ8" s="6"/>
      <c r="AK8" s="212"/>
      <c r="AL8" s="6"/>
      <c r="AM8" s="6"/>
      <c r="AN8" s="209"/>
      <c r="AP8" s="574"/>
      <c r="AQ8" s="576"/>
      <c r="AR8" s="576"/>
      <c r="AS8" s="579"/>
      <c r="AT8" s="580"/>
      <c r="AU8" s="580"/>
    </row>
    <row r="9" spans="1:89" ht="39" customHeight="1" x14ac:dyDescent="0.2">
      <c r="A9" s="581" t="s">
        <v>2</v>
      </c>
      <c r="B9" s="584" t="s">
        <v>3</v>
      </c>
      <c r="C9" s="585"/>
      <c r="D9" s="585"/>
      <c r="E9" s="585"/>
      <c r="F9" s="585"/>
      <c r="G9" s="585"/>
      <c r="H9" s="585"/>
      <c r="I9" s="585"/>
      <c r="J9" s="585"/>
      <c r="K9" s="585"/>
      <c r="L9" s="585"/>
      <c r="M9" s="585"/>
      <c r="N9" s="585"/>
      <c r="O9" s="585"/>
      <c r="P9" s="585"/>
      <c r="Q9" s="585"/>
      <c r="R9" s="585"/>
      <c r="S9" s="585"/>
      <c r="T9" s="585"/>
      <c r="U9" s="585"/>
      <c r="V9" s="585"/>
      <c r="W9" s="585"/>
      <c r="X9" s="581" t="s">
        <v>15</v>
      </c>
      <c r="Y9" s="595"/>
      <c r="Z9" s="595"/>
      <c r="AA9" s="595"/>
      <c r="AB9" s="595"/>
      <c r="AC9" s="595"/>
      <c r="AD9" s="595"/>
      <c r="AE9" s="590"/>
      <c r="AF9" s="586" t="s">
        <v>4</v>
      </c>
      <c r="AG9" s="587"/>
      <c r="AH9" s="581" t="s">
        <v>5</v>
      </c>
      <c r="AI9" s="590"/>
      <c r="AJ9" s="592" t="s">
        <v>6</v>
      </c>
      <c r="AK9" s="581" t="s">
        <v>7</v>
      </c>
      <c r="AL9" s="590"/>
      <c r="AM9" s="581" t="s">
        <v>8</v>
      </c>
      <c r="AN9" s="590"/>
      <c r="AO9" s="607" t="s">
        <v>126</v>
      </c>
      <c r="AP9" s="610" t="s">
        <v>127</v>
      </c>
      <c r="AQ9" s="613" t="s">
        <v>128</v>
      </c>
      <c r="AR9" s="614"/>
      <c r="AS9" s="581" t="s">
        <v>129</v>
      </c>
      <c r="AT9" s="595"/>
      <c r="AU9" s="595"/>
      <c r="AV9" s="245"/>
    </row>
    <row r="10" spans="1:89" x14ac:dyDescent="0.2">
      <c r="A10" s="582"/>
      <c r="B10" s="534" t="s">
        <v>11</v>
      </c>
      <c r="C10" s="581" t="s">
        <v>12</v>
      </c>
      <c r="D10" s="595"/>
      <c r="E10" s="595"/>
      <c r="F10" s="595"/>
      <c r="G10" s="595"/>
      <c r="H10" s="595"/>
      <c r="I10" s="595"/>
      <c r="J10" s="595"/>
      <c r="K10" s="595"/>
      <c r="L10" s="595"/>
      <c r="M10" s="595"/>
      <c r="N10" s="595"/>
      <c r="O10" s="595"/>
      <c r="P10" s="595"/>
      <c r="Q10" s="595"/>
      <c r="R10" s="595"/>
      <c r="S10" s="590"/>
      <c r="T10" s="581" t="s">
        <v>13</v>
      </c>
      <c r="U10" s="590"/>
      <c r="V10" s="562" t="s">
        <v>14</v>
      </c>
      <c r="W10" s="564"/>
      <c r="X10" s="563" t="s">
        <v>16</v>
      </c>
      <c r="Y10" s="563"/>
      <c r="Z10" s="563"/>
      <c r="AA10" s="564"/>
      <c r="AB10" s="562" t="s">
        <v>17</v>
      </c>
      <c r="AC10" s="563"/>
      <c r="AD10" s="563"/>
      <c r="AE10" s="564"/>
      <c r="AF10" s="588"/>
      <c r="AG10" s="589"/>
      <c r="AH10" s="583"/>
      <c r="AI10" s="591"/>
      <c r="AJ10" s="593"/>
      <c r="AK10" s="583"/>
      <c r="AL10" s="591"/>
      <c r="AM10" s="583"/>
      <c r="AN10" s="591"/>
      <c r="AO10" s="608"/>
      <c r="AP10" s="611"/>
      <c r="AQ10" s="615"/>
      <c r="AR10" s="616"/>
      <c r="AS10" s="583"/>
      <c r="AT10" s="603"/>
      <c r="AU10" s="591"/>
    </row>
    <row r="11" spans="1:89" ht="31.5" customHeight="1" x14ac:dyDescent="0.2">
      <c r="A11" s="583"/>
      <c r="B11" s="536"/>
      <c r="C11" s="13" t="s">
        <v>18</v>
      </c>
      <c r="D11" s="108" t="s">
        <v>19</v>
      </c>
      <c r="E11" s="15" t="s">
        <v>20</v>
      </c>
      <c r="F11" s="15" t="s">
        <v>21</v>
      </c>
      <c r="G11" s="15" t="s">
        <v>22</v>
      </c>
      <c r="H11" s="16" t="s">
        <v>23</v>
      </c>
      <c r="I11" s="16" t="s">
        <v>24</v>
      </c>
      <c r="J11" s="16" t="s">
        <v>25</v>
      </c>
      <c r="K11" s="16" t="s">
        <v>26</v>
      </c>
      <c r="L11" s="16" t="s">
        <v>27</v>
      </c>
      <c r="M11" s="16" t="s">
        <v>28</v>
      </c>
      <c r="N11" s="16" t="s">
        <v>29</v>
      </c>
      <c r="O11" s="16" t="s">
        <v>30</v>
      </c>
      <c r="P11" s="16" t="s">
        <v>31</v>
      </c>
      <c r="Q11" s="16" t="s">
        <v>32</v>
      </c>
      <c r="R11" s="16" t="s">
        <v>33</v>
      </c>
      <c r="S11" s="17" t="s">
        <v>34</v>
      </c>
      <c r="T11" s="13" t="s">
        <v>9</v>
      </c>
      <c r="U11" s="18" t="s">
        <v>35</v>
      </c>
      <c r="V11" s="220" t="s">
        <v>36</v>
      </c>
      <c r="W11" s="18" t="s">
        <v>37</v>
      </c>
      <c r="X11" s="217" t="s">
        <v>38</v>
      </c>
      <c r="Y11" s="19" t="s">
        <v>39</v>
      </c>
      <c r="Z11" s="15" t="s">
        <v>40</v>
      </c>
      <c r="AA11" s="18" t="s">
        <v>41</v>
      </c>
      <c r="AB11" s="19" t="s">
        <v>38</v>
      </c>
      <c r="AC11" s="19" t="s">
        <v>39</v>
      </c>
      <c r="AD11" s="15" t="s">
        <v>40</v>
      </c>
      <c r="AE11" s="18" t="s">
        <v>41</v>
      </c>
      <c r="AF11" s="246" t="s">
        <v>42</v>
      </c>
      <c r="AG11" s="247" t="s">
        <v>43</v>
      </c>
      <c r="AH11" s="13" t="s">
        <v>9</v>
      </c>
      <c r="AI11" s="18" t="s">
        <v>35</v>
      </c>
      <c r="AJ11" s="594"/>
      <c r="AK11" s="13" t="s">
        <v>9</v>
      </c>
      <c r="AL11" s="18" t="s">
        <v>35</v>
      </c>
      <c r="AM11" s="13" t="s">
        <v>9</v>
      </c>
      <c r="AN11" s="18" t="s">
        <v>35</v>
      </c>
      <c r="AO11" s="609"/>
      <c r="AP11" s="612"/>
      <c r="AQ11" s="248" t="s">
        <v>16</v>
      </c>
      <c r="AR11" s="248" t="s">
        <v>10</v>
      </c>
      <c r="AS11" s="157" t="s">
        <v>130</v>
      </c>
      <c r="AT11" s="157" t="s">
        <v>131</v>
      </c>
      <c r="AU11" s="224" t="s">
        <v>132</v>
      </c>
    </row>
    <row r="12" spans="1:89" x14ac:dyDescent="0.2">
      <c r="A12" s="21" t="s">
        <v>133</v>
      </c>
      <c r="B12" s="249">
        <f>SUM(C12+D12+E12+F12+G12+H12+I12+J12+K12)</f>
        <v>233</v>
      </c>
      <c r="C12" s="23">
        <v>97</v>
      </c>
      <c r="D12" s="24">
        <v>79</v>
      </c>
      <c r="E12" s="25">
        <v>57</v>
      </c>
      <c r="F12" s="25"/>
      <c r="G12" s="250"/>
      <c r="H12" s="250"/>
      <c r="I12" s="250"/>
      <c r="J12" s="250"/>
      <c r="K12" s="250"/>
      <c r="L12" s="251"/>
      <c r="M12" s="251"/>
      <c r="N12" s="251"/>
      <c r="O12" s="251"/>
      <c r="P12" s="251"/>
      <c r="Q12" s="251"/>
      <c r="R12" s="251"/>
      <c r="S12" s="252"/>
      <c r="T12" s="27">
        <v>233</v>
      </c>
      <c r="U12" s="28"/>
      <c r="V12" s="27">
        <v>104</v>
      </c>
      <c r="W12" s="28">
        <v>129</v>
      </c>
      <c r="X12" s="253">
        <f t="shared" ref="X12:X37" si="0">SUM(Y12+Z12+AA12)</f>
        <v>91</v>
      </c>
      <c r="Y12" s="27">
        <v>91</v>
      </c>
      <c r="Z12" s="30"/>
      <c r="AA12" s="28"/>
      <c r="AB12" s="254">
        <f t="shared" ref="AB12:AB68" si="1">SUM(AC12+AD12+AE12)</f>
        <v>0</v>
      </c>
      <c r="AC12" s="27"/>
      <c r="AD12" s="30"/>
      <c r="AE12" s="28"/>
      <c r="AF12" s="52">
        <v>54</v>
      </c>
      <c r="AG12" s="142">
        <v>0</v>
      </c>
      <c r="AH12" s="33">
        <v>25</v>
      </c>
      <c r="AI12" s="34"/>
      <c r="AJ12" s="32">
        <v>1</v>
      </c>
      <c r="AK12" s="33"/>
      <c r="AL12" s="34"/>
      <c r="AM12" s="33">
        <v>17</v>
      </c>
      <c r="AN12" s="34"/>
      <c r="AO12" s="135"/>
      <c r="AP12" s="135"/>
      <c r="AQ12" s="255"/>
      <c r="AR12" s="255"/>
      <c r="AS12" s="135"/>
      <c r="AT12" s="135"/>
      <c r="AU12" s="135"/>
      <c r="AV12" s="256" t="s">
        <v>134</v>
      </c>
      <c r="CG12" s="243">
        <v>0</v>
      </c>
      <c r="CI12" s="243">
        <v>0</v>
      </c>
      <c r="CJ12" s="243">
        <v>0</v>
      </c>
      <c r="CK12" s="243">
        <v>0</v>
      </c>
    </row>
    <row r="13" spans="1:89" x14ac:dyDescent="0.2">
      <c r="A13" s="48" t="s">
        <v>135</v>
      </c>
      <c r="B13" s="249">
        <f>SUM(C13+D13+E13+F13+G13+H13+I13+J13+K13+L13+M13+N13+O13+P13+Q13+R13+S13)</f>
        <v>1002</v>
      </c>
      <c r="C13" s="27"/>
      <c r="D13" s="49"/>
      <c r="E13" s="50"/>
      <c r="F13" s="50">
        <v>13</v>
      </c>
      <c r="G13" s="50">
        <v>45</v>
      </c>
      <c r="H13" s="50">
        <v>81</v>
      </c>
      <c r="I13" s="50">
        <v>55</v>
      </c>
      <c r="J13" s="50">
        <v>54</v>
      </c>
      <c r="K13" s="50">
        <v>50</v>
      </c>
      <c r="L13" s="50">
        <v>63</v>
      </c>
      <c r="M13" s="50">
        <v>69</v>
      </c>
      <c r="N13" s="50">
        <v>67</v>
      </c>
      <c r="O13" s="50">
        <v>88</v>
      </c>
      <c r="P13" s="50">
        <v>110</v>
      </c>
      <c r="Q13" s="50">
        <v>108</v>
      </c>
      <c r="R13" s="50">
        <v>95</v>
      </c>
      <c r="S13" s="28">
        <v>104</v>
      </c>
      <c r="T13" s="27"/>
      <c r="U13" s="28">
        <v>1002</v>
      </c>
      <c r="V13" s="27">
        <v>385</v>
      </c>
      <c r="W13" s="28">
        <v>617</v>
      </c>
      <c r="X13" s="253">
        <f t="shared" si="0"/>
        <v>0</v>
      </c>
      <c r="Y13" s="27"/>
      <c r="Z13" s="30"/>
      <c r="AA13" s="28"/>
      <c r="AB13" s="257">
        <f t="shared" si="1"/>
        <v>521</v>
      </c>
      <c r="AC13" s="27">
        <v>502</v>
      </c>
      <c r="AD13" s="49"/>
      <c r="AE13" s="28">
        <v>19</v>
      </c>
      <c r="AF13" s="52">
        <v>333</v>
      </c>
      <c r="AG13" s="71">
        <v>0</v>
      </c>
      <c r="AH13" s="27"/>
      <c r="AI13" s="28">
        <v>178</v>
      </c>
      <c r="AJ13" s="32">
        <v>744</v>
      </c>
      <c r="AK13" s="33"/>
      <c r="AL13" s="28">
        <v>22</v>
      </c>
      <c r="AM13" s="33"/>
      <c r="AN13" s="28">
        <v>105</v>
      </c>
      <c r="AO13" s="135"/>
      <c r="AP13" s="135"/>
      <c r="AQ13" s="255"/>
      <c r="AR13" s="255"/>
      <c r="AS13" s="135"/>
      <c r="AT13" s="135"/>
      <c r="AU13" s="135"/>
      <c r="AV13" s="256" t="s">
        <v>134</v>
      </c>
      <c r="CG13" s="243">
        <v>0</v>
      </c>
      <c r="CI13" s="243">
        <v>0</v>
      </c>
      <c r="CJ13" s="243">
        <v>0</v>
      </c>
      <c r="CK13" s="243">
        <v>0</v>
      </c>
    </row>
    <row r="14" spans="1:89" x14ac:dyDescent="0.2">
      <c r="A14" s="48" t="s">
        <v>136</v>
      </c>
      <c r="B14" s="249">
        <f>SUM(C14)</f>
        <v>135</v>
      </c>
      <c r="C14" s="27">
        <v>135</v>
      </c>
      <c r="D14" s="251"/>
      <c r="E14" s="251"/>
      <c r="F14" s="251"/>
      <c r="G14" s="251"/>
      <c r="H14" s="251"/>
      <c r="I14" s="251"/>
      <c r="J14" s="251"/>
      <c r="K14" s="251"/>
      <c r="L14" s="251"/>
      <c r="M14" s="251"/>
      <c r="N14" s="251"/>
      <c r="O14" s="251"/>
      <c r="P14" s="251"/>
      <c r="Q14" s="251"/>
      <c r="R14" s="251"/>
      <c r="S14" s="251"/>
      <c r="T14" s="27">
        <v>135</v>
      </c>
      <c r="U14" s="28"/>
      <c r="V14" s="27">
        <v>74</v>
      </c>
      <c r="W14" s="28">
        <v>61</v>
      </c>
      <c r="X14" s="253">
        <f t="shared" si="0"/>
        <v>40</v>
      </c>
      <c r="Y14" s="27">
        <v>40</v>
      </c>
      <c r="Z14" s="30"/>
      <c r="AA14" s="28"/>
      <c r="AB14" s="257">
        <f t="shared" si="1"/>
        <v>0</v>
      </c>
      <c r="AC14" s="27"/>
      <c r="AD14" s="49"/>
      <c r="AE14" s="28"/>
      <c r="AF14" s="52"/>
      <c r="AG14" s="52"/>
      <c r="AH14" s="27">
        <v>18</v>
      </c>
      <c r="AI14" s="28"/>
      <c r="AJ14" s="32"/>
      <c r="AK14" s="33"/>
      <c r="AL14" s="28"/>
      <c r="AM14" s="33">
        <v>14</v>
      </c>
      <c r="AN14" s="28"/>
      <c r="AO14" s="135"/>
      <c r="AP14" s="135"/>
      <c r="AQ14" s="255"/>
      <c r="AR14" s="255"/>
      <c r="AS14" s="135"/>
      <c r="AT14" s="135"/>
      <c r="AU14" s="135"/>
      <c r="AV14" s="256" t="s">
        <v>218</v>
      </c>
      <c r="CE14" s="243" t="s">
        <v>219</v>
      </c>
      <c r="CG14" s="243">
        <v>0</v>
      </c>
      <c r="CI14" s="243">
        <v>0</v>
      </c>
      <c r="CJ14" s="243">
        <v>0</v>
      </c>
      <c r="CK14" s="243">
        <v>1</v>
      </c>
    </row>
    <row r="15" spans="1:89" x14ac:dyDescent="0.2">
      <c r="A15" s="48" t="s">
        <v>139</v>
      </c>
      <c r="B15" s="249">
        <f>SUM(C15+D15+E15+F15+G15+H15+I15+J15+K15)</f>
        <v>73</v>
      </c>
      <c r="C15" s="27">
        <v>37</v>
      </c>
      <c r="D15" s="49">
        <v>21</v>
      </c>
      <c r="E15" s="50">
        <v>15</v>
      </c>
      <c r="F15" s="50"/>
      <c r="G15" s="50"/>
      <c r="H15" s="50"/>
      <c r="I15" s="50"/>
      <c r="J15" s="50"/>
      <c r="K15" s="50"/>
      <c r="L15" s="251"/>
      <c r="M15" s="251"/>
      <c r="N15" s="251"/>
      <c r="O15" s="251"/>
      <c r="P15" s="251"/>
      <c r="Q15" s="251"/>
      <c r="R15" s="251"/>
      <c r="S15" s="251"/>
      <c r="T15" s="27">
        <v>73</v>
      </c>
      <c r="U15" s="28"/>
      <c r="V15" s="27">
        <v>48</v>
      </c>
      <c r="W15" s="28">
        <v>25</v>
      </c>
      <c r="X15" s="253">
        <f t="shared" si="0"/>
        <v>29</v>
      </c>
      <c r="Y15" s="27">
        <v>29</v>
      </c>
      <c r="Z15" s="30"/>
      <c r="AA15" s="28"/>
      <c r="AB15" s="257">
        <f t="shared" si="1"/>
        <v>0</v>
      </c>
      <c r="AC15" s="27"/>
      <c r="AD15" s="49"/>
      <c r="AE15" s="28"/>
      <c r="AF15" s="52">
        <v>24</v>
      </c>
      <c r="AG15" s="52">
        <v>0</v>
      </c>
      <c r="AH15" s="27">
        <v>10</v>
      </c>
      <c r="AI15" s="28"/>
      <c r="AJ15" s="32"/>
      <c r="AK15" s="33"/>
      <c r="AL15" s="28"/>
      <c r="AM15" s="33"/>
      <c r="AN15" s="28"/>
      <c r="AO15" s="135"/>
      <c r="AP15" s="135"/>
      <c r="AQ15" s="255"/>
      <c r="AR15" s="255"/>
      <c r="AS15" s="135"/>
      <c r="AT15" s="135"/>
      <c r="AU15" s="135"/>
      <c r="AV15" s="256" t="s">
        <v>134</v>
      </c>
      <c r="CG15" s="243">
        <v>0</v>
      </c>
      <c r="CI15" s="243">
        <v>0</v>
      </c>
      <c r="CJ15" s="243">
        <v>0</v>
      </c>
      <c r="CK15" s="243">
        <v>0</v>
      </c>
    </row>
    <row r="16" spans="1:89" x14ac:dyDescent="0.2">
      <c r="A16" s="48" t="s">
        <v>140</v>
      </c>
      <c r="B16" s="249">
        <f>SUM(C16+D16+E16+F16+G16+H16+I16+J16+K16+L16+M16+N16+O16+P16+Q16+R16+S16)</f>
        <v>0</v>
      </c>
      <c r="C16" s="27"/>
      <c r="D16" s="49"/>
      <c r="E16" s="30"/>
      <c r="F16" s="30"/>
      <c r="G16" s="30"/>
      <c r="H16" s="30"/>
      <c r="I16" s="30"/>
      <c r="J16" s="30"/>
      <c r="K16" s="30"/>
      <c r="L16" s="30"/>
      <c r="M16" s="30"/>
      <c r="N16" s="30"/>
      <c r="O16" s="30"/>
      <c r="P16" s="30"/>
      <c r="Q16" s="30"/>
      <c r="R16" s="30"/>
      <c r="S16" s="28"/>
      <c r="T16" s="27"/>
      <c r="U16" s="28"/>
      <c r="V16" s="27"/>
      <c r="W16" s="28"/>
      <c r="X16" s="253">
        <f t="shared" si="0"/>
        <v>0</v>
      </c>
      <c r="Y16" s="27"/>
      <c r="Z16" s="30"/>
      <c r="AA16" s="28"/>
      <c r="AB16" s="254">
        <f t="shared" si="1"/>
        <v>0</v>
      </c>
      <c r="AC16" s="27"/>
      <c r="AD16" s="30"/>
      <c r="AE16" s="28"/>
      <c r="AF16" s="52"/>
      <c r="AG16" s="52"/>
      <c r="AH16" s="27"/>
      <c r="AI16" s="28"/>
      <c r="AJ16" s="32"/>
      <c r="AK16" s="33"/>
      <c r="AL16" s="28"/>
      <c r="AM16" s="33"/>
      <c r="AN16" s="28"/>
      <c r="AO16" s="135"/>
      <c r="AP16" s="135"/>
      <c r="AQ16" s="255"/>
      <c r="AR16" s="255"/>
      <c r="AS16" s="135"/>
      <c r="AT16" s="135"/>
      <c r="AU16" s="135"/>
      <c r="AV16" s="256" t="s">
        <v>134</v>
      </c>
      <c r="CG16" s="243">
        <v>0</v>
      </c>
      <c r="CI16" s="243">
        <v>0</v>
      </c>
      <c r="CJ16" s="243">
        <v>0</v>
      </c>
      <c r="CK16" s="243">
        <v>0</v>
      </c>
    </row>
    <row r="17" spans="1:89" x14ac:dyDescent="0.2">
      <c r="A17" s="48" t="s">
        <v>141</v>
      </c>
      <c r="B17" s="249">
        <f>SUM(C17+D17+E17+F17+G17+H17+I17+J17+K17)</f>
        <v>84</v>
      </c>
      <c r="C17" s="27">
        <v>54</v>
      </c>
      <c r="D17" s="49">
        <v>12</v>
      </c>
      <c r="E17" s="30">
        <v>18</v>
      </c>
      <c r="F17" s="30"/>
      <c r="G17" s="30"/>
      <c r="H17" s="30"/>
      <c r="I17" s="30"/>
      <c r="J17" s="30"/>
      <c r="K17" s="30"/>
      <c r="L17" s="251"/>
      <c r="M17" s="251"/>
      <c r="N17" s="251"/>
      <c r="O17" s="251"/>
      <c r="P17" s="251"/>
      <c r="Q17" s="251"/>
      <c r="R17" s="251"/>
      <c r="S17" s="251"/>
      <c r="T17" s="27">
        <v>84</v>
      </c>
      <c r="U17" s="28"/>
      <c r="V17" s="27">
        <v>47</v>
      </c>
      <c r="W17" s="28">
        <v>37</v>
      </c>
      <c r="X17" s="253">
        <f t="shared" si="0"/>
        <v>45</v>
      </c>
      <c r="Y17" s="27">
        <v>45</v>
      </c>
      <c r="Z17" s="30"/>
      <c r="AA17" s="28"/>
      <c r="AB17" s="254">
        <f t="shared" si="1"/>
        <v>0</v>
      </c>
      <c r="AC17" s="27"/>
      <c r="AD17" s="30"/>
      <c r="AE17" s="28"/>
      <c r="AF17" s="52">
        <v>47</v>
      </c>
      <c r="AG17" s="52">
        <v>0</v>
      </c>
      <c r="AH17" s="27">
        <v>4</v>
      </c>
      <c r="AI17" s="28"/>
      <c r="AJ17" s="32">
        <v>21</v>
      </c>
      <c r="AK17" s="33"/>
      <c r="AL17" s="28"/>
      <c r="AM17" s="33">
        <v>2</v>
      </c>
      <c r="AN17" s="28"/>
      <c r="AO17" s="135">
        <v>84</v>
      </c>
      <c r="AP17" s="135"/>
      <c r="AQ17" s="255"/>
      <c r="AR17" s="255"/>
      <c r="AS17" s="135"/>
      <c r="AT17" s="135"/>
      <c r="AU17" s="135"/>
      <c r="AV17" s="256" t="s">
        <v>134</v>
      </c>
      <c r="CG17" s="243">
        <v>0</v>
      </c>
      <c r="CI17" s="243">
        <v>0</v>
      </c>
      <c r="CJ17" s="243">
        <v>0</v>
      </c>
      <c r="CK17" s="243">
        <v>0</v>
      </c>
    </row>
    <row r="18" spans="1:89" x14ac:dyDescent="0.2">
      <c r="A18" s="48" t="s">
        <v>142</v>
      </c>
      <c r="B18" s="249">
        <f>SUM(C18+D18+E18+F18+G18+H18+I18+J18+K18+L18+M18+N18+O18+P18+Q18+R18+S18)</f>
        <v>402</v>
      </c>
      <c r="C18" s="27"/>
      <c r="D18" s="49"/>
      <c r="E18" s="30"/>
      <c r="F18" s="30">
        <v>7</v>
      </c>
      <c r="G18" s="30">
        <v>4</v>
      </c>
      <c r="H18" s="30">
        <v>3</v>
      </c>
      <c r="I18" s="30">
        <v>3</v>
      </c>
      <c r="J18" s="30">
        <v>8</v>
      </c>
      <c r="K18" s="30">
        <v>8</v>
      </c>
      <c r="L18" s="30">
        <v>17</v>
      </c>
      <c r="M18" s="30">
        <v>29</v>
      </c>
      <c r="N18" s="30">
        <v>45</v>
      </c>
      <c r="O18" s="30">
        <v>59</v>
      </c>
      <c r="P18" s="30">
        <v>55</v>
      </c>
      <c r="Q18" s="30">
        <v>59</v>
      </c>
      <c r="R18" s="30">
        <v>50</v>
      </c>
      <c r="S18" s="28">
        <v>55</v>
      </c>
      <c r="T18" s="27"/>
      <c r="U18" s="28">
        <v>402</v>
      </c>
      <c r="V18" s="27">
        <v>219</v>
      </c>
      <c r="W18" s="28">
        <v>183</v>
      </c>
      <c r="X18" s="253">
        <f t="shared" si="0"/>
        <v>0</v>
      </c>
      <c r="Y18" s="27"/>
      <c r="Z18" s="30"/>
      <c r="AA18" s="28"/>
      <c r="AB18" s="254">
        <f t="shared" si="1"/>
        <v>102</v>
      </c>
      <c r="AC18" s="27">
        <v>102</v>
      </c>
      <c r="AD18" s="30"/>
      <c r="AE18" s="28"/>
      <c r="AF18" s="52">
        <v>87</v>
      </c>
      <c r="AG18" s="52">
        <v>17</v>
      </c>
      <c r="AH18" s="27"/>
      <c r="AI18" s="28">
        <v>88</v>
      </c>
      <c r="AJ18" s="32"/>
      <c r="AK18" s="33"/>
      <c r="AL18" s="28">
        <v>48</v>
      </c>
      <c r="AM18" s="33"/>
      <c r="AN18" s="28">
        <v>87</v>
      </c>
      <c r="AO18" s="135"/>
      <c r="AP18" s="135"/>
      <c r="AQ18" s="255"/>
      <c r="AR18" s="255"/>
      <c r="AS18" s="135"/>
      <c r="AT18" s="135"/>
      <c r="AU18" s="135"/>
      <c r="AV18" s="256" t="s">
        <v>134</v>
      </c>
      <c r="CG18" s="243">
        <v>0</v>
      </c>
      <c r="CI18" s="243">
        <v>0</v>
      </c>
      <c r="CJ18" s="243">
        <v>0</v>
      </c>
      <c r="CK18" s="243">
        <v>0</v>
      </c>
    </row>
    <row r="19" spans="1:89" x14ac:dyDescent="0.2">
      <c r="A19" s="48" t="s">
        <v>143</v>
      </c>
      <c r="B19" s="249">
        <f>SUM(C19+D19+E19+F19+G19+H19+I19+J19+K19)</f>
        <v>0</v>
      </c>
      <c r="C19" s="27"/>
      <c r="D19" s="49"/>
      <c r="E19" s="30"/>
      <c r="F19" s="30"/>
      <c r="G19" s="30"/>
      <c r="H19" s="30"/>
      <c r="I19" s="30"/>
      <c r="J19" s="30"/>
      <c r="K19" s="30"/>
      <c r="L19" s="251"/>
      <c r="M19" s="251"/>
      <c r="N19" s="251"/>
      <c r="O19" s="251"/>
      <c r="P19" s="251"/>
      <c r="Q19" s="251"/>
      <c r="R19" s="251"/>
      <c r="S19" s="251"/>
      <c r="T19" s="27"/>
      <c r="U19" s="28"/>
      <c r="V19" s="27"/>
      <c r="W19" s="28"/>
      <c r="X19" s="253">
        <f t="shared" si="0"/>
        <v>0</v>
      </c>
      <c r="Y19" s="27"/>
      <c r="Z19" s="30"/>
      <c r="AA19" s="28"/>
      <c r="AB19" s="254">
        <f t="shared" si="1"/>
        <v>0</v>
      </c>
      <c r="AC19" s="27"/>
      <c r="AD19" s="30"/>
      <c r="AE19" s="28"/>
      <c r="AF19" s="52"/>
      <c r="AG19" s="52"/>
      <c r="AH19" s="27"/>
      <c r="AI19" s="28"/>
      <c r="AJ19" s="32"/>
      <c r="AK19" s="33"/>
      <c r="AL19" s="28"/>
      <c r="AM19" s="33"/>
      <c r="AN19" s="28"/>
      <c r="AO19" s="135"/>
      <c r="AP19" s="135"/>
      <c r="AQ19" s="255"/>
      <c r="AR19" s="255"/>
      <c r="AS19" s="135"/>
      <c r="AT19" s="135"/>
      <c r="AU19" s="135"/>
      <c r="AV19" s="256" t="s">
        <v>134</v>
      </c>
      <c r="CG19" s="243">
        <v>0</v>
      </c>
      <c r="CI19" s="243">
        <v>0</v>
      </c>
      <c r="CJ19" s="243">
        <v>0</v>
      </c>
      <c r="CK19" s="243">
        <v>0</v>
      </c>
    </row>
    <row r="20" spans="1:89" x14ac:dyDescent="0.2">
      <c r="A20" s="48" t="s">
        <v>144</v>
      </c>
      <c r="B20" s="249">
        <f>SUM(C20+D20+E20+F20+G20+H20+I20+J20+K20+L20+M20+N20+O20+P20+Q20+R20+S20)</f>
        <v>153</v>
      </c>
      <c r="C20" s="27"/>
      <c r="D20" s="49"/>
      <c r="E20" s="30"/>
      <c r="F20" s="30">
        <v>9</v>
      </c>
      <c r="G20" s="30">
        <v>7</v>
      </c>
      <c r="H20" s="30">
        <v>6</v>
      </c>
      <c r="I20" s="30">
        <v>7</v>
      </c>
      <c r="J20" s="30">
        <v>13</v>
      </c>
      <c r="K20" s="30">
        <v>11</v>
      </c>
      <c r="L20" s="30">
        <v>16</v>
      </c>
      <c r="M20" s="30">
        <v>20</v>
      </c>
      <c r="N20" s="30">
        <v>19</v>
      </c>
      <c r="O20" s="30">
        <v>8</v>
      </c>
      <c r="P20" s="30">
        <v>10</v>
      </c>
      <c r="Q20" s="30">
        <v>11</v>
      </c>
      <c r="R20" s="30">
        <v>11</v>
      </c>
      <c r="S20" s="28">
        <v>5</v>
      </c>
      <c r="T20" s="27"/>
      <c r="U20" s="28">
        <v>153</v>
      </c>
      <c r="V20" s="27">
        <v>20</v>
      </c>
      <c r="W20" s="28">
        <v>133</v>
      </c>
      <c r="X20" s="253">
        <f t="shared" si="0"/>
        <v>0</v>
      </c>
      <c r="Y20" s="27"/>
      <c r="Z20" s="30"/>
      <c r="AA20" s="28"/>
      <c r="AB20" s="254">
        <f t="shared" si="1"/>
        <v>91</v>
      </c>
      <c r="AC20" s="27">
        <v>91</v>
      </c>
      <c r="AD20" s="30"/>
      <c r="AE20" s="28"/>
      <c r="AF20" s="52">
        <v>88</v>
      </c>
      <c r="AG20" s="52">
        <v>0</v>
      </c>
      <c r="AH20" s="27"/>
      <c r="AI20" s="28">
        <v>24</v>
      </c>
      <c r="AJ20" s="32"/>
      <c r="AK20" s="33"/>
      <c r="AL20" s="28"/>
      <c r="AM20" s="33"/>
      <c r="AN20" s="28">
        <v>6</v>
      </c>
      <c r="AO20" s="135"/>
      <c r="AP20" s="135"/>
      <c r="AQ20" s="255"/>
      <c r="AR20" s="255"/>
      <c r="AS20" s="135"/>
      <c r="AT20" s="135"/>
      <c r="AU20" s="135"/>
      <c r="AV20" s="256" t="s">
        <v>134</v>
      </c>
      <c r="CG20" s="243">
        <v>0</v>
      </c>
      <c r="CI20" s="243">
        <v>0</v>
      </c>
      <c r="CJ20" s="243">
        <v>0</v>
      </c>
      <c r="CK20" s="243">
        <v>0</v>
      </c>
    </row>
    <row r="21" spans="1:89" x14ac:dyDescent="0.2">
      <c r="A21" s="48" t="s">
        <v>145</v>
      </c>
      <c r="B21" s="249">
        <f>SUM(C21+D21+E21+F21+G21+H21+I21+J21+K21)</f>
        <v>0</v>
      </c>
      <c r="C21" s="27"/>
      <c r="D21" s="49"/>
      <c r="E21" s="30"/>
      <c r="F21" s="30"/>
      <c r="G21" s="30"/>
      <c r="H21" s="30"/>
      <c r="I21" s="30"/>
      <c r="J21" s="30"/>
      <c r="K21" s="30"/>
      <c r="L21" s="251"/>
      <c r="M21" s="251"/>
      <c r="N21" s="251"/>
      <c r="O21" s="251"/>
      <c r="P21" s="251"/>
      <c r="Q21" s="251"/>
      <c r="R21" s="251"/>
      <c r="S21" s="251"/>
      <c r="T21" s="27"/>
      <c r="U21" s="28"/>
      <c r="V21" s="27"/>
      <c r="W21" s="28"/>
      <c r="X21" s="253">
        <f t="shared" si="0"/>
        <v>0</v>
      </c>
      <c r="Y21" s="27"/>
      <c r="Z21" s="30"/>
      <c r="AA21" s="28"/>
      <c r="AB21" s="254">
        <f t="shared" si="1"/>
        <v>0</v>
      </c>
      <c r="AC21" s="27"/>
      <c r="AD21" s="30"/>
      <c r="AE21" s="28"/>
      <c r="AF21" s="52"/>
      <c r="AG21" s="52"/>
      <c r="AH21" s="27"/>
      <c r="AI21" s="28"/>
      <c r="AJ21" s="32"/>
      <c r="AK21" s="33"/>
      <c r="AL21" s="28"/>
      <c r="AM21" s="33"/>
      <c r="AN21" s="28"/>
      <c r="AO21" s="135"/>
      <c r="AP21" s="135"/>
      <c r="AQ21" s="255"/>
      <c r="AR21" s="255"/>
      <c r="AS21" s="135"/>
      <c r="AT21" s="135"/>
      <c r="AU21" s="135"/>
      <c r="AV21" s="256" t="s">
        <v>134</v>
      </c>
      <c r="CG21" s="243">
        <v>0</v>
      </c>
      <c r="CI21" s="243">
        <v>0</v>
      </c>
      <c r="CJ21" s="243">
        <v>0</v>
      </c>
      <c r="CK21" s="243">
        <v>0</v>
      </c>
    </row>
    <row r="22" spans="1:89" x14ac:dyDescent="0.2">
      <c r="A22" s="48" t="s">
        <v>146</v>
      </c>
      <c r="B22" s="249">
        <f>SUM(C22+D22+E22+F22+G22+H22+I22+J22+K22+L22+M22+N22+O22+P22+Q22+R22+S22)</f>
        <v>178</v>
      </c>
      <c r="C22" s="27"/>
      <c r="D22" s="49"/>
      <c r="E22" s="30"/>
      <c r="F22" s="30">
        <v>4</v>
      </c>
      <c r="G22" s="30">
        <v>4</v>
      </c>
      <c r="H22" s="30">
        <v>7</v>
      </c>
      <c r="I22" s="30">
        <v>4</v>
      </c>
      <c r="J22" s="30">
        <v>13</v>
      </c>
      <c r="K22" s="30">
        <v>19</v>
      </c>
      <c r="L22" s="30">
        <v>13</v>
      </c>
      <c r="M22" s="30">
        <v>17</v>
      </c>
      <c r="N22" s="30">
        <v>22</v>
      </c>
      <c r="O22" s="30">
        <v>18</v>
      </c>
      <c r="P22" s="30">
        <v>18</v>
      </c>
      <c r="Q22" s="30">
        <v>16</v>
      </c>
      <c r="R22" s="30">
        <v>12</v>
      </c>
      <c r="S22" s="28">
        <v>11</v>
      </c>
      <c r="T22" s="27"/>
      <c r="U22" s="28">
        <v>178</v>
      </c>
      <c r="V22" s="27">
        <v>74</v>
      </c>
      <c r="W22" s="28">
        <v>104</v>
      </c>
      <c r="X22" s="253">
        <f t="shared" si="0"/>
        <v>0</v>
      </c>
      <c r="Y22" s="27"/>
      <c r="Z22" s="30"/>
      <c r="AA22" s="28"/>
      <c r="AB22" s="254">
        <f t="shared" si="1"/>
        <v>101</v>
      </c>
      <c r="AC22" s="27">
        <v>101</v>
      </c>
      <c r="AD22" s="30"/>
      <c r="AE22" s="28"/>
      <c r="AF22" s="52">
        <v>82</v>
      </c>
      <c r="AG22" s="52">
        <v>0</v>
      </c>
      <c r="AH22" s="27"/>
      <c r="AI22" s="28">
        <v>38</v>
      </c>
      <c r="AJ22" s="32"/>
      <c r="AK22" s="33"/>
      <c r="AL22" s="28">
        <v>47</v>
      </c>
      <c r="AM22" s="33"/>
      <c r="AN22" s="28">
        <v>35</v>
      </c>
      <c r="AO22" s="135"/>
      <c r="AP22" s="135"/>
      <c r="AQ22" s="255"/>
      <c r="AR22" s="255"/>
      <c r="AS22" s="135"/>
      <c r="AT22" s="135"/>
      <c r="AU22" s="135"/>
      <c r="AV22" s="256" t="s">
        <v>134</v>
      </c>
      <c r="CG22" s="243">
        <v>0</v>
      </c>
      <c r="CI22" s="243">
        <v>0</v>
      </c>
      <c r="CJ22" s="243">
        <v>0</v>
      </c>
      <c r="CK22" s="243">
        <v>0</v>
      </c>
    </row>
    <row r="23" spans="1:89" x14ac:dyDescent="0.2">
      <c r="A23" s="48" t="s">
        <v>147</v>
      </c>
      <c r="B23" s="249">
        <f>SUM(C23+D23+E23+F23+G23+H23+I23+J23+K23+L23+M23+N23+O23+P23+Q23+R23+S23)</f>
        <v>0</v>
      </c>
      <c r="C23" s="27"/>
      <c r="D23" s="49"/>
      <c r="E23" s="30"/>
      <c r="F23" s="30"/>
      <c r="G23" s="30"/>
      <c r="H23" s="30"/>
      <c r="I23" s="30"/>
      <c r="J23" s="30"/>
      <c r="K23" s="30"/>
      <c r="L23" s="30"/>
      <c r="M23" s="30"/>
      <c r="N23" s="30"/>
      <c r="O23" s="30"/>
      <c r="P23" s="30"/>
      <c r="Q23" s="30"/>
      <c r="R23" s="30"/>
      <c r="S23" s="28"/>
      <c r="T23" s="27"/>
      <c r="U23" s="28"/>
      <c r="V23" s="27"/>
      <c r="W23" s="28"/>
      <c r="X23" s="253">
        <f t="shared" si="0"/>
        <v>0</v>
      </c>
      <c r="Y23" s="27"/>
      <c r="Z23" s="30"/>
      <c r="AA23" s="28"/>
      <c r="AB23" s="254">
        <f t="shared" si="1"/>
        <v>0</v>
      </c>
      <c r="AC23" s="27"/>
      <c r="AD23" s="30"/>
      <c r="AE23" s="28"/>
      <c r="AF23" s="52"/>
      <c r="AG23" s="52"/>
      <c r="AH23" s="27"/>
      <c r="AI23" s="28"/>
      <c r="AJ23" s="32"/>
      <c r="AK23" s="33"/>
      <c r="AL23" s="28"/>
      <c r="AM23" s="33"/>
      <c r="AN23" s="28"/>
      <c r="AO23" s="135"/>
      <c r="AP23" s="135"/>
      <c r="AQ23" s="255"/>
      <c r="AR23" s="255"/>
      <c r="AS23" s="135"/>
      <c r="AT23" s="135"/>
      <c r="AU23" s="135"/>
      <c r="AV23" s="256" t="s">
        <v>134</v>
      </c>
      <c r="CG23" s="243">
        <v>0</v>
      </c>
      <c r="CH23" s="243">
        <v>0</v>
      </c>
      <c r="CI23" s="243">
        <v>0</v>
      </c>
      <c r="CJ23" s="243">
        <v>0</v>
      </c>
      <c r="CK23" s="243">
        <v>0</v>
      </c>
    </row>
    <row r="24" spans="1:89" x14ac:dyDescent="0.2">
      <c r="A24" s="48" t="s">
        <v>148</v>
      </c>
      <c r="B24" s="249">
        <f>SUM(C24+D24+E24+F24+G24+H24+I24+J24+K24)</f>
        <v>0</v>
      </c>
      <c r="C24" s="27"/>
      <c r="D24" s="49"/>
      <c r="E24" s="30"/>
      <c r="F24" s="30"/>
      <c r="G24" s="30"/>
      <c r="H24" s="30"/>
      <c r="I24" s="30"/>
      <c r="J24" s="30"/>
      <c r="K24" s="30"/>
      <c r="L24" s="251"/>
      <c r="M24" s="251"/>
      <c r="N24" s="251"/>
      <c r="O24" s="251"/>
      <c r="P24" s="251"/>
      <c r="Q24" s="251"/>
      <c r="R24" s="251"/>
      <c r="S24" s="251"/>
      <c r="T24" s="27"/>
      <c r="U24" s="28"/>
      <c r="V24" s="27"/>
      <c r="W24" s="28"/>
      <c r="X24" s="253">
        <f t="shared" si="0"/>
        <v>0</v>
      </c>
      <c r="Y24" s="27"/>
      <c r="Z24" s="30"/>
      <c r="AA24" s="28"/>
      <c r="AB24" s="254">
        <f t="shared" si="1"/>
        <v>0</v>
      </c>
      <c r="AC24" s="27"/>
      <c r="AD24" s="30"/>
      <c r="AE24" s="28"/>
      <c r="AF24" s="52"/>
      <c r="AG24" s="52"/>
      <c r="AH24" s="27"/>
      <c r="AI24" s="28"/>
      <c r="AJ24" s="32"/>
      <c r="AK24" s="33"/>
      <c r="AL24" s="28"/>
      <c r="AM24" s="33"/>
      <c r="AN24" s="28"/>
      <c r="AO24" s="135"/>
      <c r="AP24" s="135"/>
      <c r="AQ24" s="255"/>
      <c r="AR24" s="255"/>
      <c r="AS24" s="135"/>
      <c r="AT24" s="135"/>
      <c r="AU24" s="135"/>
      <c r="AV24" s="256" t="s">
        <v>134</v>
      </c>
      <c r="CG24" s="243">
        <v>0</v>
      </c>
      <c r="CI24" s="243">
        <v>0</v>
      </c>
      <c r="CJ24" s="243">
        <v>0</v>
      </c>
      <c r="CK24" s="243">
        <v>0</v>
      </c>
    </row>
    <row r="25" spans="1:89" x14ac:dyDescent="0.2">
      <c r="A25" s="48" t="s">
        <v>149</v>
      </c>
      <c r="B25" s="249">
        <f>SUM(C25+D25+E25+F25+G25+H25+I25+J25+K25+L25+M25+N25+O25+P25+Q25+R25+S25)</f>
        <v>0</v>
      </c>
      <c r="C25" s="27"/>
      <c r="D25" s="49"/>
      <c r="E25" s="30"/>
      <c r="F25" s="30"/>
      <c r="G25" s="30"/>
      <c r="H25" s="30"/>
      <c r="I25" s="30"/>
      <c r="J25" s="30"/>
      <c r="K25" s="30"/>
      <c r="L25" s="30"/>
      <c r="M25" s="30"/>
      <c r="N25" s="30"/>
      <c r="O25" s="30"/>
      <c r="P25" s="30"/>
      <c r="Q25" s="30"/>
      <c r="R25" s="30"/>
      <c r="S25" s="28"/>
      <c r="T25" s="27"/>
      <c r="U25" s="28"/>
      <c r="V25" s="27"/>
      <c r="W25" s="28"/>
      <c r="X25" s="253">
        <f t="shared" si="0"/>
        <v>0</v>
      </c>
      <c r="Y25" s="27"/>
      <c r="Z25" s="30"/>
      <c r="AA25" s="28"/>
      <c r="AB25" s="254">
        <f t="shared" si="1"/>
        <v>0</v>
      </c>
      <c r="AC25" s="27"/>
      <c r="AD25" s="30"/>
      <c r="AE25" s="28"/>
      <c r="AF25" s="52"/>
      <c r="AG25" s="52"/>
      <c r="AH25" s="27"/>
      <c r="AI25" s="28"/>
      <c r="AJ25" s="32"/>
      <c r="AK25" s="33"/>
      <c r="AL25" s="28"/>
      <c r="AM25" s="33"/>
      <c r="AN25" s="28"/>
      <c r="AO25" s="135"/>
      <c r="AP25" s="135"/>
      <c r="AQ25" s="255"/>
      <c r="AR25" s="255"/>
      <c r="AS25" s="135"/>
      <c r="AT25" s="135"/>
      <c r="AU25" s="135"/>
      <c r="AV25" s="256" t="s">
        <v>134</v>
      </c>
      <c r="CG25" s="243">
        <v>0</v>
      </c>
      <c r="CI25" s="243">
        <v>0</v>
      </c>
      <c r="CJ25" s="243">
        <v>0</v>
      </c>
      <c r="CK25" s="243">
        <v>0</v>
      </c>
    </row>
    <row r="26" spans="1:89" x14ac:dyDescent="0.2">
      <c r="A26" s="48" t="s">
        <v>150</v>
      </c>
      <c r="B26" s="249">
        <f>SUM(C26+D26+E26+F26+G26+H26+I26+J26+K26)</f>
        <v>0</v>
      </c>
      <c r="C26" s="27"/>
      <c r="D26" s="49"/>
      <c r="E26" s="30"/>
      <c r="F26" s="30"/>
      <c r="G26" s="30"/>
      <c r="H26" s="30"/>
      <c r="I26" s="30"/>
      <c r="J26" s="30"/>
      <c r="K26" s="30"/>
      <c r="L26" s="251"/>
      <c r="M26" s="251"/>
      <c r="N26" s="251"/>
      <c r="O26" s="251"/>
      <c r="P26" s="251"/>
      <c r="Q26" s="251"/>
      <c r="R26" s="251"/>
      <c r="S26" s="251"/>
      <c r="T26" s="27"/>
      <c r="U26" s="28"/>
      <c r="V26" s="27"/>
      <c r="W26" s="28"/>
      <c r="X26" s="253">
        <f t="shared" si="0"/>
        <v>0</v>
      </c>
      <c r="Y26" s="27"/>
      <c r="Z26" s="30"/>
      <c r="AA26" s="28"/>
      <c r="AB26" s="254">
        <f t="shared" si="1"/>
        <v>0</v>
      </c>
      <c r="AC26" s="27"/>
      <c r="AD26" s="30"/>
      <c r="AE26" s="28"/>
      <c r="AF26" s="52"/>
      <c r="AG26" s="52"/>
      <c r="AH26" s="27"/>
      <c r="AI26" s="28"/>
      <c r="AJ26" s="32"/>
      <c r="AK26" s="33"/>
      <c r="AL26" s="28"/>
      <c r="AM26" s="33"/>
      <c r="AN26" s="28"/>
      <c r="AO26" s="135"/>
      <c r="AP26" s="135"/>
      <c r="AQ26" s="255"/>
      <c r="AR26" s="255"/>
      <c r="AS26" s="135"/>
      <c r="AT26" s="135"/>
      <c r="AU26" s="135"/>
      <c r="AV26" s="256" t="s">
        <v>134</v>
      </c>
      <c r="CG26" s="243">
        <v>0</v>
      </c>
      <c r="CI26" s="243">
        <v>0</v>
      </c>
      <c r="CJ26" s="243">
        <v>0</v>
      </c>
      <c r="CK26" s="243">
        <v>0</v>
      </c>
    </row>
    <row r="27" spans="1:89" x14ac:dyDescent="0.2">
      <c r="A27" s="48" t="s">
        <v>151</v>
      </c>
      <c r="B27" s="249">
        <f>SUM(C27+D27+E27+F27+G27+H27+I27+J27+K27+L27+M27+N27+O27+P27+Q27+R27+S27)</f>
        <v>47</v>
      </c>
      <c r="C27" s="27"/>
      <c r="D27" s="49"/>
      <c r="E27" s="30"/>
      <c r="F27" s="30"/>
      <c r="G27" s="30">
        <v>1</v>
      </c>
      <c r="H27" s="30"/>
      <c r="I27" s="30">
        <v>1</v>
      </c>
      <c r="J27" s="30"/>
      <c r="K27" s="30"/>
      <c r="L27" s="30">
        <v>2</v>
      </c>
      <c r="M27" s="30">
        <v>1</v>
      </c>
      <c r="N27" s="30">
        <v>4</v>
      </c>
      <c r="O27" s="30">
        <v>3</v>
      </c>
      <c r="P27" s="30">
        <v>7</v>
      </c>
      <c r="Q27" s="30">
        <v>7</v>
      </c>
      <c r="R27" s="30">
        <v>12</v>
      </c>
      <c r="S27" s="28">
        <v>9</v>
      </c>
      <c r="T27" s="27"/>
      <c r="U27" s="28">
        <v>47</v>
      </c>
      <c r="V27" s="27">
        <v>22</v>
      </c>
      <c r="W27" s="28">
        <v>25</v>
      </c>
      <c r="X27" s="253">
        <f t="shared" si="0"/>
        <v>0</v>
      </c>
      <c r="Y27" s="27"/>
      <c r="Z27" s="30"/>
      <c r="AA27" s="28"/>
      <c r="AB27" s="254">
        <f t="shared" si="1"/>
        <v>33</v>
      </c>
      <c r="AC27" s="27">
        <v>33</v>
      </c>
      <c r="AD27" s="30"/>
      <c r="AE27" s="28"/>
      <c r="AF27" s="52">
        <v>7</v>
      </c>
      <c r="AG27" s="52">
        <v>0</v>
      </c>
      <c r="AH27" s="27"/>
      <c r="AI27" s="28">
        <v>3</v>
      </c>
      <c r="AJ27" s="32">
        <v>72</v>
      </c>
      <c r="AK27" s="33"/>
      <c r="AL27" s="28"/>
      <c r="AM27" s="33"/>
      <c r="AN27" s="28">
        <v>26</v>
      </c>
      <c r="AO27" s="135"/>
      <c r="AP27" s="135"/>
      <c r="AQ27" s="255"/>
      <c r="AR27" s="255"/>
      <c r="AS27" s="135"/>
      <c r="AT27" s="135"/>
      <c r="AU27" s="135"/>
      <c r="AV27" s="256" t="s">
        <v>134</v>
      </c>
      <c r="CG27" s="243">
        <v>0</v>
      </c>
      <c r="CI27" s="243">
        <v>0</v>
      </c>
      <c r="CJ27" s="243">
        <v>0</v>
      </c>
      <c r="CK27" s="243">
        <v>0</v>
      </c>
    </row>
    <row r="28" spans="1:89" x14ac:dyDescent="0.2">
      <c r="A28" s="48" t="s">
        <v>152</v>
      </c>
      <c r="B28" s="249">
        <f>SUM(C28+D28+E28+F28+G28+H28+I28+J28+K28)</f>
        <v>0</v>
      </c>
      <c r="C28" s="27"/>
      <c r="D28" s="49"/>
      <c r="E28" s="30"/>
      <c r="F28" s="30"/>
      <c r="G28" s="30"/>
      <c r="H28" s="30"/>
      <c r="I28" s="30"/>
      <c r="J28" s="30"/>
      <c r="K28" s="30"/>
      <c r="L28" s="251"/>
      <c r="M28" s="251"/>
      <c r="N28" s="251"/>
      <c r="O28" s="251"/>
      <c r="P28" s="251"/>
      <c r="Q28" s="251"/>
      <c r="R28" s="251"/>
      <c r="S28" s="251"/>
      <c r="T28" s="27"/>
      <c r="U28" s="28"/>
      <c r="V28" s="27"/>
      <c r="W28" s="28"/>
      <c r="X28" s="253">
        <f t="shared" si="0"/>
        <v>0</v>
      </c>
      <c r="Y28" s="27"/>
      <c r="Z28" s="30"/>
      <c r="AA28" s="28"/>
      <c r="AB28" s="254">
        <f t="shared" si="1"/>
        <v>0</v>
      </c>
      <c r="AC28" s="27"/>
      <c r="AD28" s="30"/>
      <c r="AE28" s="28"/>
      <c r="AF28" s="52"/>
      <c r="AG28" s="52"/>
      <c r="AH28" s="27"/>
      <c r="AI28" s="28"/>
      <c r="AJ28" s="32"/>
      <c r="AK28" s="33"/>
      <c r="AL28" s="28"/>
      <c r="AM28" s="33"/>
      <c r="AN28" s="28"/>
      <c r="AO28" s="135"/>
      <c r="AP28" s="135"/>
      <c r="AQ28" s="255"/>
      <c r="AR28" s="255"/>
      <c r="AS28" s="135"/>
      <c r="AT28" s="135"/>
      <c r="AU28" s="135"/>
      <c r="AV28" s="256" t="s">
        <v>134</v>
      </c>
      <c r="CG28" s="243">
        <v>0</v>
      </c>
      <c r="CI28" s="243">
        <v>0</v>
      </c>
      <c r="CJ28" s="243">
        <v>0</v>
      </c>
      <c r="CK28" s="243">
        <v>0</v>
      </c>
    </row>
    <row r="29" spans="1:89" x14ac:dyDescent="0.2">
      <c r="A29" s="48" t="s">
        <v>153</v>
      </c>
      <c r="B29" s="249">
        <f>SUM(C29+D29+E29+F29+G29+H29+I29+J29+K29+L29+M29+N29+O29+P29+Q29+R29+S29)</f>
        <v>0</v>
      </c>
      <c r="C29" s="27"/>
      <c r="D29" s="49"/>
      <c r="E29" s="30"/>
      <c r="F29" s="30"/>
      <c r="G29" s="30"/>
      <c r="H29" s="30"/>
      <c r="I29" s="30"/>
      <c r="J29" s="30"/>
      <c r="K29" s="30"/>
      <c r="L29" s="30"/>
      <c r="M29" s="30"/>
      <c r="N29" s="30"/>
      <c r="O29" s="30"/>
      <c r="P29" s="30"/>
      <c r="Q29" s="30"/>
      <c r="R29" s="30"/>
      <c r="S29" s="28"/>
      <c r="T29" s="27"/>
      <c r="U29" s="28"/>
      <c r="V29" s="27"/>
      <c r="W29" s="28"/>
      <c r="X29" s="253">
        <f t="shared" si="0"/>
        <v>0</v>
      </c>
      <c r="Y29" s="27"/>
      <c r="Z29" s="30"/>
      <c r="AA29" s="28"/>
      <c r="AB29" s="254">
        <f t="shared" si="1"/>
        <v>0</v>
      </c>
      <c r="AC29" s="27"/>
      <c r="AD29" s="30"/>
      <c r="AE29" s="28"/>
      <c r="AF29" s="52"/>
      <c r="AG29" s="52"/>
      <c r="AH29" s="27"/>
      <c r="AI29" s="28"/>
      <c r="AJ29" s="32"/>
      <c r="AK29" s="33"/>
      <c r="AL29" s="28"/>
      <c r="AM29" s="33"/>
      <c r="AN29" s="28"/>
      <c r="AO29" s="135"/>
      <c r="AP29" s="135"/>
      <c r="AQ29" s="255"/>
      <c r="AR29" s="255"/>
      <c r="AS29" s="135"/>
      <c r="AT29" s="135"/>
      <c r="AU29" s="135"/>
      <c r="AV29" s="256" t="s">
        <v>134</v>
      </c>
      <c r="CG29" s="243">
        <v>0</v>
      </c>
      <c r="CI29" s="243">
        <v>0</v>
      </c>
      <c r="CJ29" s="243">
        <v>0</v>
      </c>
      <c r="CK29" s="243">
        <v>0</v>
      </c>
    </row>
    <row r="30" spans="1:89" x14ac:dyDescent="0.2">
      <c r="A30" s="48" t="s">
        <v>154</v>
      </c>
      <c r="B30" s="249">
        <f>SUM(C30+D30+E30+F30+G30+H30+I30+J30+K30)</f>
        <v>0</v>
      </c>
      <c r="C30" s="27"/>
      <c r="D30" s="49"/>
      <c r="E30" s="30"/>
      <c r="F30" s="30"/>
      <c r="G30" s="30"/>
      <c r="H30" s="30"/>
      <c r="I30" s="30"/>
      <c r="J30" s="30"/>
      <c r="K30" s="30"/>
      <c r="L30" s="251"/>
      <c r="M30" s="251"/>
      <c r="N30" s="251"/>
      <c r="O30" s="251"/>
      <c r="P30" s="251"/>
      <c r="Q30" s="251"/>
      <c r="R30" s="251"/>
      <c r="S30" s="251"/>
      <c r="T30" s="27"/>
      <c r="U30" s="28"/>
      <c r="V30" s="27"/>
      <c r="W30" s="28"/>
      <c r="X30" s="253">
        <f t="shared" si="0"/>
        <v>0</v>
      </c>
      <c r="Y30" s="27"/>
      <c r="Z30" s="30"/>
      <c r="AA30" s="28"/>
      <c r="AB30" s="254">
        <f t="shared" si="1"/>
        <v>0</v>
      </c>
      <c r="AC30" s="27"/>
      <c r="AD30" s="30"/>
      <c r="AE30" s="28"/>
      <c r="AF30" s="52"/>
      <c r="AG30" s="52"/>
      <c r="AH30" s="27"/>
      <c r="AI30" s="28"/>
      <c r="AJ30" s="32"/>
      <c r="AK30" s="33"/>
      <c r="AL30" s="28"/>
      <c r="AM30" s="33"/>
      <c r="AN30" s="28"/>
      <c r="AO30" s="135"/>
      <c r="AP30" s="135"/>
      <c r="AQ30" s="255"/>
      <c r="AR30" s="255"/>
      <c r="AS30" s="135"/>
      <c r="AT30" s="135"/>
      <c r="AU30" s="135"/>
      <c r="AV30" s="256" t="s">
        <v>134</v>
      </c>
      <c r="CG30" s="243">
        <v>0</v>
      </c>
      <c r="CI30" s="243">
        <v>0</v>
      </c>
      <c r="CJ30" s="243">
        <v>0</v>
      </c>
      <c r="CK30" s="243">
        <v>0</v>
      </c>
    </row>
    <row r="31" spans="1:89" x14ac:dyDescent="0.2">
      <c r="A31" s="48" t="s">
        <v>155</v>
      </c>
      <c r="B31" s="249">
        <f>SUM(C31+D31+E31+F31+G31+H31+I31+J31+K31+L31+M31+N31+O31+P31+Q31+R31+S31)</f>
        <v>0</v>
      </c>
      <c r="C31" s="27"/>
      <c r="D31" s="49"/>
      <c r="E31" s="30"/>
      <c r="F31" s="30"/>
      <c r="G31" s="30"/>
      <c r="H31" s="30"/>
      <c r="I31" s="30"/>
      <c r="J31" s="30"/>
      <c r="K31" s="30"/>
      <c r="L31" s="30"/>
      <c r="M31" s="30"/>
      <c r="N31" s="30"/>
      <c r="O31" s="30"/>
      <c r="P31" s="30"/>
      <c r="Q31" s="30"/>
      <c r="R31" s="30"/>
      <c r="S31" s="28"/>
      <c r="T31" s="27"/>
      <c r="U31" s="28"/>
      <c r="V31" s="27"/>
      <c r="W31" s="28"/>
      <c r="X31" s="253">
        <f t="shared" si="0"/>
        <v>0</v>
      </c>
      <c r="Y31" s="27"/>
      <c r="Z31" s="30"/>
      <c r="AA31" s="28"/>
      <c r="AB31" s="254">
        <f t="shared" si="1"/>
        <v>0</v>
      </c>
      <c r="AC31" s="27"/>
      <c r="AD31" s="30"/>
      <c r="AE31" s="28"/>
      <c r="AF31" s="52"/>
      <c r="AG31" s="52"/>
      <c r="AH31" s="27"/>
      <c r="AI31" s="28"/>
      <c r="AJ31" s="32"/>
      <c r="AK31" s="33"/>
      <c r="AL31" s="28"/>
      <c r="AM31" s="33"/>
      <c r="AN31" s="28"/>
      <c r="AO31" s="135"/>
      <c r="AP31" s="135"/>
      <c r="AQ31" s="255"/>
      <c r="AR31" s="255"/>
      <c r="AS31" s="135"/>
      <c r="AT31" s="135"/>
      <c r="AU31" s="135"/>
      <c r="AV31" s="256" t="s">
        <v>134</v>
      </c>
      <c r="CG31" s="243">
        <v>0</v>
      </c>
      <c r="CI31" s="243">
        <v>0</v>
      </c>
      <c r="CJ31" s="243">
        <v>0</v>
      </c>
      <c r="CK31" s="243">
        <v>0</v>
      </c>
    </row>
    <row r="32" spans="1:89" x14ac:dyDescent="0.2">
      <c r="A32" s="48" t="s">
        <v>156</v>
      </c>
      <c r="B32" s="249">
        <f>SUM(C32+D32+E32+F32+G32+H32+I32+J32+K32+L32+M32+N32+O32+P32+Q32+R32+S32)</f>
        <v>0</v>
      </c>
      <c r="C32" s="27"/>
      <c r="D32" s="49"/>
      <c r="E32" s="30"/>
      <c r="F32" s="30"/>
      <c r="G32" s="30"/>
      <c r="H32" s="30"/>
      <c r="I32" s="30"/>
      <c r="J32" s="30"/>
      <c r="K32" s="30"/>
      <c r="L32" s="30"/>
      <c r="M32" s="30"/>
      <c r="N32" s="30"/>
      <c r="O32" s="30"/>
      <c r="P32" s="30"/>
      <c r="Q32" s="30"/>
      <c r="R32" s="30"/>
      <c r="S32" s="28"/>
      <c r="T32" s="27"/>
      <c r="U32" s="28"/>
      <c r="V32" s="27"/>
      <c r="W32" s="28"/>
      <c r="X32" s="253">
        <f t="shared" si="0"/>
        <v>0</v>
      </c>
      <c r="Y32" s="27"/>
      <c r="Z32" s="30"/>
      <c r="AA32" s="28"/>
      <c r="AB32" s="254">
        <f t="shared" si="1"/>
        <v>0</v>
      </c>
      <c r="AC32" s="27"/>
      <c r="AD32" s="30"/>
      <c r="AE32" s="28"/>
      <c r="AF32" s="52"/>
      <c r="AG32" s="52"/>
      <c r="AH32" s="27"/>
      <c r="AI32" s="28"/>
      <c r="AJ32" s="32"/>
      <c r="AK32" s="33"/>
      <c r="AL32" s="28"/>
      <c r="AM32" s="33"/>
      <c r="AN32" s="28"/>
      <c r="AO32" s="135"/>
      <c r="AP32" s="135"/>
      <c r="AQ32" s="255"/>
      <c r="AR32" s="255"/>
      <c r="AS32" s="135"/>
      <c r="AT32" s="135"/>
      <c r="AU32" s="135"/>
      <c r="AV32" s="256" t="s">
        <v>134</v>
      </c>
      <c r="CG32" s="243">
        <v>0</v>
      </c>
      <c r="CI32" s="243">
        <v>0</v>
      </c>
      <c r="CJ32" s="243">
        <v>0</v>
      </c>
      <c r="CK32" s="243">
        <v>0</v>
      </c>
    </row>
    <row r="33" spans="1:89" x14ac:dyDescent="0.2">
      <c r="A33" s="48" t="s">
        <v>157</v>
      </c>
      <c r="B33" s="249">
        <f>SUM(C33+D33+E33+F33+G33+H33+I33+J33+K33)</f>
        <v>0</v>
      </c>
      <c r="C33" s="27"/>
      <c r="D33" s="49"/>
      <c r="E33" s="30"/>
      <c r="F33" s="30"/>
      <c r="G33" s="30"/>
      <c r="H33" s="30"/>
      <c r="I33" s="30"/>
      <c r="J33" s="30"/>
      <c r="K33" s="30"/>
      <c r="L33" s="251"/>
      <c r="M33" s="251"/>
      <c r="N33" s="251"/>
      <c r="O33" s="251"/>
      <c r="P33" s="251"/>
      <c r="Q33" s="251"/>
      <c r="R33" s="251"/>
      <c r="S33" s="251"/>
      <c r="T33" s="27"/>
      <c r="U33" s="71"/>
      <c r="V33" s="27"/>
      <c r="W33" s="28"/>
      <c r="X33" s="253">
        <f t="shared" si="0"/>
        <v>0</v>
      </c>
      <c r="Y33" s="27"/>
      <c r="Z33" s="30"/>
      <c r="AA33" s="28"/>
      <c r="AB33" s="254">
        <f t="shared" si="1"/>
        <v>0</v>
      </c>
      <c r="AC33" s="27"/>
      <c r="AD33" s="30"/>
      <c r="AE33" s="28"/>
      <c r="AF33" s="52"/>
      <c r="AG33" s="52"/>
      <c r="AH33" s="27"/>
      <c r="AI33" s="28"/>
      <c r="AJ33" s="32"/>
      <c r="AK33" s="33"/>
      <c r="AL33" s="28"/>
      <c r="AM33" s="33"/>
      <c r="AN33" s="28"/>
      <c r="AO33" s="135"/>
      <c r="AP33" s="135"/>
      <c r="AQ33" s="255"/>
      <c r="AR33" s="255"/>
      <c r="AS33" s="135"/>
      <c r="AT33" s="135"/>
      <c r="AU33" s="135"/>
      <c r="AV33" s="256" t="s">
        <v>134</v>
      </c>
      <c r="CG33" s="243">
        <v>0</v>
      </c>
      <c r="CI33" s="243">
        <v>0</v>
      </c>
      <c r="CJ33" s="243">
        <v>0</v>
      </c>
      <c r="CK33" s="243">
        <v>0</v>
      </c>
    </row>
    <row r="34" spans="1:89" x14ac:dyDescent="0.2">
      <c r="A34" s="48" t="s">
        <v>158</v>
      </c>
      <c r="B34" s="249">
        <f>SUM(C34+D34+E34+F34+G34+H34+I34+J34+K34+L34+M34+N34+O34+P34+Q34+R34+S34)</f>
        <v>0</v>
      </c>
      <c r="C34" s="27"/>
      <c r="D34" s="49"/>
      <c r="E34" s="30"/>
      <c r="F34" s="30"/>
      <c r="G34" s="30"/>
      <c r="H34" s="30"/>
      <c r="I34" s="30"/>
      <c r="J34" s="30"/>
      <c r="K34" s="30"/>
      <c r="L34" s="30"/>
      <c r="M34" s="30"/>
      <c r="N34" s="30"/>
      <c r="O34" s="30"/>
      <c r="P34" s="30"/>
      <c r="Q34" s="30"/>
      <c r="R34" s="30"/>
      <c r="S34" s="28"/>
      <c r="T34" s="27"/>
      <c r="U34" s="71"/>
      <c r="V34" s="27"/>
      <c r="W34" s="28"/>
      <c r="X34" s="253">
        <f t="shared" si="0"/>
        <v>0</v>
      </c>
      <c r="Y34" s="27"/>
      <c r="Z34" s="30"/>
      <c r="AA34" s="28"/>
      <c r="AB34" s="254">
        <f t="shared" si="1"/>
        <v>0</v>
      </c>
      <c r="AC34" s="27"/>
      <c r="AD34" s="30"/>
      <c r="AE34" s="28"/>
      <c r="AF34" s="52"/>
      <c r="AG34" s="52"/>
      <c r="AH34" s="27"/>
      <c r="AI34" s="28"/>
      <c r="AJ34" s="32"/>
      <c r="AK34" s="33"/>
      <c r="AL34" s="28"/>
      <c r="AM34" s="33"/>
      <c r="AN34" s="28"/>
      <c r="AO34" s="135"/>
      <c r="AP34" s="135"/>
      <c r="AQ34" s="255"/>
      <c r="AR34" s="255"/>
      <c r="AS34" s="135"/>
      <c r="AT34" s="135"/>
      <c r="AU34" s="135"/>
      <c r="AV34" s="256" t="s">
        <v>134</v>
      </c>
      <c r="CG34" s="243">
        <v>0</v>
      </c>
      <c r="CI34" s="243">
        <v>0</v>
      </c>
      <c r="CJ34" s="243">
        <v>0</v>
      </c>
      <c r="CK34" s="243">
        <v>0</v>
      </c>
    </row>
    <row r="35" spans="1:89" x14ac:dyDescent="0.2">
      <c r="A35" s="48" t="s">
        <v>159</v>
      </c>
      <c r="B35" s="249">
        <f>SUM(C35+D35+E35+F35+G35+H35+I35+J35+K35+L35+M35+N35+O35+P35+Q35+R35+S35)</f>
        <v>0</v>
      </c>
      <c r="C35" s="27"/>
      <c r="D35" s="49"/>
      <c r="E35" s="30"/>
      <c r="F35" s="30"/>
      <c r="G35" s="30"/>
      <c r="H35" s="30"/>
      <c r="I35" s="30"/>
      <c r="J35" s="30"/>
      <c r="K35" s="30"/>
      <c r="L35" s="30"/>
      <c r="M35" s="30"/>
      <c r="N35" s="30"/>
      <c r="O35" s="30"/>
      <c r="P35" s="30"/>
      <c r="Q35" s="30"/>
      <c r="R35" s="30"/>
      <c r="S35" s="28"/>
      <c r="T35" s="27"/>
      <c r="U35" s="71"/>
      <c r="V35" s="27"/>
      <c r="W35" s="28"/>
      <c r="X35" s="253">
        <f t="shared" si="0"/>
        <v>0</v>
      </c>
      <c r="Y35" s="27"/>
      <c r="Z35" s="30"/>
      <c r="AA35" s="28"/>
      <c r="AB35" s="254">
        <f t="shared" si="1"/>
        <v>0</v>
      </c>
      <c r="AC35" s="27"/>
      <c r="AD35" s="30"/>
      <c r="AE35" s="28"/>
      <c r="AF35" s="52"/>
      <c r="AG35" s="52"/>
      <c r="AH35" s="27"/>
      <c r="AI35" s="28"/>
      <c r="AJ35" s="32"/>
      <c r="AK35" s="33"/>
      <c r="AL35" s="28"/>
      <c r="AM35" s="33"/>
      <c r="AN35" s="28"/>
      <c r="AO35" s="135"/>
      <c r="AP35" s="135"/>
      <c r="AQ35" s="255"/>
      <c r="AR35" s="255"/>
      <c r="AS35" s="135"/>
      <c r="AT35" s="135"/>
      <c r="AU35" s="135"/>
      <c r="AV35" s="256" t="s">
        <v>134</v>
      </c>
      <c r="CG35" s="243">
        <v>0</v>
      </c>
      <c r="CI35" s="243">
        <v>0</v>
      </c>
      <c r="CJ35" s="243">
        <v>0</v>
      </c>
      <c r="CK35" s="243">
        <v>0</v>
      </c>
    </row>
    <row r="36" spans="1:89" x14ac:dyDescent="0.2">
      <c r="A36" s="48" t="s">
        <v>160</v>
      </c>
      <c r="B36" s="249">
        <f>SUM(O36+P36+Q36+R36+S36)</f>
        <v>0</v>
      </c>
      <c r="C36" s="251"/>
      <c r="D36" s="251"/>
      <c r="E36" s="251"/>
      <c r="F36" s="251"/>
      <c r="G36" s="251"/>
      <c r="H36" s="251"/>
      <c r="I36" s="251"/>
      <c r="J36" s="251"/>
      <c r="K36" s="251"/>
      <c r="L36" s="251"/>
      <c r="M36" s="251"/>
      <c r="N36" s="251"/>
      <c r="O36" s="30"/>
      <c r="P36" s="30"/>
      <c r="Q36" s="30"/>
      <c r="R36" s="30"/>
      <c r="S36" s="28"/>
      <c r="T36" s="27"/>
      <c r="U36" s="71"/>
      <c r="V36" s="27"/>
      <c r="W36" s="28"/>
      <c r="X36" s="253">
        <f t="shared" si="0"/>
        <v>0</v>
      </c>
      <c r="Y36" s="62"/>
      <c r="Z36" s="59"/>
      <c r="AA36" s="61"/>
      <c r="AB36" s="254">
        <f t="shared" si="1"/>
        <v>0</v>
      </c>
      <c r="AC36" s="27"/>
      <c r="AD36" s="30"/>
      <c r="AE36" s="28"/>
      <c r="AF36" s="52"/>
      <c r="AG36" s="52"/>
      <c r="AH36" s="61"/>
      <c r="AI36" s="28"/>
      <c r="AJ36" s="32"/>
      <c r="AK36" s="61"/>
      <c r="AL36" s="28"/>
      <c r="AM36" s="61"/>
      <c r="AN36" s="28"/>
      <c r="AO36" s="135"/>
      <c r="AP36" s="135"/>
      <c r="AQ36" s="61"/>
      <c r="AR36" s="255"/>
      <c r="AS36" s="135"/>
      <c r="AT36" s="135"/>
      <c r="AU36" s="135"/>
      <c r="AV36" s="256" t="s">
        <v>134</v>
      </c>
      <c r="CG36" s="243">
        <v>0</v>
      </c>
      <c r="CI36" s="243">
        <v>0</v>
      </c>
      <c r="CJ36" s="243">
        <v>0</v>
      </c>
      <c r="CK36" s="243">
        <v>0</v>
      </c>
    </row>
    <row r="37" spans="1:89" x14ac:dyDescent="0.2">
      <c r="A37" s="48" t="s">
        <v>161</v>
      </c>
      <c r="B37" s="249">
        <f>SUM(C37+D37+E37+F37+G37+H37+I37+J37+K37)</f>
        <v>0</v>
      </c>
      <c r="C37" s="27"/>
      <c r="D37" s="49"/>
      <c r="E37" s="30"/>
      <c r="F37" s="250"/>
      <c r="G37" s="250"/>
      <c r="H37" s="250"/>
      <c r="I37" s="250"/>
      <c r="J37" s="250"/>
      <c r="K37" s="250"/>
      <c r="L37" s="59"/>
      <c r="M37" s="59"/>
      <c r="N37" s="59"/>
      <c r="O37" s="59"/>
      <c r="P37" s="59"/>
      <c r="Q37" s="59"/>
      <c r="R37" s="59"/>
      <c r="S37" s="61"/>
      <c r="T37" s="27"/>
      <c r="U37" s="71"/>
      <c r="V37" s="27"/>
      <c r="W37" s="28"/>
      <c r="X37" s="253">
        <f t="shared" si="0"/>
        <v>0</v>
      </c>
      <c r="Y37" s="27"/>
      <c r="Z37" s="30"/>
      <c r="AA37" s="28"/>
      <c r="AB37" s="254">
        <f t="shared" si="1"/>
        <v>0</v>
      </c>
      <c r="AC37" s="27"/>
      <c r="AD37" s="30"/>
      <c r="AE37" s="28"/>
      <c r="AF37" s="52"/>
      <c r="AG37" s="52"/>
      <c r="AH37" s="27"/>
      <c r="AI37" s="28"/>
      <c r="AJ37" s="32"/>
      <c r="AK37" s="33"/>
      <c r="AL37" s="28"/>
      <c r="AM37" s="33"/>
      <c r="AN37" s="28"/>
      <c r="AO37" s="135"/>
      <c r="AP37" s="135"/>
      <c r="AQ37" s="255"/>
      <c r="AR37" s="255"/>
      <c r="AS37" s="135"/>
      <c r="AT37" s="135"/>
      <c r="AU37" s="135"/>
      <c r="AV37" s="256" t="s">
        <v>134</v>
      </c>
      <c r="CG37" s="243">
        <v>0</v>
      </c>
      <c r="CI37" s="243">
        <v>0</v>
      </c>
      <c r="CJ37" s="243">
        <v>0</v>
      </c>
      <c r="CK37" s="243">
        <v>0</v>
      </c>
    </row>
    <row r="38" spans="1:89" x14ac:dyDescent="0.2">
      <c r="A38" s="48" t="s">
        <v>162</v>
      </c>
      <c r="B38" s="249">
        <f>SUM(C38+D38+E38+F38+G38+H38+I38+J38+K38+L38+M38+N38+O38+P38+Q38+R38+S38)</f>
        <v>0</v>
      </c>
      <c r="C38" s="250"/>
      <c r="D38" s="250"/>
      <c r="E38" s="250"/>
      <c r="F38" s="250"/>
      <c r="G38" s="30"/>
      <c r="H38" s="30"/>
      <c r="I38" s="30"/>
      <c r="J38" s="30"/>
      <c r="K38" s="30"/>
      <c r="L38" s="30"/>
      <c r="M38" s="30"/>
      <c r="N38" s="30"/>
      <c r="O38" s="30"/>
      <c r="P38" s="30"/>
      <c r="Q38" s="30"/>
      <c r="R38" s="30"/>
      <c r="S38" s="28"/>
      <c r="T38" s="27"/>
      <c r="U38" s="28"/>
      <c r="V38" s="27"/>
      <c r="W38" s="28"/>
      <c r="X38" s="69"/>
      <c r="Y38" s="62"/>
      <c r="Z38" s="59"/>
      <c r="AA38" s="61"/>
      <c r="AB38" s="254">
        <f t="shared" si="1"/>
        <v>0</v>
      </c>
      <c r="AC38" s="27"/>
      <c r="AD38" s="30"/>
      <c r="AE38" s="28"/>
      <c r="AF38" s="52"/>
      <c r="AG38" s="52"/>
      <c r="AH38" s="27"/>
      <c r="AI38" s="28"/>
      <c r="AJ38" s="32"/>
      <c r="AK38" s="33"/>
      <c r="AL38" s="28"/>
      <c r="AM38" s="33"/>
      <c r="AN38" s="28"/>
      <c r="AO38" s="135"/>
      <c r="AP38" s="135"/>
      <c r="AQ38" s="255"/>
      <c r="AR38" s="255"/>
      <c r="AS38" s="135"/>
      <c r="AT38" s="135"/>
      <c r="AU38" s="135"/>
      <c r="AV38" s="256" t="s">
        <v>134</v>
      </c>
      <c r="CG38" s="243">
        <v>0</v>
      </c>
      <c r="CI38" s="243">
        <v>0</v>
      </c>
      <c r="CJ38" s="243">
        <v>0</v>
      </c>
      <c r="CK38" s="243">
        <v>0</v>
      </c>
    </row>
    <row r="39" spans="1:89" x14ac:dyDescent="0.2">
      <c r="A39" s="48" t="s">
        <v>163</v>
      </c>
      <c r="B39" s="249">
        <f>SUM(C39+D39+E39+F39+G39+H39+I39+J39+K39)</f>
        <v>245</v>
      </c>
      <c r="C39" s="250">
        <v>57</v>
      </c>
      <c r="D39" s="250">
        <v>104</v>
      </c>
      <c r="E39" s="250">
        <v>84</v>
      </c>
      <c r="F39" s="250"/>
      <c r="G39" s="250"/>
      <c r="H39" s="250"/>
      <c r="I39" s="250"/>
      <c r="J39" s="250"/>
      <c r="K39" s="250"/>
      <c r="L39" s="251"/>
      <c r="M39" s="251"/>
      <c r="N39" s="251"/>
      <c r="O39" s="251"/>
      <c r="P39" s="251"/>
      <c r="Q39" s="251"/>
      <c r="R39" s="251"/>
      <c r="S39" s="251"/>
      <c r="T39" s="27">
        <v>245</v>
      </c>
      <c r="U39" s="28"/>
      <c r="V39" s="27">
        <v>173</v>
      </c>
      <c r="W39" s="28">
        <v>72</v>
      </c>
      <c r="X39" s="253">
        <f t="shared" ref="X39:X68" si="2">SUM(Y39+Z39+AA39)</f>
        <v>102</v>
      </c>
      <c r="Y39" s="27">
        <v>102</v>
      </c>
      <c r="Z39" s="30"/>
      <c r="AA39" s="28"/>
      <c r="AB39" s="254">
        <f t="shared" si="1"/>
        <v>0</v>
      </c>
      <c r="AC39" s="27"/>
      <c r="AD39" s="30"/>
      <c r="AE39" s="28"/>
      <c r="AF39" s="52">
        <v>100</v>
      </c>
      <c r="AG39" s="28">
        <v>0</v>
      </c>
      <c r="AH39" s="27">
        <v>40</v>
      </c>
      <c r="AI39" s="28"/>
      <c r="AJ39" s="32">
        <v>198</v>
      </c>
      <c r="AK39" s="33">
        <v>8</v>
      </c>
      <c r="AL39" s="28"/>
      <c r="AM39" s="33"/>
      <c r="AN39" s="28"/>
      <c r="AO39" s="135"/>
      <c r="AP39" s="135"/>
      <c r="AQ39" s="255"/>
      <c r="AR39" s="255"/>
      <c r="AS39" s="135"/>
      <c r="AT39" s="135"/>
      <c r="AU39" s="135"/>
      <c r="AV39" s="256" t="s">
        <v>134</v>
      </c>
      <c r="CG39" s="243">
        <v>0</v>
      </c>
      <c r="CI39" s="243">
        <v>0</v>
      </c>
      <c r="CJ39" s="243">
        <v>0</v>
      </c>
      <c r="CK39" s="243">
        <v>0</v>
      </c>
    </row>
    <row r="40" spans="1:89" x14ac:dyDescent="0.2">
      <c r="A40" s="48" t="s">
        <v>164</v>
      </c>
      <c r="B40" s="249">
        <f>SUM(C40+D40+E40+F40+G40+H40+I40+J40+K40+L40+M40+N40+O40+P40+Q40+R40+S40)</f>
        <v>228</v>
      </c>
      <c r="C40" s="250"/>
      <c r="D40" s="250"/>
      <c r="E40" s="250"/>
      <c r="F40" s="30">
        <v>15</v>
      </c>
      <c r="G40" s="30">
        <v>6</v>
      </c>
      <c r="H40" s="30">
        <v>12</v>
      </c>
      <c r="I40" s="30">
        <v>11</v>
      </c>
      <c r="J40" s="30">
        <v>12</v>
      </c>
      <c r="K40" s="30">
        <v>12</v>
      </c>
      <c r="L40" s="30">
        <v>20</v>
      </c>
      <c r="M40" s="30">
        <v>16</v>
      </c>
      <c r="N40" s="30">
        <v>19</v>
      </c>
      <c r="O40" s="30">
        <v>22</v>
      </c>
      <c r="P40" s="30">
        <v>18</v>
      </c>
      <c r="Q40" s="30">
        <v>18</v>
      </c>
      <c r="R40" s="30">
        <v>22</v>
      </c>
      <c r="S40" s="28">
        <v>25</v>
      </c>
      <c r="T40" s="27"/>
      <c r="U40" s="28">
        <v>228</v>
      </c>
      <c r="V40" s="27">
        <v>100</v>
      </c>
      <c r="W40" s="28">
        <v>128</v>
      </c>
      <c r="X40" s="253">
        <f>SUM(Y40+Z40+AA40)</f>
        <v>0</v>
      </c>
      <c r="Y40" s="27"/>
      <c r="Z40" s="30"/>
      <c r="AA40" s="28"/>
      <c r="AB40" s="254">
        <f t="shared" si="1"/>
        <v>122</v>
      </c>
      <c r="AC40" s="27">
        <v>122</v>
      </c>
      <c r="AD40" s="30"/>
      <c r="AE40" s="28"/>
      <c r="AF40" s="52">
        <v>49</v>
      </c>
      <c r="AG40" s="80">
        <v>0</v>
      </c>
      <c r="AH40" s="27"/>
      <c r="AI40" s="28">
        <v>48</v>
      </c>
      <c r="AJ40" s="32">
        <v>25</v>
      </c>
      <c r="AK40" s="33"/>
      <c r="AL40" s="28">
        <v>38</v>
      </c>
      <c r="AM40" s="33"/>
      <c r="AN40" s="28">
        <v>43</v>
      </c>
      <c r="AO40" s="135">
        <v>37</v>
      </c>
      <c r="AP40" s="135"/>
      <c r="AQ40" s="255"/>
      <c r="AR40" s="255"/>
      <c r="AS40" s="135"/>
      <c r="AT40" s="135"/>
      <c r="AU40" s="135"/>
      <c r="AV40" s="256" t="s">
        <v>134</v>
      </c>
      <c r="CG40" s="243">
        <v>0</v>
      </c>
      <c r="CI40" s="243">
        <v>0</v>
      </c>
      <c r="CJ40" s="243">
        <v>0</v>
      </c>
      <c r="CK40" s="243">
        <v>0</v>
      </c>
    </row>
    <row r="41" spans="1:89" x14ac:dyDescent="0.2">
      <c r="A41" s="48" t="s">
        <v>165</v>
      </c>
      <c r="B41" s="249">
        <f>SUM(C41+D41+E41+F41+G41+H41+I41+J41+K41+L41+M41+N41+O41+P41+Q41+R41+S41)</f>
        <v>0</v>
      </c>
      <c r="C41" s="250"/>
      <c r="D41" s="250"/>
      <c r="E41" s="250"/>
      <c r="F41" s="30"/>
      <c r="G41" s="30"/>
      <c r="H41" s="30"/>
      <c r="I41" s="30"/>
      <c r="J41" s="30"/>
      <c r="K41" s="30"/>
      <c r="L41" s="30"/>
      <c r="M41" s="30"/>
      <c r="N41" s="30"/>
      <c r="O41" s="30"/>
      <c r="P41" s="30"/>
      <c r="Q41" s="30"/>
      <c r="R41" s="30"/>
      <c r="S41" s="28"/>
      <c r="T41" s="27"/>
      <c r="U41" s="28"/>
      <c r="V41" s="27"/>
      <c r="W41" s="28"/>
      <c r="X41" s="253">
        <f>SUM(Y41+Z41+AA41)</f>
        <v>0</v>
      </c>
      <c r="Y41" s="27"/>
      <c r="Z41" s="30"/>
      <c r="AA41" s="28"/>
      <c r="AB41" s="254">
        <f t="shared" si="1"/>
        <v>0</v>
      </c>
      <c r="AC41" s="27"/>
      <c r="AD41" s="30"/>
      <c r="AE41" s="28"/>
      <c r="AF41" s="52"/>
      <c r="AG41" s="28"/>
      <c r="AH41" s="27"/>
      <c r="AI41" s="28"/>
      <c r="AJ41" s="32"/>
      <c r="AK41" s="33"/>
      <c r="AL41" s="28"/>
      <c r="AM41" s="33"/>
      <c r="AN41" s="28"/>
      <c r="AO41" s="135"/>
      <c r="AP41" s="135"/>
      <c r="AQ41" s="255"/>
      <c r="AR41" s="255"/>
      <c r="AS41" s="135"/>
      <c r="AT41" s="135"/>
      <c r="AU41" s="135"/>
      <c r="AV41" s="256" t="s">
        <v>134</v>
      </c>
      <c r="CG41" s="243">
        <v>0</v>
      </c>
      <c r="CI41" s="243">
        <v>0</v>
      </c>
      <c r="CJ41" s="243">
        <v>0</v>
      </c>
      <c r="CK41" s="243">
        <v>0</v>
      </c>
    </row>
    <row r="42" spans="1:89" x14ac:dyDescent="0.2">
      <c r="A42" s="48" t="s">
        <v>166</v>
      </c>
      <c r="B42" s="249">
        <f>SUM(C42+D42+E42+F42+G42+H42+I42+J42+K42)</f>
        <v>0</v>
      </c>
      <c r="C42" s="250"/>
      <c r="D42" s="250"/>
      <c r="E42" s="250"/>
      <c r="F42" s="30"/>
      <c r="G42" s="30"/>
      <c r="H42" s="30"/>
      <c r="I42" s="30"/>
      <c r="J42" s="30"/>
      <c r="K42" s="30"/>
      <c r="L42" s="251"/>
      <c r="M42" s="251"/>
      <c r="N42" s="251"/>
      <c r="O42" s="251"/>
      <c r="P42" s="251"/>
      <c r="Q42" s="251"/>
      <c r="R42" s="251"/>
      <c r="S42" s="251"/>
      <c r="T42" s="27"/>
      <c r="U42" s="28"/>
      <c r="V42" s="27"/>
      <c r="W42" s="28"/>
      <c r="X42" s="253">
        <f t="shared" si="2"/>
        <v>0</v>
      </c>
      <c r="Y42" s="27"/>
      <c r="Z42" s="30"/>
      <c r="AA42" s="28"/>
      <c r="AB42" s="254">
        <f t="shared" si="1"/>
        <v>0</v>
      </c>
      <c r="AC42" s="27"/>
      <c r="AD42" s="30"/>
      <c r="AE42" s="28"/>
      <c r="AF42" s="52"/>
      <c r="AG42" s="28"/>
      <c r="AH42" s="27"/>
      <c r="AI42" s="28"/>
      <c r="AJ42" s="32"/>
      <c r="AK42" s="33"/>
      <c r="AL42" s="28"/>
      <c r="AM42" s="33"/>
      <c r="AN42" s="28"/>
      <c r="AO42" s="135"/>
      <c r="AP42" s="135"/>
      <c r="AQ42" s="255"/>
      <c r="AR42" s="255"/>
      <c r="AS42" s="135"/>
      <c r="AT42" s="135"/>
      <c r="AU42" s="135"/>
      <c r="AV42" s="256" t="s">
        <v>134</v>
      </c>
      <c r="CG42" s="243">
        <v>0</v>
      </c>
      <c r="CI42" s="243">
        <v>0</v>
      </c>
      <c r="CJ42" s="243">
        <v>0</v>
      </c>
      <c r="CK42" s="243">
        <v>0</v>
      </c>
    </row>
    <row r="43" spans="1:89" x14ac:dyDescent="0.2">
      <c r="A43" s="48" t="s">
        <v>167</v>
      </c>
      <c r="B43" s="249">
        <f>SUM(C43+D43+E43+F43+G43+H43+I43+J43+K43+L43+M43+N43+O43+P43+Q43+R43+S43)</f>
        <v>394</v>
      </c>
      <c r="C43" s="27">
        <v>1</v>
      </c>
      <c r="D43" s="49">
        <v>7</v>
      </c>
      <c r="E43" s="30">
        <v>9</v>
      </c>
      <c r="F43" s="30">
        <v>18</v>
      </c>
      <c r="G43" s="30">
        <v>20</v>
      </c>
      <c r="H43" s="30">
        <v>30</v>
      </c>
      <c r="I43" s="30">
        <v>28</v>
      </c>
      <c r="J43" s="30">
        <v>31</v>
      </c>
      <c r="K43" s="30">
        <v>47</v>
      </c>
      <c r="L43" s="30">
        <v>40</v>
      </c>
      <c r="M43" s="30">
        <v>45</v>
      </c>
      <c r="N43" s="30">
        <v>37</v>
      </c>
      <c r="O43" s="30">
        <v>42</v>
      </c>
      <c r="P43" s="30">
        <v>18</v>
      </c>
      <c r="Q43" s="30">
        <v>8</v>
      </c>
      <c r="R43" s="30">
        <v>7</v>
      </c>
      <c r="S43" s="28">
        <v>6</v>
      </c>
      <c r="T43" s="27">
        <v>17</v>
      </c>
      <c r="U43" s="28">
        <v>377</v>
      </c>
      <c r="V43" s="27">
        <v>155</v>
      </c>
      <c r="W43" s="28">
        <v>239</v>
      </c>
      <c r="X43" s="253">
        <f t="shared" si="2"/>
        <v>17</v>
      </c>
      <c r="Y43" s="27">
        <v>17</v>
      </c>
      <c r="Z43" s="30"/>
      <c r="AA43" s="28"/>
      <c r="AB43" s="254">
        <f t="shared" si="1"/>
        <v>29</v>
      </c>
      <c r="AC43" s="27">
        <v>29</v>
      </c>
      <c r="AD43" s="30"/>
      <c r="AE43" s="28"/>
      <c r="AF43" s="52">
        <v>26</v>
      </c>
      <c r="AG43" s="28">
        <v>5</v>
      </c>
      <c r="AH43" s="27">
        <v>5</v>
      </c>
      <c r="AI43" s="72">
        <v>137</v>
      </c>
      <c r="AJ43" s="32">
        <v>416</v>
      </c>
      <c r="AK43" s="33"/>
      <c r="AL43" s="28"/>
      <c r="AM43" s="33"/>
      <c r="AN43" s="28">
        <v>9</v>
      </c>
      <c r="AO43" s="135">
        <v>22</v>
      </c>
      <c r="AP43" s="135"/>
      <c r="AQ43" s="255"/>
      <c r="AR43" s="255"/>
      <c r="AS43" s="135"/>
      <c r="AT43" s="135"/>
      <c r="AU43" s="135"/>
      <c r="AV43" s="256" t="s">
        <v>134</v>
      </c>
      <c r="CG43" s="243">
        <v>0</v>
      </c>
      <c r="CI43" s="243">
        <v>0</v>
      </c>
      <c r="CJ43" s="243">
        <v>0</v>
      </c>
      <c r="CK43" s="243">
        <v>0</v>
      </c>
    </row>
    <row r="44" spans="1:89" x14ac:dyDescent="0.2">
      <c r="A44" s="48" t="s">
        <v>168</v>
      </c>
      <c r="B44" s="249">
        <f>SUM(C44+D44+E44+F44+G44+H44+I44+J44+K44)</f>
        <v>156</v>
      </c>
      <c r="C44" s="27">
        <v>66</v>
      </c>
      <c r="D44" s="49">
        <v>50</v>
      </c>
      <c r="E44" s="30">
        <v>40</v>
      </c>
      <c r="F44" s="30"/>
      <c r="G44" s="30"/>
      <c r="H44" s="30"/>
      <c r="I44" s="30"/>
      <c r="J44" s="30"/>
      <c r="K44" s="30"/>
      <c r="L44" s="251"/>
      <c r="M44" s="251"/>
      <c r="N44" s="251"/>
      <c r="O44" s="251"/>
      <c r="P44" s="251"/>
      <c r="Q44" s="251"/>
      <c r="R44" s="251"/>
      <c r="S44" s="251"/>
      <c r="T44" s="27">
        <v>156</v>
      </c>
      <c r="U44" s="28"/>
      <c r="V44" s="27">
        <v>116</v>
      </c>
      <c r="W44" s="28">
        <v>40</v>
      </c>
      <c r="X44" s="253">
        <f t="shared" si="2"/>
        <v>110</v>
      </c>
      <c r="Y44" s="27">
        <v>110</v>
      </c>
      <c r="Z44" s="30"/>
      <c r="AA44" s="28"/>
      <c r="AB44" s="254">
        <f t="shared" si="1"/>
        <v>0</v>
      </c>
      <c r="AC44" s="27"/>
      <c r="AD44" s="30"/>
      <c r="AE44" s="28"/>
      <c r="AF44" s="52">
        <v>68</v>
      </c>
      <c r="AG44" s="135">
        <v>0</v>
      </c>
      <c r="AH44" s="27">
        <v>28</v>
      </c>
      <c r="AI44" s="72"/>
      <c r="AJ44" s="32"/>
      <c r="AK44" s="33">
        <v>10</v>
      </c>
      <c r="AL44" s="28"/>
      <c r="AM44" s="33">
        <v>60</v>
      </c>
      <c r="AN44" s="28"/>
      <c r="AO44" s="135"/>
      <c r="AP44" s="135"/>
      <c r="AQ44" s="255"/>
      <c r="AR44" s="255"/>
      <c r="AS44" s="135"/>
      <c r="AT44" s="135"/>
      <c r="AU44" s="135"/>
      <c r="AV44" s="256" t="s">
        <v>134</v>
      </c>
      <c r="CG44" s="243">
        <v>0</v>
      </c>
      <c r="CI44" s="243">
        <v>0</v>
      </c>
      <c r="CJ44" s="243">
        <v>0</v>
      </c>
      <c r="CK44" s="243">
        <v>0</v>
      </c>
    </row>
    <row r="45" spans="1:89" x14ac:dyDescent="0.2">
      <c r="A45" s="48" t="s">
        <v>169</v>
      </c>
      <c r="B45" s="249">
        <f>SUM(C45+D45+E45+F45+G45+H45+I45+J45+K45+L45+M45+N45+O45+P45+Q45+R45+S45)</f>
        <v>749</v>
      </c>
      <c r="C45" s="27"/>
      <c r="D45" s="49"/>
      <c r="E45" s="30"/>
      <c r="F45" s="30">
        <v>20</v>
      </c>
      <c r="G45" s="30">
        <v>18</v>
      </c>
      <c r="H45" s="30">
        <v>17</v>
      </c>
      <c r="I45" s="30">
        <v>33</v>
      </c>
      <c r="J45" s="30">
        <v>46</v>
      </c>
      <c r="K45" s="30">
        <v>68</v>
      </c>
      <c r="L45" s="30">
        <v>70</v>
      </c>
      <c r="M45" s="30">
        <v>84</v>
      </c>
      <c r="N45" s="30">
        <v>89</v>
      </c>
      <c r="O45" s="30">
        <v>77</v>
      </c>
      <c r="P45" s="30">
        <v>71</v>
      </c>
      <c r="Q45" s="30">
        <v>70</v>
      </c>
      <c r="R45" s="30">
        <v>43</v>
      </c>
      <c r="S45" s="28">
        <v>43</v>
      </c>
      <c r="T45" s="27"/>
      <c r="U45" s="28">
        <v>749</v>
      </c>
      <c r="V45" s="27">
        <v>217</v>
      </c>
      <c r="W45" s="28">
        <v>532</v>
      </c>
      <c r="X45" s="253">
        <f t="shared" si="2"/>
        <v>0</v>
      </c>
      <c r="Y45" s="27"/>
      <c r="Z45" s="30"/>
      <c r="AA45" s="28"/>
      <c r="AB45" s="254">
        <f t="shared" si="1"/>
        <v>422</v>
      </c>
      <c r="AC45" s="27">
        <v>422</v>
      </c>
      <c r="AD45" s="30"/>
      <c r="AE45" s="28"/>
      <c r="AF45" s="52">
        <v>215</v>
      </c>
      <c r="AG45" s="80">
        <v>41</v>
      </c>
      <c r="AH45" s="62"/>
      <c r="AI45" s="72">
        <v>149</v>
      </c>
      <c r="AJ45" s="72">
        <v>102</v>
      </c>
      <c r="AK45" s="69"/>
      <c r="AL45" s="28">
        <v>27</v>
      </c>
      <c r="AM45" s="69"/>
      <c r="AN45" s="28">
        <v>63</v>
      </c>
      <c r="AO45" s="135"/>
      <c r="AP45" s="135"/>
      <c r="AQ45" s="255"/>
      <c r="AR45" s="255"/>
      <c r="AS45" s="135"/>
      <c r="AT45" s="135"/>
      <c r="AU45" s="135"/>
      <c r="AV45" s="256" t="s">
        <v>134</v>
      </c>
      <c r="CG45" s="243">
        <v>0</v>
      </c>
      <c r="CI45" s="243">
        <v>0</v>
      </c>
      <c r="CJ45" s="243">
        <v>0</v>
      </c>
      <c r="CK45" s="243">
        <v>0</v>
      </c>
    </row>
    <row r="46" spans="1:89" x14ac:dyDescent="0.2">
      <c r="A46" s="258" t="s">
        <v>170</v>
      </c>
      <c r="B46" s="249">
        <f>SUM(C46+D46+E46+F46+G46+H46+I46+J46+K46+L46+M46+N46+O46+P46+Q46+R46+S46)</f>
        <v>0</v>
      </c>
      <c r="C46" s="250"/>
      <c r="D46" s="250"/>
      <c r="E46" s="250"/>
      <c r="F46" s="250"/>
      <c r="G46" s="30"/>
      <c r="H46" s="30"/>
      <c r="I46" s="30"/>
      <c r="J46" s="30"/>
      <c r="K46" s="30"/>
      <c r="L46" s="30"/>
      <c r="M46" s="30"/>
      <c r="N46" s="30"/>
      <c r="O46" s="30"/>
      <c r="P46" s="30"/>
      <c r="Q46" s="30"/>
      <c r="R46" s="30"/>
      <c r="S46" s="28"/>
      <c r="T46" s="27"/>
      <c r="U46" s="28"/>
      <c r="V46" s="27"/>
      <c r="W46" s="28"/>
      <c r="X46" s="253">
        <f t="shared" si="2"/>
        <v>0</v>
      </c>
      <c r="Y46" s="27"/>
      <c r="Z46" s="30"/>
      <c r="AA46" s="28"/>
      <c r="AB46" s="254">
        <f t="shared" si="1"/>
        <v>0</v>
      </c>
      <c r="AC46" s="27"/>
      <c r="AD46" s="30"/>
      <c r="AE46" s="28"/>
      <c r="AF46" s="52"/>
      <c r="AG46" s="28"/>
      <c r="AH46" s="27"/>
      <c r="AI46" s="28"/>
      <c r="AJ46" s="32"/>
      <c r="AK46" s="33"/>
      <c r="AL46" s="28"/>
      <c r="AM46" s="33"/>
      <c r="AN46" s="28"/>
      <c r="AO46" s="135"/>
      <c r="AP46" s="135"/>
      <c r="AQ46" s="255"/>
      <c r="AR46" s="255"/>
      <c r="AS46" s="135"/>
      <c r="AT46" s="135"/>
      <c r="AU46" s="135"/>
      <c r="AV46" s="256" t="s">
        <v>134</v>
      </c>
      <c r="CG46" s="243">
        <v>0</v>
      </c>
      <c r="CI46" s="243">
        <v>0</v>
      </c>
      <c r="CJ46" s="243">
        <v>0</v>
      </c>
      <c r="CK46" s="243">
        <v>0</v>
      </c>
    </row>
    <row r="47" spans="1:89" x14ac:dyDescent="0.2">
      <c r="A47" s="67" t="s">
        <v>171</v>
      </c>
      <c r="B47" s="249">
        <f>SUM(C47+D47+E47+F47+G47+H47+I47+J47+K47+L47+M47+N47+O47+P47+Q47+R47+S47)</f>
        <v>0</v>
      </c>
      <c r="C47" s="250"/>
      <c r="D47" s="250"/>
      <c r="E47" s="250"/>
      <c r="F47" s="250"/>
      <c r="G47" s="30"/>
      <c r="H47" s="30"/>
      <c r="I47" s="30"/>
      <c r="J47" s="30"/>
      <c r="K47" s="30"/>
      <c r="L47" s="30"/>
      <c r="M47" s="30"/>
      <c r="N47" s="30"/>
      <c r="O47" s="30"/>
      <c r="P47" s="30"/>
      <c r="Q47" s="30"/>
      <c r="R47" s="30"/>
      <c r="S47" s="28"/>
      <c r="T47" s="27"/>
      <c r="U47" s="28"/>
      <c r="V47" s="27"/>
      <c r="W47" s="28"/>
      <c r="X47" s="253">
        <f t="shared" si="2"/>
        <v>0</v>
      </c>
      <c r="Y47" s="27"/>
      <c r="Z47" s="30"/>
      <c r="AA47" s="28"/>
      <c r="AB47" s="254">
        <f t="shared" si="1"/>
        <v>0</v>
      </c>
      <c r="AC47" s="27"/>
      <c r="AD47" s="30"/>
      <c r="AE47" s="28"/>
      <c r="AF47" s="52"/>
      <c r="AG47" s="80"/>
      <c r="AH47" s="62"/>
      <c r="AI47" s="28"/>
      <c r="AJ47" s="32"/>
      <c r="AK47" s="69"/>
      <c r="AL47" s="28"/>
      <c r="AM47" s="69"/>
      <c r="AN47" s="28"/>
      <c r="AO47" s="135"/>
      <c r="AP47" s="135"/>
      <c r="AQ47" s="255"/>
      <c r="AR47" s="255"/>
      <c r="AS47" s="135"/>
      <c r="AT47" s="135"/>
      <c r="AU47" s="135"/>
      <c r="AV47" s="256" t="s">
        <v>134</v>
      </c>
      <c r="CG47" s="243">
        <v>0</v>
      </c>
      <c r="CI47" s="243">
        <v>0</v>
      </c>
      <c r="CJ47" s="243">
        <v>0</v>
      </c>
      <c r="CK47" s="243">
        <v>0</v>
      </c>
    </row>
    <row r="48" spans="1:89" x14ac:dyDescent="0.2">
      <c r="A48" s="48" t="s">
        <v>172</v>
      </c>
      <c r="B48" s="249">
        <f>SUM(C48+D48+E48+F48+G48+H48+I48+J48+K48)</f>
        <v>0</v>
      </c>
      <c r="C48" s="250"/>
      <c r="D48" s="250"/>
      <c r="E48" s="250"/>
      <c r="F48" s="250"/>
      <c r="G48" s="250"/>
      <c r="H48" s="250"/>
      <c r="I48" s="250"/>
      <c r="J48" s="250"/>
      <c r="K48" s="250"/>
      <c r="L48" s="251"/>
      <c r="M48" s="251"/>
      <c r="N48" s="251"/>
      <c r="O48" s="251"/>
      <c r="P48" s="251"/>
      <c r="Q48" s="251"/>
      <c r="R48" s="251"/>
      <c r="S48" s="251"/>
      <c r="T48" s="27"/>
      <c r="U48" s="28"/>
      <c r="V48" s="27"/>
      <c r="W48" s="28"/>
      <c r="X48" s="253">
        <f t="shared" si="2"/>
        <v>0</v>
      </c>
      <c r="Y48" s="27"/>
      <c r="Z48" s="30"/>
      <c r="AA48" s="28"/>
      <c r="AB48" s="254">
        <f t="shared" si="1"/>
        <v>0</v>
      </c>
      <c r="AC48" s="27"/>
      <c r="AD48" s="30"/>
      <c r="AE48" s="28"/>
      <c r="AF48" s="52"/>
      <c r="AG48" s="28"/>
      <c r="AH48" s="27"/>
      <c r="AI48" s="28"/>
      <c r="AJ48" s="32"/>
      <c r="AK48" s="33"/>
      <c r="AL48" s="28"/>
      <c r="AM48" s="28"/>
      <c r="AN48" s="28"/>
      <c r="AO48" s="135"/>
      <c r="AP48" s="135"/>
      <c r="AQ48" s="255"/>
      <c r="AR48" s="251"/>
      <c r="AS48" s="135"/>
      <c r="AT48" s="135"/>
      <c r="AU48" s="135"/>
      <c r="AV48" s="256" t="s">
        <v>134</v>
      </c>
      <c r="CG48" s="243">
        <v>0</v>
      </c>
      <c r="CI48" s="243">
        <v>0</v>
      </c>
      <c r="CJ48" s="243">
        <v>0</v>
      </c>
      <c r="CK48" s="243">
        <v>0</v>
      </c>
    </row>
    <row r="49" spans="1:89" x14ac:dyDescent="0.2">
      <c r="A49" s="48" t="s">
        <v>173</v>
      </c>
      <c r="B49" s="249">
        <f t="shared" ref="B49:B56" si="3">SUM(C49+D49+E49+F49+G49+H49+I49+J49+K49+L49+M49+N49+O49+P49+Q49+R49+S49)</f>
        <v>0</v>
      </c>
      <c r="C49" s="250"/>
      <c r="D49" s="250"/>
      <c r="E49" s="250"/>
      <c r="F49" s="250"/>
      <c r="G49" s="30"/>
      <c r="H49" s="30"/>
      <c r="I49" s="30"/>
      <c r="J49" s="30"/>
      <c r="K49" s="30"/>
      <c r="L49" s="30"/>
      <c r="M49" s="30"/>
      <c r="N49" s="30"/>
      <c r="O49" s="30"/>
      <c r="P49" s="30"/>
      <c r="Q49" s="30"/>
      <c r="R49" s="30"/>
      <c r="S49" s="28"/>
      <c r="T49" s="27"/>
      <c r="U49" s="28"/>
      <c r="V49" s="27"/>
      <c r="W49" s="28"/>
      <c r="X49" s="253">
        <f t="shared" si="2"/>
        <v>0</v>
      </c>
      <c r="Y49" s="27"/>
      <c r="Z49" s="30"/>
      <c r="AA49" s="28"/>
      <c r="AB49" s="254">
        <f t="shared" si="1"/>
        <v>0</v>
      </c>
      <c r="AC49" s="27"/>
      <c r="AD49" s="30"/>
      <c r="AE49" s="28"/>
      <c r="AF49" s="52"/>
      <c r="AG49" s="28"/>
      <c r="AH49" s="62"/>
      <c r="AI49" s="28"/>
      <c r="AJ49" s="32"/>
      <c r="AK49" s="69"/>
      <c r="AL49" s="28"/>
      <c r="AM49" s="69"/>
      <c r="AN49" s="28"/>
      <c r="AO49" s="135"/>
      <c r="AP49" s="135"/>
      <c r="AQ49" s="255"/>
      <c r="AR49" s="255"/>
      <c r="AS49" s="135"/>
      <c r="AT49" s="135"/>
      <c r="AU49" s="135"/>
      <c r="AV49" s="256" t="s">
        <v>134</v>
      </c>
      <c r="CG49" s="243">
        <v>0</v>
      </c>
      <c r="CI49" s="243">
        <v>0</v>
      </c>
      <c r="CJ49" s="243">
        <v>0</v>
      </c>
      <c r="CK49" s="243">
        <v>0</v>
      </c>
    </row>
    <row r="50" spans="1:89" x14ac:dyDescent="0.2">
      <c r="A50" s="48" t="s">
        <v>174</v>
      </c>
      <c r="B50" s="249">
        <f t="shared" si="3"/>
        <v>0</v>
      </c>
      <c r="C50" s="27"/>
      <c r="D50" s="49"/>
      <c r="E50" s="30"/>
      <c r="F50" s="30"/>
      <c r="G50" s="30"/>
      <c r="H50" s="30"/>
      <c r="I50" s="30"/>
      <c r="J50" s="30"/>
      <c r="K50" s="30"/>
      <c r="L50" s="30"/>
      <c r="M50" s="30"/>
      <c r="N50" s="30"/>
      <c r="O50" s="30"/>
      <c r="P50" s="30"/>
      <c r="Q50" s="30"/>
      <c r="R50" s="30"/>
      <c r="S50" s="28"/>
      <c r="T50" s="27"/>
      <c r="U50" s="28"/>
      <c r="V50" s="27"/>
      <c r="W50" s="28"/>
      <c r="X50" s="253">
        <f t="shared" si="2"/>
        <v>0</v>
      </c>
      <c r="Y50" s="27"/>
      <c r="Z50" s="30"/>
      <c r="AA50" s="28"/>
      <c r="AB50" s="254">
        <f t="shared" si="1"/>
        <v>0</v>
      </c>
      <c r="AC50" s="27"/>
      <c r="AD50" s="30"/>
      <c r="AE50" s="28"/>
      <c r="AF50" s="52"/>
      <c r="AG50" s="80"/>
      <c r="AH50" s="62"/>
      <c r="AI50" s="28"/>
      <c r="AJ50" s="32"/>
      <c r="AK50" s="69"/>
      <c r="AL50" s="28"/>
      <c r="AM50" s="69"/>
      <c r="AN50" s="28"/>
      <c r="AO50" s="135"/>
      <c r="AP50" s="135"/>
      <c r="AQ50" s="255"/>
      <c r="AR50" s="255"/>
      <c r="AS50" s="135"/>
      <c r="AT50" s="135"/>
      <c r="AU50" s="135"/>
      <c r="AV50" s="256" t="s">
        <v>134</v>
      </c>
      <c r="CG50" s="243">
        <v>0</v>
      </c>
      <c r="CI50" s="243">
        <v>0</v>
      </c>
      <c r="CJ50" s="243">
        <v>0</v>
      </c>
      <c r="CK50" s="243">
        <v>0</v>
      </c>
    </row>
    <row r="51" spans="1:89" x14ac:dyDescent="0.2">
      <c r="A51" s="48" t="s">
        <v>175</v>
      </c>
      <c r="B51" s="249">
        <f t="shared" si="3"/>
        <v>0</v>
      </c>
      <c r="C51" s="27"/>
      <c r="D51" s="49"/>
      <c r="E51" s="30"/>
      <c r="F51" s="30"/>
      <c r="G51" s="30"/>
      <c r="H51" s="30"/>
      <c r="I51" s="30"/>
      <c r="J51" s="30"/>
      <c r="K51" s="30"/>
      <c r="L51" s="30"/>
      <c r="M51" s="30"/>
      <c r="N51" s="30"/>
      <c r="O51" s="30"/>
      <c r="P51" s="30"/>
      <c r="Q51" s="30"/>
      <c r="R51" s="30"/>
      <c r="S51" s="28"/>
      <c r="T51" s="27"/>
      <c r="U51" s="28"/>
      <c r="V51" s="27"/>
      <c r="W51" s="28"/>
      <c r="X51" s="253">
        <f t="shared" si="2"/>
        <v>0</v>
      </c>
      <c r="Y51" s="27"/>
      <c r="Z51" s="30"/>
      <c r="AA51" s="28"/>
      <c r="AB51" s="254">
        <f t="shared" si="1"/>
        <v>0</v>
      </c>
      <c r="AC51" s="27"/>
      <c r="AD51" s="30"/>
      <c r="AE51" s="28"/>
      <c r="AF51" s="52"/>
      <c r="AG51" s="28"/>
      <c r="AH51" s="62"/>
      <c r="AI51" s="28"/>
      <c r="AJ51" s="32"/>
      <c r="AK51" s="69"/>
      <c r="AL51" s="28"/>
      <c r="AM51" s="69"/>
      <c r="AN51" s="28"/>
      <c r="AO51" s="135"/>
      <c r="AP51" s="135"/>
      <c r="AQ51" s="255"/>
      <c r="AR51" s="255"/>
      <c r="AS51" s="135"/>
      <c r="AT51" s="135"/>
      <c r="AU51" s="135"/>
      <c r="AV51" s="256" t="s">
        <v>134</v>
      </c>
      <c r="CG51" s="243">
        <v>0</v>
      </c>
      <c r="CI51" s="243">
        <v>0</v>
      </c>
      <c r="CJ51" s="243">
        <v>0</v>
      </c>
      <c r="CK51" s="243">
        <v>0</v>
      </c>
    </row>
    <row r="52" spans="1:89" x14ac:dyDescent="0.2">
      <c r="A52" s="48" t="s">
        <v>176</v>
      </c>
      <c r="B52" s="249">
        <f t="shared" si="3"/>
        <v>0</v>
      </c>
      <c r="C52" s="27"/>
      <c r="D52" s="49"/>
      <c r="E52" s="30"/>
      <c r="F52" s="30"/>
      <c r="G52" s="30"/>
      <c r="H52" s="30"/>
      <c r="I52" s="30"/>
      <c r="J52" s="30"/>
      <c r="K52" s="30"/>
      <c r="L52" s="30"/>
      <c r="M52" s="30"/>
      <c r="N52" s="30"/>
      <c r="O52" s="30"/>
      <c r="P52" s="30"/>
      <c r="Q52" s="30"/>
      <c r="R52" s="30"/>
      <c r="S52" s="28"/>
      <c r="T52" s="27"/>
      <c r="U52" s="28"/>
      <c r="V52" s="27"/>
      <c r="W52" s="28"/>
      <c r="X52" s="253">
        <f t="shared" si="2"/>
        <v>0</v>
      </c>
      <c r="Y52" s="27"/>
      <c r="Z52" s="30"/>
      <c r="AA52" s="28"/>
      <c r="AB52" s="254">
        <f t="shared" si="1"/>
        <v>0</v>
      </c>
      <c r="AC52" s="27"/>
      <c r="AD52" s="30"/>
      <c r="AE52" s="28"/>
      <c r="AF52" s="52"/>
      <c r="AG52" s="71"/>
      <c r="AH52" s="27"/>
      <c r="AI52" s="28"/>
      <c r="AJ52" s="32"/>
      <c r="AK52" s="33"/>
      <c r="AL52" s="28"/>
      <c r="AM52" s="259"/>
      <c r="AN52" s="71"/>
      <c r="AO52" s="135"/>
      <c r="AP52" s="135"/>
      <c r="AQ52" s="255"/>
      <c r="AR52" s="255"/>
      <c r="AS52" s="135"/>
      <c r="AT52" s="135"/>
      <c r="AU52" s="135"/>
      <c r="AV52" s="256" t="s">
        <v>134</v>
      </c>
      <c r="CG52" s="243">
        <v>0</v>
      </c>
      <c r="CI52" s="243">
        <v>0</v>
      </c>
      <c r="CJ52" s="243">
        <v>0</v>
      </c>
      <c r="CK52" s="243">
        <v>0</v>
      </c>
    </row>
    <row r="53" spans="1:89" x14ac:dyDescent="0.2">
      <c r="A53" s="48" t="s">
        <v>177</v>
      </c>
      <c r="B53" s="249">
        <f t="shared" si="3"/>
        <v>0</v>
      </c>
      <c r="C53" s="27"/>
      <c r="D53" s="49"/>
      <c r="E53" s="30"/>
      <c r="F53" s="30"/>
      <c r="G53" s="30"/>
      <c r="H53" s="30"/>
      <c r="I53" s="30"/>
      <c r="J53" s="30"/>
      <c r="K53" s="30"/>
      <c r="L53" s="30"/>
      <c r="M53" s="30"/>
      <c r="N53" s="30"/>
      <c r="O53" s="30"/>
      <c r="P53" s="30"/>
      <c r="Q53" s="30"/>
      <c r="R53" s="30"/>
      <c r="S53" s="28"/>
      <c r="T53" s="27"/>
      <c r="U53" s="28"/>
      <c r="V53" s="27"/>
      <c r="W53" s="28"/>
      <c r="X53" s="253">
        <f t="shared" si="2"/>
        <v>0</v>
      </c>
      <c r="Y53" s="27"/>
      <c r="Z53" s="30"/>
      <c r="AA53" s="28"/>
      <c r="AB53" s="254">
        <f t="shared" si="1"/>
        <v>0</v>
      </c>
      <c r="AC53" s="27"/>
      <c r="AD53" s="30"/>
      <c r="AE53" s="28"/>
      <c r="AF53" s="52"/>
      <c r="AG53" s="71"/>
      <c r="AH53" s="27"/>
      <c r="AI53" s="28"/>
      <c r="AJ53" s="32"/>
      <c r="AK53" s="33"/>
      <c r="AL53" s="28"/>
      <c r="AM53" s="259"/>
      <c r="AN53" s="71"/>
      <c r="AO53" s="135"/>
      <c r="AP53" s="135"/>
      <c r="AQ53" s="255"/>
      <c r="AR53" s="255"/>
      <c r="AS53" s="135"/>
      <c r="AT53" s="135"/>
      <c r="AU53" s="135"/>
      <c r="AV53" s="256" t="s">
        <v>134</v>
      </c>
      <c r="CG53" s="243">
        <v>0</v>
      </c>
      <c r="CI53" s="243">
        <v>0</v>
      </c>
      <c r="CJ53" s="243">
        <v>0</v>
      </c>
      <c r="CK53" s="243">
        <v>0</v>
      </c>
    </row>
    <row r="54" spans="1:89" x14ac:dyDescent="0.2">
      <c r="A54" s="48" t="s">
        <v>178</v>
      </c>
      <c r="B54" s="249">
        <f t="shared" si="3"/>
        <v>0</v>
      </c>
      <c r="C54" s="27"/>
      <c r="D54" s="49"/>
      <c r="E54" s="30"/>
      <c r="F54" s="30"/>
      <c r="G54" s="30"/>
      <c r="H54" s="30"/>
      <c r="I54" s="30"/>
      <c r="J54" s="30"/>
      <c r="K54" s="30"/>
      <c r="L54" s="30"/>
      <c r="M54" s="30"/>
      <c r="N54" s="30"/>
      <c r="O54" s="30"/>
      <c r="P54" s="30"/>
      <c r="Q54" s="30"/>
      <c r="R54" s="30"/>
      <c r="S54" s="28"/>
      <c r="T54" s="27"/>
      <c r="U54" s="28"/>
      <c r="V54" s="27"/>
      <c r="W54" s="28"/>
      <c r="X54" s="253">
        <f t="shared" si="2"/>
        <v>0</v>
      </c>
      <c r="Y54" s="27"/>
      <c r="Z54" s="30"/>
      <c r="AA54" s="28"/>
      <c r="AB54" s="254">
        <f t="shared" si="1"/>
        <v>0</v>
      </c>
      <c r="AC54" s="27"/>
      <c r="AD54" s="30"/>
      <c r="AE54" s="28"/>
      <c r="AF54" s="52"/>
      <c r="AG54" s="71"/>
      <c r="AH54" s="27"/>
      <c r="AI54" s="28"/>
      <c r="AJ54" s="32"/>
      <c r="AK54" s="33"/>
      <c r="AL54" s="28"/>
      <c r="AM54" s="259"/>
      <c r="AN54" s="71"/>
      <c r="AO54" s="135"/>
      <c r="AP54" s="135"/>
      <c r="AQ54" s="255"/>
      <c r="AR54" s="255"/>
      <c r="AS54" s="135"/>
      <c r="AT54" s="135"/>
      <c r="AU54" s="135"/>
      <c r="AV54" s="256" t="s">
        <v>134</v>
      </c>
      <c r="CG54" s="243">
        <v>0</v>
      </c>
      <c r="CI54" s="243">
        <v>0</v>
      </c>
      <c r="CJ54" s="243">
        <v>0</v>
      </c>
      <c r="CK54" s="243">
        <v>0</v>
      </c>
    </row>
    <row r="55" spans="1:89" x14ac:dyDescent="0.2">
      <c r="A55" s="21" t="s">
        <v>179</v>
      </c>
      <c r="B55" s="249">
        <f t="shared" si="3"/>
        <v>167</v>
      </c>
      <c r="C55" s="27"/>
      <c r="D55" s="49"/>
      <c r="E55" s="30"/>
      <c r="F55" s="30">
        <v>1</v>
      </c>
      <c r="G55" s="30"/>
      <c r="H55" s="30">
        <v>1</v>
      </c>
      <c r="I55" s="30">
        <v>1</v>
      </c>
      <c r="J55" s="30">
        <v>1</v>
      </c>
      <c r="K55" s="30">
        <v>2</v>
      </c>
      <c r="L55" s="30">
        <v>3</v>
      </c>
      <c r="M55" s="30">
        <v>18</v>
      </c>
      <c r="N55" s="30">
        <v>15</v>
      </c>
      <c r="O55" s="30">
        <v>21</v>
      </c>
      <c r="P55" s="30">
        <v>18</v>
      </c>
      <c r="Q55" s="30">
        <v>28</v>
      </c>
      <c r="R55" s="30">
        <v>17</v>
      </c>
      <c r="S55" s="28">
        <v>41</v>
      </c>
      <c r="T55" s="27"/>
      <c r="U55" s="28">
        <v>167</v>
      </c>
      <c r="V55" s="27">
        <v>78</v>
      </c>
      <c r="W55" s="28">
        <v>89</v>
      </c>
      <c r="X55" s="253">
        <f t="shared" si="2"/>
        <v>0</v>
      </c>
      <c r="Y55" s="27"/>
      <c r="Z55" s="30"/>
      <c r="AA55" s="28"/>
      <c r="AB55" s="254">
        <f t="shared" si="1"/>
        <v>36</v>
      </c>
      <c r="AC55" s="27">
        <v>36</v>
      </c>
      <c r="AD55" s="30"/>
      <c r="AE55" s="28"/>
      <c r="AF55" s="52">
        <v>30</v>
      </c>
      <c r="AG55" s="71">
        <v>0</v>
      </c>
      <c r="AH55" s="27"/>
      <c r="AI55" s="28">
        <v>21</v>
      </c>
      <c r="AJ55" s="32"/>
      <c r="AK55" s="33"/>
      <c r="AL55" s="28"/>
      <c r="AM55" s="259"/>
      <c r="AN55" s="71">
        <v>3</v>
      </c>
      <c r="AO55" s="135"/>
      <c r="AP55" s="135"/>
      <c r="AQ55" s="255"/>
      <c r="AR55" s="255"/>
      <c r="AS55" s="135"/>
      <c r="AT55" s="135"/>
      <c r="AU55" s="135"/>
      <c r="AV55" s="256" t="s">
        <v>134</v>
      </c>
      <c r="CG55" s="243">
        <v>0</v>
      </c>
      <c r="CI55" s="243">
        <v>0</v>
      </c>
      <c r="CJ55" s="243">
        <v>0</v>
      </c>
      <c r="CK55" s="243">
        <v>0</v>
      </c>
    </row>
    <row r="56" spans="1:89" x14ac:dyDescent="0.2">
      <c r="A56" s="67" t="s">
        <v>180</v>
      </c>
      <c r="B56" s="249">
        <f t="shared" si="3"/>
        <v>326</v>
      </c>
      <c r="C56" s="27"/>
      <c r="D56" s="49"/>
      <c r="E56" s="30">
        <v>3</v>
      </c>
      <c r="F56" s="30">
        <v>22</v>
      </c>
      <c r="G56" s="30">
        <v>53</v>
      </c>
      <c r="H56" s="30">
        <v>88</v>
      </c>
      <c r="I56" s="30">
        <v>90</v>
      </c>
      <c r="J56" s="30">
        <v>47</v>
      </c>
      <c r="K56" s="30">
        <v>22</v>
      </c>
      <c r="L56" s="30">
        <v>1</v>
      </c>
      <c r="M56" s="30"/>
      <c r="N56" s="30"/>
      <c r="O56" s="30"/>
      <c r="P56" s="30"/>
      <c r="Q56" s="30"/>
      <c r="R56" s="30"/>
      <c r="S56" s="28"/>
      <c r="T56" s="27">
        <v>3</v>
      </c>
      <c r="U56" s="28">
        <v>323</v>
      </c>
      <c r="V56" s="27"/>
      <c r="W56" s="28">
        <v>326</v>
      </c>
      <c r="X56" s="253">
        <f t="shared" si="2"/>
        <v>0</v>
      </c>
      <c r="Y56" s="27"/>
      <c r="Z56" s="30"/>
      <c r="AA56" s="28"/>
      <c r="AB56" s="254">
        <f t="shared" si="1"/>
        <v>128</v>
      </c>
      <c r="AC56" s="27">
        <v>128</v>
      </c>
      <c r="AD56" s="30"/>
      <c r="AE56" s="28"/>
      <c r="AF56" s="52">
        <v>29</v>
      </c>
      <c r="AG56" s="71">
        <v>0</v>
      </c>
      <c r="AH56" s="27"/>
      <c r="AI56" s="28">
        <v>45</v>
      </c>
      <c r="AJ56" s="32"/>
      <c r="AK56" s="33"/>
      <c r="AL56" s="28"/>
      <c r="AM56" s="259"/>
      <c r="AN56" s="71">
        <v>19</v>
      </c>
      <c r="AO56" s="135"/>
      <c r="AP56" s="135"/>
      <c r="AQ56" s="255"/>
      <c r="AR56" s="255"/>
      <c r="AS56" s="135"/>
      <c r="AT56" s="135"/>
      <c r="AU56" s="135"/>
      <c r="AV56" s="256" t="s">
        <v>134</v>
      </c>
      <c r="CG56" s="243">
        <v>0</v>
      </c>
      <c r="CI56" s="243">
        <v>0</v>
      </c>
      <c r="CJ56" s="243">
        <v>0</v>
      </c>
      <c r="CK56" s="243">
        <v>0</v>
      </c>
    </row>
    <row r="57" spans="1:89" x14ac:dyDescent="0.2">
      <c r="A57" s="67" t="s">
        <v>181</v>
      </c>
      <c r="B57" s="249">
        <f>SUM(C57+D57+E57+F57+G57+H57+I57+J57+K57)</f>
        <v>0</v>
      </c>
      <c r="C57" s="27"/>
      <c r="D57" s="49"/>
      <c r="E57" s="30"/>
      <c r="F57" s="30"/>
      <c r="G57" s="30"/>
      <c r="H57" s="30"/>
      <c r="I57" s="30"/>
      <c r="J57" s="30"/>
      <c r="K57" s="30"/>
      <c r="L57" s="251"/>
      <c r="M57" s="251"/>
      <c r="N57" s="251"/>
      <c r="O57" s="251"/>
      <c r="P57" s="251"/>
      <c r="Q57" s="251"/>
      <c r="R57" s="251"/>
      <c r="S57" s="251"/>
      <c r="T57" s="27"/>
      <c r="U57" s="28"/>
      <c r="V57" s="27"/>
      <c r="W57" s="28"/>
      <c r="X57" s="253">
        <f t="shared" si="2"/>
        <v>0</v>
      </c>
      <c r="Y57" s="27"/>
      <c r="Z57" s="30"/>
      <c r="AA57" s="28"/>
      <c r="AB57" s="254">
        <f t="shared" si="1"/>
        <v>0</v>
      </c>
      <c r="AC57" s="27"/>
      <c r="AD57" s="30"/>
      <c r="AE57" s="28"/>
      <c r="AF57" s="52"/>
      <c r="AG57" s="71"/>
      <c r="AH57" s="27"/>
      <c r="AI57" s="28"/>
      <c r="AJ57" s="32"/>
      <c r="AK57" s="33"/>
      <c r="AL57" s="28"/>
      <c r="AM57" s="259"/>
      <c r="AN57" s="71"/>
      <c r="AO57" s="135"/>
      <c r="AP57" s="135"/>
      <c r="AQ57" s="255"/>
      <c r="AR57" s="255"/>
      <c r="AS57" s="135"/>
      <c r="AT57" s="135"/>
      <c r="AU57" s="135"/>
      <c r="AV57" s="256" t="s">
        <v>134</v>
      </c>
      <c r="CG57" s="243">
        <v>0</v>
      </c>
      <c r="CI57" s="243">
        <v>0</v>
      </c>
      <c r="CJ57" s="243">
        <v>0</v>
      </c>
      <c r="CK57" s="243">
        <v>0</v>
      </c>
    </row>
    <row r="58" spans="1:89" x14ac:dyDescent="0.2">
      <c r="A58" s="67" t="s">
        <v>182</v>
      </c>
      <c r="B58" s="249">
        <f>SUM(C58+D58+E58+F58+G58+H58+I58+J58+K58+L58+M58+N58+O58+P58+Q58+R58+S58)</f>
        <v>585</v>
      </c>
      <c r="C58" s="27">
        <v>5</v>
      </c>
      <c r="D58" s="49">
        <v>8</v>
      </c>
      <c r="E58" s="30">
        <v>14</v>
      </c>
      <c r="F58" s="30">
        <v>19</v>
      </c>
      <c r="G58" s="30">
        <v>26</v>
      </c>
      <c r="H58" s="30">
        <v>48</v>
      </c>
      <c r="I58" s="30">
        <v>56</v>
      </c>
      <c r="J58" s="30">
        <v>61</v>
      </c>
      <c r="K58" s="30">
        <v>71</v>
      </c>
      <c r="L58" s="30">
        <v>71</v>
      </c>
      <c r="M58" s="30">
        <v>91</v>
      </c>
      <c r="N58" s="30">
        <v>39</v>
      </c>
      <c r="O58" s="30">
        <v>25</v>
      </c>
      <c r="P58" s="30">
        <v>24</v>
      </c>
      <c r="Q58" s="30">
        <v>13</v>
      </c>
      <c r="R58" s="30">
        <v>6</v>
      </c>
      <c r="S58" s="28">
        <v>8</v>
      </c>
      <c r="T58" s="27">
        <v>27</v>
      </c>
      <c r="U58" s="28">
        <v>558</v>
      </c>
      <c r="V58" s="27"/>
      <c r="W58" s="28">
        <v>585</v>
      </c>
      <c r="X58" s="253">
        <f t="shared" si="2"/>
        <v>24</v>
      </c>
      <c r="Y58" s="27">
        <v>24</v>
      </c>
      <c r="Z58" s="30"/>
      <c r="AA58" s="28"/>
      <c r="AB58" s="254">
        <f t="shared" si="1"/>
        <v>342</v>
      </c>
      <c r="AC58" s="27">
        <v>339</v>
      </c>
      <c r="AD58" s="30">
        <v>3</v>
      </c>
      <c r="AE58" s="28"/>
      <c r="AF58" s="52">
        <v>133</v>
      </c>
      <c r="AG58" s="71">
        <v>0</v>
      </c>
      <c r="AH58" s="27">
        <v>1</v>
      </c>
      <c r="AI58" s="28">
        <v>134</v>
      </c>
      <c r="AJ58" s="32">
        <v>1</v>
      </c>
      <c r="AK58" s="33"/>
      <c r="AL58" s="28">
        <v>2</v>
      </c>
      <c r="AM58" s="259">
        <v>4</v>
      </c>
      <c r="AN58" s="71">
        <v>50</v>
      </c>
      <c r="AO58" s="135"/>
      <c r="AP58" s="135"/>
      <c r="AQ58" s="255"/>
      <c r="AR58" s="255"/>
      <c r="AS58" s="135"/>
      <c r="AT58" s="135"/>
      <c r="AU58" s="135"/>
      <c r="AV58" s="256" t="s">
        <v>134</v>
      </c>
      <c r="CG58" s="243">
        <v>0</v>
      </c>
      <c r="CI58" s="243">
        <v>0</v>
      </c>
      <c r="CJ58" s="243">
        <v>0</v>
      </c>
      <c r="CK58" s="243">
        <v>0</v>
      </c>
    </row>
    <row r="59" spans="1:89" x14ac:dyDescent="0.2">
      <c r="A59" s="48" t="s">
        <v>183</v>
      </c>
      <c r="B59" s="249">
        <f>SUM(C59+D59+E59+F59+G59+H59+I59+J59+K59+L59+M59+N59+O59+P59+Q59+R59+S59)</f>
        <v>725</v>
      </c>
      <c r="C59" s="27">
        <v>42</v>
      </c>
      <c r="D59" s="49">
        <v>11</v>
      </c>
      <c r="E59" s="30">
        <v>11</v>
      </c>
      <c r="F59" s="30">
        <v>4</v>
      </c>
      <c r="G59" s="30">
        <v>11</v>
      </c>
      <c r="H59" s="30">
        <v>14</v>
      </c>
      <c r="I59" s="30">
        <v>12</v>
      </c>
      <c r="J59" s="30">
        <v>13</v>
      </c>
      <c r="K59" s="30">
        <v>26</v>
      </c>
      <c r="L59" s="30">
        <v>18</v>
      </c>
      <c r="M59" s="30">
        <v>59</v>
      </c>
      <c r="N59" s="30">
        <v>42</v>
      </c>
      <c r="O59" s="30">
        <v>76</v>
      </c>
      <c r="P59" s="30">
        <v>91</v>
      </c>
      <c r="Q59" s="30">
        <v>94</v>
      </c>
      <c r="R59" s="30">
        <v>87</v>
      </c>
      <c r="S59" s="28">
        <v>114</v>
      </c>
      <c r="T59" s="27">
        <v>64</v>
      </c>
      <c r="U59" s="28">
        <v>661</v>
      </c>
      <c r="V59" s="27">
        <v>309</v>
      </c>
      <c r="W59" s="28">
        <v>416</v>
      </c>
      <c r="X59" s="253">
        <f t="shared" si="2"/>
        <v>42</v>
      </c>
      <c r="Y59" s="27">
        <v>42</v>
      </c>
      <c r="Z59" s="30"/>
      <c r="AA59" s="28"/>
      <c r="AB59" s="254">
        <f t="shared" si="1"/>
        <v>381</v>
      </c>
      <c r="AC59" s="27">
        <v>381</v>
      </c>
      <c r="AD59" s="30"/>
      <c r="AE59" s="28"/>
      <c r="AF59" s="52">
        <v>353</v>
      </c>
      <c r="AG59" s="71">
        <v>33</v>
      </c>
      <c r="AH59" s="27"/>
      <c r="AI59" s="28">
        <v>7</v>
      </c>
      <c r="AJ59" s="32">
        <v>114</v>
      </c>
      <c r="AK59" s="33"/>
      <c r="AL59" s="28"/>
      <c r="AM59" s="259">
        <v>8</v>
      </c>
      <c r="AN59" s="71">
        <v>85</v>
      </c>
      <c r="AO59" s="135"/>
      <c r="AP59" s="135"/>
      <c r="AQ59" s="255"/>
      <c r="AR59" s="255"/>
      <c r="AS59" s="135"/>
      <c r="AT59" s="135"/>
      <c r="AU59" s="135"/>
      <c r="AV59" s="256" t="s">
        <v>134</v>
      </c>
      <c r="CG59" s="243">
        <v>0</v>
      </c>
      <c r="CI59" s="243">
        <v>0</v>
      </c>
      <c r="CJ59" s="243">
        <v>0</v>
      </c>
      <c r="CK59" s="243">
        <v>0</v>
      </c>
    </row>
    <row r="60" spans="1:89" x14ac:dyDescent="0.2">
      <c r="A60" s="48" t="s">
        <v>184</v>
      </c>
      <c r="B60" s="249">
        <f>SUM(C60+D60+E60+F60+G60+H60+I60+J60+K60+L60+M60+N60+O60+P60+Q60+R60+S60)</f>
        <v>364</v>
      </c>
      <c r="C60" s="27">
        <v>31</v>
      </c>
      <c r="D60" s="49">
        <v>71</v>
      </c>
      <c r="E60" s="30">
        <v>29</v>
      </c>
      <c r="F60" s="30">
        <v>15</v>
      </c>
      <c r="G60" s="30">
        <v>12</v>
      </c>
      <c r="H60" s="30">
        <v>4</v>
      </c>
      <c r="I60" s="30">
        <v>9</v>
      </c>
      <c r="J60" s="30">
        <v>13</v>
      </c>
      <c r="K60" s="30">
        <v>11</v>
      </c>
      <c r="L60" s="30">
        <v>10</v>
      </c>
      <c r="M60" s="30">
        <v>22</v>
      </c>
      <c r="N60" s="30">
        <v>16</v>
      </c>
      <c r="O60" s="30">
        <v>13</v>
      </c>
      <c r="P60" s="30">
        <v>34</v>
      </c>
      <c r="Q60" s="30">
        <v>28</v>
      </c>
      <c r="R60" s="30">
        <v>13</v>
      </c>
      <c r="S60" s="28">
        <v>33</v>
      </c>
      <c r="T60" s="27">
        <v>131</v>
      </c>
      <c r="U60" s="28">
        <v>233</v>
      </c>
      <c r="V60" s="27">
        <v>184</v>
      </c>
      <c r="W60" s="28">
        <v>180</v>
      </c>
      <c r="X60" s="253">
        <f t="shared" si="2"/>
        <v>71</v>
      </c>
      <c r="Y60" s="27">
        <v>71</v>
      </c>
      <c r="Z60" s="30"/>
      <c r="AA60" s="28"/>
      <c r="AB60" s="254">
        <f t="shared" si="1"/>
        <v>149</v>
      </c>
      <c r="AC60" s="27">
        <v>149</v>
      </c>
      <c r="AD60" s="30"/>
      <c r="AE60" s="28"/>
      <c r="AF60" s="52">
        <v>195</v>
      </c>
      <c r="AG60" s="28">
        <v>0</v>
      </c>
      <c r="AH60" s="27">
        <v>30</v>
      </c>
      <c r="AI60" s="28">
        <v>51</v>
      </c>
      <c r="AJ60" s="32"/>
      <c r="AK60" s="33">
        <v>1</v>
      </c>
      <c r="AL60" s="28"/>
      <c r="AM60" s="259">
        <v>17</v>
      </c>
      <c r="AN60" s="71">
        <v>38</v>
      </c>
      <c r="AO60" s="135"/>
      <c r="AP60" s="135"/>
      <c r="AQ60" s="255"/>
      <c r="AR60" s="255"/>
      <c r="AS60" s="135"/>
      <c r="AT60" s="135"/>
      <c r="AU60" s="135"/>
      <c r="AV60" s="256" t="s">
        <v>134</v>
      </c>
      <c r="CG60" s="243">
        <v>0</v>
      </c>
      <c r="CI60" s="243">
        <v>0</v>
      </c>
      <c r="CJ60" s="243">
        <v>0</v>
      </c>
      <c r="CK60" s="243">
        <v>0</v>
      </c>
    </row>
    <row r="61" spans="1:89" x14ac:dyDescent="0.2">
      <c r="A61" s="48" t="s">
        <v>185</v>
      </c>
      <c r="B61" s="249">
        <f>SUM(C61+D61+E61+F61+G61+H61+I61+J61+K61)</f>
        <v>331</v>
      </c>
      <c r="C61" s="27">
        <v>113</v>
      </c>
      <c r="D61" s="49">
        <v>122</v>
      </c>
      <c r="E61" s="30">
        <v>95</v>
      </c>
      <c r="F61" s="30">
        <v>1</v>
      </c>
      <c r="G61" s="30"/>
      <c r="H61" s="30"/>
      <c r="I61" s="30"/>
      <c r="J61" s="30"/>
      <c r="K61" s="30"/>
      <c r="L61" s="251"/>
      <c r="M61" s="251"/>
      <c r="N61" s="251"/>
      <c r="O61" s="251"/>
      <c r="P61" s="251"/>
      <c r="Q61" s="251"/>
      <c r="R61" s="251"/>
      <c r="S61" s="251"/>
      <c r="T61" s="27">
        <v>330</v>
      </c>
      <c r="U61" s="28">
        <v>1</v>
      </c>
      <c r="V61" s="27">
        <v>155</v>
      </c>
      <c r="W61" s="28">
        <v>176</v>
      </c>
      <c r="X61" s="253">
        <f t="shared" si="2"/>
        <v>191</v>
      </c>
      <c r="Y61" s="27">
        <v>191</v>
      </c>
      <c r="Z61" s="30"/>
      <c r="AA61" s="28"/>
      <c r="AB61" s="254">
        <f t="shared" si="1"/>
        <v>0</v>
      </c>
      <c r="AC61" s="27"/>
      <c r="AD61" s="30"/>
      <c r="AE61" s="28"/>
      <c r="AF61" s="52">
        <v>120</v>
      </c>
      <c r="AG61" s="28">
        <v>0</v>
      </c>
      <c r="AH61" s="27">
        <v>57</v>
      </c>
      <c r="AI61" s="28"/>
      <c r="AJ61" s="32"/>
      <c r="AK61" s="33"/>
      <c r="AL61" s="28"/>
      <c r="AM61" s="259">
        <v>113</v>
      </c>
      <c r="AN61" s="71"/>
      <c r="AO61" s="135"/>
      <c r="AP61" s="135"/>
      <c r="AQ61" s="255"/>
      <c r="AR61" s="255"/>
      <c r="AS61" s="135"/>
      <c r="AT61" s="135"/>
      <c r="AU61" s="135"/>
      <c r="AV61" s="256" t="s">
        <v>134</v>
      </c>
      <c r="CG61" s="243">
        <v>0</v>
      </c>
      <c r="CI61" s="243">
        <v>0</v>
      </c>
      <c r="CJ61" s="243">
        <v>0</v>
      </c>
      <c r="CK61" s="243">
        <v>0</v>
      </c>
    </row>
    <row r="62" spans="1:89" x14ac:dyDescent="0.2">
      <c r="A62" s="48" t="s">
        <v>186</v>
      </c>
      <c r="B62" s="249">
        <f>SUM(C62+D62+E62+F62+G62+H62+I62+J62+K62+L62+M62+N62+O62+P62+Q62+R62+S62)</f>
        <v>798</v>
      </c>
      <c r="C62" s="27"/>
      <c r="D62" s="49"/>
      <c r="E62" s="30">
        <v>2</v>
      </c>
      <c r="F62" s="30">
        <v>54</v>
      </c>
      <c r="G62" s="30">
        <v>35</v>
      </c>
      <c r="H62" s="30">
        <v>25</v>
      </c>
      <c r="I62" s="30">
        <v>40</v>
      </c>
      <c r="J62" s="30">
        <v>33</v>
      </c>
      <c r="K62" s="30">
        <v>47</v>
      </c>
      <c r="L62" s="30">
        <v>54</v>
      </c>
      <c r="M62" s="30">
        <v>92</v>
      </c>
      <c r="N62" s="30">
        <v>84</v>
      </c>
      <c r="O62" s="30">
        <v>82</v>
      </c>
      <c r="P62" s="30">
        <v>87</v>
      </c>
      <c r="Q62" s="30">
        <v>67</v>
      </c>
      <c r="R62" s="30">
        <v>45</v>
      </c>
      <c r="S62" s="28">
        <v>51</v>
      </c>
      <c r="T62" s="27">
        <v>2</v>
      </c>
      <c r="U62" s="28">
        <v>796</v>
      </c>
      <c r="V62" s="27">
        <v>312</v>
      </c>
      <c r="W62" s="28">
        <v>486</v>
      </c>
      <c r="X62" s="253">
        <f t="shared" si="2"/>
        <v>0</v>
      </c>
      <c r="Y62" s="27"/>
      <c r="Z62" s="30"/>
      <c r="AA62" s="28"/>
      <c r="AB62" s="254">
        <f t="shared" si="1"/>
        <v>482</v>
      </c>
      <c r="AC62" s="27">
        <v>482</v>
      </c>
      <c r="AD62" s="30"/>
      <c r="AE62" s="28"/>
      <c r="AF62" s="52">
        <v>365</v>
      </c>
      <c r="AG62" s="80">
        <v>45</v>
      </c>
      <c r="AH62" s="27"/>
      <c r="AI62" s="28">
        <v>153</v>
      </c>
      <c r="AJ62" s="32">
        <v>1</v>
      </c>
      <c r="AK62" s="33"/>
      <c r="AL62" s="28">
        <v>14</v>
      </c>
      <c r="AM62" s="259"/>
      <c r="AN62" s="71">
        <v>203</v>
      </c>
      <c r="AO62" s="135"/>
      <c r="AP62" s="135"/>
      <c r="AQ62" s="255"/>
      <c r="AR62" s="255"/>
      <c r="AS62" s="135"/>
      <c r="AT62" s="135"/>
      <c r="AU62" s="135"/>
      <c r="AV62" s="256" t="s">
        <v>134</v>
      </c>
      <c r="CG62" s="243">
        <v>0</v>
      </c>
      <c r="CI62" s="243">
        <v>0</v>
      </c>
      <c r="CJ62" s="243">
        <v>0</v>
      </c>
      <c r="CK62" s="243">
        <v>0</v>
      </c>
    </row>
    <row r="63" spans="1:89" x14ac:dyDescent="0.2">
      <c r="A63" s="48" t="s">
        <v>187</v>
      </c>
      <c r="B63" s="249">
        <f>SUM(C63+D63+E63+F63+G63+H63+I63+J63+K63)</f>
        <v>0</v>
      </c>
      <c r="C63" s="27"/>
      <c r="D63" s="49"/>
      <c r="E63" s="30"/>
      <c r="F63" s="30"/>
      <c r="G63" s="30"/>
      <c r="H63" s="30"/>
      <c r="I63" s="30"/>
      <c r="J63" s="30"/>
      <c r="K63" s="30"/>
      <c r="L63" s="251"/>
      <c r="M63" s="251"/>
      <c r="N63" s="251"/>
      <c r="O63" s="251"/>
      <c r="P63" s="251"/>
      <c r="Q63" s="251"/>
      <c r="R63" s="251"/>
      <c r="S63" s="251"/>
      <c r="T63" s="27"/>
      <c r="U63" s="28"/>
      <c r="V63" s="27"/>
      <c r="W63" s="28"/>
      <c r="X63" s="253">
        <f t="shared" si="2"/>
        <v>0</v>
      </c>
      <c r="Y63" s="27"/>
      <c r="Z63" s="30"/>
      <c r="AA63" s="28"/>
      <c r="AB63" s="254">
        <f t="shared" si="1"/>
        <v>0</v>
      </c>
      <c r="AC63" s="27"/>
      <c r="AD63" s="30"/>
      <c r="AE63" s="28"/>
      <c r="AF63" s="52"/>
      <c r="AG63" s="71"/>
      <c r="AH63" s="27"/>
      <c r="AI63" s="28"/>
      <c r="AJ63" s="32"/>
      <c r="AK63" s="33"/>
      <c r="AL63" s="28"/>
      <c r="AM63" s="259"/>
      <c r="AN63" s="71"/>
      <c r="AO63" s="135"/>
      <c r="AP63" s="135"/>
      <c r="AQ63" s="255"/>
      <c r="AR63" s="255"/>
      <c r="AS63" s="135"/>
      <c r="AT63" s="135"/>
      <c r="AU63" s="135"/>
      <c r="AV63" s="256" t="s">
        <v>134</v>
      </c>
      <c r="CG63" s="243">
        <v>0</v>
      </c>
      <c r="CI63" s="243">
        <v>0</v>
      </c>
      <c r="CJ63" s="243">
        <v>0</v>
      </c>
      <c r="CK63" s="243">
        <v>0</v>
      </c>
    </row>
    <row r="64" spans="1:89" x14ac:dyDescent="0.2">
      <c r="A64" s="48" t="s">
        <v>188</v>
      </c>
      <c r="B64" s="249">
        <f>SUM(C64+D64+E64+F64+G64+H64+I64+J64+K64+L64+M64+N64+O64+P64+Q64+R64+S64)</f>
        <v>414</v>
      </c>
      <c r="C64" s="27"/>
      <c r="D64" s="49"/>
      <c r="E64" s="30"/>
      <c r="F64" s="30">
        <v>5</v>
      </c>
      <c r="G64" s="30">
        <v>2</v>
      </c>
      <c r="H64" s="30">
        <v>8</v>
      </c>
      <c r="I64" s="30">
        <v>4</v>
      </c>
      <c r="J64" s="30">
        <v>7</v>
      </c>
      <c r="K64" s="30">
        <v>12</v>
      </c>
      <c r="L64" s="30">
        <v>16</v>
      </c>
      <c r="M64" s="30">
        <v>22</v>
      </c>
      <c r="N64" s="30">
        <v>43</v>
      </c>
      <c r="O64" s="30">
        <v>29</v>
      </c>
      <c r="P64" s="30">
        <v>64</v>
      </c>
      <c r="Q64" s="30">
        <v>63</v>
      </c>
      <c r="R64" s="30">
        <v>70</v>
      </c>
      <c r="S64" s="28">
        <v>69</v>
      </c>
      <c r="T64" s="27"/>
      <c r="U64" s="28">
        <v>414</v>
      </c>
      <c r="V64" s="27">
        <v>347</v>
      </c>
      <c r="W64" s="28">
        <v>67</v>
      </c>
      <c r="X64" s="253">
        <f t="shared" si="2"/>
        <v>0</v>
      </c>
      <c r="Y64" s="27"/>
      <c r="Z64" s="30"/>
      <c r="AA64" s="28"/>
      <c r="AB64" s="254">
        <f t="shared" si="1"/>
        <v>155</v>
      </c>
      <c r="AC64" s="27">
        <v>155</v>
      </c>
      <c r="AD64" s="30"/>
      <c r="AE64" s="28"/>
      <c r="AF64" s="52">
        <v>148</v>
      </c>
      <c r="AG64" s="71">
        <v>14</v>
      </c>
      <c r="AH64" s="27"/>
      <c r="AI64" s="28">
        <v>46</v>
      </c>
      <c r="AJ64" s="32">
        <v>2</v>
      </c>
      <c r="AK64" s="33"/>
      <c r="AL64" s="28">
        <v>6</v>
      </c>
      <c r="AM64" s="259"/>
      <c r="AN64" s="71">
        <v>19</v>
      </c>
      <c r="AO64" s="135"/>
      <c r="AP64" s="135"/>
      <c r="AQ64" s="255"/>
      <c r="AR64" s="255"/>
      <c r="AS64" s="135"/>
      <c r="AT64" s="135"/>
      <c r="AU64" s="135"/>
      <c r="AV64" s="256" t="s">
        <v>134</v>
      </c>
      <c r="CG64" s="243">
        <v>0</v>
      </c>
      <c r="CI64" s="243">
        <v>0</v>
      </c>
      <c r="CJ64" s="243">
        <v>0</v>
      </c>
      <c r="CK64" s="243">
        <v>0</v>
      </c>
    </row>
    <row r="65" spans="1:96" x14ac:dyDescent="0.2">
      <c r="A65" s="48" t="s">
        <v>189</v>
      </c>
      <c r="B65" s="249">
        <f>SUM(C65+D65+E65+F65+G65+H65+I65+J65+K65)</f>
        <v>0</v>
      </c>
      <c r="C65" s="27"/>
      <c r="D65" s="49"/>
      <c r="E65" s="30"/>
      <c r="F65" s="30"/>
      <c r="G65" s="30"/>
      <c r="H65" s="30"/>
      <c r="I65" s="30"/>
      <c r="J65" s="30"/>
      <c r="K65" s="30"/>
      <c r="L65" s="251"/>
      <c r="M65" s="251"/>
      <c r="N65" s="251"/>
      <c r="O65" s="251"/>
      <c r="P65" s="251"/>
      <c r="Q65" s="251"/>
      <c r="R65" s="251"/>
      <c r="S65" s="251"/>
      <c r="T65" s="27"/>
      <c r="U65" s="28"/>
      <c r="V65" s="27"/>
      <c r="W65" s="28"/>
      <c r="X65" s="253">
        <f t="shared" si="2"/>
        <v>0</v>
      </c>
      <c r="Y65" s="27"/>
      <c r="Z65" s="30"/>
      <c r="AA65" s="28"/>
      <c r="AB65" s="254">
        <f t="shared" si="1"/>
        <v>0</v>
      </c>
      <c r="AC65" s="27"/>
      <c r="AD65" s="30"/>
      <c r="AE65" s="28"/>
      <c r="AF65" s="52"/>
      <c r="AG65" s="71"/>
      <c r="AH65" s="27"/>
      <c r="AI65" s="28"/>
      <c r="AJ65" s="32"/>
      <c r="AK65" s="33"/>
      <c r="AL65" s="28"/>
      <c r="AM65" s="259"/>
      <c r="AN65" s="71"/>
      <c r="AO65" s="135"/>
      <c r="AP65" s="135"/>
      <c r="AQ65" s="255"/>
      <c r="AR65" s="255"/>
      <c r="AS65" s="135"/>
      <c r="AT65" s="135"/>
      <c r="AU65" s="135"/>
      <c r="AV65" s="256" t="s">
        <v>134</v>
      </c>
      <c r="CG65" s="243">
        <v>0</v>
      </c>
      <c r="CI65" s="243">
        <v>0</v>
      </c>
      <c r="CJ65" s="243">
        <v>0</v>
      </c>
      <c r="CK65" s="243">
        <v>0</v>
      </c>
    </row>
    <row r="66" spans="1:96" x14ac:dyDescent="0.2">
      <c r="A66" s="48" t="s">
        <v>190</v>
      </c>
      <c r="B66" s="249">
        <f>SUM(C66+D66+E66+F66+G66+H66+I66+J66+K66+L66+M66+N66+O66+P66+Q66+R66+S66)</f>
        <v>0</v>
      </c>
      <c r="C66" s="27"/>
      <c r="D66" s="49"/>
      <c r="E66" s="30"/>
      <c r="F66" s="30"/>
      <c r="G66" s="30"/>
      <c r="H66" s="30"/>
      <c r="I66" s="30"/>
      <c r="J66" s="30"/>
      <c r="K66" s="30"/>
      <c r="L66" s="30"/>
      <c r="M66" s="30"/>
      <c r="N66" s="30"/>
      <c r="O66" s="30"/>
      <c r="P66" s="30"/>
      <c r="Q66" s="30"/>
      <c r="R66" s="30"/>
      <c r="S66" s="28"/>
      <c r="T66" s="27"/>
      <c r="U66" s="28"/>
      <c r="V66" s="27"/>
      <c r="W66" s="28"/>
      <c r="X66" s="253">
        <f t="shared" si="2"/>
        <v>0</v>
      </c>
      <c r="Y66" s="27"/>
      <c r="Z66" s="30"/>
      <c r="AA66" s="28"/>
      <c r="AB66" s="254">
        <f t="shared" si="1"/>
        <v>0</v>
      </c>
      <c r="AC66" s="27"/>
      <c r="AD66" s="30"/>
      <c r="AE66" s="28"/>
      <c r="AF66" s="52"/>
      <c r="AG66" s="28"/>
      <c r="AH66" s="27"/>
      <c r="AI66" s="28"/>
      <c r="AJ66" s="32"/>
      <c r="AK66" s="33"/>
      <c r="AL66" s="28"/>
      <c r="AM66" s="259"/>
      <c r="AN66" s="71"/>
      <c r="AO66" s="135"/>
      <c r="AP66" s="135"/>
      <c r="AQ66" s="255"/>
      <c r="AR66" s="255"/>
      <c r="AS66" s="135"/>
      <c r="AT66" s="135"/>
      <c r="AU66" s="135"/>
      <c r="AV66" s="256" t="s">
        <v>134</v>
      </c>
      <c r="CG66" s="243">
        <v>0</v>
      </c>
      <c r="CI66" s="243">
        <v>0</v>
      </c>
      <c r="CJ66" s="243">
        <v>0</v>
      </c>
      <c r="CK66" s="243">
        <v>0</v>
      </c>
    </row>
    <row r="67" spans="1:96" x14ac:dyDescent="0.2">
      <c r="A67" s="48" t="s">
        <v>191</v>
      </c>
      <c r="B67" s="249">
        <f>SUM(C67+D67+E67+F67+G67+H67+I67+J67+K67+L67+M67+N67+O67+P67+Q67+R67+S67)</f>
        <v>0</v>
      </c>
      <c r="C67" s="27"/>
      <c r="D67" s="49"/>
      <c r="E67" s="30"/>
      <c r="F67" s="30"/>
      <c r="G67" s="30"/>
      <c r="H67" s="30"/>
      <c r="I67" s="30"/>
      <c r="J67" s="30"/>
      <c r="K67" s="30"/>
      <c r="L67" s="30"/>
      <c r="M67" s="30"/>
      <c r="N67" s="30"/>
      <c r="O67" s="30"/>
      <c r="P67" s="30"/>
      <c r="Q67" s="30"/>
      <c r="R67" s="30"/>
      <c r="S67" s="28"/>
      <c r="T67" s="27"/>
      <c r="U67" s="28"/>
      <c r="V67" s="27"/>
      <c r="W67" s="28"/>
      <c r="X67" s="253">
        <f t="shared" si="2"/>
        <v>0</v>
      </c>
      <c r="Y67" s="27"/>
      <c r="Z67" s="30"/>
      <c r="AA67" s="28"/>
      <c r="AB67" s="254">
        <f t="shared" si="1"/>
        <v>0</v>
      </c>
      <c r="AC67" s="27"/>
      <c r="AD67" s="30"/>
      <c r="AE67" s="28"/>
      <c r="AF67" s="52"/>
      <c r="AG67" s="28"/>
      <c r="AH67" s="27"/>
      <c r="AI67" s="28"/>
      <c r="AJ67" s="32"/>
      <c r="AK67" s="33"/>
      <c r="AL67" s="28"/>
      <c r="AM67" s="259"/>
      <c r="AN67" s="71"/>
      <c r="AO67" s="135"/>
      <c r="AP67" s="135"/>
      <c r="AQ67" s="255"/>
      <c r="AR67" s="255"/>
      <c r="AS67" s="135"/>
      <c r="AT67" s="135"/>
      <c r="AU67" s="135"/>
      <c r="AV67" s="256" t="s">
        <v>134</v>
      </c>
      <c r="CG67" s="243">
        <v>0</v>
      </c>
      <c r="CI67" s="243">
        <v>0</v>
      </c>
      <c r="CJ67" s="243">
        <v>0</v>
      </c>
      <c r="CK67" s="243">
        <v>0</v>
      </c>
    </row>
    <row r="68" spans="1:96" x14ac:dyDescent="0.2">
      <c r="A68" s="48" t="s">
        <v>192</v>
      </c>
      <c r="B68" s="249">
        <f>SUM(C68+D68+E68+F68+G68+H68+I68+J68+K68+L68+M68+N68+O68+P68+Q68+R68+S68)</f>
        <v>0</v>
      </c>
      <c r="C68" s="27"/>
      <c r="D68" s="49"/>
      <c r="E68" s="30"/>
      <c r="F68" s="30"/>
      <c r="G68" s="30"/>
      <c r="H68" s="30"/>
      <c r="I68" s="30"/>
      <c r="J68" s="30"/>
      <c r="K68" s="30"/>
      <c r="L68" s="30"/>
      <c r="M68" s="30"/>
      <c r="N68" s="30"/>
      <c r="O68" s="30"/>
      <c r="P68" s="30"/>
      <c r="Q68" s="30"/>
      <c r="R68" s="30"/>
      <c r="S68" s="28"/>
      <c r="T68" s="27"/>
      <c r="U68" s="28"/>
      <c r="V68" s="27"/>
      <c r="W68" s="28"/>
      <c r="X68" s="253">
        <f t="shared" si="2"/>
        <v>0</v>
      </c>
      <c r="Y68" s="27"/>
      <c r="Z68" s="30"/>
      <c r="AA68" s="28"/>
      <c r="AB68" s="254">
        <f t="shared" si="1"/>
        <v>0</v>
      </c>
      <c r="AC68" s="27"/>
      <c r="AD68" s="30"/>
      <c r="AE68" s="28"/>
      <c r="AF68" s="52"/>
      <c r="AG68" s="260">
        <v>9</v>
      </c>
      <c r="AH68" s="27"/>
      <c r="AI68" s="28"/>
      <c r="AJ68" s="32"/>
      <c r="AK68" s="33"/>
      <c r="AL68" s="28"/>
      <c r="AM68" s="259"/>
      <c r="AN68" s="71"/>
      <c r="AO68" s="80"/>
      <c r="AP68" s="80"/>
      <c r="AQ68" s="261"/>
      <c r="AR68" s="261"/>
      <c r="AS68" s="80"/>
      <c r="AT68" s="80"/>
      <c r="AU68" s="80"/>
      <c r="AV68" s="256" t="s">
        <v>134</v>
      </c>
      <c r="CG68" s="243">
        <v>0</v>
      </c>
      <c r="CI68" s="243">
        <v>0</v>
      </c>
      <c r="CJ68" s="243">
        <v>0</v>
      </c>
      <c r="CK68" s="243">
        <v>0</v>
      </c>
    </row>
    <row r="69" spans="1:96" s="274" customFormat="1" ht="13.5" customHeight="1" x14ac:dyDescent="0.15">
      <c r="A69" s="262" t="s">
        <v>38</v>
      </c>
      <c r="B69" s="263">
        <f t="shared" ref="B69:AU69" si="4">SUM(B12:B68)</f>
        <v>7789</v>
      </c>
      <c r="C69" s="264">
        <f t="shared" si="4"/>
        <v>638</v>
      </c>
      <c r="D69" s="265">
        <f t="shared" si="4"/>
        <v>485</v>
      </c>
      <c r="E69" s="266">
        <f t="shared" si="4"/>
        <v>377</v>
      </c>
      <c r="F69" s="266">
        <f t="shared" si="4"/>
        <v>207</v>
      </c>
      <c r="G69" s="266">
        <f t="shared" si="4"/>
        <v>244</v>
      </c>
      <c r="H69" s="266">
        <f t="shared" si="4"/>
        <v>344</v>
      </c>
      <c r="I69" s="266">
        <f t="shared" si="4"/>
        <v>354</v>
      </c>
      <c r="J69" s="266">
        <f t="shared" si="4"/>
        <v>352</v>
      </c>
      <c r="K69" s="266">
        <f t="shared" si="4"/>
        <v>406</v>
      </c>
      <c r="L69" s="266">
        <f t="shared" si="4"/>
        <v>414</v>
      </c>
      <c r="M69" s="266">
        <f t="shared" si="4"/>
        <v>585</v>
      </c>
      <c r="N69" s="266">
        <f t="shared" si="4"/>
        <v>541</v>
      </c>
      <c r="O69" s="266">
        <f t="shared" si="4"/>
        <v>563</v>
      </c>
      <c r="P69" s="266">
        <f t="shared" si="4"/>
        <v>625</v>
      </c>
      <c r="Q69" s="266">
        <f t="shared" si="4"/>
        <v>590</v>
      </c>
      <c r="R69" s="266">
        <f t="shared" si="4"/>
        <v>490</v>
      </c>
      <c r="S69" s="267">
        <f t="shared" si="4"/>
        <v>574</v>
      </c>
      <c r="T69" s="268">
        <f t="shared" si="4"/>
        <v>1500</v>
      </c>
      <c r="U69" s="267">
        <f t="shared" si="4"/>
        <v>6289</v>
      </c>
      <c r="V69" s="268">
        <f t="shared" si="4"/>
        <v>3139</v>
      </c>
      <c r="W69" s="267">
        <f t="shared" si="4"/>
        <v>4650</v>
      </c>
      <c r="X69" s="268">
        <f t="shared" si="4"/>
        <v>762</v>
      </c>
      <c r="Y69" s="268">
        <f t="shared" si="4"/>
        <v>762</v>
      </c>
      <c r="Z69" s="266">
        <f t="shared" si="4"/>
        <v>0</v>
      </c>
      <c r="AA69" s="269">
        <f t="shared" si="4"/>
        <v>0</v>
      </c>
      <c r="AB69" s="264">
        <f t="shared" si="4"/>
        <v>3094</v>
      </c>
      <c r="AC69" s="268">
        <f t="shared" si="4"/>
        <v>3072</v>
      </c>
      <c r="AD69" s="266">
        <f t="shared" si="4"/>
        <v>3</v>
      </c>
      <c r="AE69" s="267">
        <f t="shared" si="4"/>
        <v>19</v>
      </c>
      <c r="AF69" s="268">
        <f t="shared" si="4"/>
        <v>2553</v>
      </c>
      <c r="AG69" s="267">
        <f t="shared" si="4"/>
        <v>164</v>
      </c>
      <c r="AH69" s="269">
        <f t="shared" si="4"/>
        <v>218</v>
      </c>
      <c r="AI69" s="268">
        <f t="shared" si="4"/>
        <v>1122</v>
      </c>
      <c r="AJ69" s="267">
        <f t="shared" si="4"/>
        <v>1697</v>
      </c>
      <c r="AK69" s="268">
        <f t="shared" si="4"/>
        <v>19</v>
      </c>
      <c r="AL69" s="267">
        <f t="shared" si="4"/>
        <v>204</v>
      </c>
      <c r="AM69" s="268">
        <f t="shared" si="4"/>
        <v>235</v>
      </c>
      <c r="AN69" s="270">
        <f t="shared" si="4"/>
        <v>791</v>
      </c>
      <c r="AO69" s="270">
        <f t="shared" si="4"/>
        <v>143</v>
      </c>
      <c r="AP69" s="271">
        <f t="shared" si="4"/>
        <v>0</v>
      </c>
      <c r="AQ69" s="271">
        <f t="shared" si="4"/>
        <v>0</v>
      </c>
      <c r="AR69" s="272">
        <f t="shared" si="4"/>
        <v>0</v>
      </c>
      <c r="AS69" s="273">
        <f t="shared" si="4"/>
        <v>0</v>
      </c>
      <c r="AT69" s="273">
        <f t="shared" si="4"/>
        <v>0</v>
      </c>
      <c r="AU69" s="271">
        <f t="shared" si="4"/>
        <v>0</v>
      </c>
      <c r="AV69" s="256"/>
      <c r="BX69" s="275"/>
      <c r="BY69" s="275"/>
      <c r="BZ69" s="275"/>
      <c r="CA69" s="275"/>
      <c r="CB69" s="275"/>
      <c r="CC69" s="275"/>
      <c r="CD69" s="275"/>
      <c r="CE69" s="275"/>
      <c r="CF69" s="275"/>
      <c r="CG69" s="275"/>
      <c r="CH69" s="275"/>
      <c r="CI69" s="275"/>
      <c r="CJ69" s="275"/>
      <c r="CK69" s="275"/>
      <c r="CL69" s="275"/>
      <c r="CM69" s="275"/>
      <c r="CN69" s="275"/>
      <c r="CO69" s="275"/>
      <c r="CP69" s="275"/>
      <c r="CQ69" s="275"/>
      <c r="CR69" s="275"/>
    </row>
    <row r="70" spans="1:96" x14ac:dyDescent="0.2">
      <c r="A70" s="276" t="s">
        <v>193</v>
      </c>
      <c r="B70" s="277"/>
    </row>
    <row r="71" spans="1:96" ht="41.25" customHeight="1" x14ac:dyDescent="0.2">
      <c r="A71" s="278" t="s">
        <v>194</v>
      </c>
      <c r="B71" s="279" t="s">
        <v>38</v>
      </c>
      <c r="C71" s="13" t="s">
        <v>18</v>
      </c>
      <c r="D71" s="108" t="s">
        <v>19</v>
      </c>
      <c r="E71" s="15" t="s">
        <v>20</v>
      </c>
      <c r="F71" s="15" t="s">
        <v>21</v>
      </c>
      <c r="G71" s="15" t="s">
        <v>22</v>
      </c>
      <c r="H71" s="16" t="s">
        <v>23</v>
      </c>
      <c r="I71" s="16" t="s">
        <v>24</v>
      </c>
      <c r="J71" s="16" t="s">
        <v>25</v>
      </c>
      <c r="K71" s="16" t="s">
        <v>26</v>
      </c>
      <c r="L71" s="16" t="s">
        <v>27</v>
      </c>
      <c r="M71" s="16" t="s">
        <v>28</v>
      </c>
      <c r="N71" s="16" t="s">
        <v>29</v>
      </c>
      <c r="O71" s="16" t="s">
        <v>30</v>
      </c>
      <c r="P71" s="16" t="s">
        <v>31</v>
      </c>
      <c r="Q71" s="16" t="s">
        <v>32</v>
      </c>
      <c r="R71" s="16" t="s">
        <v>33</v>
      </c>
      <c r="S71" s="17" t="s">
        <v>34</v>
      </c>
      <c r="T71" s="243"/>
    </row>
    <row r="72" spans="1:96" x14ac:dyDescent="0.2">
      <c r="A72" s="280" t="s">
        <v>195</v>
      </c>
      <c r="B72" s="281">
        <f t="shared" ref="B72:B87" si="5">SUM(C72:S72)</f>
        <v>0</v>
      </c>
      <c r="C72" s="110"/>
      <c r="D72" s="110"/>
      <c r="E72" s="110"/>
      <c r="F72" s="110"/>
      <c r="G72" s="110"/>
      <c r="H72" s="110"/>
      <c r="I72" s="110"/>
      <c r="J72" s="110"/>
      <c r="K72" s="110"/>
      <c r="L72" s="110"/>
      <c r="M72" s="110"/>
      <c r="N72" s="110"/>
      <c r="O72" s="110"/>
      <c r="P72" s="110"/>
      <c r="Q72" s="110"/>
      <c r="R72" s="110"/>
      <c r="S72" s="110"/>
      <c r="T72" s="243"/>
    </row>
    <row r="73" spans="1:96" x14ac:dyDescent="0.2">
      <c r="A73" s="282" t="s">
        <v>196</v>
      </c>
      <c r="B73" s="283">
        <f t="shared" si="5"/>
        <v>49</v>
      </c>
      <c r="C73" s="72"/>
      <c r="D73" s="72"/>
      <c r="E73" s="72"/>
      <c r="F73" s="72"/>
      <c r="G73" s="72">
        <v>2</v>
      </c>
      <c r="H73" s="72"/>
      <c r="I73" s="72">
        <v>2</v>
      </c>
      <c r="J73" s="72">
        <v>5</v>
      </c>
      <c r="K73" s="72">
        <v>2</v>
      </c>
      <c r="L73" s="72">
        <v>3</v>
      </c>
      <c r="M73" s="72">
        <v>2</v>
      </c>
      <c r="N73" s="72">
        <v>5</v>
      </c>
      <c r="O73" s="72">
        <v>7</v>
      </c>
      <c r="P73" s="72">
        <v>6</v>
      </c>
      <c r="Q73" s="72">
        <v>8</v>
      </c>
      <c r="R73" s="72">
        <v>5</v>
      </c>
      <c r="S73" s="72">
        <v>2</v>
      </c>
      <c r="T73" s="243"/>
    </row>
    <row r="74" spans="1:96" x14ac:dyDescent="0.2">
      <c r="A74" s="284" t="s">
        <v>197</v>
      </c>
      <c r="B74" s="283">
        <f t="shared" si="5"/>
        <v>230</v>
      </c>
      <c r="C74" s="72"/>
      <c r="D74" s="72"/>
      <c r="E74" s="72"/>
      <c r="F74" s="72">
        <v>3</v>
      </c>
      <c r="G74" s="72">
        <v>3</v>
      </c>
      <c r="H74" s="72">
        <v>2</v>
      </c>
      <c r="I74" s="72">
        <v>11</v>
      </c>
      <c r="J74" s="72">
        <v>7</v>
      </c>
      <c r="K74" s="72">
        <v>19</v>
      </c>
      <c r="L74" s="72">
        <v>24</v>
      </c>
      <c r="M74" s="72">
        <v>34</v>
      </c>
      <c r="N74" s="72">
        <v>34</v>
      </c>
      <c r="O74" s="72">
        <v>23</v>
      </c>
      <c r="P74" s="72">
        <v>19</v>
      </c>
      <c r="Q74" s="72">
        <v>25</v>
      </c>
      <c r="R74" s="72">
        <v>11</v>
      </c>
      <c r="S74" s="72">
        <v>15</v>
      </c>
      <c r="T74" s="243"/>
    </row>
    <row r="75" spans="1:96" x14ac:dyDescent="0.2">
      <c r="A75" s="284" t="s">
        <v>198</v>
      </c>
      <c r="B75" s="283">
        <f t="shared" si="5"/>
        <v>326</v>
      </c>
      <c r="C75" s="72"/>
      <c r="D75" s="72"/>
      <c r="E75" s="72">
        <v>3</v>
      </c>
      <c r="F75" s="72">
        <v>22</v>
      </c>
      <c r="G75" s="72">
        <v>53</v>
      </c>
      <c r="H75" s="72">
        <v>88</v>
      </c>
      <c r="I75" s="72">
        <v>90</v>
      </c>
      <c r="J75" s="72">
        <v>47</v>
      </c>
      <c r="K75" s="72">
        <v>22</v>
      </c>
      <c r="L75" s="72">
        <v>1</v>
      </c>
      <c r="M75" s="72"/>
      <c r="N75" s="72"/>
      <c r="O75" s="72"/>
      <c r="P75" s="72"/>
      <c r="Q75" s="72"/>
      <c r="R75" s="72"/>
      <c r="S75" s="72"/>
      <c r="T75" s="243"/>
    </row>
    <row r="76" spans="1:96" x14ac:dyDescent="0.2">
      <c r="A76" s="284" t="s">
        <v>199</v>
      </c>
      <c r="B76" s="283">
        <f t="shared" si="5"/>
        <v>49</v>
      </c>
      <c r="C76" s="72"/>
      <c r="D76" s="72"/>
      <c r="E76" s="72"/>
      <c r="F76" s="72"/>
      <c r="G76" s="72"/>
      <c r="H76" s="72">
        <v>2</v>
      </c>
      <c r="I76" s="72"/>
      <c r="J76" s="72">
        <v>2</v>
      </c>
      <c r="K76" s="72"/>
      <c r="L76" s="72">
        <v>1</v>
      </c>
      <c r="M76" s="72">
        <v>4</v>
      </c>
      <c r="N76" s="72">
        <v>5</v>
      </c>
      <c r="O76" s="72">
        <v>1</v>
      </c>
      <c r="P76" s="72">
        <v>9</v>
      </c>
      <c r="Q76" s="72">
        <v>9</v>
      </c>
      <c r="R76" s="72">
        <v>7</v>
      </c>
      <c r="S76" s="72">
        <v>9</v>
      </c>
      <c r="T76" s="243"/>
    </row>
    <row r="77" spans="1:96" x14ac:dyDescent="0.2">
      <c r="A77" s="284" t="s">
        <v>200</v>
      </c>
      <c r="B77" s="283">
        <f t="shared" si="5"/>
        <v>158</v>
      </c>
      <c r="C77" s="72"/>
      <c r="D77" s="72"/>
      <c r="E77" s="72"/>
      <c r="F77" s="72">
        <v>1</v>
      </c>
      <c r="G77" s="72"/>
      <c r="H77" s="72"/>
      <c r="I77" s="72">
        <v>1</v>
      </c>
      <c r="J77" s="72">
        <v>1</v>
      </c>
      <c r="K77" s="72">
        <v>2</v>
      </c>
      <c r="L77" s="72">
        <v>3</v>
      </c>
      <c r="M77" s="72">
        <v>17</v>
      </c>
      <c r="N77" s="72">
        <v>15</v>
      </c>
      <c r="O77" s="72">
        <v>21</v>
      </c>
      <c r="P77" s="72">
        <v>16</v>
      </c>
      <c r="Q77" s="72">
        <v>26</v>
      </c>
      <c r="R77" s="72">
        <v>16</v>
      </c>
      <c r="S77" s="72">
        <v>39</v>
      </c>
      <c r="T77" s="243"/>
    </row>
    <row r="78" spans="1:96" x14ac:dyDescent="0.2">
      <c r="A78" s="284" t="s">
        <v>99</v>
      </c>
      <c r="B78" s="283">
        <f t="shared" si="5"/>
        <v>0</v>
      </c>
      <c r="C78" s="72"/>
      <c r="D78" s="72"/>
      <c r="E78" s="72"/>
      <c r="F78" s="72"/>
      <c r="G78" s="72"/>
      <c r="H78" s="72"/>
      <c r="I78" s="72"/>
      <c r="J78" s="72"/>
      <c r="K78" s="72"/>
      <c r="L78" s="72"/>
      <c r="M78" s="72"/>
      <c r="N78" s="72"/>
      <c r="O78" s="72"/>
      <c r="P78" s="72"/>
      <c r="Q78" s="72"/>
      <c r="R78" s="72"/>
      <c r="S78" s="72"/>
      <c r="T78" s="243"/>
    </row>
    <row r="79" spans="1:96" x14ac:dyDescent="0.2">
      <c r="A79" s="284" t="s">
        <v>201</v>
      </c>
      <c r="B79" s="283">
        <f t="shared" si="5"/>
        <v>0</v>
      </c>
      <c r="C79" s="72"/>
      <c r="D79" s="72"/>
      <c r="E79" s="72"/>
      <c r="F79" s="72"/>
      <c r="G79" s="72"/>
      <c r="H79" s="72"/>
      <c r="I79" s="72"/>
      <c r="J79" s="72"/>
      <c r="K79" s="72"/>
      <c r="L79" s="72"/>
      <c r="M79" s="72"/>
      <c r="N79" s="72"/>
      <c r="O79" s="72"/>
      <c r="P79" s="72"/>
      <c r="Q79" s="72"/>
      <c r="R79" s="72"/>
      <c r="S79" s="72"/>
      <c r="T79" s="243"/>
    </row>
    <row r="80" spans="1:96" x14ac:dyDescent="0.2">
      <c r="A80" s="284" t="s">
        <v>202</v>
      </c>
      <c r="B80" s="283">
        <f t="shared" si="5"/>
        <v>202</v>
      </c>
      <c r="C80" s="72"/>
      <c r="D80" s="72"/>
      <c r="E80" s="72"/>
      <c r="F80" s="72"/>
      <c r="G80" s="72">
        <v>11</v>
      </c>
      <c r="H80" s="72">
        <v>23</v>
      </c>
      <c r="I80" s="72">
        <v>26</v>
      </c>
      <c r="J80" s="72">
        <v>26</v>
      </c>
      <c r="K80" s="72">
        <v>29</v>
      </c>
      <c r="L80" s="72">
        <v>26</v>
      </c>
      <c r="M80" s="72">
        <v>32</v>
      </c>
      <c r="N80" s="72">
        <v>13</v>
      </c>
      <c r="O80" s="72">
        <v>10</v>
      </c>
      <c r="P80" s="72">
        <v>5</v>
      </c>
      <c r="Q80" s="72">
        <v>1</v>
      </c>
      <c r="R80" s="72"/>
      <c r="S80" s="72"/>
      <c r="T80" s="285"/>
      <c r="U80" s="6"/>
      <c r="V80" s="6"/>
      <c r="W80" s="6"/>
      <c r="X80" s="6"/>
      <c r="Y80" s="6"/>
      <c r="Z80" s="6"/>
      <c r="AA80" s="6"/>
      <c r="AB80" s="6"/>
      <c r="AC80" s="6"/>
      <c r="AD80" s="6"/>
      <c r="AE80" s="6"/>
      <c r="AF80" s="6"/>
      <c r="AG80" s="6"/>
      <c r="AH80" s="6"/>
      <c r="AI80" s="6"/>
      <c r="AJ80" s="6"/>
      <c r="AK80" s="6"/>
      <c r="AL80" s="6"/>
      <c r="AM80" s="6"/>
      <c r="AN80" s="6"/>
      <c r="AO80" s="6"/>
      <c r="AP80" s="6"/>
      <c r="AQ80" s="6"/>
    </row>
    <row r="81" spans="1:88" ht="13.5" customHeight="1" x14ac:dyDescent="0.2">
      <c r="A81" s="284" t="s">
        <v>203</v>
      </c>
      <c r="B81" s="283">
        <f t="shared" si="5"/>
        <v>0</v>
      </c>
      <c r="C81" s="72"/>
      <c r="D81" s="72"/>
      <c r="E81" s="72"/>
      <c r="F81" s="72"/>
      <c r="G81" s="72"/>
      <c r="H81" s="72"/>
      <c r="I81" s="72"/>
      <c r="J81" s="72"/>
      <c r="K81" s="72"/>
      <c r="L81" s="72"/>
      <c r="M81" s="72"/>
      <c r="N81" s="72"/>
      <c r="O81" s="72"/>
      <c r="P81" s="72"/>
      <c r="Q81" s="72"/>
      <c r="R81" s="72"/>
      <c r="S81" s="72"/>
      <c r="T81" s="243"/>
    </row>
    <row r="82" spans="1:88" x14ac:dyDescent="0.2">
      <c r="A82" s="284" t="s">
        <v>204</v>
      </c>
      <c r="B82" s="283">
        <f t="shared" si="5"/>
        <v>0</v>
      </c>
      <c r="C82" s="72"/>
      <c r="D82" s="72"/>
      <c r="E82" s="72"/>
      <c r="F82" s="72"/>
      <c r="G82" s="72"/>
      <c r="H82" s="72"/>
      <c r="I82" s="72"/>
      <c r="J82" s="72"/>
      <c r="K82" s="72"/>
      <c r="L82" s="72"/>
      <c r="M82" s="72"/>
      <c r="N82" s="72"/>
      <c r="O82" s="72"/>
      <c r="P82" s="72"/>
      <c r="Q82" s="72"/>
      <c r="R82" s="72"/>
      <c r="S82" s="72"/>
      <c r="T82" s="243"/>
    </row>
    <row r="83" spans="1:88" x14ac:dyDescent="0.2">
      <c r="A83" s="284" t="s">
        <v>205</v>
      </c>
      <c r="B83" s="283">
        <f t="shared" si="5"/>
        <v>0</v>
      </c>
      <c r="C83" s="72"/>
      <c r="D83" s="72"/>
      <c r="E83" s="72"/>
      <c r="F83" s="72"/>
      <c r="G83" s="72"/>
      <c r="H83" s="72"/>
      <c r="I83" s="72"/>
      <c r="J83" s="72"/>
      <c r="K83" s="72"/>
      <c r="L83" s="72"/>
      <c r="M83" s="72"/>
      <c r="N83" s="72"/>
      <c r="O83" s="72"/>
      <c r="P83" s="72"/>
      <c r="Q83" s="72"/>
      <c r="R83" s="72"/>
      <c r="S83" s="72"/>
      <c r="T83" s="243"/>
    </row>
    <row r="84" spans="1:88" x14ac:dyDescent="0.2">
      <c r="A84" s="286" t="s">
        <v>206</v>
      </c>
      <c r="B84" s="283">
        <f t="shared" si="5"/>
        <v>0</v>
      </c>
      <c r="C84" s="72"/>
      <c r="D84" s="72"/>
      <c r="E84" s="72"/>
      <c r="F84" s="72"/>
      <c r="G84" s="72"/>
      <c r="H84" s="72"/>
      <c r="I84" s="72"/>
      <c r="J84" s="72"/>
      <c r="K84" s="72"/>
      <c r="L84" s="72"/>
      <c r="M84" s="72"/>
      <c r="N84" s="72"/>
      <c r="O84" s="72"/>
      <c r="P84" s="72"/>
      <c r="Q84" s="72"/>
      <c r="R84" s="72"/>
      <c r="S84" s="72"/>
      <c r="T84" s="243"/>
    </row>
    <row r="85" spans="1:88" x14ac:dyDescent="0.2">
      <c r="A85" s="286" t="s">
        <v>207</v>
      </c>
      <c r="B85" s="283">
        <f t="shared" si="5"/>
        <v>29</v>
      </c>
      <c r="C85" s="72"/>
      <c r="D85" s="72"/>
      <c r="E85" s="72"/>
      <c r="F85" s="72">
        <v>1</v>
      </c>
      <c r="G85" s="72">
        <v>4</v>
      </c>
      <c r="H85" s="72">
        <v>4</v>
      </c>
      <c r="I85" s="72">
        <v>7</v>
      </c>
      <c r="J85" s="72">
        <v>2</v>
      </c>
      <c r="K85" s="72">
        <v>2</v>
      </c>
      <c r="L85" s="72">
        <v>2</v>
      </c>
      <c r="M85" s="72">
        <v>7</v>
      </c>
      <c r="N85" s="72"/>
      <c r="O85" s="72"/>
      <c r="P85" s="72"/>
      <c r="Q85" s="72"/>
      <c r="R85" s="72"/>
      <c r="S85" s="72"/>
      <c r="T85" s="243"/>
    </row>
    <row r="86" spans="1:88" x14ac:dyDescent="0.2">
      <c r="A86" s="286" t="s">
        <v>59</v>
      </c>
      <c r="B86" s="283">
        <f t="shared" si="5"/>
        <v>49</v>
      </c>
      <c r="C86" s="72"/>
      <c r="D86" s="72"/>
      <c r="E86" s="72"/>
      <c r="F86" s="72">
        <v>2</v>
      </c>
      <c r="G86" s="72">
        <v>6</v>
      </c>
      <c r="H86" s="72">
        <v>9</v>
      </c>
      <c r="I86" s="72">
        <v>3</v>
      </c>
      <c r="J86" s="72">
        <v>6</v>
      </c>
      <c r="K86" s="72">
        <v>11</v>
      </c>
      <c r="L86" s="72">
        <v>2</v>
      </c>
      <c r="M86" s="72">
        <v>4</v>
      </c>
      <c r="N86" s="72">
        <v>2</v>
      </c>
      <c r="O86" s="72">
        <v>1</v>
      </c>
      <c r="P86" s="72">
        <v>1</v>
      </c>
      <c r="Q86" s="72">
        <v>2</v>
      </c>
      <c r="R86" s="72"/>
      <c r="S86" s="72"/>
      <c r="T86" s="243"/>
    </row>
    <row r="87" spans="1:88" x14ac:dyDescent="0.2">
      <c r="A87" s="287" t="s">
        <v>208</v>
      </c>
      <c r="B87" s="249">
        <f t="shared" si="5"/>
        <v>286</v>
      </c>
      <c r="C87" s="288"/>
      <c r="D87" s="288"/>
      <c r="E87" s="288"/>
      <c r="F87" s="288">
        <v>3</v>
      </c>
      <c r="G87" s="288">
        <v>29</v>
      </c>
      <c r="H87" s="288">
        <v>55</v>
      </c>
      <c r="I87" s="288">
        <v>37</v>
      </c>
      <c r="J87" s="288">
        <v>21</v>
      </c>
      <c r="K87" s="288">
        <v>20</v>
      </c>
      <c r="L87" s="288">
        <v>25</v>
      </c>
      <c r="M87" s="288">
        <v>16</v>
      </c>
      <c r="N87" s="288">
        <v>11</v>
      </c>
      <c r="O87" s="288">
        <v>13</v>
      </c>
      <c r="P87" s="288">
        <v>16</v>
      </c>
      <c r="Q87" s="288">
        <v>11</v>
      </c>
      <c r="R87" s="288">
        <v>13</v>
      </c>
      <c r="S87" s="288">
        <v>16</v>
      </c>
      <c r="T87" s="243"/>
    </row>
    <row r="88" spans="1:88" x14ac:dyDescent="0.2">
      <c r="A88" s="289" t="s">
        <v>91</v>
      </c>
      <c r="B88" s="263">
        <f t="shared" ref="B88:S88" si="6">SUM(B72:B87)</f>
        <v>1378</v>
      </c>
      <c r="C88" s="277">
        <f t="shared" si="6"/>
        <v>0</v>
      </c>
      <c r="D88" s="277">
        <f t="shared" si="6"/>
        <v>0</v>
      </c>
      <c r="E88" s="277">
        <f t="shared" si="6"/>
        <v>3</v>
      </c>
      <c r="F88" s="277">
        <f t="shared" si="6"/>
        <v>32</v>
      </c>
      <c r="G88" s="277">
        <f t="shared" si="6"/>
        <v>108</v>
      </c>
      <c r="H88" s="277">
        <f t="shared" si="6"/>
        <v>183</v>
      </c>
      <c r="I88" s="277">
        <f t="shared" si="6"/>
        <v>177</v>
      </c>
      <c r="J88" s="277">
        <f t="shared" si="6"/>
        <v>117</v>
      </c>
      <c r="K88" s="277">
        <f t="shared" si="6"/>
        <v>107</v>
      </c>
      <c r="L88" s="277">
        <f t="shared" si="6"/>
        <v>87</v>
      </c>
      <c r="M88" s="277">
        <f t="shared" si="6"/>
        <v>116</v>
      </c>
      <c r="N88" s="277">
        <f t="shared" si="6"/>
        <v>85</v>
      </c>
      <c r="O88" s="277">
        <f t="shared" si="6"/>
        <v>76</v>
      </c>
      <c r="P88" s="277">
        <f t="shared" si="6"/>
        <v>72</v>
      </c>
      <c r="Q88" s="277">
        <f t="shared" si="6"/>
        <v>82</v>
      </c>
      <c r="R88" s="277">
        <f t="shared" si="6"/>
        <v>52</v>
      </c>
      <c r="S88" s="277">
        <f t="shared" si="6"/>
        <v>81</v>
      </c>
      <c r="T88" s="243"/>
    </row>
    <row r="89" spans="1:88" x14ac:dyDescent="0.2">
      <c r="A89" s="106" t="s">
        <v>209</v>
      </c>
      <c r="B89" s="106"/>
      <c r="C89" s="106"/>
      <c r="D89" s="106"/>
      <c r="E89" s="106"/>
      <c r="F89" s="106"/>
      <c r="G89" s="6"/>
      <c r="H89" s="6"/>
      <c r="I89" s="6"/>
      <c r="J89" s="6"/>
      <c r="K89" s="6"/>
      <c r="L89" s="6"/>
      <c r="M89" s="6"/>
      <c r="N89" s="6"/>
      <c r="O89" s="6"/>
      <c r="P89" s="107"/>
      <c r="Q89" s="6"/>
      <c r="R89" s="6"/>
      <c r="S89" s="107"/>
      <c r="T89" s="6"/>
      <c r="U89" s="6"/>
      <c r="V89" s="107"/>
      <c r="W89" s="6"/>
      <c r="X89" s="6"/>
      <c r="Y89" s="107"/>
      <c r="Z89" s="107"/>
      <c r="AA89" s="107"/>
      <c r="AB89" s="290"/>
      <c r="AC89" s="290"/>
    </row>
    <row r="90" spans="1:88" ht="14.25" customHeight="1" x14ac:dyDescent="0.2">
      <c r="A90" s="557" t="s">
        <v>90</v>
      </c>
      <c r="B90" s="539"/>
      <c r="C90" s="557" t="s">
        <v>91</v>
      </c>
      <c r="D90" s="558"/>
      <c r="E90" s="539"/>
      <c r="F90" s="562" t="s">
        <v>92</v>
      </c>
      <c r="G90" s="563"/>
      <c r="H90" s="563"/>
      <c r="I90" s="563"/>
      <c r="J90" s="563"/>
      <c r="K90" s="563"/>
      <c r="L90" s="563"/>
      <c r="M90" s="563"/>
      <c r="N90" s="563"/>
      <c r="O90" s="563"/>
      <c r="P90" s="563"/>
      <c r="Q90" s="563"/>
      <c r="R90" s="563"/>
      <c r="S90" s="563"/>
      <c r="T90" s="563"/>
      <c r="U90" s="563"/>
      <c r="V90" s="563"/>
      <c r="W90" s="563"/>
      <c r="X90" s="563"/>
      <c r="Y90" s="563"/>
      <c r="Z90" s="563"/>
      <c r="AA90" s="563"/>
      <c r="AB90" s="563"/>
      <c r="AC90" s="563"/>
      <c r="AD90" s="563"/>
      <c r="AE90" s="563"/>
      <c r="AF90" s="563"/>
      <c r="AG90" s="563"/>
      <c r="AH90" s="563"/>
      <c r="AI90" s="563"/>
      <c r="AJ90" s="563"/>
      <c r="AK90" s="563"/>
      <c r="AL90" s="563"/>
      <c r="AM90" s="564"/>
      <c r="AN90" s="534" t="s">
        <v>93</v>
      </c>
      <c r="AO90" s="617" t="s">
        <v>94</v>
      </c>
      <c r="AP90" s="569" t="s">
        <v>210</v>
      </c>
      <c r="AQ90" s="569" t="s">
        <v>211</v>
      </c>
      <c r="AR90" s="243"/>
    </row>
    <row r="91" spans="1:88" x14ac:dyDescent="0.2">
      <c r="A91" s="606"/>
      <c r="B91" s="540"/>
      <c r="C91" s="559"/>
      <c r="D91" s="560"/>
      <c r="E91" s="561"/>
      <c r="F91" s="548" t="s">
        <v>18</v>
      </c>
      <c r="G91" s="549"/>
      <c r="H91" s="550" t="s">
        <v>19</v>
      </c>
      <c r="I91" s="551"/>
      <c r="J91" s="548" t="s">
        <v>20</v>
      </c>
      <c r="K91" s="549"/>
      <c r="L91" s="548" t="s">
        <v>21</v>
      </c>
      <c r="M91" s="549"/>
      <c r="N91" s="548" t="s">
        <v>22</v>
      </c>
      <c r="O91" s="549"/>
      <c r="P91" s="537" t="s">
        <v>23</v>
      </c>
      <c r="Q91" s="538"/>
      <c r="R91" s="537" t="s">
        <v>24</v>
      </c>
      <c r="S91" s="538"/>
      <c r="T91" s="537" t="s">
        <v>25</v>
      </c>
      <c r="U91" s="538"/>
      <c r="V91" s="537" t="s">
        <v>26</v>
      </c>
      <c r="W91" s="538"/>
      <c r="X91" s="537" t="s">
        <v>27</v>
      </c>
      <c r="Y91" s="538"/>
      <c r="Z91" s="537" t="s">
        <v>28</v>
      </c>
      <c r="AA91" s="538"/>
      <c r="AB91" s="537" t="s">
        <v>29</v>
      </c>
      <c r="AC91" s="538"/>
      <c r="AD91" s="537" t="s">
        <v>30</v>
      </c>
      <c r="AE91" s="538"/>
      <c r="AF91" s="537" t="s">
        <v>31</v>
      </c>
      <c r="AG91" s="538"/>
      <c r="AH91" s="537" t="s">
        <v>32</v>
      </c>
      <c r="AI91" s="538"/>
      <c r="AJ91" s="537" t="s">
        <v>33</v>
      </c>
      <c r="AK91" s="538"/>
      <c r="AL91" s="537" t="s">
        <v>34</v>
      </c>
      <c r="AM91" s="538"/>
      <c r="AN91" s="535"/>
      <c r="AO91" s="618"/>
      <c r="AP91" s="570"/>
      <c r="AQ91" s="570"/>
      <c r="AR91" s="243"/>
    </row>
    <row r="92" spans="1:88" x14ac:dyDescent="0.2">
      <c r="A92" s="559"/>
      <c r="B92" s="561"/>
      <c r="C92" s="278" t="s">
        <v>212</v>
      </c>
      <c r="D92" s="221" t="s">
        <v>36</v>
      </c>
      <c r="E92" s="278" t="s">
        <v>37</v>
      </c>
      <c r="F92" s="213" t="s">
        <v>36</v>
      </c>
      <c r="G92" s="215" t="s">
        <v>37</v>
      </c>
      <c r="H92" s="213" t="s">
        <v>36</v>
      </c>
      <c r="I92" s="215" t="s">
        <v>37</v>
      </c>
      <c r="J92" s="213" t="s">
        <v>36</v>
      </c>
      <c r="K92" s="215" t="s">
        <v>37</v>
      </c>
      <c r="L92" s="213" t="s">
        <v>36</v>
      </c>
      <c r="M92" s="215" t="s">
        <v>37</v>
      </c>
      <c r="N92" s="213" t="s">
        <v>36</v>
      </c>
      <c r="O92" s="215" t="s">
        <v>37</v>
      </c>
      <c r="P92" s="213" t="s">
        <v>36</v>
      </c>
      <c r="Q92" s="215" t="s">
        <v>37</v>
      </c>
      <c r="R92" s="213" t="s">
        <v>36</v>
      </c>
      <c r="S92" s="215" t="s">
        <v>37</v>
      </c>
      <c r="T92" s="213" t="s">
        <v>36</v>
      </c>
      <c r="U92" s="215" t="s">
        <v>37</v>
      </c>
      <c r="V92" s="213" t="s">
        <v>36</v>
      </c>
      <c r="W92" s="215" t="s">
        <v>37</v>
      </c>
      <c r="X92" s="213" t="s">
        <v>36</v>
      </c>
      <c r="Y92" s="215" t="s">
        <v>37</v>
      </c>
      <c r="Z92" s="213" t="s">
        <v>36</v>
      </c>
      <c r="AA92" s="215" t="s">
        <v>37</v>
      </c>
      <c r="AB92" s="213" t="s">
        <v>36</v>
      </c>
      <c r="AC92" s="215" t="s">
        <v>37</v>
      </c>
      <c r="AD92" s="213" t="s">
        <v>36</v>
      </c>
      <c r="AE92" s="215" t="s">
        <v>37</v>
      </c>
      <c r="AF92" s="213" t="s">
        <v>36</v>
      </c>
      <c r="AG92" s="215" t="s">
        <v>37</v>
      </c>
      <c r="AH92" s="213" t="s">
        <v>36</v>
      </c>
      <c r="AI92" s="215" t="s">
        <v>37</v>
      </c>
      <c r="AJ92" s="213" t="s">
        <v>36</v>
      </c>
      <c r="AK92" s="215" t="s">
        <v>37</v>
      </c>
      <c r="AL92" s="213" t="s">
        <v>36</v>
      </c>
      <c r="AM92" s="215" t="s">
        <v>37</v>
      </c>
      <c r="AN92" s="536"/>
      <c r="AO92" s="619"/>
      <c r="AP92" s="571"/>
      <c r="AQ92" s="571"/>
      <c r="AR92" s="243"/>
    </row>
    <row r="93" spans="1:88" x14ac:dyDescent="0.2">
      <c r="A93" s="552" t="s">
        <v>95</v>
      </c>
      <c r="B93" s="553"/>
      <c r="C93" s="291">
        <f>SUM(D93+E93)</f>
        <v>1049</v>
      </c>
      <c r="D93" s="292">
        <f>SUM(F93+H93+J93+L93+N93+P93+R93+T93+V93+X93+Z93+AB93+AD93+AF93+AH93+AJ93+AL93)</f>
        <v>461</v>
      </c>
      <c r="E93" s="291">
        <f>SUM(G93+I93+K93+M93+O93+Q93+S93+U93+W93+Y93+AA93+AC93+AE93+AG93+AI93+AK93+AM93)</f>
        <v>588</v>
      </c>
      <c r="F93" s="293">
        <v>2</v>
      </c>
      <c r="G93" s="294">
        <v>4</v>
      </c>
      <c r="H93" s="293">
        <v>9</v>
      </c>
      <c r="I93" s="294">
        <v>12</v>
      </c>
      <c r="J93" s="293">
        <v>15</v>
      </c>
      <c r="K93" s="142">
        <v>13</v>
      </c>
      <c r="L93" s="293">
        <v>3</v>
      </c>
      <c r="M93" s="142">
        <v>4</v>
      </c>
      <c r="N93" s="293">
        <v>10</v>
      </c>
      <c r="O93" s="142">
        <v>17</v>
      </c>
      <c r="P93" s="293">
        <v>35</v>
      </c>
      <c r="Q93" s="142">
        <v>47</v>
      </c>
      <c r="R93" s="293">
        <v>20</v>
      </c>
      <c r="S93" s="142">
        <v>25</v>
      </c>
      <c r="T93" s="293">
        <v>25</v>
      </c>
      <c r="U93" s="142">
        <v>32</v>
      </c>
      <c r="V93" s="293">
        <v>35</v>
      </c>
      <c r="W93" s="142">
        <v>37</v>
      </c>
      <c r="X93" s="293">
        <v>35</v>
      </c>
      <c r="Y93" s="142">
        <v>38</v>
      </c>
      <c r="Z93" s="293">
        <v>40</v>
      </c>
      <c r="AA93" s="142">
        <v>46</v>
      </c>
      <c r="AB93" s="293">
        <v>30</v>
      </c>
      <c r="AC93" s="142">
        <v>44</v>
      </c>
      <c r="AD93" s="293">
        <v>50</v>
      </c>
      <c r="AE93" s="142">
        <v>59</v>
      </c>
      <c r="AF93" s="293">
        <v>40</v>
      </c>
      <c r="AG93" s="142">
        <v>58</v>
      </c>
      <c r="AH93" s="293">
        <v>40</v>
      </c>
      <c r="AI93" s="142">
        <v>43</v>
      </c>
      <c r="AJ93" s="293">
        <v>32</v>
      </c>
      <c r="AK93" s="142">
        <v>50</v>
      </c>
      <c r="AL93" s="295">
        <v>40</v>
      </c>
      <c r="AM93" s="142">
        <v>59</v>
      </c>
      <c r="AN93" s="143">
        <v>1049</v>
      </c>
      <c r="AO93" s="294">
        <v>901</v>
      </c>
      <c r="AP93" s="296">
        <v>0</v>
      </c>
      <c r="AQ93" s="143">
        <v>0</v>
      </c>
      <c r="AR93" s="256" t="s">
        <v>213</v>
      </c>
      <c r="CG93" s="243">
        <v>0</v>
      </c>
      <c r="CH93" s="243">
        <v>0</v>
      </c>
      <c r="CI93" s="243">
        <v>0</v>
      </c>
      <c r="CJ93" s="243">
        <v>0</v>
      </c>
    </row>
    <row r="94" spans="1:88" x14ac:dyDescent="0.2">
      <c r="A94" s="534" t="s">
        <v>96</v>
      </c>
      <c r="B94" s="297" t="s">
        <v>97</v>
      </c>
      <c r="C94" s="291">
        <f>SUM(G94+I94+K94+M94+O94+Q94+S94+U94+W94+Y94+AA94+AC94+AE94+AG94+AI94+AK94)</f>
        <v>314</v>
      </c>
      <c r="D94" s="298"/>
      <c r="E94" s="291">
        <f>SUM(G94+I94+K94+M94+O94+Q94+S94+U94+W94+Y94+AA94+AC94+AE94+AG94+AI94+AK94+AM94)</f>
        <v>314</v>
      </c>
      <c r="F94" s="299"/>
      <c r="G94" s="300"/>
      <c r="H94" s="299"/>
      <c r="I94" s="300"/>
      <c r="J94" s="299"/>
      <c r="K94" s="34">
        <v>2</v>
      </c>
      <c r="L94" s="299"/>
      <c r="M94" s="34">
        <v>21</v>
      </c>
      <c r="N94" s="299"/>
      <c r="O94" s="34">
        <v>55</v>
      </c>
      <c r="P94" s="299"/>
      <c r="Q94" s="34">
        <v>82</v>
      </c>
      <c r="R94" s="299"/>
      <c r="S94" s="34">
        <v>83</v>
      </c>
      <c r="T94" s="299"/>
      <c r="U94" s="34">
        <v>48</v>
      </c>
      <c r="V94" s="299"/>
      <c r="W94" s="34">
        <v>22</v>
      </c>
      <c r="X94" s="299"/>
      <c r="Y94" s="34">
        <v>1</v>
      </c>
      <c r="Z94" s="299"/>
      <c r="AA94" s="34"/>
      <c r="AB94" s="299"/>
      <c r="AC94" s="34"/>
      <c r="AD94" s="299"/>
      <c r="AE94" s="34"/>
      <c r="AF94" s="299"/>
      <c r="AG94" s="34"/>
      <c r="AH94" s="299"/>
      <c r="AI94" s="34"/>
      <c r="AJ94" s="299"/>
      <c r="AK94" s="34"/>
      <c r="AL94" s="299"/>
      <c r="AM94" s="34"/>
      <c r="AN94" s="110">
        <v>292</v>
      </c>
      <c r="AO94" s="301">
        <v>314</v>
      </c>
      <c r="AP94" s="112">
        <v>0</v>
      </c>
      <c r="AQ94" s="110">
        <v>0</v>
      </c>
      <c r="AR94" s="256" t="s">
        <v>213</v>
      </c>
      <c r="CG94" s="243">
        <v>0</v>
      </c>
      <c r="CH94" s="243">
        <v>0</v>
      </c>
      <c r="CI94" s="243">
        <v>0</v>
      </c>
      <c r="CJ94" s="243">
        <v>0</v>
      </c>
    </row>
    <row r="95" spans="1:88" ht="21.75" x14ac:dyDescent="0.2">
      <c r="A95" s="535"/>
      <c r="B95" s="67" t="s">
        <v>98</v>
      </c>
      <c r="C95" s="302">
        <f t="shared" ref="C95:C103" si="7">SUM(D95+E95)</f>
        <v>469</v>
      </c>
      <c r="D95" s="303">
        <f>SUM(F95+H95+J95+L95+N95+P95+R95+T95+V95+X95+Z95+AB95+AD95+AF95+AH95+AJ95+AL95)</f>
        <v>38</v>
      </c>
      <c r="E95" s="304">
        <f>SUM(G95+I95+K95+M95+O95+Q95+S95+U95+W95+Y95+AA95+AC95+AE95+AG95+AI95+AK95+AM95)</f>
        <v>431</v>
      </c>
      <c r="F95" s="27"/>
      <c r="G95" s="28"/>
      <c r="H95" s="27"/>
      <c r="I95" s="28"/>
      <c r="J95" s="27"/>
      <c r="K95" s="28">
        <v>2</v>
      </c>
      <c r="L95" s="27">
        <v>2</v>
      </c>
      <c r="M95" s="28">
        <v>23</v>
      </c>
      <c r="N95" s="27">
        <v>4</v>
      </c>
      <c r="O95" s="28">
        <v>58</v>
      </c>
      <c r="P95" s="27">
        <v>9</v>
      </c>
      <c r="Q95" s="28">
        <v>101</v>
      </c>
      <c r="R95" s="27">
        <v>2</v>
      </c>
      <c r="S95" s="28">
        <v>91</v>
      </c>
      <c r="T95" s="27">
        <v>1</v>
      </c>
      <c r="U95" s="28">
        <v>66</v>
      </c>
      <c r="V95" s="27">
        <v>8</v>
      </c>
      <c r="W95" s="28">
        <v>38</v>
      </c>
      <c r="X95" s="27">
        <v>5</v>
      </c>
      <c r="Y95" s="28">
        <v>14</v>
      </c>
      <c r="Z95" s="27">
        <v>1</v>
      </c>
      <c r="AA95" s="28">
        <v>20</v>
      </c>
      <c r="AB95" s="27">
        <v>2</v>
      </c>
      <c r="AC95" s="28">
        <v>9</v>
      </c>
      <c r="AD95" s="27">
        <v>2</v>
      </c>
      <c r="AE95" s="28">
        <v>7</v>
      </c>
      <c r="AF95" s="27">
        <v>1</v>
      </c>
      <c r="AG95" s="28">
        <v>1</v>
      </c>
      <c r="AH95" s="27">
        <v>1</v>
      </c>
      <c r="AI95" s="28">
        <v>1</v>
      </c>
      <c r="AJ95" s="27"/>
      <c r="AK95" s="28"/>
      <c r="AL95" s="33"/>
      <c r="AM95" s="28"/>
      <c r="AN95" s="118">
        <v>469</v>
      </c>
      <c r="AO95" s="72">
        <v>443</v>
      </c>
      <c r="AP95" s="53">
        <v>0</v>
      </c>
      <c r="AQ95" s="118">
        <v>0</v>
      </c>
      <c r="AR95" s="256" t="s">
        <v>213</v>
      </c>
      <c r="CG95" s="243">
        <v>0</v>
      </c>
      <c r="CH95" s="243">
        <v>0</v>
      </c>
      <c r="CI95" s="243">
        <v>0</v>
      </c>
      <c r="CJ95" s="243">
        <v>0</v>
      </c>
    </row>
    <row r="96" spans="1:88" x14ac:dyDescent="0.2">
      <c r="A96" s="536"/>
      <c r="B96" s="305" t="s">
        <v>99</v>
      </c>
      <c r="C96" s="306">
        <f t="shared" si="7"/>
        <v>0</v>
      </c>
      <c r="D96" s="307">
        <f>SUM(N96+P96+R96+T96+V96+X96+Z96)</f>
        <v>0</v>
      </c>
      <c r="E96" s="306">
        <f>SUM(O96+Q96+S96+U96+W96+Y96+AA96)</f>
        <v>0</v>
      </c>
      <c r="F96" s="308"/>
      <c r="G96" s="309"/>
      <c r="H96" s="308"/>
      <c r="I96" s="309"/>
      <c r="J96" s="308"/>
      <c r="K96" s="309"/>
      <c r="L96" s="308"/>
      <c r="M96" s="309"/>
      <c r="N96" s="84"/>
      <c r="O96" s="85"/>
      <c r="P96" s="84"/>
      <c r="Q96" s="85"/>
      <c r="R96" s="84"/>
      <c r="S96" s="85"/>
      <c r="T96" s="84"/>
      <c r="U96" s="85"/>
      <c r="V96" s="84"/>
      <c r="W96" s="85"/>
      <c r="X96" s="84"/>
      <c r="Y96" s="85"/>
      <c r="Z96" s="84"/>
      <c r="AA96" s="288"/>
      <c r="AB96" s="308"/>
      <c r="AC96" s="309"/>
      <c r="AD96" s="308"/>
      <c r="AE96" s="309"/>
      <c r="AF96" s="308"/>
      <c r="AG96" s="309"/>
      <c r="AH96" s="308"/>
      <c r="AI96" s="309"/>
      <c r="AJ96" s="308"/>
      <c r="AK96" s="309"/>
      <c r="AL96" s="308"/>
      <c r="AM96" s="309"/>
      <c r="AN96" s="122"/>
      <c r="AO96" s="288"/>
      <c r="AP96" s="123"/>
      <c r="AQ96" s="122"/>
      <c r="AR96" s="256" t="s">
        <v>213</v>
      </c>
      <c r="CG96" s="243">
        <v>0</v>
      </c>
      <c r="CH96" s="243">
        <v>0</v>
      </c>
      <c r="CI96" s="243">
        <v>0</v>
      </c>
      <c r="CJ96" s="243">
        <v>0</v>
      </c>
    </row>
    <row r="97" spans="1:88" x14ac:dyDescent="0.2">
      <c r="A97" s="604" t="s">
        <v>100</v>
      </c>
      <c r="B97" s="605"/>
      <c r="C97" s="310">
        <f t="shared" si="7"/>
        <v>597</v>
      </c>
      <c r="D97" s="311">
        <f t="shared" ref="D97:E103" si="8">SUM(F97+H97+J97+L97+N97+P97+R97+T97+V97+X97+Z97+AB97+AD97+AF97+AH97+AJ97+AL97)</f>
        <v>253</v>
      </c>
      <c r="E97" s="310">
        <f t="shared" si="8"/>
        <v>344</v>
      </c>
      <c r="F97" s="312">
        <v>55</v>
      </c>
      <c r="G97" s="313">
        <v>85</v>
      </c>
      <c r="H97" s="312">
        <v>28</v>
      </c>
      <c r="I97" s="313">
        <v>30</v>
      </c>
      <c r="J97" s="312">
        <v>17</v>
      </c>
      <c r="K97" s="135">
        <v>17</v>
      </c>
      <c r="L97" s="312">
        <v>10</v>
      </c>
      <c r="M97" s="135">
        <v>19</v>
      </c>
      <c r="N97" s="312">
        <v>3</v>
      </c>
      <c r="O97" s="135">
        <v>4</v>
      </c>
      <c r="P97" s="312">
        <v>5</v>
      </c>
      <c r="Q97" s="135">
        <v>7</v>
      </c>
      <c r="R97" s="312">
        <v>5</v>
      </c>
      <c r="S97" s="135">
        <v>6</v>
      </c>
      <c r="T97" s="312">
        <v>7</v>
      </c>
      <c r="U97" s="135">
        <v>7</v>
      </c>
      <c r="V97" s="312">
        <v>7</v>
      </c>
      <c r="W97" s="135">
        <v>10</v>
      </c>
      <c r="X97" s="312">
        <v>8</v>
      </c>
      <c r="Y97" s="135">
        <v>11</v>
      </c>
      <c r="Z97" s="312">
        <v>14</v>
      </c>
      <c r="AA97" s="135">
        <v>14</v>
      </c>
      <c r="AB97" s="312">
        <v>15</v>
      </c>
      <c r="AC97" s="135">
        <v>14</v>
      </c>
      <c r="AD97" s="312">
        <v>15</v>
      </c>
      <c r="AE97" s="135">
        <v>25</v>
      </c>
      <c r="AF97" s="312">
        <v>17</v>
      </c>
      <c r="AG97" s="135">
        <v>20</v>
      </c>
      <c r="AH97" s="312">
        <v>22</v>
      </c>
      <c r="AI97" s="313">
        <v>19</v>
      </c>
      <c r="AJ97" s="312">
        <v>17</v>
      </c>
      <c r="AK97" s="313">
        <v>16</v>
      </c>
      <c r="AL97" s="176">
        <v>8</v>
      </c>
      <c r="AM97" s="135">
        <v>40</v>
      </c>
      <c r="AN97" s="137">
        <v>597</v>
      </c>
      <c r="AO97" s="313">
        <v>297</v>
      </c>
      <c r="AP97" s="36">
        <v>0</v>
      </c>
      <c r="AQ97" s="137">
        <v>0</v>
      </c>
      <c r="AR97" s="256" t="s">
        <v>213</v>
      </c>
      <c r="CG97" s="243">
        <v>0</v>
      </c>
      <c r="CH97" s="243">
        <v>0</v>
      </c>
      <c r="CI97" s="243">
        <v>0</v>
      </c>
      <c r="CJ97" s="243">
        <v>0</v>
      </c>
    </row>
    <row r="98" spans="1:88" x14ac:dyDescent="0.2">
      <c r="A98" s="541" t="s">
        <v>101</v>
      </c>
      <c r="B98" s="542"/>
      <c r="C98" s="304">
        <f t="shared" si="7"/>
        <v>0</v>
      </c>
      <c r="D98" s="303">
        <f t="shared" si="8"/>
        <v>0</v>
      </c>
      <c r="E98" s="304">
        <f t="shared" si="8"/>
        <v>0</v>
      </c>
      <c r="F98" s="27"/>
      <c r="G98" s="72"/>
      <c r="H98" s="27"/>
      <c r="I98" s="72"/>
      <c r="J98" s="27"/>
      <c r="K98" s="28"/>
      <c r="L98" s="27"/>
      <c r="M98" s="28"/>
      <c r="N98" s="27"/>
      <c r="O98" s="28"/>
      <c r="P98" s="27"/>
      <c r="Q98" s="28"/>
      <c r="R98" s="27"/>
      <c r="S98" s="28"/>
      <c r="T98" s="27"/>
      <c r="U98" s="28"/>
      <c r="V98" s="27"/>
      <c r="W98" s="28"/>
      <c r="X98" s="27"/>
      <c r="Y98" s="28"/>
      <c r="Z98" s="27"/>
      <c r="AA98" s="28"/>
      <c r="AB98" s="27"/>
      <c r="AC98" s="72"/>
      <c r="AD98" s="27"/>
      <c r="AE98" s="72"/>
      <c r="AF98" s="27"/>
      <c r="AG98" s="72"/>
      <c r="AH98" s="27"/>
      <c r="AI98" s="72"/>
      <c r="AJ98" s="27"/>
      <c r="AK98" s="72"/>
      <c r="AL98" s="33"/>
      <c r="AM98" s="28"/>
      <c r="AN98" s="118"/>
      <c r="AO98" s="72"/>
      <c r="AP98" s="53"/>
      <c r="AQ98" s="118"/>
      <c r="AR98" s="256" t="s">
        <v>213</v>
      </c>
      <c r="CG98" s="243">
        <v>0</v>
      </c>
      <c r="CH98" s="243">
        <v>0</v>
      </c>
      <c r="CI98" s="243">
        <v>0</v>
      </c>
      <c r="CJ98" s="243">
        <v>0</v>
      </c>
    </row>
    <row r="99" spans="1:88" x14ac:dyDescent="0.2">
      <c r="A99" s="565" t="s">
        <v>102</v>
      </c>
      <c r="B99" s="566"/>
      <c r="C99" s="314">
        <f t="shared" si="7"/>
        <v>169</v>
      </c>
      <c r="D99" s="315">
        <f t="shared" si="8"/>
        <v>107</v>
      </c>
      <c r="E99" s="304">
        <f t="shared" si="8"/>
        <v>62</v>
      </c>
      <c r="F99" s="27">
        <v>28</v>
      </c>
      <c r="G99" s="72">
        <v>21</v>
      </c>
      <c r="H99" s="27">
        <v>13</v>
      </c>
      <c r="I99" s="72">
        <v>10</v>
      </c>
      <c r="J99" s="27">
        <v>4</v>
      </c>
      <c r="K99" s="28">
        <v>1</v>
      </c>
      <c r="L99" s="27"/>
      <c r="M99" s="28"/>
      <c r="N99" s="27">
        <v>4</v>
      </c>
      <c r="O99" s="28">
        <v>1</v>
      </c>
      <c r="P99" s="27"/>
      <c r="Q99" s="28"/>
      <c r="R99" s="27"/>
      <c r="S99" s="28"/>
      <c r="T99" s="27"/>
      <c r="U99" s="28"/>
      <c r="V99" s="27">
        <v>5</v>
      </c>
      <c r="W99" s="28">
        <v>2</v>
      </c>
      <c r="X99" s="27">
        <v>7</v>
      </c>
      <c r="Y99" s="28">
        <v>4</v>
      </c>
      <c r="Z99" s="27"/>
      <c r="AA99" s="28"/>
      <c r="AB99" s="27">
        <v>8</v>
      </c>
      <c r="AC99" s="72">
        <v>5</v>
      </c>
      <c r="AD99" s="27">
        <v>3</v>
      </c>
      <c r="AE99" s="72">
        <v>1</v>
      </c>
      <c r="AF99" s="27">
        <v>7</v>
      </c>
      <c r="AG99" s="72">
        <v>5</v>
      </c>
      <c r="AH99" s="27">
        <v>8</v>
      </c>
      <c r="AI99" s="72">
        <v>1</v>
      </c>
      <c r="AJ99" s="27">
        <v>9</v>
      </c>
      <c r="AK99" s="72">
        <v>3</v>
      </c>
      <c r="AL99" s="33">
        <v>11</v>
      </c>
      <c r="AM99" s="28">
        <v>8</v>
      </c>
      <c r="AN99" s="118">
        <v>169</v>
      </c>
      <c r="AO99" s="72">
        <v>138</v>
      </c>
      <c r="AP99" s="53">
        <v>0</v>
      </c>
      <c r="AQ99" s="118">
        <v>0</v>
      </c>
      <c r="AR99" s="256" t="s">
        <v>213</v>
      </c>
      <c r="CG99" s="243">
        <v>0</v>
      </c>
      <c r="CH99" s="243">
        <v>0</v>
      </c>
      <c r="CI99" s="243">
        <v>0</v>
      </c>
      <c r="CJ99" s="243">
        <v>0</v>
      </c>
    </row>
    <row r="100" spans="1:88" x14ac:dyDescent="0.2">
      <c r="A100" s="567" t="s">
        <v>103</v>
      </c>
      <c r="B100" s="568"/>
      <c r="C100" s="304">
        <f t="shared" si="7"/>
        <v>0</v>
      </c>
      <c r="D100" s="303">
        <f t="shared" si="8"/>
        <v>0</v>
      </c>
      <c r="E100" s="304">
        <f t="shared" si="8"/>
        <v>0</v>
      </c>
      <c r="F100" s="27"/>
      <c r="G100" s="72"/>
      <c r="H100" s="27"/>
      <c r="I100" s="72"/>
      <c r="J100" s="27"/>
      <c r="K100" s="28"/>
      <c r="L100" s="27"/>
      <c r="M100" s="28"/>
      <c r="N100" s="27"/>
      <c r="O100" s="28"/>
      <c r="P100" s="27"/>
      <c r="Q100" s="28"/>
      <c r="R100" s="27"/>
      <c r="S100" s="28"/>
      <c r="T100" s="27"/>
      <c r="U100" s="28"/>
      <c r="V100" s="27"/>
      <c r="W100" s="28"/>
      <c r="X100" s="27"/>
      <c r="Y100" s="28"/>
      <c r="Z100" s="27"/>
      <c r="AA100" s="28"/>
      <c r="AB100" s="27"/>
      <c r="AC100" s="72"/>
      <c r="AD100" s="27"/>
      <c r="AE100" s="72"/>
      <c r="AF100" s="27"/>
      <c r="AG100" s="72"/>
      <c r="AH100" s="27"/>
      <c r="AI100" s="72"/>
      <c r="AJ100" s="27"/>
      <c r="AK100" s="72"/>
      <c r="AL100" s="33"/>
      <c r="AM100" s="28"/>
      <c r="AN100" s="118"/>
      <c r="AO100" s="72"/>
      <c r="AP100" s="53"/>
      <c r="AQ100" s="118"/>
      <c r="AR100" s="256" t="s">
        <v>213</v>
      </c>
      <c r="CG100" s="243">
        <v>0</v>
      </c>
      <c r="CH100" s="243">
        <v>0</v>
      </c>
      <c r="CI100" s="243">
        <v>0</v>
      </c>
      <c r="CJ100" s="243">
        <v>0</v>
      </c>
    </row>
    <row r="101" spans="1:88" x14ac:dyDescent="0.2">
      <c r="A101" s="541" t="s">
        <v>104</v>
      </c>
      <c r="B101" s="542"/>
      <c r="C101" s="304">
        <f t="shared" si="7"/>
        <v>0</v>
      </c>
      <c r="D101" s="303">
        <f t="shared" si="8"/>
        <v>0</v>
      </c>
      <c r="E101" s="304">
        <f t="shared" si="8"/>
        <v>0</v>
      </c>
      <c r="F101" s="27"/>
      <c r="G101" s="72"/>
      <c r="H101" s="27"/>
      <c r="I101" s="72"/>
      <c r="J101" s="27"/>
      <c r="K101" s="28"/>
      <c r="L101" s="27"/>
      <c r="M101" s="28"/>
      <c r="N101" s="27"/>
      <c r="O101" s="28"/>
      <c r="P101" s="27"/>
      <c r="Q101" s="28"/>
      <c r="R101" s="27"/>
      <c r="S101" s="28"/>
      <c r="T101" s="27"/>
      <c r="U101" s="28"/>
      <c r="V101" s="27"/>
      <c r="W101" s="28"/>
      <c r="X101" s="27"/>
      <c r="Y101" s="28"/>
      <c r="Z101" s="27"/>
      <c r="AA101" s="28"/>
      <c r="AB101" s="27"/>
      <c r="AC101" s="72"/>
      <c r="AD101" s="27"/>
      <c r="AE101" s="72"/>
      <c r="AF101" s="27"/>
      <c r="AG101" s="72"/>
      <c r="AH101" s="27"/>
      <c r="AI101" s="72"/>
      <c r="AJ101" s="27"/>
      <c r="AK101" s="72"/>
      <c r="AL101" s="33"/>
      <c r="AM101" s="28"/>
      <c r="AN101" s="118"/>
      <c r="AO101" s="72"/>
      <c r="AP101" s="53"/>
      <c r="AQ101" s="118"/>
      <c r="AR101" s="256" t="s">
        <v>213</v>
      </c>
      <c r="CG101" s="243">
        <v>0</v>
      </c>
      <c r="CH101" s="243">
        <v>0</v>
      </c>
      <c r="CI101" s="243">
        <v>0</v>
      </c>
      <c r="CJ101" s="243">
        <v>0</v>
      </c>
    </row>
    <row r="102" spans="1:88" x14ac:dyDescent="0.2">
      <c r="A102" s="541" t="s">
        <v>105</v>
      </c>
      <c r="B102" s="542"/>
      <c r="C102" s="304">
        <f t="shared" si="7"/>
        <v>234</v>
      </c>
      <c r="D102" s="303">
        <f t="shared" si="8"/>
        <v>98</v>
      </c>
      <c r="E102" s="304">
        <f t="shared" si="8"/>
        <v>136</v>
      </c>
      <c r="F102" s="27"/>
      <c r="G102" s="72"/>
      <c r="H102" s="27"/>
      <c r="I102" s="72"/>
      <c r="J102" s="27"/>
      <c r="K102" s="28"/>
      <c r="L102" s="27"/>
      <c r="M102" s="28"/>
      <c r="N102" s="27"/>
      <c r="O102" s="28"/>
      <c r="P102" s="27"/>
      <c r="Q102" s="28"/>
      <c r="R102" s="27"/>
      <c r="S102" s="28"/>
      <c r="T102" s="27"/>
      <c r="U102" s="28"/>
      <c r="V102" s="27"/>
      <c r="W102" s="28"/>
      <c r="X102" s="27"/>
      <c r="Y102" s="28"/>
      <c r="Z102" s="27"/>
      <c r="AA102" s="28">
        <v>1</v>
      </c>
      <c r="AB102" s="27"/>
      <c r="AC102" s="28"/>
      <c r="AD102" s="27"/>
      <c r="AE102" s="28"/>
      <c r="AF102" s="27">
        <v>14</v>
      </c>
      <c r="AG102" s="28">
        <v>62</v>
      </c>
      <c r="AH102" s="27">
        <v>35</v>
      </c>
      <c r="AI102" s="72">
        <v>35</v>
      </c>
      <c r="AJ102" s="27">
        <v>25</v>
      </c>
      <c r="AK102" s="72">
        <v>24</v>
      </c>
      <c r="AL102" s="33">
        <v>24</v>
      </c>
      <c r="AM102" s="28">
        <v>14</v>
      </c>
      <c r="AN102" s="118">
        <v>234</v>
      </c>
      <c r="AO102" s="72">
        <v>38</v>
      </c>
      <c r="AP102" s="53">
        <v>0</v>
      </c>
      <c r="AQ102" s="118">
        <v>0</v>
      </c>
      <c r="AR102" s="256" t="s">
        <v>220</v>
      </c>
      <c r="CC102" s="243" t="s">
        <v>221</v>
      </c>
      <c r="CG102" s="243">
        <v>0</v>
      </c>
      <c r="CH102" s="243">
        <v>0</v>
      </c>
      <c r="CI102" s="243">
        <v>1</v>
      </c>
      <c r="CJ102" s="243">
        <v>0</v>
      </c>
    </row>
    <row r="103" spans="1:88" x14ac:dyDescent="0.2">
      <c r="A103" s="543" t="s">
        <v>106</v>
      </c>
      <c r="B103" s="544"/>
      <c r="C103" s="316">
        <f t="shared" si="7"/>
        <v>0</v>
      </c>
      <c r="D103" s="317">
        <f t="shared" si="8"/>
        <v>0</v>
      </c>
      <c r="E103" s="316">
        <f t="shared" si="8"/>
        <v>0</v>
      </c>
      <c r="F103" s="84"/>
      <c r="G103" s="288"/>
      <c r="H103" s="84"/>
      <c r="I103" s="288"/>
      <c r="J103" s="84"/>
      <c r="K103" s="85"/>
      <c r="L103" s="84"/>
      <c r="M103" s="85"/>
      <c r="N103" s="84"/>
      <c r="O103" s="85"/>
      <c r="P103" s="84"/>
      <c r="Q103" s="85"/>
      <c r="R103" s="84"/>
      <c r="S103" s="85"/>
      <c r="T103" s="84"/>
      <c r="U103" s="85"/>
      <c r="V103" s="84"/>
      <c r="W103" s="85"/>
      <c r="X103" s="84"/>
      <c r="Y103" s="85"/>
      <c r="Z103" s="84"/>
      <c r="AA103" s="85"/>
      <c r="AB103" s="84"/>
      <c r="AC103" s="85"/>
      <c r="AD103" s="84"/>
      <c r="AE103" s="85"/>
      <c r="AF103" s="84"/>
      <c r="AG103" s="85"/>
      <c r="AH103" s="84"/>
      <c r="AI103" s="85"/>
      <c r="AJ103" s="84"/>
      <c r="AK103" s="85"/>
      <c r="AL103" s="86"/>
      <c r="AM103" s="85"/>
      <c r="AN103" s="122"/>
      <c r="AO103" s="288"/>
      <c r="AP103" s="123"/>
      <c r="AQ103" s="122"/>
      <c r="AR103" s="256" t="s">
        <v>213</v>
      </c>
      <c r="CG103" s="243">
        <v>0</v>
      </c>
      <c r="CH103" s="243">
        <v>0</v>
      </c>
      <c r="CI103" s="243">
        <v>0</v>
      </c>
      <c r="CJ103" s="243">
        <v>0</v>
      </c>
    </row>
    <row r="104" spans="1:88" x14ac:dyDescent="0.2">
      <c r="A104" s="596" t="s">
        <v>38</v>
      </c>
      <c r="B104" s="597"/>
      <c r="C104" s="318">
        <f t="shared" ref="C104:AQ104" si="9">SUM(C93:C103)</f>
        <v>2832</v>
      </c>
      <c r="D104" s="319">
        <f t="shared" si="9"/>
        <v>957</v>
      </c>
      <c r="E104" s="306">
        <f t="shared" si="9"/>
        <v>1875</v>
      </c>
      <c r="F104" s="320">
        <f t="shared" si="9"/>
        <v>85</v>
      </c>
      <c r="G104" s="277">
        <f t="shared" si="9"/>
        <v>110</v>
      </c>
      <c r="H104" s="320">
        <f t="shared" si="9"/>
        <v>50</v>
      </c>
      <c r="I104" s="277">
        <f t="shared" si="9"/>
        <v>52</v>
      </c>
      <c r="J104" s="264">
        <f t="shared" si="9"/>
        <v>36</v>
      </c>
      <c r="K104" s="267">
        <f t="shared" si="9"/>
        <v>35</v>
      </c>
      <c r="L104" s="264">
        <f t="shared" si="9"/>
        <v>15</v>
      </c>
      <c r="M104" s="267">
        <f t="shared" si="9"/>
        <v>67</v>
      </c>
      <c r="N104" s="264">
        <f t="shared" si="9"/>
        <v>21</v>
      </c>
      <c r="O104" s="267">
        <f t="shared" si="9"/>
        <v>135</v>
      </c>
      <c r="P104" s="264">
        <f t="shared" si="9"/>
        <v>49</v>
      </c>
      <c r="Q104" s="267">
        <f t="shared" si="9"/>
        <v>237</v>
      </c>
      <c r="R104" s="264">
        <f t="shared" si="9"/>
        <v>27</v>
      </c>
      <c r="S104" s="267">
        <f t="shared" si="9"/>
        <v>205</v>
      </c>
      <c r="T104" s="264">
        <f t="shared" si="9"/>
        <v>33</v>
      </c>
      <c r="U104" s="267">
        <f t="shared" si="9"/>
        <v>153</v>
      </c>
      <c r="V104" s="264">
        <f t="shared" si="9"/>
        <v>55</v>
      </c>
      <c r="W104" s="267">
        <f t="shared" si="9"/>
        <v>109</v>
      </c>
      <c r="X104" s="264">
        <f t="shared" si="9"/>
        <v>55</v>
      </c>
      <c r="Y104" s="267">
        <f t="shared" si="9"/>
        <v>68</v>
      </c>
      <c r="Z104" s="264">
        <f t="shared" si="9"/>
        <v>55</v>
      </c>
      <c r="AA104" s="267">
        <f t="shared" si="9"/>
        <v>81</v>
      </c>
      <c r="AB104" s="264">
        <f t="shared" si="9"/>
        <v>55</v>
      </c>
      <c r="AC104" s="267">
        <f t="shared" si="9"/>
        <v>72</v>
      </c>
      <c r="AD104" s="264">
        <f t="shared" si="9"/>
        <v>70</v>
      </c>
      <c r="AE104" s="267">
        <f t="shared" si="9"/>
        <v>92</v>
      </c>
      <c r="AF104" s="264">
        <f t="shared" si="9"/>
        <v>79</v>
      </c>
      <c r="AG104" s="267">
        <f t="shared" si="9"/>
        <v>146</v>
      </c>
      <c r="AH104" s="264">
        <f t="shared" si="9"/>
        <v>106</v>
      </c>
      <c r="AI104" s="267">
        <f t="shared" si="9"/>
        <v>99</v>
      </c>
      <c r="AJ104" s="264">
        <f t="shared" si="9"/>
        <v>83</v>
      </c>
      <c r="AK104" s="267">
        <f t="shared" si="9"/>
        <v>93</v>
      </c>
      <c r="AL104" s="268">
        <f t="shared" si="9"/>
        <v>83</v>
      </c>
      <c r="AM104" s="267">
        <f t="shared" si="9"/>
        <v>121</v>
      </c>
      <c r="AN104" s="321">
        <f t="shared" si="9"/>
        <v>2810</v>
      </c>
      <c r="AO104" s="277">
        <f t="shared" si="9"/>
        <v>2131</v>
      </c>
      <c r="AP104" s="322">
        <f t="shared" si="9"/>
        <v>0</v>
      </c>
      <c r="AQ104" s="322">
        <f t="shared" si="9"/>
        <v>0</v>
      </c>
      <c r="AR104" s="256"/>
    </row>
    <row r="105" spans="1:88" x14ac:dyDescent="0.2">
      <c r="A105" s="129" t="s">
        <v>214</v>
      </c>
      <c r="B105" s="129"/>
      <c r="C105" s="129"/>
      <c r="D105" s="129"/>
      <c r="E105" s="129"/>
      <c r="F105" s="129"/>
      <c r="G105" s="130"/>
      <c r="H105" s="130"/>
      <c r="I105" s="130"/>
      <c r="J105" s="130"/>
      <c r="K105" s="64"/>
      <c r="L105" s="64"/>
      <c r="M105" s="11"/>
      <c r="N105" s="6"/>
      <c r="O105" s="6"/>
      <c r="P105" s="6"/>
      <c r="Q105" s="6"/>
      <c r="R105" s="6"/>
      <c r="S105" s="6"/>
      <c r="T105" s="6"/>
      <c r="U105" s="6"/>
      <c r="V105" s="6"/>
      <c r="W105" s="6"/>
      <c r="X105" s="6"/>
      <c r="Y105" s="6"/>
      <c r="Z105" s="6"/>
      <c r="AA105" s="6"/>
      <c r="AB105" s="6"/>
      <c r="AC105" s="6"/>
      <c r="AD105" s="107"/>
      <c r="AE105" s="6"/>
      <c r="AF105" s="6"/>
      <c r="AG105" s="107"/>
      <c r="AH105" s="6"/>
      <c r="AI105" s="6"/>
      <c r="AJ105" s="107"/>
      <c r="AK105" s="6"/>
      <c r="AL105" s="6"/>
      <c r="AM105" s="107"/>
      <c r="AN105" s="107"/>
      <c r="AO105" s="107"/>
      <c r="AP105" s="6"/>
      <c r="AQ105" s="6"/>
    </row>
    <row r="106" spans="1:88" ht="14.25" customHeight="1" x14ac:dyDescent="0.2">
      <c r="A106" s="554" t="s">
        <v>107</v>
      </c>
      <c r="B106" s="534" t="s">
        <v>90</v>
      </c>
      <c r="C106" s="557" t="s">
        <v>91</v>
      </c>
      <c r="D106" s="558"/>
      <c r="E106" s="539"/>
      <c r="F106" s="562" t="s">
        <v>92</v>
      </c>
      <c r="G106" s="563"/>
      <c r="H106" s="563"/>
      <c r="I106" s="563"/>
      <c r="J106" s="563"/>
      <c r="K106" s="563"/>
      <c r="L106" s="563"/>
      <c r="M106" s="563"/>
      <c r="N106" s="563"/>
      <c r="O106" s="563"/>
      <c r="P106" s="563"/>
      <c r="Q106" s="563"/>
      <c r="R106" s="563"/>
      <c r="S106" s="563"/>
      <c r="T106" s="563"/>
      <c r="U106" s="563"/>
      <c r="V106" s="563"/>
      <c r="W106" s="563"/>
      <c r="X106" s="563"/>
      <c r="Y106" s="563"/>
      <c r="Z106" s="563"/>
      <c r="AA106" s="563"/>
      <c r="AB106" s="563"/>
      <c r="AC106" s="563"/>
      <c r="AD106" s="563"/>
      <c r="AE106" s="563"/>
      <c r="AF106" s="563"/>
      <c r="AG106" s="563"/>
      <c r="AH106" s="563"/>
      <c r="AI106" s="563"/>
      <c r="AJ106" s="563"/>
      <c r="AK106" s="563"/>
      <c r="AL106" s="563"/>
      <c r="AM106" s="564"/>
      <c r="AN106" s="534" t="s">
        <v>93</v>
      </c>
      <c r="AO106" s="534" t="s">
        <v>215</v>
      </c>
      <c r="AP106" s="545" t="s">
        <v>210</v>
      </c>
      <c r="AQ106" s="545" t="s">
        <v>211</v>
      </c>
    </row>
    <row r="107" spans="1:88" x14ac:dyDescent="0.2">
      <c r="A107" s="555"/>
      <c r="B107" s="535"/>
      <c r="C107" s="559"/>
      <c r="D107" s="560"/>
      <c r="E107" s="561"/>
      <c r="F107" s="548" t="s">
        <v>18</v>
      </c>
      <c r="G107" s="549"/>
      <c r="H107" s="550" t="s">
        <v>19</v>
      </c>
      <c r="I107" s="551"/>
      <c r="J107" s="548" t="s">
        <v>20</v>
      </c>
      <c r="K107" s="549"/>
      <c r="L107" s="548" t="s">
        <v>21</v>
      </c>
      <c r="M107" s="549"/>
      <c r="N107" s="548" t="s">
        <v>22</v>
      </c>
      <c r="O107" s="549"/>
      <c r="P107" s="537" t="s">
        <v>23</v>
      </c>
      <c r="Q107" s="538"/>
      <c r="R107" s="537" t="s">
        <v>24</v>
      </c>
      <c r="S107" s="538"/>
      <c r="T107" s="537" t="s">
        <v>25</v>
      </c>
      <c r="U107" s="538"/>
      <c r="V107" s="537" t="s">
        <v>26</v>
      </c>
      <c r="W107" s="538"/>
      <c r="X107" s="537" t="s">
        <v>27</v>
      </c>
      <c r="Y107" s="538"/>
      <c r="Z107" s="537" t="s">
        <v>28</v>
      </c>
      <c r="AA107" s="538"/>
      <c r="AB107" s="537" t="s">
        <v>29</v>
      </c>
      <c r="AC107" s="538"/>
      <c r="AD107" s="537" t="s">
        <v>30</v>
      </c>
      <c r="AE107" s="538"/>
      <c r="AF107" s="537" t="s">
        <v>31</v>
      </c>
      <c r="AG107" s="538"/>
      <c r="AH107" s="537" t="s">
        <v>32</v>
      </c>
      <c r="AI107" s="538"/>
      <c r="AJ107" s="537" t="s">
        <v>33</v>
      </c>
      <c r="AK107" s="538"/>
      <c r="AL107" s="537" t="s">
        <v>34</v>
      </c>
      <c r="AM107" s="538"/>
      <c r="AN107" s="535"/>
      <c r="AO107" s="535"/>
      <c r="AP107" s="546"/>
      <c r="AQ107" s="546"/>
      <c r="AR107" s="243"/>
    </row>
    <row r="108" spans="1:88" x14ac:dyDescent="0.2">
      <c r="A108" s="556"/>
      <c r="B108" s="536"/>
      <c r="C108" s="214" t="s">
        <v>212</v>
      </c>
      <c r="D108" s="214" t="s">
        <v>216</v>
      </c>
      <c r="E108" s="323" t="s">
        <v>217</v>
      </c>
      <c r="F108" s="213" t="s">
        <v>216</v>
      </c>
      <c r="G108" s="18" t="s">
        <v>217</v>
      </c>
      <c r="H108" s="13" t="s">
        <v>216</v>
      </c>
      <c r="I108" s="215" t="s">
        <v>217</v>
      </c>
      <c r="J108" s="213" t="s">
        <v>216</v>
      </c>
      <c r="K108" s="18" t="s">
        <v>217</v>
      </c>
      <c r="L108" s="213" t="s">
        <v>216</v>
      </c>
      <c r="M108" s="18" t="s">
        <v>217</v>
      </c>
      <c r="N108" s="213" t="s">
        <v>216</v>
      </c>
      <c r="O108" s="18" t="s">
        <v>217</v>
      </c>
      <c r="P108" s="13" t="s">
        <v>216</v>
      </c>
      <c r="Q108" s="215" t="s">
        <v>217</v>
      </c>
      <c r="R108" s="13" t="s">
        <v>216</v>
      </c>
      <c r="S108" s="215" t="s">
        <v>217</v>
      </c>
      <c r="T108" s="213" t="s">
        <v>216</v>
      </c>
      <c r="U108" s="18" t="s">
        <v>217</v>
      </c>
      <c r="V108" s="13" t="s">
        <v>216</v>
      </c>
      <c r="W108" s="215" t="s">
        <v>217</v>
      </c>
      <c r="X108" s="13" t="s">
        <v>216</v>
      </c>
      <c r="Y108" s="215" t="s">
        <v>217</v>
      </c>
      <c r="Z108" s="213" t="s">
        <v>216</v>
      </c>
      <c r="AA108" s="18" t="s">
        <v>217</v>
      </c>
      <c r="AB108" s="213" t="s">
        <v>216</v>
      </c>
      <c r="AC108" s="18" t="s">
        <v>217</v>
      </c>
      <c r="AD108" s="13" t="s">
        <v>216</v>
      </c>
      <c r="AE108" s="215" t="s">
        <v>217</v>
      </c>
      <c r="AF108" s="13" t="s">
        <v>216</v>
      </c>
      <c r="AG108" s="215" t="s">
        <v>217</v>
      </c>
      <c r="AH108" s="213" t="s">
        <v>216</v>
      </c>
      <c r="AI108" s="18" t="s">
        <v>217</v>
      </c>
      <c r="AJ108" s="13" t="s">
        <v>216</v>
      </c>
      <c r="AK108" s="215" t="s">
        <v>217</v>
      </c>
      <c r="AL108" s="213" t="s">
        <v>216</v>
      </c>
      <c r="AM108" s="18" t="s">
        <v>217</v>
      </c>
      <c r="AN108" s="536"/>
      <c r="AO108" s="536"/>
      <c r="AP108" s="547"/>
      <c r="AQ108" s="547"/>
      <c r="AR108" s="243"/>
    </row>
    <row r="109" spans="1:88" x14ac:dyDescent="0.2">
      <c r="A109" s="598" t="s">
        <v>108</v>
      </c>
      <c r="B109" s="131" t="s">
        <v>95</v>
      </c>
      <c r="C109" s="324">
        <f t="shared" ref="C109:C119" si="10">SUM(D109+E109)</f>
        <v>0</v>
      </c>
      <c r="D109" s="324">
        <f t="shared" ref="D109:D117" si="11">SUM(F109+H109+J109+L109+N109+P109+R109+T109+V109+X109+Z109+AB109+AD109+AF109+AH109+AJ109+AL109)</f>
        <v>0</v>
      </c>
      <c r="E109" s="324">
        <f t="shared" ref="E109:E117" si="12">SUM(G109+I109+K109+M109+O109+Q109+S109+U109+W109+Y109+AA109+AC109+AE109+AG109+AI109+AK109+AM109)</f>
        <v>0</v>
      </c>
      <c r="F109" s="23"/>
      <c r="G109" s="301"/>
      <c r="H109" s="23"/>
      <c r="I109" s="301"/>
      <c r="J109" s="23"/>
      <c r="K109" s="34"/>
      <c r="L109" s="23"/>
      <c r="M109" s="34"/>
      <c r="N109" s="23"/>
      <c r="O109" s="34"/>
      <c r="P109" s="23"/>
      <c r="Q109" s="34"/>
      <c r="R109" s="23"/>
      <c r="S109" s="34"/>
      <c r="T109" s="23"/>
      <c r="U109" s="34"/>
      <c r="V109" s="23"/>
      <c r="W109" s="34"/>
      <c r="X109" s="23"/>
      <c r="Y109" s="34"/>
      <c r="Z109" s="23"/>
      <c r="AA109" s="34"/>
      <c r="AB109" s="23"/>
      <c r="AC109" s="34"/>
      <c r="AD109" s="23"/>
      <c r="AE109" s="34"/>
      <c r="AF109" s="23"/>
      <c r="AG109" s="34"/>
      <c r="AH109" s="23"/>
      <c r="AI109" s="34"/>
      <c r="AJ109" s="23"/>
      <c r="AK109" s="34"/>
      <c r="AL109" s="111"/>
      <c r="AM109" s="34"/>
      <c r="AN109" s="110"/>
      <c r="AO109" s="110"/>
      <c r="AP109" s="110"/>
      <c r="AQ109" s="110"/>
      <c r="AR109" s="256" t="s">
        <v>213</v>
      </c>
      <c r="CG109" s="243">
        <v>0</v>
      </c>
      <c r="CH109" s="243">
        <v>0</v>
      </c>
      <c r="CI109" s="243">
        <v>0</v>
      </c>
    </row>
    <row r="110" spans="1:88" x14ac:dyDescent="0.2">
      <c r="A110" s="599"/>
      <c r="B110" s="133" t="s">
        <v>96</v>
      </c>
      <c r="C110" s="316">
        <f t="shared" si="10"/>
        <v>22</v>
      </c>
      <c r="D110" s="316">
        <f t="shared" si="11"/>
        <v>3</v>
      </c>
      <c r="E110" s="316">
        <f t="shared" si="12"/>
        <v>19</v>
      </c>
      <c r="F110" s="84"/>
      <c r="G110" s="288"/>
      <c r="H110" s="84"/>
      <c r="I110" s="288"/>
      <c r="J110" s="84"/>
      <c r="K110" s="85"/>
      <c r="L110" s="84"/>
      <c r="M110" s="85">
        <v>3</v>
      </c>
      <c r="N110" s="84"/>
      <c r="O110" s="85">
        <v>1</v>
      </c>
      <c r="P110" s="84">
        <v>1</v>
      </c>
      <c r="Q110" s="85">
        <v>5</v>
      </c>
      <c r="R110" s="84"/>
      <c r="S110" s="85"/>
      <c r="T110" s="84">
        <v>1</v>
      </c>
      <c r="U110" s="85">
        <v>3</v>
      </c>
      <c r="V110" s="84"/>
      <c r="W110" s="85">
        <v>2</v>
      </c>
      <c r="X110" s="84"/>
      <c r="Y110" s="85"/>
      <c r="Z110" s="84">
        <v>1</v>
      </c>
      <c r="AA110" s="85">
        <v>4</v>
      </c>
      <c r="AB110" s="84"/>
      <c r="AC110" s="85"/>
      <c r="AD110" s="84"/>
      <c r="AE110" s="85">
        <v>1</v>
      </c>
      <c r="AF110" s="84"/>
      <c r="AG110" s="85"/>
      <c r="AH110" s="84"/>
      <c r="AI110" s="85"/>
      <c r="AJ110" s="84"/>
      <c r="AK110" s="85"/>
      <c r="AL110" s="86"/>
      <c r="AM110" s="85"/>
      <c r="AN110" s="122">
        <v>22</v>
      </c>
      <c r="AO110" s="122">
        <v>0</v>
      </c>
      <c r="AP110" s="122">
        <v>0</v>
      </c>
      <c r="AQ110" s="122">
        <v>0</v>
      </c>
      <c r="AR110" s="256" t="s">
        <v>213</v>
      </c>
      <c r="CG110" s="243">
        <v>0</v>
      </c>
      <c r="CH110" s="243">
        <v>0</v>
      </c>
      <c r="CI110" s="243">
        <v>0</v>
      </c>
    </row>
    <row r="111" spans="1:88" x14ac:dyDescent="0.2">
      <c r="A111" s="600" t="s">
        <v>109</v>
      </c>
      <c r="B111" s="131" t="s">
        <v>95</v>
      </c>
      <c r="C111" s="324">
        <f t="shared" si="10"/>
        <v>0</v>
      </c>
      <c r="D111" s="324">
        <f t="shared" si="11"/>
        <v>0</v>
      </c>
      <c r="E111" s="324">
        <f t="shared" si="12"/>
        <v>0</v>
      </c>
      <c r="F111" s="23"/>
      <c r="G111" s="301"/>
      <c r="H111" s="23"/>
      <c r="I111" s="301"/>
      <c r="J111" s="23"/>
      <c r="K111" s="34"/>
      <c r="L111" s="23"/>
      <c r="M111" s="34"/>
      <c r="N111" s="23"/>
      <c r="O111" s="34"/>
      <c r="P111" s="23"/>
      <c r="Q111" s="34"/>
      <c r="R111" s="23"/>
      <c r="S111" s="34"/>
      <c r="T111" s="23"/>
      <c r="U111" s="34"/>
      <c r="V111" s="23"/>
      <c r="W111" s="34"/>
      <c r="X111" s="23"/>
      <c r="Y111" s="34"/>
      <c r="Z111" s="23"/>
      <c r="AA111" s="34"/>
      <c r="AB111" s="23"/>
      <c r="AC111" s="34"/>
      <c r="AD111" s="23"/>
      <c r="AE111" s="34"/>
      <c r="AF111" s="23"/>
      <c r="AG111" s="34"/>
      <c r="AH111" s="23"/>
      <c r="AI111" s="34"/>
      <c r="AJ111" s="23"/>
      <c r="AK111" s="34"/>
      <c r="AL111" s="111"/>
      <c r="AM111" s="34"/>
      <c r="AN111" s="110"/>
      <c r="AO111" s="110"/>
      <c r="AP111" s="110"/>
      <c r="AQ111" s="110"/>
      <c r="AR111" s="256" t="s">
        <v>213</v>
      </c>
      <c r="CG111" s="243">
        <v>0</v>
      </c>
      <c r="CH111" s="243">
        <v>0</v>
      </c>
      <c r="CI111" s="243">
        <v>0</v>
      </c>
    </row>
    <row r="112" spans="1:88" x14ac:dyDescent="0.2">
      <c r="A112" s="601"/>
      <c r="B112" s="134" t="s">
        <v>96</v>
      </c>
      <c r="C112" s="304">
        <f t="shared" si="10"/>
        <v>0</v>
      </c>
      <c r="D112" s="304">
        <f t="shared" si="11"/>
        <v>0</v>
      </c>
      <c r="E112" s="304">
        <f t="shared" si="12"/>
        <v>0</v>
      </c>
      <c r="F112" s="27"/>
      <c r="G112" s="72"/>
      <c r="H112" s="27"/>
      <c r="I112" s="72"/>
      <c r="J112" s="27"/>
      <c r="K112" s="28"/>
      <c r="L112" s="27"/>
      <c r="M112" s="28"/>
      <c r="N112" s="27"/>
      <c r="O112" s="28"/>
      <c r="P112" s="27"/>
      <c r="Q112" s="28"/>
      <c r="R112" s="27"/>
      <c r="S112" s="28"/>
      <c r="T112" s="27"/>
      <c r="U112" s="28"/>
      <c r="V112" s="27"/>
      <c r="W112" s="28"/>
      <c r="X112" s="27"/>
      <c r="Y112" s="28"/>
      <c r="Z112" s="27"/>
      <c r="AA112" s="28"/>
      <c r="AB112" s="27"/>
      <c r="AC112" s="28"/>
      <c r="AD112" s="27"/>
      <c r="AE112" s="28"/>
      <c r="AF112" s="27"/>
      <c r="AG112" s="28"/>
      <c r="AH112" s="27"/>
      <c r="AI112" s="28"/>
      <c r="AJ112" s="27"/>
      <c r="AK112" s="28"/>
      <c r="AL112" s="33"/>
      <c r="AM112" s="28"/>
      <c r="AN112" s="118"/>
      <c r="AO112" s="118"/>
      <c r="AP112" s="118"/>
      <c r="AQ112" s="118"/>
      <c r="AR112" s="256" t="s">
        <v>213</v>
      </c>
      <c r="CG112" s="243">
        <v>0</v>
      </c>
      <c r="CH112" s="243">
        <v>0</v>
      </c>
      <c r="CI112" s="243">
        <v>0</v>
      </c>
    </row>
    <row r="113" spans="1:87" x14ac:dyDescent="0.2">
      <c r="A113" s="602"/>
      <c r="B113" s="133" t="s">
        <v>110</v>
      </c>
      <c r="C113" s="316">
        <f t="shared" si="10"/>
        <v>0</v>
      </c>
      <c r="D113" s="316">
        <f t="shared" si="11"/>
        <v>0</v>
      </c>
      <c r="E113" s="316">
        <f t="shared" si="12"/>
        <v>0</v>
      </c>
      <c r="F113" s="84"/>
      <c r="G113" s="288"/>
      <c r="H113" s="84"/>
      <c r="I113" s="288"/>
      <c r="J113" s="84"/>
      <c r="K113" s="85"/>
      <c r="L113" s="84"/>
      <c r="M113" s="85"/>
      <c r="N113" s="84"/>
      <c r="O113" s="85"/>
      <c r="P113" s="84"/>
      <c r="Q113" s="85"/>
      <c r="R113" s="84"/>
      <c r="S113" s="85"/>
      <c r="T113" s="84"/>
      <c r="U113" s="85"/>
      <c r="V113" s="84"/>
      <c r="W113" s="85"/>
      <c r="X113" s="84"/>
      <c r="Y113" s="85"/>
      <c r="Z113" s="84"/>
      <c r="AA113" s="85"/>
      <c r="AB113" s="84"/>
      <c r="AC113" s="85"/>
      <c r="AD113" s="84"/>
      <c r="AE113" s="85"/>
      <c r="AF113" s="84"/>
      <c r="AG113" s="85"/>
      <c r="AH113" s="84"/>
      <c r="AI113" s="85"/>
      <c r="AJ113" s="84"/>
      <c r="AK113" s="85"/>
      <c r="AL113" s="86"/>
      <c r="AM113" s="85"/>
      <c r="AN113" s="122"/>
      <c r="AO113" s="122"/>
      <c r="AP113" s="122"/>
      <c r="AQ113" s="122"/>
      <c r="AR113" s="256" t="s">
        <v>213</v>
      </c>
      <c r="CG113" s="243">
        <v>0</v>
      </c>
      <c r="CH113" s="243">
        <v>0</v>
      </c>
      <c r="CI113" s="243">
        <v>0</v>
      </c>
    </row>
    <row r="114" spans="1:87" x14ac:dyDescent="0.2">
      <c r="A114" s="539" t="s">
        <v>111</v>
      </c>
      <c r="B114" s="131" t="s">
        <v>95</v>
      </c>
      <c r="C114" s="324">
        <f t="shared" si="10"/>
        <v>0</v>
      </c>
      <c r="D114" s="324">
        <f t="shared" si="11"/>
        <v>0</v>
      </c>
      <c r="E114" s="324">
        <f t="shared" si="12"/>
        <v>0</v>
      </c>
      <c r="F114" s="23"/>
      <c r="G114" s="301"/>
      <c r="H114" s="23"/>
      <c r="I114" s="301"/>
      <c r="J114" s="23"/>
      <c r="K114" s="34"/>
      <c r="L114" s="23"/>
      <c r="M114" s="34"/>
      <c r="N114" s="23"/>
      <c r="O114" s="34"/>
      <c r="P114" s="23"/>
      <c r="Q114" s="34"/>
      <c r="R114" s="23"/>
      <c r="S114" s="34"/>
      <c r="T114" s="23"/>
      <c r="U114" s="34"/>
      <c r="V114" s="23"/>
      <c r="W114" s="301"/>
      <c r="X114" s="23"/>
      <c r="Y114" s="34"/>
      <c r="Z114" s="23"/>
      <c r="AA114" s="34"/>
      <c r="AB114" s="23"/>
      <c r="AC114" s="34"/>
      <c r="AD114" s="23"/>
      <c r="AE114" s="34"/>
      <c r="AF114" s="23"/>
      <c r="AG114" s="34"/>
      <c r="AH114" s="23"/>
      <c r="AI114" s="34"/>
      <c r="AJ114" s="23"/>
      <c r="AK114" s="34"/>
      <c r="AL114" s="111"/>
      <c r="AM114" s="34"/>
      <c r="AN114" s="110"/>
      <c r="AO114" s="110"/>
      <c r="AP114" s="110"/>
      <c r="AQ114" s="110"/>
      <c r="AR114" s="256" t="s">
        <v>213</v>
      </c>
      <c r="CG114" s="243">
        <v>0</v>
      </c>
      <c r="CH114" s="243">
        <v>0</v>
      </c>
      <c r="CI114" s="243">
        <v>0</v>
      </c>
    </row>
    <row r="115" spans="1:87" x14ac:dyDescent="0.2">
      <c r="A115" s="540"/>
      <c r="B115" s="134" t="s">
        <v>96</v>
      </c>
      <c r="C115" s="304">
        <f t="shared" si="10"/>
        <v>36</v>
      </c>
      <c r="D115" s="304">
        <f t="shared" si="11"/>
        <v>26</v>
      </c>
      <c r="E115" s="304">
        <f t="shared" si="12"/>
        <v>10</v>
      </c>
      <c r="F115" s="84"/>
      <c r="G115" s="288"/>
      <c r="H115" s="84"/>
      <c r="I115" s="288"/>
      <c r="J115" s="84"/>
      <c r="K115" s="85"/>
      <c r="L115" s="84"/>
      <c r="M115" s="85"/>
      <c r="N115" s="84">
        <v>2</v>
      </c>
      <c r="O115" s="85">
        <v>2</v>
      </c>
      <c r="P115" s="84">
        <v>5</v>
      </c>
      <c r="Q115" s="85"/>
      <c r="R115" s="84">
        <v>2</v>
      </c>
      <c r="S115" s="85"/>
      <c r="T115" s="84">
        <v>3</v>
      </c>
      <c r="U115" s="85">
        <v>2</v>
      </c>
      <c r="V115" s="84">
        <v>4</v>
      </c>
      <c r="W115" s="85">
        <v>4</v>
      </c>
      <c r="X115" s="84">
        <v>2</v>
      </c>
      <c r="Y115" s="85">
        <v>2</v>
      </c>
      <c r="Z115" s="84">
        <v>3</v>
      </c>
      <c r="AA115" s="85"/>
      <c r="AB115" s="84">
        <v>1</v>
      </c>
      <c r="AC115" s="85"/>
      <c r="AD115" s="84">
        <v>3</v>
      </c>
      <c r="AE115" s="85"/>
      <c r="AF115" s="84"/>
      <c r="AG115" s="85"/>
      <c r="AH115" s="84">
        <v>1</v>
      </c>
      <c r="AI115" s="85"/>
      <c r="AJ115" s="84"/>
      <c r="AK115" s="85"/>
      <c r="AL115" s="86"/>
      <c r="AM115" s="85"/>
      <c r="AN115" s="122">
        <v>36</v>
      </c>
      <c r="AO115" s="122">
        <v>0</v>
      </c>
      <c r="AP115" s="122">
        <v>0</v>
      </c>
      <c r="AQ115" s="122">
        <v>0</v>
      </c>
      <c r="AR115" s="256" t="s">
        <v>213</v>
      </c>
      <c r="CG115" s="243">
        <v>0</v>
      </c>
      <c r="CH115" s="243">
        <v>0</v>
      </c>
      <c r="CI115" s="243">
        <v>0</v>
      </c>
    </row>
    <row r="116" spans="1:87" x14ac:dyDescent="0.2">
      <c r="A116" s="539" t="s">
        <v>112</v>
      </c>
      <c r="B116" s="131" t="s">
        <v>95</v>
      </c>
      <c r="C116" s="324">
        <f t="shared" si="10"/>
        <v>0</v>
      </c>
      <c r="D116" s="324">
        <f t="shared" si="11"/>
        <v>0</v>
      </c>
      <c r="E116" s="324">
        <f t="shared" si="12"/>
        <v>0</v>
      </c>
      <c r="F116" s="23"/>
      <c r="G116" s="301"/>
      <c r="H116" s="23"/>
      <c r="I116" s="301"/>
      <c r="J116" s="23"/>
      <c r="K116" s="34"/>
      <c r="L116" s="23"/>
      <c r="M116" s="34"/>
      <c r="N116" s="23"/>
      <c r="O116" s="34"/>
      <c r="P116" s="23"/>
      <c r="Q116" s="34"/>
      <c r="R116" s="23"/>
      <c r="S116" s="34"/>
      <c r="T116" s="23"/>
      <c r="U116" s="34"/>
      <c r="V116" s="312"/>
      <c r="W116" s="135"/>
      <c r="X116" s="312"/>
      <c r="Y116" s="135"/>
      <c r="Z116" s="312"/>
      <c r="AA116" s="135"/>
      <c r="AB116" s="312"/>
      <c r="AC116" s="135"/>
      <c r="AD116" s="312"/>
      <c r="AE116" s="135"/>
      <c r="AF116" s="312"/>
      <c r="AG116" s="135"/>
      <c r="AH116" s="312"/>
      <c r="AI116" s="135"/>
      <c r="AJ116" s="312"/>
      <c r="AK116" s="135"/>
      <c r="AL116" s="176"/>
      <c r="AM116" s="135"/>
      <c r="AN116" s="110"/>
      <c r="AO116" s="110"/>
      <c r="AP116" s="110"/>
      <c r="AQ116" s="110"/>
      <c r="AR116" s="256" t="s">
        <v>213</v>
      </c>
      <c r="CG116" s="243">
        <v>0</v>
      </c>
      <c r="CH116" s="243">
        <v>0</v>
      </c>
      <c r="CI116" s="243">
        <v>0</v>
      </c>
    </row>
    <row r="117" spans="1:87" x14ac:dyDescent="0.2">
      <c r="A117" s="540"/>
      <c r="B117" s="134" t="s">
        <v>96</v>
      </c>
      <c r="C117" s="304">
        <f t="shared" si="10"/>
        <v>13</v>
      </c>
      <c r="D117" s="304">
        <f t="shared" si="11"/>
        <v>9</v>
      </c>
      <c r="E117" s="304">
        <f t="shared" si="12"/>
        <v>4</v>
      </c>
      <c r="F117" s="84"/>
      <c r="G117" s="288"/>
      <c r="H117" s="84"/>
      <c r="I117" s="288"/>
      <c r="J117" s="84"/>
      <c r="K117" s="85"/>
      <c r="L117" s="84"/>
      <c r="M117" s="85"/>
      <c r="N117" s="84"/>
      <c r="O117" s="85"/>
      <c r="P117" s="84">
        <v>6</v>
      </c>
      <c r="Q117" s="85">
        <v>2</v>
      </c>
      <c r="R117" s="84">
        <v>1</v>
      </c>
      <c r="S117" s="85"/>
      <c r="T117" s="84">
        <v>2</v>
      </c>
      <c r="U117" s="85">
        <v>1</v>
      </c>
      <c r="V117" s="79"/>
      <c r="W117" s="313"/>
      <c r="X117" s="312"/>
      <c r="Y117" s="135"/>
      <c r="Z117" s="312"/>
      <c r="AA117" s="135">
        <v>1</v>
      </c>
      <c r="AB117" s="312"/>
      <c r="AC117" s="135"/>
      <c r="AD117" s="312"/>
      <c r="AE117" s="135"/>
      <c r="AF117" s="312"/>
      <c r="AG117" s="135"/>
      <c r="AH117" s="312"/>
      <c r="AI117" s="135"/>
      <c r="AJ117" s="312"/>
      <c r="AK117" s="135"/>
      <c r="AL117" s="176"/>
      <c r="AM117" s="135"/>
      <c r="AN117" s="137">
        <v>9</v>
      </c>
      <c r="AO117" s="137">
        <v>0</v>
      </c>
      <c r="AP117" s="137">
        <v>0</v>
      </c>
      <c r="AQ117" s="137">
        <v>0</v>
      </c>
      <c r="AR117" s="256" t="s">
        <v>213</v>
      </c>
      <c r="CG117" s="243">
        <v>0</v>
      </c>
      <c r="CH117" s="243">
        <v>0</v>
      </c>
      <c r="CI117" s="243">
        <v>0</v>
      </c>
    </row>
    <row r="118" spans="1:87" x14ac:dyDescent="0.2">
      <c r="A118" s="534" t="s">
        <v>113</v>
      </c>
      <c r="B118" s="138" t="s">
        <v>95</v>
      </c>
      <c r="C118" s="291">
        <f t="shared" si="10"/>
        <v>0</v>
      </c>
      <c r="D118" s="291">
        <f>SUM(L118+N118+P118+R118+T118+V118+X118+Z118+AB118+AD118+AF118+AH118+AJ118+AL118)</f>
        <v>0</v>
      </c>
      <c r="E118" s="291">
        <f>SUM(M118+O118+Q118+S118+U118+W118+Y118+AA118+AC118+AE118+AG118+AI118+AK118+AM118)</f>
        <v>0</v>
      </c>
      <c r="F118" s="325"/>
      <c r="G118" s="326"/>
      <c r="H118" s="325"/>
      <c r="I118" s="326"/>
      <c r="J118" s="325"/>
      <c r="K118" s="326"/>
      <c r="L118" s="250"/>
      <c r="M118" s="142"/>
      <c r="N118" s="293"/>
      <c r="O118" s="142"/>
      <c r="P118" s="293"/>
      <c r="Q118" s="142"/>
      <c r="R118" s="293"/>
      <c r="S118" s="142"/>
      <c r="T118" s="293"/>
      <c r="U118" s="142"/>
      <c r="V118" s="293"/>
      <c r="W118" s="142"/>
      <c r="X118" s="293"/>
      <c r="Y118" s="142"/>
      <c r="Z118" s="293"/>
      <c r="AA118" s="142"/>
      <c r="AB118" s="293"/>
      <c r="AC118" s="142"/>
      <c r="AD118" s="293"/>
      <c r="AE118" s="142"/>
      <c r="AF118" s="293"/>
      <c r="AG118" s="142"/>
      <c r="AH118" s="293"/>
      <c r="AI118" s="142"/>
      <c r="AJ118" s="293"/>
      <c r="AK118" s="142"/>
      <c r="AL118" s="295"/>
      <c r="AM118" s="142"/>
      <c r="AN118" s="143"/>
      <c r="AO118" s="143"/>
      <c r="AP118" s="143"/>
      <c r="AQ118" s="143"/>
      <c r="AR118" s="256" t="s">
        <v>213</v>
      </c>
      <c r="CG118" s="243">
        <v>0</v>
      </c>
      <c r="CH118" s="243">
        <v>0</v>
      </c>
      <c r="CI118" s="243">
        <v>0</v>
      </c>
    </row>
    <row r="119" spans="1:87" x14ac:dyDescent="0.2">
      <c r="A119" s="536"/>
      <c r="B119" s="133" t="s">
        <v>96</v>
      </c>
      <c r="C119" s="316">
        <f t="shared" si="10"/>
        <v>4</v>
      </c>
      <c r="D119" s="316">
        <f>SUM(L119+N119+P119+R119+T119+V119+X119+Z119+AB119+AD119+AF119+AH119+AJ119+AL119)</f>
        <v>0</v>
      </c>
      <c r="E119" s="316">
        <f>SUM(M119+O119+Q119+S119+U119+W119+Y119+AA119+AC119+AE119+AG119+AI119+AK119+AM119)</f>
        <v>4</v>
      </c>
      <c r="F119" s="308"/>
      <c r="G119" s="309"/>
      <c r="H119" s="308"/>
      <c r="I119" s="309"/>
      <c r="J119" s="308"/>
      <c r="K119" s="309"/>
      <c r="L119" s="327"/>
      <c r="M119" s="85">
        <v>1</v>
      </c>
      <c r="N119" s="84"/>
      <c r="O119" s="85"/>
      <c r="P119" s="84"/>
      <c r="Q119" s="85"/>
      <c r="R119" s="84"/>
      <c r="S119" s="85">
        <v>1</v>
      </c>
      <c r="T119" s="84"/>
      <c r="U119" s="85">
        <v>1</v>
      </c>
      <c r="V119" s="84"/>
      <c r="W119" s="85"/>
      <c r="X119" s="84"/>
      <c r="Y119" s="85"/>
      <c r="Z119" s="84"/>
      <c r="AA119" s="85"/>
      <c r="AB119" s="84"/>
      <c r="AC119" s="85">
        <v>1</v>
      </c>
      <c r="AD119" s="84"/>
      <c r="AE119" s="85"/>
      <c r="AF119" s="84"/>
      <c r="AG119" s="85"/>
      <c r="AH119" s="84"/>
      <c r="AI119" s="85"/>
      <c r="AJ119" s="84"/>
      <c r="AK119" s="85"/>
      <c r="AL119" s="86"/>
      <c r="AM119" s="85"/>
      <c r="AN119" s="122">
        <v>4</v>
      </c>
      <c r="AO119" s="122">
        <v>0</v>
      </c>
      <c r="AP119" s="122">
        <v>0</v>
      </c>
      <c r="AQ119" s="122">
        <v>0</v>
      </c>
      <c r="AR119" s="256" t="s">
        <v>213</v>
      </c>
      <c r="CG119" s="243">
        <v>0</v>
      </c>
      <c r="CH119" s="243">
        <v>0</v>
      </c>
      <c r="CI119" s="243">
        <v>0</v>
      </c>
    </row>
    <row r="120" spans="1:87" x14ac:dyDescent="0.2">
      <c r="AA120" s="6"/>
      <c r="AB120" s="107"/>
      <c r="AC120" s="6"/>
      <c r="AD120" s="6"/>
      <c r="AE120" s="6"/>
    </row>
    <row r="121" spans="1:87" ht="39" customHeight="1" x14ac:dyDescent="0.2">
      <c r="AA121" s="6"/>
      <c r="AB121" s="107"/>
      <c r="AC121" s="6"/>
      <c r="AD121" s="6"/>
      <c r="AE121" s="6"/>
    </row>
    <row r="122" spans="1:87" x14ac:dyDescent="0.2">
      <c r="AA122" s="6"/>
      <c r="AB122" s="107"/>
      <c r="AC122" s="6"/>
      <c r="AD122" s="6"/>
      <c r="AE122" s="6"/>
    </row>
    <row r="123" spans="1:87" x14ac:dyDescent="0.2">
      <c r="AA123" s="6"/>
      <c r="AB123" s="107"/>
      <c r="AC123" s="6"/>
      <c r="AD123" s="6"/>
      <c r="AE123" s="6"/>
    </row>
    <row r="124" spans="1:87" x14ac:dyDescent="0.2">
      <c r="AA124" s="6"/>
      <c r="AB124" s="107"/>
      <c r="AC124" s="6"/>
      <c r="AD124" s="6"/>
      <c r="AE124" s="6"/>
    </row>
    <row r="125" spans="1:87" x14ac:dyDescent="0.2">
      <c r="AA125" s="6"/>
      <c r="AB125" s="107"/>
      <c r="AC125" s="6"/>
      <c r="AD125" s="6"/>
      <c r="AE125" s="6"/>
    </row>
    <row r="126" spans="1:87" x14ac:dyDescent="0.2">
      <c r="AA126" s="6"/>
      <c r="AB126" s="107"/>
      <c r="AC126" s="6"/>
      <c r="AD126" s="6"/>
      <c r="AE126" s="6"/>
    </row>
    <row r="127" spans="1:87" x14ac:dyDescent="0.2">
      <c r="AA127" s="6"/>
      <c r="AB127" s="107"/>
      <c r="AC127" s="6"/>
      <c r="AD127" s="6"/>
      <c r="AE127" s="6"/>
    </row>
    <row r="128" spans="1:87" x14ac:dyDescent="0.2">
      <c r="AA128" s="6"/>
      <c r="AB128" s="6"/>
      <c r="AC128" s="6"/>
      <c r="AD128" s="107"/>
      <c r="AE128" s="6"/>
    </row>
    <row r="129" spans="1:43" x14ac:dyDescent="0.2">
      <c r="AA129" s="6"/>
      <c r="AB129" s="6"/>
      <c r="AC129" s="6"/>
      <c r="AD129" s="107"/>
      <c r="AE129" s="6"/>
    </row>
    <row r="130" spans="1:43" x14ac:dyDescent="0.2">
      <c r="AA130" s="107"/>
      <c r="AB130" s="107"/>
      <c r="AC130" s="107"/>
      <c r="AD130" s="107"/>
      <c r="AE130" s="107"/>
      <c r="AF130" s="107"/>
      <c r="AG130" s="6"/>
      <c r="AH130" s="6"/>
      <c r="AI130" s="6"/>
      <c r="AJ130" s="6"/>
      <c r="AK130" s="107"/>
      <c r="AL130" s="6"/>
    </row>
    <row r="131" spans="1:43" x14ac:dyDescent="0.2">
      <c r="AA131" s="107"/>
      <c r="AB131" s="107"/>
      <c r="AC131" s="107"/>
      <c r="AD131" s="107"/>
      <c r="AE131" s="107"/>
      <c r="AF131" s="107"/>
      <c r="AG131" s="6"/>
      <c r="AH131" s="6"/>
      <c r="AI131" s="6"/>
      <c r="AJ131" s="6"/>
      <c r="AK131" s="6"/>
      <c r="AL131" s="6"/>
    </row>
    <row r="132" spans="1:43" x14ac:dyDescent="0.2">
      <c r="AA132" s="107"/>
      <c r="AB132" s="107"/>
      <c r="AC132" s="107"/>
      <c r="AD132" s="107"/>
      <c r="AE132" s="107"/>
      <c r="AF132" s="107"/>
      <c r="AG132" s="6"/>
      <c r="AH132" s="6"/>
      <c r="AI132" s="6"/>
      <c r="AJ132" s="6"/>
      <c r="AK132" s="6"/>
      <c r="AL132" s="6"/>
    </row>
    <row r="133" spans="1:43" x14ac:dyDescent="0.2">
      <c r="AA133" s="107"/>
      <c r="AB133" s="107"/>
      <c r="AC133" s="107"/>
      <c r="AD133" s="107"/>
      <c r="AE133" s="107"/>
      <c r="AF133" s="107"/>
      <c r="AG133" s="6"/>
      <c r="AH133" s="6"/>
      <c r="AI133" s="6"/>
      <c r="AJ133" s="6"/>
      <c r="AK133" s="6"/>
      <c r="AL133" s="6"/>
    </row>
    <row r="134" spans="1:43" x14ac:dyDescent="0.2">
      <c r="AA134" s="107"/>
      <c r="AB134" s="107"/>
      <c r="AC134" s="107"/>
      <c r="AD134" s="107"/>
      <c r="AE134" s="107"/>
      <c r="AF134" s="107"/>
      <c r="AG134" s="6"/>
      <c r="AH134" s="6"/>
      <c r="AI134" s="6"/>
      <c r="AJ134" s="6"/>
      <c r="AK134" s="6"/>
      <c r="AL134" s="6"/>
    </row>
    <row r="135" spans="1:43" x14ac:dyDescent="0.2">
      <c r="AA135" s="107"/>
      <c r="AB135" s="107"/>
      <c r="AC135" s="107"/>
      <c r="AD135" s="107"/>
      <c r="AE135" s="107"/>
      <c r="AF135" s="107"/>
      <c r="AG135" s="6"/>
      <c r="AH135" s="6"/>
      <c r="AI135" s="6"/>
      <c r="AJ135" s="6"/>
      <c r="AK135" s="6"/>
      <c r="AL135" s="6"/>
    </row>
    <row r="136" spans="1:43" x14ac:dyDescent="0.2">
      <c r="AA136" s="107"/>
      <c r="AB136" s="107"/>
      <c r="AC136" s="107"/>
      <c r="AD136" s="107"/>
      <c r="AE136" s="107"/>
      <c r="AF136" s="107"/>
      <c r="AG136" s="6"/>
      <c r="AH136" s="6"/>
      <c r="AI136" s="6"/>
      <c r="AJ136" s="6"/>
      <c r="AK136" s="6"/>
      <c r="AL136" s="6"/>
    </row>
    <row r="137" spans="1:43" x14ac:dyDescent="0.2">
      <c r="AA137" s="107"/>
      <c r="AB137" s="107"/>
      <c r="AC137" s="107"/>
      <c r="AD137" s="107"/>
      <c r="AE137" s="107"/>
      <c r="AF137" s="107"/>
      <c r="AG137" s="6"/>
      <c r="AH137" s="6"/>
      <c r="AI137" s="6"/>
      <c r="AJ137" s="6"/>
      <c r="AK137" s="6"/>
      <c r="AL137" s="6"/>
    </row>
    <row r="138" spans="1:43" x14ac:dyDescent="0.2">
      <c r="A138" s="6"/>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328"/>
      <c r="AJ138" s="107"/>
      <c r="AK138" s="107"/>
      <c r="AL138" s="6"/>
      <c r="AM138" s="6"/>
      <c r="AN138" s="6"/>
      <c r="AO138" s="6"/>
      <c r="AP138" s="107"/>
      <c r="AQ138" s="158"/>
    </row>
    <row r="195" spans="1:2" hidden="1" x14ac:dyDescent="0.2">
      <c r="A195" s="329">
        <f>SUM(B69,B88,C104,C109:C119,AU69)</f>
        <v>12074</v>
      </c>
      <c r="B195" s="242">
        <f>SUM(CG7:CK121)</f>
        <v>2</v>
      </c>
    </row>
    <row r="197" spans="1:2" ht="15" customHeight="1" x14ac:dyDescent="0.2"/>
  </sheetData>
  <mergeCells count="86">
    <mergeCell ref="AS9:AU10"/>
    <mergeCell ref="A97:B97"/>
    <mergeCell ref="A90:B92"/>
    <mergeCell ref="C90:E91"/>
    <mergeCell ref="F90:AM90"/>
    <mergeCell ref="AD91:AE91"/>
    <mergeCell ref="AK9:AL10"/>
    <mergeCell ref="AM9:AN10"/>
    <mergeCell ref="AO9:AO11"/>
    <mergeCell ref="AP9:AP11"/>
    <mergeCell ref="AQ9:AR10"/>
    <mergeCell ref="AN90:AN92"/>
    <mergeCell ref="AO90:AO92"/>
    <mergeCell ref="AP90:AP92"/>
    <mergeCell ref="A6:AD6"/>
    <mergeCell ref="AP5:AP8"/>
    <mergeCell ref="AQ5:AR8"/>
    <mergeCell ref="AS7:AU8"/>
    <mergeCell ref="AB10:AE10"/>
    <mergeCell ref="A9:A11"/>
    <mergeCell ref="B9:W9"/>
    <mergeCell ref="AF9:AG10"/>
    <mergeCell ref="AH9:AI10"/>
    <mergeCell ref="AJ9:AJ11"/>
    <mergeCell ref="B10:B11"/>
    <mergeCell ref="C10:S10"/>
    <mergeCell ref="T10:U10"/>
    <mergeCell ref="V10:W10"/>
    <mergeCell ref="X9:AE9"/>
    <mergeCell ref="X10:AA10"/>
    <mergeCell ref="AQ90:AQ92"/>
    <mergeCell ref="F91:G91"/>
    <mergeCell ref="H91:I91"/>
    <mergeCell ref="J91:K91"/>
    <mergeCell ref="L91:M91"/>
    <mergeCell ref="N91:O91"/>
    <mergeCell ref="P91:Q91"/>
    <mergeCell ref="R91:S91"/>
    <mergeCell ref="T91:U91"/>
    <mergeCell ref="V91:W91"/>
    <mergeCell ref="X91:Y91"/>
    <mergeCell ref="Z91:AA91"/>
    <mergeCell ref="AB91:AC91"/>
    <mergeCell ref="AF91:AG91"/>
    <mergeCell ref="AH91:AI91"/>
    <mergeCell ref="AJ91:AK91"/>
    <mergeCell ref="AL91:AM91"/>
    <mergeCell ref="A93:B93"/>
    <mergeCell ref="A94:A96"/>
    <mergeCell ref="A106:A108"/>
    <mergeCell ref="B106:B108"/>
    <mergeCell ref="C106:E107"/>
    <mergeCell ref="F106:AM106"/>
    <mergeCell ref="AD107:AE107"/>
    <mergeCell ref="AF107:AG107"/>
    <mergeCell ref="AH107:AI107"/>
    <mergeCell ref="AJ107:AK107"/>
    <mergeCell ref="AL107:AM107"/>
    <mergeCell ref="A98:B98"/>
    <mergeCell ref="A99:B99"/>
    <mergeCell ref="A100:B100"/>
    <mergeCell ref="A101:B101"/>
    <mergeCell ref="AQ106:AQ108"/>
    <mergeCell ref="F107:G107"/>
    <mergeCell ref="H107:I107"/>
    <mergeCell ref="J107:K107"/>
    <mergeCell ref="L107:M107"/>
    <mergeCell ref="N107:O107"/>
    <mergeCell ref="P107:Q107"/>
    <mergeCell ref="R107:S107"/>
    <mergeCell ref="T107:U107"/>
    <mergeCell ref="V107:W107"/>
    <mergeCell ref="X107:Y107"/>
    <mergeCell ref="Z107:AA107"/>
    <mergeCell ref="A118:A119"/>
    <mergeCell ref="A102:B102"/>
    <mergeCell ref="A103:B103"/>
    <mergeCell ref="AO106:AO108"/>
    <mergeCell ref="AP106:AP108"/>
    <mergeCell ref="A104:B104"/>
    <mergeCell ref="A109:A110"/>
    <mergeCell ref="AN106:AN108"/>
    <mergeCell ref="AB107:AC107"/>
    <mergeCell ref="A111:A113"/>
    <mergeCell ref="A114:A115"/>
    <mergeCell ref="A116:A117"/>
  </mergeCells>
  <dataValidations count="1">
    <dataValidation type="whole" allowBlank="1" showInputMessage="1" showErrorMessage="1" errorTitle="ERROR" error="Por favor ingrese solo Números." sqref="AR50:AR1048576 AS1:XFD1048576 AR1:AR48 A1:AQ1048576">
      <formula1>0</formula1>
      <formula2>1000000000000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7"/>
  <sheetViews>
    <sheetView workbookViewId="0">
      <selection activeCell="C5" sqref="C5"/>
    </sheetView>
  </sheetViews>
  <sheetFormatPr baseColWidth="10" defaultRowHeight="14.25" x14ac:dyDescent="0.2"/>
  <cols>
    <col min="1" max="1" width="67.28515625" style="242" customWidth="1"/>
    <col min="2" max="2" width="20.85546875" style="242" customWidth="1"/>
    <col min="3" max="5" width="14.140625" style="242" customWidth="1"/>
    <col min="6" max="6" width="11.42578125" style="242"/>
    <col min="7" max="7" width="12.5703125" style="242" customWidth="1"/>
    <col min="8" max="35" width="11.42578125" style="242"/>
    <col min="36" max="36" width="14.28515625" style="242" customWidth="1"/>
    <col min="37" max="40" width="11.42578125" style="242"/>
    <col min="41" max="41" width="13.5703125" style="242" customWidth="1"/>
    <col min="42" max="42" width="14.42578125" style="242" customWidth="1"/>
    <col min="43" max="44" width="11.42578125" style="242"/>
    <col min="45" max="45" width="13.42578125" style="242" customWidth="1"/>
    <col min="46" max="46" width="17.28515625" style="242" customWidth="1"/>
    <col min="47" max="47" width="14.42578125" style="242" customWidth="1"/>
    <col min="48" max="48" width="11.42578125" style="242"/>
    <col min="49" max="49" width="14" style="242" customWidth="1"/>
    <col min="50" max="50" width="11.42578125" style="242"/>
    <col min="51" max="51" width="13.5703125" style="242" customWidth="1"/>
    <col min="52" max="75" width="11.42578125" style="242"/>
    <col min="76" max="96" width="21.5703125" style="243" customWidth="1"/>
    <col min="97" max="97" width="21.5703125" style="242" customWidth="1"/>
    <col min="98" max="16384" width="11.42578125" style="242"/>
  </cols>
  <sheetData>
    <row r="1" spans="1:98" x14ac:dyDescent="0.2">
      <c r="A1" s="241" t="s">
        <v>0</v>
      </c>
    </row>
    <row r="2" spans="1:98" x14ac:dyDescent="0.2">
      <c r="A2" s="241" t="str">
        <f>CONCATENATE("COMUNA: ",[4]NOMBRE!B2," - ","( ",[4]NOMBRE!C2,[4]NOMBRE!D2,[4]NOMBRE!E2,[4]NOMBRE!F2,[4]NOMBRE!G2," )")</f>
        <v>COMUNA: Linares - ( 07401 )</v>
      </c>
    </row>
    <row r="3" spans="1:98" x14ac:dyDescent="0.2">
      <c r="A3" s="241" t="str">
        <f>CONCATENATE("ESTABLECIMIENTO/ESTRATEGIA: ",[4]NOMBRE!B3," - ","( ",[4]NOMBRE!C3,[4]NOMBRE!D3,[4]NOMBRE!E3,[4]NOMBRE!F3,[4]NOMBRE!G3,[4]NOMBRE!H3," )")</f>
        <v>ESTABLECIMIENTO/ESTRATEGIA: Hospital Presidente Carlos Ibáñez del Campo - ( 116108 )</v>
      </c>
    </row>
    <row r="4" spans="1:98" x14ac:dyDescent="0.2">
      <c r="A4" s="241" t="str">
        <f>CONCATENATE("MES: ",[4]NOMBRE!B6," - ","( ",[4]NOMBRE!C6,[4]NOMBRE!D6," )")</f>
        <v>MES: ABRIL - ( 04 )</v>
      </c>
    </row>
    <row r="5" spans="1:98" ht="15" customHeight="1" x14ac:dyDescent="0.2">
      <c r="A5" s="241" t="str">
        <f>CONCATENATE("AÑO: ",[4]NOMBRE!B7)</f>
        <v>AÑO: 2017</v>
      </c>
      <c r="AP5" s="573"/>
      <c r="AQ5" s="575"/>
      <c r="AR5" s="575"/>
    </row>
    <row r="6" spans="1:98" ht="15" x14ac:dyDescent="0.2">
      <c r="A6" s="572" t="s">
        <v>1</v>
      </c>
      <c r="B6" s="572"/>
      <c r="C6" s="572"/>
      <c r="D6" s="572"/>
      <c r="E6" s="572"/>
      <c r="F6" s="572"/>
      <c r="G6" s="572"/>
      <c r="H6" s="572"/>
      <c r="I6" s="572"/>
      <c r="J6" s="572"/>
      <c r="K6" s="572"/>
      <c r="L6" s="572"/>
      <c r="M6" s="572"/>
      <c r="N6" s="572"/>
      <c r="O6" s="572"/>
      <c r="P6" s="572"/>
      <c r="Q6" s="572"/>
      <c r="R6" s="572"/>
      <c r="S6" s="572"/>
      <c r="T6" s="572"/>
      <c r="U6" s="572"/>
      <c r="V6" s="572"/>
      <c r="W6" s="572"/>
      <c r="X6" s="572"/>
      <c r="Y6" s="572"/>
      <c r="Z6" s="572"/>
      <c r="AA6" s="572"/>
      <c r="AB6" s="572"/>
      <c r="AC6" s="572"/>
      <c r="AD6" s="572"/>
      <c r="AE6" s="6"/>
      <c r="AF6" s="6"/>
      <c r="AG6" s="6"/>
      <c r="AH6" s="341"/>
      <c r="AI6" s="6"/>
      <c r="AJ6" s="6"/>
      <c r="AK6" s="341"/>
      <c r="AL6" s="6"/>
      <c r="AM6" s="6"/>
      <c r="AN6" s="339"/>
      <c r="AP6" s="573"/>
      <c r="AQ6" s="575"/>
      <c r="AR6" s="575"/>
    </row>
    <row r="7" spans="1:98" ht="15" customHeight="1" x14ac:dyDescent="0.2">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40"/>
      <c r="AA7" s="340"/>
      <c r="AB7" s="340"/>
      <c r="AC7" s="340"/>
      <c r="AD7" s="340"/>
      <c r="AE7" s="6"/>
      <c r="AF7" s="6"/>
      <c r="AG7" s="6"/>
      <c r="AH7" s="341"/>
      <c r="AI7" s="6"/>
      <c r="AJ7" s="6"/>
      <c r="AK7" s="341"/>
      <c r="AL7" s="6"/>
      <c r="AM7" s="6"/>
      <c r="AN7" s="339"/>
      <c r="AP7" s="573"/>
      <c r="AQ7" s="575"/>
      <c r="AR7" s="575"/>
      <c r="AS7" s="577"/>
      <c r="AT7" s="578"/>
      <c r="AU7" s="578"/>
    </row>
    <row r="8" spans="1:98" x14ac:dyDescent="0.2">
      <c r="A8" s="244" t="s">
        <v>125</v>
      </c>
      <c r="B8" s="7"/>
      <c r="C8" s="8"/>
      <c r="D8" s="8"/>
      <c r="E8" s="8"/>
      <c r="F8" s="8"/>
      <c r="G8" s="8"/>
      <c r="H8" s="8"/>
      <c r="I8" s="8"/>
      <c r="J8" s="8"/>
      <c r="K8" s="8"/>
      <c r="L8" s="8"/>
      <c r="M8" s="8"/>
      <c r="N8" s="8"/>
      <c r="O8" s="8"/>
      <c r="P8" s="8"/>
      <c r="Q8" s="8"/>
      <c r="R8" s="8"/>
      <c r="S8" s="8"/>
      <c r="T8" s="8"/>
      <c r="U8" s="8"/>
      <c r="V8" s="8"/>
      <c r="W8" s="8"/>
      <c r="X8" s="8"/>
      <c r="Y8" s="8"/>
      <c r="Z8" s="8"/>
      <c r="AA8" s="8"/>
      <c r="AB8" s="8"/>
      <c r="AC8" s="8"/>
      <c r="AD8" s="9"/>
      <c r="AE8" s="10"/>
      <c r="AF8" s="10"/>
      <c r="AG8" s="10"/>
      <c r="AH8" s="10"/>
      <c r="AI8" s="6"/>
      <c r="AJ8" s="6"/>
      <c r="AK8" s="341"/>
      <c r="AL8" s="6"/>
      <c r="AM8" s="6"/>
      <c r="AN8" s="339"/>
      <c r="AP8" s="574"/>
      <c r="AQ8" s="576"/>
      <c r="AR8" s="576"/>
      <c r="AS8" s="579"/>
      <c r="AT8" s="580"/>
      <c r="AU8" s="580"/>
    </row>
    <row r="9" spans="1:98" ht="39" customHeight="1" x14ac:dyDescent="0.2">
      <c r="A9" s="581" t="s">
        <v>2</v>
      </c>
      <c r="B9" s="584" t="s">
        <v>3</v>
      </c>
      <c r="C9" s="585"/>
      <c r="D9" s="585"/>
      <c r="E9" s="585"/>
      <c r="F9" s="585"/>
      <c r="G9" s="585"/>
      <c r="H9" s="585"/>
      <c r="I9" s="585"/>
      <c r="J9" s="585"/>
      <c r="K9" s="585"/>
      <c r="L9" s="585"/>
      <c r="M9" s="585"/>
      <c r="N9" s="585"/>
      <c r="O9" s="585"/>
      <c r="P9" s="585"/>
      <c r="Q9" s="585"/>
      <c r="R9" s="585"/>
      <c r="S9" s="585"/>
      <c r="T9" s="585"/>
      <c r="U9" s="585"/>
      <c r="V9" s="585"/>
      <c r="W9" s="585"/>
      <c r="X9" s="581" t="s">
        <v>15</v>
      </c>
      <c r="Y9" s="595"/>
      <c r="Z9" s="595"/>
      <c r="AA9" s="595"/>
      <c r="AB9" s="595"/>
      <c r="AC9" s="595"/>
      <c r="AD9" s="595"/>
      <c r="AE9" s="590"/>
      <c r="AF9" s="586" t="s">
        <v>4</v>
      </c>
      <c r="AG9" s="587"/>
      <c r="AH9" s="581" t="s">
        <v>5</v>
      </c>
      <c r="AI9" s="590"/>
      <c r="AJ9" s="592" t="s">
        <v>6</v>
      </c>
      <c r="AK9" s="581" t="s">
        <v>7</v>
      </c>
      <c r="AL9" s="590"/>
      <c r="AM9" s="581" t="s">
        <v>8</v>
      </c>
      <c r="AN9" s="590"/>
      <c r="AO9" s="624" t="s">
        <v>222</v>
      </c>
      <c r="AP9" s="624"/>
      <c r="AQ9" s="607" t="s">
        <v>126</v>
      </c>
      <c r="AR9" s="610" t="s">
        <v>127</v>
      </c>
      <c r="AS9" s="613" t="s">
        <v>128</v>
      </c>
      <c r="AT9" s="614"/>
      <c r="AU9" s="581" t="s">
        <v>129</v>
      </c>
      <c r="AV9" s="595"/>
      <c r="AW9" s="595"/>
      <c r="AX9" s="245"/>
      <c r="BX9" s="242"/>
      <c r="BY9" s="242"/>
      <c r="CS9" s="243"/>
      <c r="CT9" s="243"/>
    </row>
    <row r="10" spans="1:98" x14ac:dyDescent="0.2">
      <c r="A10" s="582"/>
      <c r="B10" s="534" t="s">
        <v>11</v>
      </c>
      <c r="C10" s="581" t="s">
        <v>12</v>
      </c>
      <c r="D10" s="595"/>
      <c r="E10" s="595"/>
      <c r="F10" s="595"/>
      <c r="G10" s="595"/>
      <c r="H10" s="595"/>
      <c r="I10" s="595"/>
      <c r="J10" s="595"/>
      <c r="K10" s="595"/>
      <c r="L10" s="595"/>
      <c r="M10" s="595"/>
      <c r="N10" s="595"/>
      <c r="O10" s="595"/>
      <c r="P10" s="595"/>
      <c r="Q10" s="595"/>
      <c r="R10" s="595"/>
      <c r="S10" s="590"/>
      <c r="T10" s="581" t="s">
        <v>13</v>
      </c>
      <c r="U10" s="590"/>
      <c r="V10" s="562" t="s">
        <v>14</v>
      </c>
      <c r="W10" s="564"/>
      <c r="X10" s="563" t="s">
        <v>16</v>
      </c>
      <c r="Y10" s="563"/>
      <c r="Z10" s="563"/>
      <c r="AA10" s="564"/>
      <c r="AB10" s="562" t="s">
        <v>17</v>
      </c>
      <c r="AC10" s="563"/>
      <c r="AD10" s="563"/>
      <c r="AE10" s="564"/>
      <c r="AF10" s="588"/>
      <c r="AG10" s="589"/>
      <c r="AH10" s="583"/>
      <c r="AI10" s="591"/>
      <c r="AJ10" s="593"/>
      <c r="AK10" s="583"/>
      <c r="AL10" s="591"/>
      <c r="AM10" s="583"/>
      <c r="AN10" s="591"/>
      <c r="AO10" s="624"/>
      <c r="AP10" s="624"/>
      <c r="AQ10" s="608"/>
      <c r="AR10" s="611"/>
      <c r="AS10" s="615"/>
      <c r="AT10" s="616"/>
      <c r="AU10" s="583"/>
      <c r="AV10" s="603"/>
      <c r="AW10" s="591"/>
      <c r="BX10" s="242"/>
      <c r="BY10" s="242"/>
      <c r="CS10" s="243"/>
      <c r="CT10" s="243"/>
    </row>
    <row r="11" spans="1:98" ht="63.75" customHeight="1" x14ac:dyDescent="0.2">
      <c r="A11" s="583"/>
      <c r="B11" s="536"/>
      <c r="C11" s="13" t="s">
        <v>18</v>
      </c>
      <c r="D11" s="108" t="s">
        <v>19</v>
      </c>
      <c r="E11" s="15" t="s">
        <v>20</v>
      </c>
      <c r="F11" s="15" t="s">
        <v>21</v>
      </c>
      <c r="G11" s="15" t="s">
        <v>22</v>
      </c>
      <c r="H11" s="16" t="s">
        <v>23</v>
      </c>
      <c r="I11" s="16" t="s">
        <v>24</v>
      </c>
      <c r="J11" s="16" t="s">
        <v>25</v>
      </c>
      <c r="K11" s="16" t="s">
        <v>26</v>
      </c>
      <c r="L11" s="16" t="s">
        <v>27</v>
      </c>
      <c r="M11" s="16" t="s">
        <v>28</v>
      </c>
      <c r="N11" s="16" t="s">
        <v>29</v>
      </c>
      <c r="O11" s="16" t="s">
        <v>30</v>
      </c>
      <c r="P11" s="16" t="s">
        <v>31</v>
      </c>
      <c r="Q11" s="16" t="s">
        <v>32</v>
      </c>
      <c r="R11" s="16" t="s">
        <v>33</v>
      </c>
      <c r="S11" s="17" t="s">
        <v>34</v>
      </c>
      <c r="T11" s="13" t="s">
        <v>9</v>
      </c>
      <c r="U11" s="18" t="s">
        <v>35</v>
      </c>
      <c r="V11" s="330" t="s">
        <v>36</v>
      </c>
      <c r="W11" s="18" t="s">
        <v>37</v>
      </c>
      <c r="X11" s="331" t="s">
        <v>38</v>
      </c>
      <c r="Y11" s="19" t="s">
        <v>39</v>
      </c>
      <c r="Z11" s="15" t="s">
        <v>40</v>
      </c>
      <c r="AA11" s="18" t="s">
        <v>41</v>
      </c>
      <c r="AB11" s="19" t="s">
        <v>38</v>
      </c>
      <c r="AC11" s="19" t="s">
        <v>39</v>
      </c>
      <c r="AD11" s="15" t="s">
        <v>40</v>
      </c>
      <c r="AE11" s="18" t="s">
        <v>41</v>
      </c>
      <c r="AF11" s="246" t="s">
        <v>42</v>
      </c>
      <c r="AG11" s="247" t="s">
        <v>43</v>
      </c>
      <c r="AH11" s="13" t="s">
        <v>9</v>
      </c>
      <c r="AI11" s="18" t="s">
        <v>35</v>
      </c>
      <c r="AJ11" s="594"/>
      <c r="AK11" s="13" t="s">
        <v>9</v>
      </c>
      <c r="AL11" s="18" t="s">
        <v>35</v>
      </c>
      <c r="AM11" s="13" t="s">
        <v>9</v>
      </c>
      <c r="AN11" s="18" t="s">
        <v>35</v>
      </c>
      <c r="AO11" s="343" t="s">
        <v>223</v>
      </c>
      <c r="AP11" s="343" t="s">
        <v>224</v>
      </c>
      <c r="AQ11" s="609"/>
      <c r="AR11" s="612"/>
      <c r="AS11" s="248" t="s">
        <v>16</v>
      </c>
      <c r="AT11" s="248" t="s">
        <v>10</v>
      </c>
      <c r="AU11" s="157" t="s">
        <v>130</v>
      </c>
      <c r="AV11" s="157" t="s">
        <v>131</v>
      </c>
      <c r="AW11" s="342" t="s">
        <v>132</v>
      </c>
      <c r="BX11" s="242"/>
      <c r="BY11" s="242"/>
      <c r="CS11" s="243"/>
      <c r="CT11" s="243"/>
    </row>
    <row r="12" spans="1:98" x14ac:dyDescent="0.2">
      <c r="A12" s="21" t="s">
        <v>133</v>
      </c>
      <c r="B12" s="22">
        <f>SUM(C12+D12+E12+F12+G12+H12+I12+J12+K12)</f>
        <v>269</v>
      </c>
      <c r="C12" s="23">
        <v>119</v>
      </c>
      <c r="D12" s="24">
        <v>77</v>
      </c>
      <c r="E12" s="25">
        <v>73</v>
      </c>
      <c r="F12" s="25"/>
      <c r="G12" s="250"/>
      <c r="H12" s="250"/>
      <c r="I12" s="250"/>
      <c r="J12" s="250"/>
      <c r="K12" s="250"/>
      <c r="L12" s="251"/>
      <c r="M12" s="251"/>
      <c r="N12" s="251"/>
      <c r="O12" s="251"/>
      <c r="P12" s="251"/>
      <c r="Q12" s="251"/>
      <c r="R12" s="251"/>
      <c r="S12" s="252"/>
      <c r="T12" s="27">
        <v>269</v>
      </c>
      <c r="U12" s="28"/>
      <c r="V12" s="27">
        <v>125</v>
      </c>
      <c r="W12" s="28">
        <v>144</v>
      </c>
      <c r="X12" s="29">
        <f t="shared" ref="X12:X37" si="0">SUM(Y12+Z12+AA12)</f>
        <v>112</v>
      </c>
      <c r="Y12" s="27">
        <v>112</v>
      </c>
      <c r="Z12" s="30"/>
      <c r="AA12" s="28"/>
      <c r="AB12" s="344">
        <f t="shared" ref="AB12:AB68" si="1">SUM(AC12+AD12+AE12)</f>
        <v>0</v>
      </c>
      <c r="AC12" s="27"/>
      <c r="AD12" s="30"/>
      <c r="AE12" s="28"/>
      <c r="AF12" s="52">
        <v>84</v>
      </c>
      <c r="AG12" s="142">
        <v>0</v>
      </c>
      <c r="AH12" s="33">
        <v>30</v>
      </c>
      <c r="AI12" s="34"/>
      <c r="AJ12" s="32">
        <v>20</v>
      </c>
      <c r="AK12" s="33"/>
      <c r="AL12" s="34"/>
      <c r="AM12" s="33">
        <v>14</v>
      </c>
      <c r="AN12" s="34"/>
      <c r="AO12" s="135"/>
      <c r="AP12" s="135"/>
      <c r="AQ12" s="135"/>
      <c r="AR12" s="135"/>
      <c r="AS12" s="255"/>
      <c r="AT12" s="255"/>
      <c r="AU12" s="135"/>
      <c r="AV12" s="135"/>
      <c r="AW12" s="135"/>
      <c r="AX12" s="256" t="s">
        <v>134</v>
      </c>
      <c r="BX12" s="242"/>
      <c r="BY12" s="242"/>
      <c r="CF12" s="243" t="s">
        <v>225</v>
      </c>
      <c r="CG12" s="243">
        <v>0</v>
      </c>
      <c r="CI12" s="243">
        <v>0</v>
      </c>
      <c r="CJ12" s="243">
        <v>0</v>
      </c>
      <c r="CK12" s="243">
        <v>0</v>
      </c>
      <c r="CL12" s="243">
        <v>1</v>
      </c>
      <c r="CM12" s="243">
        <v>0</v>
      </c>
      <c r="CS12" s="243"/>
      <c r="CT12" s="243"/>
    </row>
    <row r="13" spans="1:98" x14ac:dyDescent="0.2">
      <c r="A13" s="48" t="s">
        <v>135</v>
      </c>
      <c r="B13" s="22">
        <f>SUM(C13+D13+E13+F13+G13+H13+I13+J13+K13+L13+M13+N13+O13+P13+Q13+R13+S13)</f>
        <v>947</v>
      </c>
      <c r="C13" s="27"/>
      <c r="D13" s="49"/>
      <c r="E13" s="50"/>
      <c r="F13" s="50">
        <v>16</v>
      </c>
      <c r="G13" s="50">
        <v>25</v>
      </c>
      <c r="H13" s="50">
        <v>66</v>
      </c>
      <c r="I13" s="50">
        <v>37</v>
      </c>
      <c r="J13" s="50">
        <v>34</v>
      </c>
      <c r="K13" s="50">
        <v>40</v>
      </c>
      <c r="L13" s="50">
        <v>50</v>
      </c>
      <c r="M13" s="50">
        <v>64</v>
      </c>
      <c r="N13" s="50">
        <v>76</v>
      </c>
      <c r="O13" s="50">
        <v>98</v>
      </c>
      <c r="P13" s="50">
        <v>110</v>
      </c>
      <c r="Q13" s="50">
        <v>107</v>
      </c>
      <c r="R13" s="50">
        <v>94</v>
      </c>
      <c r="S13" s="28">
        <v>130</v>
      </c>
      <c r="T13" s="27"/>
      <c r="U13" s="28">
        <v>947</v>
      </c>
      <c r="V13" s="27">
        <v>381</v>
      </c>
      <c r="W13" s="28">
        <v>566</v>
      </c>
      <c r="X13" s="29">
        <f t="shared" si="0"/>
        <v>0</v>
      </c>
      <c r="Y13" s="27"/>
      <c r="Z13" s="30"/>
      <c r="AA13" s="28"/>
      <c r="AB13" s="344">
        <f t="shared" si="1"/>
        <v>459</v>
      </c>
      <c r="AC13" s="27">
        <v>451</v>
      </c>
      <c r="AD13" s="49"/>
      <c r="AE13" s="28">
        <v>8</v>
      </c>
      <c r="AF13" s="52">
        <v>280</v>
      </c>
      <c r="AG13" s="71">
        <v>0</v>
      </c>
      <c r="AH13" s="27"/>
      <c r="AI13" s="28">
        <v>109</v>
      </c>
      <c r="AJ13" s="32">
        <v>594</v>
      </c>
      <c r="AK13" s="33"/>
      <c r="AL13" s="28">
        <v>5</v>
      </c>
      <c r="AM13" s="33"/>
      <c r="AN13" s="28">
        <v>43</v>
      </c>
      <c r="AO13" s="135"/>
      <c r="AP13" s="135"/>
      <c r="AQ13" s="135"/>
      <c r="AR13" s="135"/>
      <c r="AS13" s="255"/>
      <c r="AT13" s="255"/>
      <c r="AU13" s="135"/>
      <c r="AV13" s="135"/>
      <c r="AW13" s="135"/>
      <c r="AX13" s="256" t="s">
        <v>134</v>
      </c>
      <c r="BX13" s="242"/>
      <c r="BY13" s="242"/>
      <c r="CG13" s="243">
        <v>0</v>
      </c>
      <c r="CI13" s="243">
        <v>0</v>
      </c>
      <c r="CJ13" s="243">
        <v>0</v>
      </c>
      <c r="CK13" s="243">
        <v>0</v>
      </c>
      <c r="CL13" s="243">
        <v>0</v>
      </c>
      <c r="CM13" s="243">
        <v>0</v>
      </c>
      <c r="CS13" s="243"/>
      <c r="CT13" s="243"/>
    </row>
    <row r="14" spans="1:98" x14ac:dyDescent="0.2">
      <c r="A14" s="48" t="s">
        <v>136</v>
      </c>
      <c r="B14" s="22">
        <f>SUM(C14)</f>
        <v>58</v>
      </c>
      <c r="C14" s="27">
        <v>58</v>
      </c>
      <c r="D14" s="251"/>
      <c r="E14" s="251"/>
      <c r="F14" s="251"/>
      <c r="G14" s="251"/>
      <c r="H14" s="251"/>
      <c r="I14" s="251"/>
      <c r="J14" s="251"/>
      <c r="K14" s="251"/>
      <c r="L14" s="251"/>
      <c r="M14" s="251"/>
      <c r="N14" s="251"/>
      <c r="O14" s="251"/>
      <c r="P14" s="251"/>
      <c r="Q14" s="251"/>
      <c r="R14" s="251"/>
      <c r="S14" s="251"/>
      <c r="T14" s="27">
        <v>58</v>
      </c>
      <c r="U14" s="28"/>
      <c r="V14" s="27">
        <v>30</v>
      </c>
      <c r="W14" s="28">
        <v>28</v>
      </c>
      <c r="X14" s="29">
        <f t="shared" si="0"/>
        <v>19</v>
      </c>
      <c r="Y14" s="27">
        <v>19</v>
      </c>
      <c r="Z14" s="30"/>
      <c r="AA14" s="28"/>
      <c r="AB14" s="344">
        <f t="shared" si="1"/>
        <v>0</v>
      </c>
      <c r="AC14" s="27"/>
      <c r="AD14" s="49"/>
      <c r="AE14" s="28"/>
      <c r="AF14" s="52"/>
      <c r="AG14" s="52">
        <v>0</v>
      </c>
      <c r="AH14" s="27">
        <v>7</v>
      </c>
      <c r="AI14" s="28"/>
      <c r="AJ14" s="32"/>
      <c r="AK14" s="33"/>
      <c r="AL14" s="28"/>
      <c r="AM14" s="33">
        <v>7</v>
      </c>
      <c r="AN14" s="28"/>
      <c r="AO14" s="135"/>
      <c r="AP14" s="135"/>
      <c r="AQ14" s="135"/>
      <c r="AR14" s="135"/>
      <c r="AS14" s="255"/>
      <c r="AT14" s="255"/>
      <c r="AU14" s="135"/>
      <c r="AV14" s="135"/>
      <c r="AW14" s="135"/>
      <c r="AX14" s="256" t="s">
        <v>134</v>
      </c>
      <c r="BX14" s="242"/>
      <c r="BY14" s="242"/>
      <c r="CF14" s="243" t="s">
        <v>225</v>
      </c>
      <c r="CG14" s="243">
        <v>0</v>
      </c>
      <c r="CI14" s="243">
        <v>0</v>
      </c>
      <c r="CJ14" s="243">
        <v>0</v>
      </c>
      <c r="CK14" s="243">
        <v>0</v>
      </c>
      <c r="CL14" s="243">
        <v>1</v>
      </c>
      <c r="CM14" s="243">
        <v>1</v>
      </c>
      <c r="CS14" s="243"/>
      <c r="CT14" s="243"/>
    </row>
    <row r="15" spans="1:98" x14ac:dyDescent="0.2">
      <c r="A15" s="48" t="s">
        <v>139</v>
      </c>
      <c r="B15" s="22">
        <f>SUM(C15+D15+E15+F15+G15+H15+I15+J15+K15)</f>
        <v>67</v>
      </c>
      <c r="C15" s="27">
        <v>36</v>
      </c>
      <c r="D15" s="49">
        <v>16</v>
      </c>
      <c r="E15" s="50">
        <v>15</v>
      </c>
      <c r="F15" s="50"/>
      <c r="G15" s="50"/>
      <c r="H15" s="50"/>
      <c r="I15" s="50"/>
      <c r="J15" s="50"/>
      <c r="K15" s="50"/>
      <c r="L15" s="251"/>
      <c r="M15" s="251"/>
      <c r="N15" s="251"/>
      <c r="O15" s="251"/>
      <c r="P15" s="251"/>
      <c r="Q15" s="251"/>
      <c r="R15" s="251"/>
      <c r="S15" s="251"/>
      <c r="T15" s="27">
        <v>67</v>
      </c>
      <c r="U15" s="28"/>
      <c r="V15" s="27">
        <v>46</v>
      </c>
      <c r="W15" s="28">
        <v>21</v>
      </c>
      <c r="X15" s="29">
        <f t="shared" si="0"/>
        <v>27</v>
      </c>
      <c r="Y15" s="27">
        <v>27</v>
      </c>
      <c r="Z15" s="30"/>
      <c r="AA15" s="28"/>
      <c r="AB15" s="344">
        <f t="shared" si="1"/>
        <v>0</v>
      </c>
      <c r="AC15" s="27"/>
      <c r="AD15" s="49"/>
      <c r="AE15" s="28"/>
      <c r="AF15" s="52">
        <v>12</v>
      </c>
      <c r="AG15" s="52">
        <v>0</v>
      </c>
      <c r="AH15" s="27">
        <v>6</v>
      </c>
      <c r="AI15" s="28"/>
      <c r="AJ15" s="32"/>
      <c r="AK15" s="33"/>
      <c r="AL15" s="28"/>
      <c r="AM15" s="33"/>
      <c r="AN15" s="28"/>
      <c r="AO15" s="135"/>
      <c r="AP15" s="135"/>
      <c r="AQ15" s="135"/>
      <c r="AR15" s="135"/>
      <c r="AS15" s="255"/>
      <c r="AT15" s="255"/>
      <c r="AU15" s="135"/>
      <c r="AV15" s="135"/>
      <c r="AW15" s="135"/>
      <c r="AX15" s="256" t="s">
        <v>134</v>
      </c>
      <c r="BX15" s="242"/>
      <c r="BY15" s="242"/>
      <c r="CF15" s="243" t="s">
        <v>225</v>
      </c>
      <c r="CG15" s="243">
        <v>0</v>
      </c>
      <c r="CI15" s="243">
        <v>0</v>
      </c>
      <c r="CJ15" s="243">
        <v>0</v>
      </c>
      <c r="CK15" s="243">
        <v>0</v>
      </c>
      <c r="CL15" s="243">
        <v>1</v>
      </c>
      <c r="CM15" s="243">
        <v>0</v>
      </c>
      <c r="CS15" s="243"/>
      <c r="CT15" s="243"/>
    </row>
    <row r="16" spans="1:98" x14ac:dyDescent="0.2">
      <c r="A16" s="48" t="s">
        <v>140</v>
      </c>
      <c r="B16" s="22">
        <f>SUM(C16+D16+E16+F16+G16+H16+I16+J16+K16+L16+M16+N16+O16+P16+Q16+R16+S16)</f>
        <v>0</v>
      </c>
      <c r="C16" s="27"/>
      <c r="D16" s="49"/>
      <c r="E16" s="30"/>
      <c r="F16" s="30"/>
      <c r="G16" s="30"/>
      <c r="H16" s="30"/>
      <c r="I16" s="30"/>
      <c r="J16" s="30"/>
      <c r="K16" s="30"/>
      <c r="L16" s="30"/>
      <c r="M16" s="30"/>
      <c r="N16" s="30"/>
      <c r="O16" s="30"/>
      <c r="P16" s="30"/>
      <c r="Q16" s="30"/>
      <c r="R16" s="30"/>
      <c r="S16" s="28"/>
      <c r="T16" s="27"/>
      <c r="U16" s="28"/>
      <c r="V16" s="27"/>
      <c r="W16" s="28"/>
      <c r="X16" s="29">
        <f t="shared" si="0"/>
        <v>0</v>
      </c>
      <c r="Y16" s="27"/>
      <c r="Z16" s="30"/>
      <c r="AA16" s="28"/>
      <c r="AB16" s="31">
        <f t="shared" si="1"/>
        <v>0</v>
      </c>
      <c r="AC16" s="27"/>
      <c r="AD16" s="30"/>
      <c r="AE16" s="28"/>
      <c r="AF16" s="52"/>
      <c r="AG16" s="52">
        <v>0</v>
      </c>
      <c r="AH16" s="27"/>
      <c r="AI16" s="28"/>
      <c r="AJ16" s="32"/>
      <c r="AK16" s="33"/>
      <c r="AL16" s="28"/>
      <c r="AM16" s="33"/>
      <c r="AN16" s="28"/>
      <c r="AO16" s="135"/>
      <c r="AP16" s="135"/>
      <c r="AQ16" s="135"/>
      <c r="AR16" s="135"/>
      <c r="AS16" s="255"/>
      <c r="AT16" s="255"/>
      <c r="AU16" s="135"/>
      <c r="AV16" s="135"/>
      <c r="AW16" s="135"/>
      <c r="AX16" s="256" t="s">
        <v>134</v>
      </c>
      <c r="BX16" s="242"/>
      <c r="BY16" s="242"/>
      <c r="CG16" s="243">
        <v>0</v>
      </c>
      <c r="CI16" s="243">
        <v>0</v>
      </c>
      <c r="CJ16" s="243">
        <v>0</v>
      </c>
      <c r="CK16" s="243">
        <v>0</v>
      </c>
      <c r="CL16" s="243">
        <v>0</v>
      </c>
      <c r="CM16" s="243">
        <v>0</v>
      </c>
      <c r="CS16" s="243"/>
      <c r="CT16" s="243"/>
    </row>
    <row r="17" spans="1:98" x14ac:dyDescent="0.2">
      <c r="A17" s="48" t="s">
        <v>141</v>
      </c>
      <c r="B17" s="22">
        <f>SUM(C17+D17+E17+F17+G17+H17+I17+J17+K17)</f>
        <v>41</v>
      </c>
      <c r="C17" s="27">
        <v>30</v>
      </c>
      <c r="D17" s="49">
        <v>5</v>
      </c>
      <c r="E17" s="30">
        <v>6</v>
      </c>
      <c r="F17" s="30"/>
      <c r="G17" s="30"/>
      <c r="H17" s="30"/>
      <c r="I17" s="30"/>
      <c r="J17" s="30"/>
      <c r="K17" s="30"/>
      <c r="L17" s="251"/>
      <c r="M17" s="251"/>
      <c r="N17" s="251"/>
      <c r="O17" s="251"/>
      <c r="P17" s="251"/>
      <c r="Q17" s="251"/>
      <c r="R17" s="251"/>
      <c r="S17" s="251"/>
      <c r="T17" s="27">
        <v>41</v>
      </c>
      <c r="U17" s="28"/>
      <c r="V17" s="27">
        <v>24</v>
      </c>
      <c r="W17" s="28">
        <v>17</v>
      </c>
      <c r="X17" s="29">
        <f t="shared" si="0"/>
        <v>22</v>
      </c>
      <c r="Y17" s="27">
        <v>22</v>
      </c>
      <c r="Z17" s="30"/>
      <c r="AA17" s="28"/>
      <c r="AB17" s="31">
        <f t="shared" si="1"/>
        <v>0</v>
      </c>
      <c r="AC17" s="27"/>
      <c r="AD17" s="30"/>
      <c r="AE17" s="28"/>
      <c r="AF17" s="52">
        <v>16</v>
      </c>
      <c r="AG17" s="52">
        <v>0</v>
      </c>
      <c r="AH17" s="27">
        <v>1</v>
      </c>
      <c r="AI17" s="28"/>
      <c r="AJ17" s="32">
        <v>1</v>
      </c>
      <c r="AK17" s="33"/>
      <c r="AL17" s="28"/>
      <c r="AM17" s="33">
        <v>3</v>
      </c>
      <c r="AN17" s="28"/>
      <c r="AO17" s="135"/>
      <c r="AP17" s="135"/>
      <c r="AQ17" s="135">
        <v>41</v>
      </c>
      <c r="AR17" s="135"/>
      <c r="AS17" s="255"/>
      <c r="AT17" s="255"/>
      <c r="AU17" s="135"/>
      <c r="AV17" s="135"/>
      <c r="AW17" s="135"/>
      <c r="AX17" s="256" t="s">
        <v>134</v>
      </c>
      <c r="BX17" s="242"/>
      <c r="BY17" s="242"/>
      <c r="CF17" s="243" t="s">
        <v>225</v>
      </c>
      <c r="CG17" s="243">
        <v>0</v>
      </c>
      <c r="CI17" s="243">
        <v>0</v>
      </c>
      <c r="CJ17" s="243">
        <v>0</v>
      </c>
      <c r="CK17" s="243">
        <v>0</v>
      </c>
      <c r="CL17" s="243">
        <v>1</v>
      </c>
      <c r="CM17" s="243">
        <v>0</v>
      </c>
      <c r="CS17" s="243"/>
      <c r="CT17" s="243"/>
    </row>
    <row r="18" spans="1:98" x14ac:dyDescent="0.2">
      <c r="A18" s="48" t="s">
        <v>142</v>
      </c>
      <c r="B18" s="22">
        <f>SUM(C18+D18+E18+F18+G18+H18+I18+J18+K18+L18+M18+N18+O18+P18+Q18+R18+S18)</f>
        <v>325</v>
      </c>
      <c r="C18" s="27"/>
      <c r="D18" s="49"/>
      <c r="E18" s="30"/>
      <c r="F18" s="30">
        <v>3</v>
      </c>
      <c r="G18" s="30">
        <v>3</v>
      </c>
      <c r="H18" s="30">
        <v>3</v>
      </c>
      <c r="I18" s="30">
        <v>2</v>
      </c>
      <c r="J18" s="30">
        <v>5</v>
      </c>
      <c r="K18" s="30">
        <v>8</v>
      </c>
      <c r="L18" s="30">
        <v>12</v>
      </c>
      <c r="M18" s="30">
        <v>25</v>
      </c>
      <c r="N18" s="30">
        <v>32</v>
      </c>
      <c r="O18" s="30">
        <v>42</v>
      </c>
      <c r="P18" s="30">
        <v>55</v>
      </c>
      <c r="Q18" s="30">
        <v>42</v>
      </c>
      <c r="R18" s="30">
        <v>41</v>
      </c>
      <c r="S18" s="28">
        <v>52</v>
      </c>
      <c r="T18" s="27"/>
      <c r="U18" s="28">
        <v>325</v>
      </c>
      <c r="V18" s="27">
        <v>170</v>
      </c>
      <c r="W18" s="28">
        <v>155</v>
      </c>
      <c r="X18" s="29">
        <f t="shared" si="0"/>
        <v>0</v>
      </c>
      <c r="Y18" s="27"/>
      <c r="Z18" s="30"/>
      <c r="AA18" s="28"/>
      <c r="AB18" s="31">
        <f t="shared" si="1"/>
        <v>76</v>
      </c>
      <c r="AC18" s="27">
        <v>76</v>
      </c>
      <c r="AD18" s="30"/>
      <c r="AE18" s="28"/>
      <c r="AF18" s="52">
        <v>68</v>
      </c>
      <c r="AG18" s="52">
        <v>26</v>
      </c>
      <c r="AH18" s="27"/>
      <c r="AI18" s="28">
        <v>63</v>
      </c>
      <c r="AJ18" s="32"/>
      <c r="AK18" s="33"/>
      <c r="AL18" s="28">
        <v>58</v>
      </c>
      <c r="AM18" s="33"/>
      <c r="AN18" s="28">
        <v>56</v>
      </c>
      <c r="AO18" s="135"/>
      <c r="AP18" s="135"/>
      <c r="AQ18" s="135"/>
      <c r="AR18" s="135"/>
      <c r="AS18" s="255"/>
      <c r="AT18" s="255"/>
      <c r="AU18" s="135"/>
      <c r="AV18" s="135"/>
      <c r="AW18" s="135"/>
      <c r="AX18" s="256" t="s">
        <v>134</v>
      </c>
      <c r="BX18" s="242"/>
      <c r="BY18" s="242"/>
      <c r="CG18" s="243">
        <v>0</v>
      </c>
      <c r="CI18" s="243">
        <v>0</v>
      </c>
      <c r="CJ18" s="243">
        <v>0</v>
      </c>
      <c r="CK18" s="243">
        <v>0</v>
      </c>
      <c r="CL18" s="243">
        <v>0</v>
      </c>
      <c r="CM18" s="243">
        <v>0</v>
      </c>
      <c r="CS18" s="243"/>
      <c r="CT18" s="243"/>
    </row>
    <row r="19" spans="1:98" x14ac:dyDescent="0.2">
      <c r="A19" s="48" t="s">
        <v>143</v>
      </c>
      <c r="B19" s="22">
        <f>SUM(C19+D19+E19+F19+G19+H19+I19+J19+K19)</f>
        <v>0</v>
      </c>
      <c r="C19" s="27"/>
      <c r="D19" s="49"/>
      <c r="E19" s="30"/>
      <c r="F19" s="30"/>
      <c r="G19" s="30"/>
      <c r="H19" s="30"/>
      <c r="I19" s="30"/>
      <c r="J19" s="30"/>
      <c r="K19" s="30"/>
      <c r="L19" s="251"/>
      <c r="M19" s="251"/>
      <c r="N19" s="251"/>
      <c r="O19" s="251"/>
      <c r="P19" s="251"/>
      <c r="Q19" s="251"/>
      <c r="R19" s="251"/>
      <c r="S19" s="251"/>
      <c r="T19" s="27"/>
      <c r="U19" s="28"/>
      <c r="V19" s="27"/>
      <c r="W19" s="28"/>
      <c r="X19" s="29">
        <f t="shared" si="0"/>
        <v>0</v>
      </c>
      <c r="Y19" s="27"/>
      <c r="Z19" s="30"/>
      <c r="AA19" s="28"/>
      <c r="AB19" s="31">
        <f t="shared" si="1"/>
        <v>0</v>
      </c>
      <c r="AC19" s="27"/>
      <c r="AD19" s="30"/>
      <c r="AE19" s="28"/>
      <c r="AF19" s="52"/>
      <c r="AG19" s="52"/>
      <c r="AH19" s="27"/>
      <c r="AI19" s="28"/>
      <c r="AJ19" s="32"/>
      <c r="AK19" s="33"/>
      <c r="AL19" s="28"/>
      <c r="AM19" s="33"/>
      <c r="AN19" s="28"/>
      <c r="AO19" s="135"/>
      <c r="AP19" s="135"/>
      <c r="AQ19" s="135"/>
      <c r="AR19" s="135"/>
      <c r="AS19" s="255"/>
      <c r="AT19" s="255"/>
      <c r="AU19" s="135"/>
      <c r="AV19" s="135"/>
      <c r="AW19" s="135"/>
      <c r="AX19" s="256" t="s">
        <v>134</v>
      </c>
      <c r="BX19" s="242"/>
      <c r="BY19" s="242"/>
      <c r="CF19" s="243" t="s">
        <v>225</v>
      </c>
      <c r="CG19" s="243">
        <v>0</v>
      </c>
      <c r="CI19" s="243">
        <v>0</v>
      </c>
      <c r="CJ19" s="243">
        <v>0</v>
      </c>
      <c r="CK19" s="243">
        <v>0</v>
      </c>
      <c r="CL19" s="243">
        <v>1</v>
      </c>
      <c r="CM19" s="243">
        <v>0</v>
      </c>
      <c r="CS19" s="243"/>
      <c r="CT19" s="243"/>
    </row>
    <row r="20" spans="1:98" x14ac:dyDescent="0.2">
      <c r="A20" s="48" t="s">
        <v>144</v>
      </c>
      <c r="B20" s="22">
        <f>SUM(C20+D20+E20+F20+G20+H20+I20+J20+K20+L20+M20+N20+O20+P20+Q20+R20+S20)</f>
        <v>77</v>
      </c>
      <c r="C20" s="27"/>
      <c r="D20" s="49"/>
      <c r="E20" s="30"/>
      <c r="F20" s="30">
        <v>8</v>
      </c>
      <c r="G20" s="30">
        <v>4</v>
      </c>
      <c r="H20" s="30">
        <v>4</v>
      </c>
      <c r="I20" s="30">
        <v>8</v>
      </c>
      <c r="J20" s="30">
        <v>4</v>
      </c>
      <c r="K20" s="30">
        <v>3</v>
      </c>
      <c r="L20" s="30">
        <v>4</v>
      </c>
      <c r="M20" s="30">
        <v>8</v>
      </c>
      <c r="N20" s="30">
        <v>14</v>
      </c>
      <c r="O20" s="30">
        <v>5</v>
      </c>
      <c r="P20" s="30">
        <v>7</v>
      </c>
      <c r="Q20" s="30">
        <v>3</v>
      </c>
      <c r="R20" s="30">
        <v>3</v>
      </c>
      <c r="S20" s="28">
        <v>2</v>
      </c>
      <c r="T20" s="27"/>
      <c r="U20" s="28">
        <v>77</v>
      </c>
      <c r="V20" s="27">
        <v>11</v>
      </c>
      <c r="W20" s="28">
        <v>66</v>
      </c>
      <c r="X20" s="29">
        <f t="shared" si="0"/>
        <v>0</v>
      </c>
      <c r="Y20" s="27"/>
      <c r="Z20" s="30"/>
      <c r="AA20" s="28"/>
      <c r="AB20" s="31">
        <f t="shared" si="1"/>
        <v>48</v>
      </c>
      <c r="AC20" s="27">
        <v>48</v>
      </c>
      <c r="AD20" s="30"/>
      <c r="AE20" s="28"/>
      <c r="AF20" s="52">
        <v>42</v>
      </c>
      <c r="AG20" s="52">
        <v>0</v>
      </c>
      <c r="AH20" s="27"/>
      <c r="AI20" s="28">
        <v>14</v>
      </c>
      <c r="AJ20" s="32"/>
      <c r="AK20" s="33"/>
      <c r="AL20" s="28"/>
      <c r="AM20" s="33"/>
      <c r="AN20" s="28">
        <v>9</v>
      </c>
      <c r="AO20" s="135"/>
      <c r="AP20" s="135"/>
      <c r="AQ20" s="135"/>
      <c r="AR20" s="135"/>
      <c r="AS20" s="255"/>
      <c r="AT20" s="255"/>
      <c r="AU20" s="135"/>
      <c r="AV20" s="135"/>
      <c r="AW20" s="135"/>
      <c r="AX20" s="256" t="s">
        <v>134</v>
      </c>
      <c r="BX20" s="242"/>
      <c r="BY20" s="242"/>
      <c r="CG20" s="243">
        <v>0</v>
      </c>
      <c r="CI20" s="243">
        <v>0</v>
      </c>
      <c r="CJ20" s="243">
        <v>0</v>
      </c>
      <c r="CK20" s="243">
        <v>0</v>
      </c>
      <c r="CL20" s="243">
        <v>0</v>
      </c>
      <c r="CM20" s="243">
        <v>0</v>
      </c>
      <c r="CS20" s="243"/>
      <c r="CT20" s="243"/>
    </row>
    <row r="21" spans="1:98" x14ac:dyDescent="0.2">
      <c r="A21" s="48" t="s">
        <v>145</v>
      </c>
      <c r="B21" s="22">
        <f>SUM(C21+D21+E21+F21+G21+H21+I21+J21+K21)</f>
        <v>0</v>
      </c>
      <c r="C21" s="27"/>
      <c r="D21" s="49"/>
      <c r="E21" s="30"/>
      <c r="F21" s="30"/>
      <c r="G21" s="30"/>
      <c r="H21" s="30"/>
      <c r="I21" s="30"/>
      <c r="J21" s="30"/>
      <c r="K21" s="30"/>
      <c r="L21" s="251"/>
      <c r="M21" s="251"/>
      <c r="N21" s="251"/>
      <c r="O21" s="251"/>
      <c r="P21" s="251"/>
      <c r="Q21" s="251"/>
      <c r="R21" s="251"/>
      <c r="S21" s="251"/>
      <c r="T21" s="27"/>
      <c r="U21" s="28"/>
      <c r="V21" s="27"/>
      <c r="W21" s="28"/>
      <c r="X21" s="29">
        <f t="shared" si="0"/>
        <v>0</v>
      </c>
      <c r="Y21" s="27"/>
      <c r="Z21" s="30"/>
      <c r="AA21" s="28"/>
      <c r="AB21" s="31">
        <f t="shared" si="1"/>
        <v>0</v>
      </c>
      <c r="AC21" s="27"/>
      <c r="AD21" s="30"/>
      <c r="AE21" s="28"/>
      <c r="AF21" s="52"/>
      <c r="AG21" s="52"/>
      <c r="AH21" s="27"/>
      <c r="AI21" s="28"/>
      <c r="AJ21" s="32"/>
      <c r="AK21" s="33"/>
      <c r="AL21" s="28"/>
      <c r="AM21" s="33"/>
      <c r="AN21" s="28"/>
      <c r="AO21" s="135"/>
      <c r="AP21" s="135"/>
      <c r="AQ21" s="135"/>
      <c r="AR21" s="135"/>
      <c r="AS21" s="255"/>
      <c r="AT21" s="255"/>
      <c r="AU21" s="135"/>
      <c r="AV21" s="135"/>
      <c r="AW21" s="135"/>
      <c r="AX21" s="256" t="s">
        <v>134</v>
      </c>
      <c r="BX21" s="242"/>
      <c r="BY21" s="242"/>
      <c r="CF21" s="243" t="s">
        <v>225</v>
      </c>
      <c r="CG21" s="243">
        <v>0</v>
      </c>
      <c r="CI21" s="243">
        <v>0</v>
      </c>
      <c r="CJ21" s="243">
        <v>0</v>
      </c>
      <c r="CK21" s="243">
        <v>0</v>
      </c>
      <c r="CL21" s="243">
        <v>1</v>
      </c>
      <c r="CM21" s="243">
        <v>0</v>
      </c>
      <c r="CS21" s="243"/>
      <c r="CT21" s="243"/>
    </row>
    <row r="22" spans="1:98" x14ac:dyDescent="0.2">
      <c r="A22" s="48" t="s">
        <v>146</v>
      </c>
      <c r="B22" s="22">
        <f>SUM(C22+D22+E22+F22+G22+H22+I22+J22+K22+L22+M22+N22+O22+P22+Q22+R22+S22)</f>
        <v>184</v>
      </c>
      <c r="C22" s="27"/>
      <c r="D22" s="49"/>
      <c r="E22" s="30"/>
      <c r="F22" s="30">
        <v>6</v>
      </c>
      <c r="G22" s="30">
        <v>9</v>
      </c>
      <c r="H22" s="30">
        <v>8</v>
      </c>
      <c r="I22" s="30">
        <v>11</v>
      </c>
      <c r="J22" s="30">
        <v>6</v>
      </c>
      <c r="K22" s="30">
        <v>12</v>
      </c>
      <c r="L22" s="30">
        <v>13</v>
      </c>
      <c r="M22" s="30">
        <v>22</v>
      </c>
      <c r="N22" s="30">
        <v>16</v>
      </c>
      <c r="O22" s="30">
        <v>22</v>
      </c>
      <c r="P22" s="30">
        <v>17</v>
      </c>
      <c r="Q22" s="30">
        <v>13</v>
      </c>
      <c r="R22" s="30">
        <v>15</v>
      </c>
      <c r="S22" s="28">
        <v>14</v>
      </c>
      <c r="T22" s="27"/>
      <c r="U22" s="28">
        <v>184</v>
      </c>
      <c r="V22" s="27">
        <v>85</v>
      </c>
      <c r="W22" s="28">
        <v>99</v>
      </c>
      <c r="X22" s="29">
        <f t="shared" si="0"/>
        <v>0</v>
      </c>
      <c r="Y22" s="27"/>
      <c r="Z22" s="30"/>
      <c r="AA22" s="28"/>
      <c r="AB22" s="31">
        <f t="shared" si="1"/>
        <v>97</v>
      </c>
      <c r="AC22" s="27">
        <v>97</v>
      </c>
      <c r="AD22" s="30"/>
      <c r="AE22" s="28"/>
      <c r="AF22" s="52">
        <v>85</v>
      </c>
      <c r="AG22" s="52">
        <v>0</v>
      </c>
      <c r="AH22" s="27"/>
      <c r="AI22" s="28">
        <v>46</v>
      </c>
      <c r="AJ22" s="32"/>
      <c r="AK22" s="33"/>
      <c r="AL22" s="28">
        <v>22</v>
      </c>
      <c r="AM22" s="33"/>
      <c r="AN22" s="28">
        <v>41</v>
      </c>
      <c r="AO22" s="135"/>
      <c r="AP22" s="135"/>
      <c r="AQ22" s="135"/>
      <c r="AR22" s="135"/>
      <c r="AS22" s="255"/>
      <c r="AT22" s="255"/>
      <c r="AU22" s="135"/>
      <c r="AV22" s="135"/>
      <c r="AW22" s="135"/>
      <c r="AX22" s="256" t="s">
        <v>134</v>
      </c>
      <c r="BX22" s="242"/>
      <c r="BY22" s="242"/>
      <c r="CG22" s="243">
        <v>0</v>
      </c>
      <c r="CI22" s="243">
        <v>0</v>
      </c>
      <c r="CJ22" s="243">
        <v>0</v>
      </c>
      <c r="CK22" s="243">
        <v>0</v>
      </c>
      <c r="CL22" s="243">
        <v>0</v>
      </c>
      <c r="CM22" s="243">
        <v>0</v>
      </c>
      <c r="CS22" s="243"/>
      <c r="CT22" s="243"/>
    </row>
    <row r="23" spans="1:98" x14ac:dyDescent="0.2">
      <c r="A23" s="48" t="s">
        <v>147</v>
      </c>
      <c r="B23" s="22">
        <f>SUM(C23+D23+E23+F23+G23+H23+I23+J23+K23+L23+M23+N23+O23+P23+Q23+R23+S23)</f>
        <v>0</v>
      </c>
      <c r="C23" s="27"/>
      <c r="D23" s="49"/>
      <c r="E23" s="30"/>
      <c r="F23" s="30"/>
      <c r="G23" s="30"/>
      <c r="H23" s="30"/>
      <c r="I23" s="30"/>
      <c r="J23" s="30"/>
      <c r="K23" s="30"/>
      <c r="L23" s="30"/>
      <c r="M23" s="30"/>
      <c r="N23" s="30"/>
      <c r="O23" s="30"/>
      <c r="P23" s="30"/>
      <c r="Q23" s="30"/>
      <c r="R23" s="30"/>
      <c r="S23" s="28"/>
      <c r="T23" s="27"/>
      <c r="U23" s="28"/>
      <c r="V23" s="27"/>
      <c r="W23" s="28"/>
      <c r="X23" s="29">
        <f t="shared" si="0"/>
        <v>0</v>
      </c>
      <c r="Y23" s="27"/>
      <c r="Z23" s="30"/>
      <c r="AA23" s="28"/>
      <c r="AB23" s="31">
        <f t="shared" si="1"/>
        <v>0</v>
      </c>
      <c r="AC23" s="27"/>
      <c r="AD23" s="30"/>
      <c r="AE23" s="28"/>
      <c r="AF23" s="52"/>
      <c r="AG23" s="52"/>
      <c r="AH23" s="27"/>
      <c r="AI23" s="28"/>
      <c r="AJ23" s="32"/>
      <c r="AK23" s="33"/>
      <c r="AL23" s="28"/>
      <c r="AM23" s="33"/>
      <c r="AN23" s="28"/>
      <c r="AO23" s="135"/>
      <c r="AP23" s="135"/>
      <c r="AQ23" s="135"/>
      <c r="AR23" s="135"/>
      <c r="AS23" s="255"/>
      <c r="AT23" s="255"/>
      <c r="AU23" s="135"/>
      <c r="AV23" s="135"/>
      <c r="AW23" s="135"/>
      <c r="AX23" s="256" t="s">
        <v>134</v>
      </c>
      <c r="BX23" s="242"/>
      <c r="BY23" s="242"/>
      <c r="CG23" s="243">
        <v>0</v>
      </c>
      <c r="CI23" s="243">
        <v>0</v>
      </c>
      <c r="CJ23" s="243">
        <v>0</v>
      </c>
      <c r="CK23" s="243">
        <v>0</v>
      </c>
      <c r="CL23" s="243">
        <v>0</v>
      </c>
      <c r="CM23" s="243">
        <v>0</v>
      </c>
      <c r="CS23" s="243"/>
      <c r="CT23" s="243"/>
    </row>
    <row r="24" spans="1:98" x14ac:dyDescent="0.2">
      <c r="A24" s="48" t="s">
        <v>148</v>
      </c>
      <c r="B24" s="22">
        <f>SUM(C24+D24+E24+F24+G24+H24+I24+J24+K24)</f>
        <v>0</v>
      </c>
      <c r="C24" s="27"/>
      <c r="D24" s="49"/>
      <c r="E24" s="30"/>
      <c r="F24" s="30"/>
      <c r="G24" s="30"/>
      <c r="H24" s="30"/>
      <c r="I24" s="30"/>
      <c r="J24" s="30"/>
      <c r="K24" s="30"/>
      <c r="L24" s="251"/>
      <c r="M24" s="251"/>
      <c r="N24" s="251"/>
      <c r="O24" s="251"/>
      <c r="P24" s="251"/>
      <c r="Q24" s="251"/>
      <c r="R24" s="251"/>
      <c r="S24" s="251"/>
      <c r="T24" s="27"/>
      <c r="U24" s="28"/>
      <c r="V24" s="27"/>
      <c r="W24" s="28"/>
      <c r="X24" s="29">
        <f t="shared" si="0"/>
        <v>0</v>
      </c>
      <c r="Y24" s="27"/>
      <c r="Z24" s="30"/>
      <c r="AA24" s="28"/>
      <c r="AB24" s="31">
        <f t="shared" si="1"/>
        <v>0</v>
      </c>
      <c r="AC24" s="27"/>
      <c r="AD24" s="30"/>
      <c r="AE24" s="28"/>
      <c r="AF24" s="52"/>
      <c r="AG24" s="52"/>
      <c r="AH24" s="27"/>
      <c r="AI24" s="28"/>
      <c r="AJ24" s="32"/>
      <c r="AK24" s="33"/>
      <c r="AL24" s="28"/>
      <c r="AM24" s="33"/>
      <c r="AN24" s="28"/>
      <c r="AO24" s="135"/>
      <c r="AP24" s="135"/>
      <c r="AQ24" s="135"/>
      <c r="AR24" s="135"/>
      <c r="AS24" s="255"/>
      <c r="AT24" s="255"/>
      <c r="AU24" s="135"/>
      <c r="AV24" s="135"/>
      <c r="AW24" s="135"/>
      <c r="AX24" s="256" t="s">
        <v>134</v>
      </c>
      <c r="BX24" s="242"/>
      <c r="BY24" s="242"/>
      <c r="CF24" s="243" t="s">
        <v>225</v>
      </c>
      <c r="CG24" s="243">
        <v>0</v>
      </c>
      <c r="CI24" s="243">
        <v>0</v>
      </c>
      <c r="CJ24" s="243">
        <v>0</v>
      </c>
      <c r="CK24" s="243">
        <v>0</v>
      </c>
      <c r="CL24" s="243">
        <v>1</v>
      </c>
      <c r="CM24" s="243">
        <v>0</v>
      </c>
      <c r="CS24" s="243"/>
      <c r="CT24" s="243"/>
    </row>
    <row r="25" spans="1:98" x14ac:dyDescent="0.2">
      <c r="A25" s="48" t="s">
        <v>149</v>
      </c>
      <c r="B25" s="22">
        <f>SUM(C25+D25+E25+F25+G25+H25+I25+J25+K25+L25+M25+N25+O25+P25+Q25+R25+S25)</f>
        <v>0</v>
      </c>
      <c r="C25" s="27"/>
      <c r="D25" s="49"/>
      <c r="E25" s="30"/>
      <c r="F25" s="30"/>
      <c r="G25" s="30"/>
      <c r="H25" s="30"/>
      <c r="I25" s="30"/>
      <c r="J25" s="30"/>
      <c r="K25" s="30"/>
      <c r="L25" s="30"/>
      <c r="M25" s="30"/>
      <c r="N25" s="30"/>
      <c r="O25" s="30"/>
      <c r="P25" s="30"/>
      <c r="Q25" s="30"/>
      <c r="R25" s="30"/>
      <c r="S25" s="28"/>
      <c r="T25" s="27"/>
      <c r="U25" s="28"/>
      <c r="V25" s="27"/>
      <c r="W25" s="28"/>
      <c r="X25" s="29">
        <f t="shared" si="0"/>
        <v>0</v>
      </c>
      <c r="Y25" s="27"/>
      <c r="Z25" s="30"/>
      <c r="AA25" s="28"/>
      <c r="AB25" s="31">
        <f t="shared" si="1"/>
        <v>0</v>
      </c>
      <c r="AC25" s="27"/>
      <c r="AD25" s="30"/>
      <c r="AE25" s="28"/>
      <c r="AF25" s="52"/>
      <c r="AG25" s="52"/>
      <c r="AH25" s="27"/>
      <c r="AI25" s="28"/>
      <c r="AJ25" s="32"/>
      <c r="AK25" s="33"/>
      <c r="AL25" s="28"/>
      <c r="AM25" s="33"/>
      <c r="AN25" s="28"/>
      <c r="AO25" s="135"/>
      <c r="AP25" s="135"/>
      <c r="AQ25" s="135"/>
      <c r="AR25" s="135"/>
      <c r="AS25" s="255"/>
      <c r="AT25" s="255"/>
      <c r="AU25" s="135"/>
      <c r="AV25" s="135"/>
      <c r="AW25" s="135"/>
      <c r="AX25" s="256" t="s">
        <v>134</v>
      </c>
      <c r="BX25" s="242"/>
      <c r="BY25" s="242"/>
      <c r="CG25" s="243">
        <v>0</v>
      </c>
      <c r="CI25" s="243">
        <v>0</v>
      </c>
      <c r="CJ25" s="243">
        <v>0</v>
      </c>
      <c r="CK25" s="243">
        <v>0</v>
      </c>
      <c r="CL25" s="243">
        <v>0</v>
      </c>
      <c r="CM25" s="243">
        <v>0</v>
      </c>
      <c r="CS25" s="243"/>
      <c r="CT25" s="243"/>
    </row>
    <row r="26" spans="1:98" x14ac:dyDescent="0.2">
      <c r="A26" s="48" t="s">
        <v>150</v>
      </c>
      <c r="B26" s="22">
        <f>SUM(C26+D26+E26+F26+G26+H26+I26+J26+K26)</f>
        <v>0</v>
      </c>
      <c r="C26" s="27"/>
      <c r="D26" s="49"/>
      <c r="E26" s="30"/>
      <c r="F26" s="30"/>
      <c r="G26" s="30"/>
      <c r="H26" s="30"/>
      <c r="I26" s="30"/>
      <c r="J26" s="30"/>
      <c r="K26" s="30"/>
      <c r="L26" s="251"/>
      <c r="M26" s="251"/>
      <c r="N26" s="251"/>
      <c r="O26" s="251"/>
      <c r="P26" s="251"/>
      <c r="Q26" s="251"/>
      <c r="R26" s="251"/>
      <c r="S26" s="251"/>
      <c r="T26" s="27"/>
      <c r="U26" s="28"/>
      <c r="V26" s="27"/>
      <c r="W26" s="28"/>
      <c r="X26" s="29">
        <f t="shared" si="0"/>
        <v>0</v>
      </c>
      <c r="Y26" s="27"/>
      <c r="Z26" s="30"/>
      <c r="AA26" s="28"/>
      <c r="AB26" s="31">
        <f t="shared" si="1"/>
        <v>0</v>
      </c>
      <c r="AC26" s="27"/>
      <c r="AD26" s="30"/>
      <c r="AE26" s="28"/>
      <c r="AF26" s="52"/>
      <c r="AG26" s="52"/>
      <c r="AH26" s="27"/>
      <c r="AI26" s="28"/>
      <c r="AJ26" s="32"/>
      <c r="AK26" s="33"/>
      <c r="AL26" s="28"/>
      <c r="AM26" s="33"/>
      <c r="AN26" s="28"/>
      <c r="AO26" s="135"/>
      <c r="AP26" s="135"/>
      <c r="AQ26" s="135"/>
      <c r="AR26" s="135"/>
      <c r="AS26" s="255"/>
      <c r="AT26" s="255"/>
      <c r="AU26" s="135"/>
      <c r="AV26" s="135"/>
      <c r="AW26" s="135"/>
      <c r="AX26" s="256" t="s">
        <v>134</v>
      </c>
      <c r="BX26" s="242"/>
      <c r="BY26" s="242"/>
      <c r="CF26" s="243" t="s">
        <v>225</v>
      </c>
      <c r="CG26" s="243">
        <v>0</v>
      </c>
      <c r="CI26" s="243">
        <v>0</v>
      </c>
      <c r="CJ26" s="243">
        <v>0</v>
      </c>
      <c r="CK26" s="243">
        <v>0</v>
      </c>
      <c r="CL26" s="243">
        <v>1</v>
      </c>
      <c r="CM26" s="243">
        <v>0</v>
      </c>
      <c r="CS26" s="243"/>
      <c r="CT26" s="243"/>
    </row>
    <row r="27" spans="1:98" x14ac:dyDescent="0.2">
      <c r="A27" s="48" t="s">
        <v>151</v>
      </c>
      <c r="B27" s="22">
        <f>SUM(C27+D27+E27+F27+G27+H27+I27+J27+K27+L27+M27+N27+O27+P27+Q27+R27+S27)</f>
        <v>26</v>
      </c>
      <c r="C27" s="27"/>
      <c r="D27" s="49"/>
      <c r="E27" s="30"/>
      <c r="F27" s="30"/>
      <c r="G27" s="30"/>
      <c r="H27" s="30"/>
      <c r="I27" s="30"/>
      <c r="J27" s="30"/>
      <c r="K27" s="30">
        <v>1</v>
      </c>
      <c r="L27" s="30">
        <v>1</v>
      </c>
      <c r="M27" s="30">
        <v>2</v>
      </c>
      <c r="N27" s="30">
        <v>2</v>
      </c>
      <c r="O27" s="30">
        <v>2</v>
      </c>
      <c r="P27" s="30">
        <v>3</v>
      </c>
      <c r="Q27" s="30">
        <v>3</v>
      </c>
      <c r="R27" s="30">
        <v>5</v>
      </c>
      <c r="S27" s="28">
        <v>7</v>
      </c>
      <c r="T27" s="27"/>
      <c r="U27" s="28">
        <v>26</v>
      </c>
      <c r="V27" s="27">
        <v>15</v>
      </c>
      <c r="W27" s="28">
        <v>11</v>
      </c>
      <c r="X27" s="29">
        <f t="shared" si="0"/>
        <v>0</v>
      </c>
      <c r="Y27" s="27"/>
      <c r="Z27" s="30"/>
      <c r="AA27" s="28"/>
      <c r="AB27" s="31">
        <f t="shared" si="1"/>
        <v>17</v>
      </c>
      <c r="AC27" s="27">
        <v>17</v>
      </c>
      <c r="AD27" s="30"/>
      <c r="AE27" s="28"/>
      <c r="AF27" s="52">
        <v>6</v>
      </c>
      <c r="AG27" s="52">
        <v>0</v>
      </c>
      <c r="AH27" s="27"/>
      <c r="AI27" s="28">
        <v>7</v>
      </c>
      <c r="AJ27" s="32">
        <v>54</v>
      </c>
      <c r="AK27" s="33"/>
      <c r="AL27" s="28"/>
      <c r="AM27" s="33"/>
      <c r="AN27" s="28">
        <v>13</v>
      </c>
      <c r="AO27" s="135"/>
      <c r="AP27" s="135"/>
      <c r="AQ27" s="135"/>
      <c r="AR27" s="135"/>
      <c r="AS27" s="255"/>
      <c r="AT27" s="255"/>
      <c r="AU27" s="135"/>
      <c r="AV27" s="135"/>
      <c r="AW27" s="135"/>
      <c r="AX27" s="256" t="s">
        <v>134</v>
      </c>
      <c r="BX27" s="242"/>
      <c r="BY27" s="242"/>
      <c r="CG27" s="243">
        <v>0</v>
      </c>
      <c r="CI27" s="243">
        <v>0</v>
      </c>
      <c r="CJ27" s="243">
        <v>0</v>
      </c>
      <c r="CK27" s="243">
        <v>0</v>
      </c>
      <c r="CL27" s="243">
        <v>0</v>
      </c>
      <c r="CM27" s="243">
        <v>0</v>
      </c>
      <c r="CS27" s="243"/>
      <c r="CT27" s="243"/>
    </row>
    <row r="28" spans="1:98" x14ac:dyDescent="0.2">
      <c r="A28" s="48" t="s">
        <v>152</v>
      </c>
      <c r="B28" s="22">
        <f>SUM(C28+D28+E28+F28+G28+H28+I28+J28+K28)</f>
        <v>0</v>
      </c>
      <c r="C28" s="27"/>
      <c r="D28" s="49"/>
      <c r="E28" s="30"/>
      <c r="F28" s="30"/>
      <c r="G28" s="30"/>
      <c r="H28" s="30"/>
      <c r="I28" s="30"/>
      <c r="J28" s="30"/>
      <c r="K28" s="30"/>
      <c r="L28" s="251"/>
      <c r="M28" s="251"/>
      <c r="N28" s="251"/>
      <c r="O28" s="251"/>
      <c r="P28" s="251"/>
      <c r="Q28" s="251"/>
      <c r="R28" s="251"/>
      <c r="S28" s="251"/>
      <c r="T28" s="27"/>
      <c r="U28" s="28"/>
      <c r="V28" s="27"/>
      <c r="W28" s="28"/>
      <c r="X28" s="29">
        <f t="shared" si="0"/>
        <v>0</v>
      </c>
      <c r="Y28" s="27"/>
      <c r="Z28" s="30"/>
      <c r="AA28" s="28"/>
      <c r="AB28" s="31">
        <f t="shared" si="1"/>
        <v>0</v>
      </c>
      <c r="AC28" s="27"/>
      <c r="AD28" s="30"/>
      <c r="AE28" s="28"/>
      <c r="AF28" s="52"/>
      <c r="AG28" s="52"/>
      <c r="AH28" s="27"/>
      <c r="AI28" s="28"/>
      <c r="AJ28" s="32"/>
      <c r="AK28" s="33"/>
      <c r="AL28" s="28"/>
      <c r="AM28" s="33"/>
      <c r="AN28" s="28"/>
      <c r="AO28" s="135"/>
      <c r="AP28" s="135"/>
      <c r="AQ28" s="135"/>
      <c r="AR28" s="135"/>
      <c r="AS28" s="255"/>
      <c r="AT28" s="255"/>
      <c r="AU28" s="135"/>
      <c r="AV28" s="135"/>
      <c r="AW28" s="135"/>
      <c r="AX28" s="256" t="s">
        <v>134</v>
      </c>
      <c r="BX28" s="242"/>
      <c r="BY28" s="242"/>
      <c r="CF28" s="243" t="s">
        <v>225</v>
      </c>
      <c r="CG28" s="243">
        <v>0</v>
      </c>
      <c r="CI28" s="243">
        <v>0</v>
      </c>
      <c r="CJ28" s="243">
        <v>0</v>
      </c>
      <c r="CK28" s="243">
        <v>0</v>
      </c>
      <c r="CL28" s="243">
        <v>1</v>
      </c>
      <c r="CM28" s="243">
        <v>0</v>
      </c>
      <c r="CS28" s="243"/>
      <c r="CT28" s="243"/>
    </row>
    <row r="29" spans="1:98" x14ac:dyDescent="0.2">
      <c r="A29" s="48" t="s">
        <v>153</v>
      </c>
      <c r="B29" s="22">
        <f>SUM(C29+D29+E29+F29+G29+H29+I29+J29+K29+L29+M29+N29+O29+P29+Q29+R29+S29)</f>
        <v>0</v>
      </c>
      <c r="C29" s="27"/>
      <c r="D29" s="49"/>
      <c r="E29" s="30"/>
      <c r="F29" s="30"/>
      <c r="G29" s="30"/>
      <c r="H29" s="30"/>
      <c r="I29" s="30"/>
      <c r="J29" s="30"/>
      <c r="K29" s="30"/>
      <c r="L29" s="30"/>
      <c r="M29" s="30"/>
      <c r="N29" s="30"/>
      <c r="O29" s="30"/>
      <c r="P29" s="30"/>
      <c r="Q29" s="30"/>
      <c r="R29" s="30"/>
      <c r="S29" s="28"/>
      <c r="T29" s="27"/>
      <c r="U29" s="28"/>
      <c r="V29" s="27"/>
      <c r="W29" s="28"/>
      <c r="X29" s="29">
        <f t="shared" si="0"/>
        <v>0</v>
      </c>
      <c r="Y29" s="27"/>
      <c r="Z29" s="30"/>
      <c r="AA29" s="28"/>
      <c r="AB29" s="31">
        <f t="shared" si="1"/>
        <v>0</v>
      </c>
      <c r="AC29" s="27"/>
      <c r="AD29" s="30"/>
      <c r="AE29" s="28"/>
      <c r="AF29" s="52"/>
      <c r="AG29" s="52"/>
      <c r="AH29" s="27"/>
      <c r="AI29" s="28"/>
      <c r="AJ29" s="32"/>
      <c r="AK29" s="33"/>
      <c r="AL29" s="28"/>
      <c r="AM29" s="33"/>
      <c r="AN29" s="28"/>
      <c r="AO29" s="135"/>
      <c r="AP29" s="135"/>
      <c r="AQ29" s="135"/>
      <c r="AR29" s="135"/>
      <c r="AS29" s="255"/>
      <c r="AT29" s="255"/>
      <c r="AU29" s="135"/>
      <c r="AV29" s="135"/>
      <c r="AW29" s="135"/>
      <c r="AX29" s="256" t="s">
        <v>134</v>
      </c>
      <c r="BX29" s="242"/>
      <c r="BY29" s="242"/>
      <c r="CG29" s="243">
        <v>0</v>
      </c>
      <c r="CI29" s="243">
        <v>0</v>
      </c>
      <c r="CJ29" s="243">
        <v>0</v>
      </c>
      <c r="CK29" s="243">
        <v>0</v>
      </c>
      <c r="CL29" s="243">
        <v>0</v>
      </c>
      <c r="CM29" s="243">
        <v>0</v>
      </c>
      <c r="CS29" s="243"/>
      <c r="CT29" s="243"/>
    </row>
    <row r="30" spans="1:98" x14ac:dyDescent="0.2">
      <c r="A30" s="48" t="s">
        <v>154</v>
      </c>
      <c r="B30" s="22">
        <f>SUM(C30+D30+E30+F30+G30+H30+I30+J30+K30)</f>
        <v>0</v>
      </c>
      <c r="C30" s="27"/>
      <c r="D30" s="49"/>
      <c r="E30" s="30"/>
      <c r="F30" s="30"/>
      <c r="G30" s="30"/>
      <c r="H30" s="30"/>
      <c r="I30" s="30"/>
      <c r="J30" s="30"/>
      <c r="K30" s="30"/>
      <c r="L30" s="251"/>
      <c r="M30" s="251"/>
      <c r="N30" s="251"/>
      <c r="O30" s="251"/>
      <c r="P30" s="251"/>
      <c r="Q30" s="251"/>
      <c r="R30" s="251"/>
      <c r="S30" s="251"/>
      <c r="T30" s="27"/>
      <c r="U30" s="28"/>
      <c r="V30" s="27"/>
      <c r="W30" s="28"/>
      <c r="X30" s="29">
        <f t="shared" si="0"/>
        <v>0</v>
      </c>
      <c r="Y30" s="27"/>
      <c r="Z30" s="30"/>
      <c r="AA30" s="28"/>
      <c r="AB30" s="31">
        <f t="shared" si="1"/>
        <v>0</v>
      </c>
      <c r="AC30" s="27"/>
      <c r="AD30" s="30"/>
      <c r="AE30" s="28"/>
      <c r="AF30" s="52"/>
      <c r="AG30" s="52"/>
      <c r="AH30" s="27"/>
      <c r="AI30" s="28"/>
      <c r="AJ30" s="32"/>
      <c r="AK30" s="33"/>
      <c r="AL30" s="28"/>
      <c r="AM30" s="33"/>
      <c r="AN30" s="28"/>
      <c r="AO30" s="135"/>
      <c r="AP30" s="135"/>
      <c r="AQ30" s="135"/>
      <c r="AR30" s="135"/>
      <c r="AS30" s="255"/>
      <c r="AT30" s="255"/>
      <c r="AU30" s="135"/>
      <c r="AV30" s="135"/>
      <c r="AW30" s="135"/>
      <c r="AX30" s="256" t="s">
        <v>134</v>
      </c>
      <c r="BX30" s="242"/>
      <c r="BY30" s="242"/>
      <c r="CF30" s="243" t="s">
        <v>225</v>
      </c>
      <c r="CG30" s="243">
        <v>0</v>
      </c>
      <c r="CI30" s="243">
        <v>0</v>
      </c>
      <c r="CJ30" s="243">
        <v>0</v>
      </c>
      <c r="CK30" s="243">
        <v>0</v>
      </c>
      <c r="CL30" s="243">
        <v>1</v>
      </c>
      <c r="CM30" s="243">
        <v>0</v>
      </c>
      <c r="CS30" s="243"/>
      <c r="CT30" s="243"/>
    </row>
    <row r="31" spans="1:98" x14ac:dyDescent="0.2">
      <c r="A31" s="48" t="s">
        <v>155</v>
      </c>
      <c r="B31" s="22">
        <f>SUM(C31+D31+E31+F31+G31+H31+I31+J31+K31+L31+M31+N31+O31+P31+Q31+R31+S31)</f>
        <v>0</v>
      </c>
      <c r="C31" s="27"/>
      <c r="D31" s="49"/>
      <c r="E31" s="30"/>
      <c r="F31" s="30"/>
      <c r="G31" s="30"/>
      <c r="H31" s="30"/>
      <c r="I31" s="30"/>
      <c r="J31" s="30"/>
      <c r="K31" s="30"/>
      <c r="L31" s="30"/>
      <c r="M31" s="30"/>
      <c r="N31" s="30"/>
      <c r="O31" s="30"/>
      <c r="P31" s="30"/>
      <c r="Q31" s="30"/>
      <c r="R31" s="30"/>
      <c r="S31" s="28"/>
      <c r="T31" s="27"/>
      <c r="U31" s="28"/>
      <c r="V31" s="27"/>
      <c r="W31" s="28"/>
      <c r="X31" s="29">
        <f t="shared" si="0"/>
        <v>0</v>
      </c>
      <c r="Y31" s="27"/>
      <c r="Z31" s="30"/>
      <c r="AA31" s="28"/>
      <c r="AB31" s="31">
        <f t="shared" si="1"/>
        <v>0</v>
      </c>
      <c r="AC31" s="27"/>
      <c r="AD31" s="30"/>
      <c r="AE31" s="28"/>
      <c r="AF31" s="52"/>
      <c r="AG31" s="52"/>
      <c r="AH31" s="27"/>
      <c r="AI31" s="28"/>
      <c r="AJ31" s="32"/>
      <c r="AK31" s="33"/>
      <c r="AL31" s="28"/>
      <c r="AM31" s="33"/>
      <c r="AN31" s="28"/>
      <c r="AO31" s="135"/>
      <c r="AP31" s="135"/>
      <c r="AQ31" s="135"/>
      <c r="AR31" s="135"/>
      <c r="AS31" s="255"/>
      <c r="AT31" s="255"/>
      <c r="AU31" s="135"/>
      <c r="AV31" s="135"/>
      <c r="AW31" s="135"/>
      <c r="AX31" s="256" t="s">
        <v>134</v>
      </c>
      <c r="BX31" s="242"/>
      <c r="BY31" s="242"/>
      <c r="CG31" s="243">
        <v>0</v>
      </c>
      <c r="CI31" s="243">
        <v>0</v>
      </c>
      <c r="CJ31" s="243">
        <v>0</v>
      </c>
      <c r="CK31" s="243">
        <v>0</v>
      </c>
      <c r="CL31" s="243">
        <v>0</v>
      </c>
      <c r="CM31" s="243">
        <v>0</v>
      </c>
      <c r="CS31" s="243"/>
      <c r="CT31" s="243"/>
    </row>
    <row r="32" spans="1:98" x14ac:dyDescent="0.2">
      <c r="A32" s="48" t="s">
        <v>156</v>
      </c>
      <c r="B32" s="22">
        <f>SUM(C32+D32+E32+F32+G32+H32+I32+J32+K32+L32+M32+N32+O32+P32+Q32+R32+S32)</f>
        <v>0</v>
      </c>
      <c r="C32" s="27"/>
      <c r="D32" s="49"/>
      <c r="E32" s="30"/>
      <c r="F32" s="30"/>
      <c r="G32" s="30"/>
      <c r="H32" s="30"/>
      <c r="I32" s="30"/>
      <c r="J32" s="30"/>
      <c r="K32" s="30"/>
      <c r="L32" s="30"/>
      <c r="M32" s="30"/>
      <c r="N32" s="30"/>
      <c r="O32" s="30"/>
      <c r="P32" s="30"/>
      <c r="Q32" s="30"/>
      <c r="R32" s="30"/>
      <c r="S32" s="28"/>
      <c r="T32" s="27"/>
      <c r="U32" s="28"/>
      <c r="V32" s="27"/>
      <c r="W32" s="28"/>
      <c r="X32" s="29">
        <f t="shared" si="0"/>
        <v>0</v>
      </c>
      <c r="Y32" s="27"/>
      <c r="Z32" s="30"/>
      <c r="AA32" s="28"/>
      <c r="AB32" s="31">
        <f t="shared" si="1"/>
        <v>0</v>
      </c>
      <c r="AC32" s="27"/>
      <c r="AD32" s="30"/>
      <c r="AE32" s="28"/>
      <c r="AF32" s="52"/>
      <c r="AG32" s="52"/>
      <c r="AH32" s="27"/>
      <c r="AI32" s="28"/>
      <c r="AJ32" s="32"/>
      <c r="AK32" s="33"/>
      <c r="AL32" s="28"/>
      <c r="AM32" s="33"/>
      <c r="AN32" s="28"/>
      <c r="AO32" s="135"/>
      <c r="AP32" s="135"/>
      <c r="AQ32" s="135"/>
      <c r="AR32" s="135"/>
      <c r="AS32" s="255"/>
      <c r="AT32" s="255"/>
      <c r="AU32" s="135"/>
      <c r="AV32" s="135"/>
      <c r="AW32" s="135"/>
      <c r="AX32" s="256" t="s">
        <v>134</v>
      </c>
      <c r="BX32" s="242"/>
      <c r="BY32" s="242"/>
      <c r="CG32" s="243">
        <v>0</v>
      </c>
      <c r="CI32" s="243">
        <v>0</v>
      </c>
      <c r="CJ32" s="243">
        <v>0</v>
      </c>
      <c r="CK32" s="243">
        <v>0</v>
      </c>
      <c r="CL32" s="243">
        <v>0</v>
      </c>
      <c r="CM32" s="243">
        <v>0</v>
      </c>
      <c r="CS32" s="243"/>
      <c r="CT32" s="243"/>
    </row>
    <row r="33" spans="1:98" x14ac:dyDescent="0.2">
      <c r="A33" s="48" t="s">
        <v>157</v>
      </c>
      <c r="B33" s="22">
        <f>SUM(C33+D33+E33+F33+G33+H33+I33+J33+K33)</f>
        <v>0</v>
      </c>
      <c r="C33" s="27"/>
      <c r="D33" s="49"/>
      <c r="E33" s="30"/>
      <c r="F33" s="30"/>
      <c r="G33" s="30"/>
      <c r="H33" s="30"/>
      <c r="I33" s="30"/>
      <c r="J33" s="30"/>
      <c r="K33" s="30"/>
      <c r="L33" s="251"/>
      <c r="M33" s="251"/>
      <c r="N33" s="251"/>
      <c r="O33" s="251"/>
      <c r="P33" s="251"/>
      <c r="Q33" s="251"/>
      <c r="R33" s="251"/>
      <c r="S33" s="251"/>
      <c r="T33" s="27"/>
      <c r="U33" s="71"/>
      <c r="V33" s="27"/>
      <c r="W33" s="28"/>
      <c r="X33" s="29">
        <f t="shared" si="0"/>
        <v>0</v>
      </c>
      <c r="Y33" s="27"/>
      <c r="Z33" s="30"/>
      <c r="AA33" s="28"/>
      <c r="AB33" s="31">
        <f t="shared" si="1"/>
        <v>0</v>
      </c>
      <c r="AC33" s="27"/>
      <c r="AD33" s="30"/>
      <c r="AE33" s="28"/>
      <c r="AF33" s="52"/>
      <c r="AG33" s="52"/>
      <c r="AH33" s="27"/>
      <c r="AI33" s="28"/>
      <c r="AJ33" s="32"/>
      <c r="AK33" s="33"/>
      <c r="AL33" s="28"/>
      <c r="AM33" s="33"/>
      <c r="AN33" s="28"/>
      <c r="AO33" s="135"/>
      <c r="AP33" s="135"/>
      <c r="AQ33" s="135"/>
      <c r="AR33" s="135"/>
      <c r="AS33" s="255"/>
      <c r="AT33" s="255"/>
      <c r="AU33" s="135"/>
      <c r="AV33" s="135"/>
      <c r="AW33" s="135"/>
      <c r="AX33" s="256" t="s">
        <v>134</v>
      </c>
      <c r="BX33" s="242"/>
      <c r="BY33" s="242"/>
      <c r="CF33" s="243" t="s">
        <v>225</v>
      </c>
      <c r="CG33" s="243">
        <v>0</v>
      </c>
      <c r="CI33" s="243">
        <v>0</v>
      </c>
      <c r="CJ33" s="243">
        <v>0</v>
      </c>
      <c r="CK33" s="243">
        <v>0</v>
      </c>
      <c r="CL33" s="243">
        <v>1</v>
      </c>
      <c r="CM33" s="243">
        <v>0</v>
      </c>
      <c r="CS33" s="243"/>
      <c r="CT33" s="243"/>
    </row>
    <row r="34" spans="1:98" x14ac:dyDescent="0.2">
      <c r="A34" s="48" t="s">
        <v>158</v>
      </c>
      <c r="B34" s="22">
        <f>SUM(C34+D34+E34+F34+G34+H34+I34+J34+K34+L34+M34+N34+O34+P34+Q34+R34+S34)</f>
        <v>0</v>
      </c>
      <c r="C34" s="27"/>
      <c r="D34" s="49"/>
      <c r="E34" s="30"/>
      <c r="F34" s="30"/>
      <c r="G34" s="30"/>
      <c r="H34" s="30"/>
      <c r="I34" s="30"/>
      <c r="J34" s="30"/>
      <c r="K34" s="30"/>
      <c r="L34" s="30"/>
      <c r="M34" s="30"/>
      <c r="N34" s="30"/>
      <c r="O34" s="30"/>
      <c r="P34" s="30"/>
      <c r="Q34" s="30"/>
      <c r="R34" s="30"/>
      <c r="S34" s="28"/>
      <c r="T34" s="27"/>
      <c r="U34" s="71"/>
      <c r="V34" s="27"/>
      <c r="W34" s="28"/>
      <c r="X34" s="29">
        <f t="shared" si="0"/>
        <v>0</v>
      </c>
      <c r="Y34" s="27"/>
      <c r="Z34" s="30"/>
      <c r="AA34" s="28"/>
      <c r="AB34" s="31">
        <f t="shared" si="1"/>
        <v>0</v>
      </c>
      <c r="AC34" s="27"/>
      <c r="AD34" s="30"/>
      <c r="AE34" s="28"/>
      <c r="AF34" s="52"/>
      <c r="AG34" s="52"/>
      <c r="AH34" s="27"/>
      <c r="AI34" s="28"/>
      <c r="AJ34" s="32"/>
      <c r="AK34" s="33"/>
      <c r="AL34" s="28"/>
      <c r="AM34" s="33"/>
      <c r="AN34" s="28"/>
      <c r="AO34" s="135"/>
      <c r="AP34" s="135"/>
      <c r="AQ34" s="135"/>
      <c r="AR34" s="135"/>
      <c r="AS34" s="255"/>
      <c r="AT34" s="255"/>
      <c r="AU34" s="135"/>
      <c r="AV34" s="135"/>
      <c r="AW34" s="135"/>
      <c r="AX34" s="256" t="s">
        <v>134</v>
      </c>
      <c r="BX34" s="242"/>
      <c r="BY34" s="242"/>
      <c r="CG34" s="243">
        <v>0</v>
      </c>
      <c r="CI34" s="243">
        <v>0</v>
      </c>
      <c r="CJ34" s="243">
        <v>0</v>
      </c>
      <c r="CK34" s="243">
        <v>0</v>
      </c>
      <c r="CL34" s="243">
        <v>0</v>
      </c>
      <c r="CM34" s="243">
        <v>0</v>
      </c>
      <c r="CS34" s="243"/>
      <c r="CT34" s="243"/>
    </row>
    <row r="35" spans="1:98" x14ac:dyDescent="0.2">
      <c r="A35" s="48" t="s">
        <v>159</v>
      </c>
      <c r="B35" s="22">
        <f>SUM(C35+D35+E35+F35+G35+H35+I35+J35+K35+L35+M35+N35+O35+P35+Q35+R35+S35)</f>
        <v>0</v>
      </c>
      <c r="C35" s="27"/>
      <c r="D35" s="49"/>
      <c r="E35" s="30"/>
      <c r="F35" s="30"/>
      <c r="G35" s="30"/>
      <c r="H35" s="30"/>
      <c r="I35" s="30"/>
      <c r="J35" s="30"/>
      <c r="K35" s="30"/>
      <c r="L35" s="30"/>
      <c r="M35" s="30"/>
      <c r="N35" s="30"/>
      <c r="O35" s="30"/>
      <c r="P35" s="30"/>
      <c r="Q35" s="30"/>
      <c r="R35" s="30"/>
      <c r="S35" s="28"/>
      <c r="T35" s="27"/>
      <c r="U35" s="71"/>
      <c r="V35" s="27"/>
      <c r="W35" s="28"/>
      <c r="X35" s="29">
        <f t="shared" si="0"/>
        <v>0</v>
      </c>
      <c r="Y35" s="27"/>
      <c r="Z35" s="30"/>
      <c r="AA35" s="28"/>
      <c r="AB35" s="31">
        <f t="shared" si="1"/>
        <v>0</v>
      </c>
      <c r="AC35" s="27"/>
      <c r="AD35" s="30"/>
      <c r="AE35" s="28"/>
      <c r="AF35" s="52"/>
      <c r="AG35" s="52"/>
      <c r="AH35" s="27"/>
      <c r="AI35" s="28"/>
      <c r="AJ35" s="32"/>
      <c r="AK35" s="33"/>
      <c r="AL35" s="28"/>
      <c r="AM35" s="33"/>
      <c r="AN35" s="28"/>
      <c r="AO35" s="135"/>
      <c r="AP35" s="135"/>
      <c r="AQ35" s="135"/>
      <c r="AR35" s="135"/>
      <c r="AS35" s="255"/>
      <c r="AT35" s="255"/>
      <c r="AU35" s="135"/>
      <c r="AV35" s="135"/>
      <c r="AW35" s="135"/>
      <c r="AX35" s="256" t="s">
        <v>134</v>
      </c>
      <c r="BX35" s="242"/>
      <c r="BY35" s="242"/>
      <c r="CG35" s="243">
        <v>0</v>
      </c>
      <c r="CI35" s="243">
        <v>0</v>
      </c>
      <c r="CJ35" s="243">
        <v>0</v>
      </c>
      <c r="CK35" s="243">
        <v>0</v>
      </c>
      <c r="CL35" s="243">
        <v>0</v>
      </c>
      <c r="CM35" s="243">
        <v>0</v>
      </c>
      <c r="CS35" s="243"/>
      <c r="CT35" s="243"/>
    </row>
    <row r="36" spans="1:98" x14ac:dyDescent="0.2">
      <c r="A36" s="48" t="s">
        <v>160</v>
      </c>
      <c r="B36" s="22">
        <f>SUM(O36+P36+Q36+R36+S36)</f>
        <v>0</v>
      </c>
      <c r="C36" s="251"/>
      <c r="D36" s="251"/>
      <c r="E36" s="251"/>
      <c r="F36" s="251"/>
      <c r="G36" s="251"/>
      <c r="H36" s="251"/>
      <c r="I36" s="251"/>
      <c r="J36" s="251"/>
      <c r="K36" s="251"/>
      <c r="L36" s="251"/>
      <c r="M36" s="251"/>
      <c r="N36" s="251"/>
      <c r="O36" s="30"/>
      <c r="P36" s="30"/>
      <c r="Q36" s="30"/>
      <c r="R36" s="30"/>
      <c r="S36" s="28"/>
      <c r="T36" s="27"/>
      <c r="U36" s="71"/>
      <c r="V36" s="27"/>
      <c r="W36" s="28"/>
      <c r="X36" s="29">
        <f t="shared" si="0"/>
        <v>0</v>
      </c>
      <c r="Y36" s="62"/>
      <c r="Z36" s="59"/>
      <c r="AA36" s="61"/>
      <c r="AB36" s="31">
        <f t="shared" si="1"/>
        <v>0</v>
      </c>
      <c r="AC36" s="27"/>
      <c r="AD36" s="30"/>
      <c r="AE36" s="28"/>
      <c r="AF36" s="52"/>
      <c r="AG36" s="52"/>
      <c r="AH36" s="62"/>
      <c r="AI36" s="72"/>
      <c r="AJ36" s="32"/>
      <c r="AK36" s="62"/>
      <c r="AL36" s="72"/>
      <c r="AM36" s="62"/>
      <c r="AN36" s="72"/>
      <c r="AO36" s="135"/>
      <c r="AP36" s="135"/>
      <c r="AQ36" s="135"/>
      <c r="AR36" s="135"/>
      <c r="AS36" s="61"/>
      <c r="AT36" s="255"/>
      <c r="AU36" s="135"/>
      <c r="AV36" s="135"/>
      <c r="AW36" s="135"/>
      <c r="AX36" s="256" t="s">
        <v>134</v>
      </c>
      <c r="BX36" s="242"/>
      <c r="BY36" s="242"/>
      <c r="CF36" s="243" t="s">
        <v>225</v>
      </c>
      <c r="CG36" s="243">
        <v>0</v>
      </c>
      <c r="CI36" s="243">
        <v>0</v>
      </c>
      <c r="CJ36" s="243">
        <v>0</v>
      </c>
      <c r="CK36" s="243">
        <v>0</v>
      </c>
      <c r="CL36" s="243">
        <v>1</v>
      </c>
      <c r="CM36" s="243">
        <v>0</v>
      </c>
      <c r="CS36" s="243"/>
      <c r="CT36" s="243"/>
    </row>
    <row r="37" spans="1:98" x14ac:dyDescent="0.2">
      <c r="A37" s="48" t="s">
        <v>161</v>
      </c>
      <c r="B37" s="22">
        <f>SUM(C37+D37+E37+F37+G37+H37+I37+J37+K37)</f>
        <v>0</v>
      </c>
      <c r="C37" s="27"/>
      <c r="D37" s="49"/>
      <c r="E37" s="30"/>
      <c r="F37" s="250"/>
      <c r="G37" s="250"/>
      <c r="H37" s="250"/>
      <c r="I37" s="250"/>
      <c r="J37" s="250"/>
      <c r="K37" s="250"/>
      <c r="L37" s="59"/>
      <c r="M37" s="59"/>
      <c r="N37" s="59"/>
      <c r="O37" s="59"/>
      <c r="P37" s="59"/>
      <c r="Q37" s="59"/>
      <c r="R37" s="59"/>
      <c r="S37" s="61"/>
      <c r="T37" s="27"/>
      <c r="U37" s="71"/>
      <c r="V37" s="27"/>
      <c r="W37" s="28"/>
      <c r="X37" s="29">
        <f t="shared" si="0"/>
        <v>0</v>
      </c>
      <c r="Y37" s="27"/>
      <c r="Z37" s="30"/>
      <c r="AA37" s="28"/>
      <c r="AB37" s="31">
        <f t="shared" si="1"/>
        <v>0</v>
      </c>
      <c r="AC37" s="27"/>
      <c r="AD37" s="30"/>
      <c r="AE37" s="28"/>
      <c r="AF37" s="52"/>
      <c r="AG37" s="52"/>
      <c r="AH37" s="27"/>
      <c r="AI37" s="28"/>
      <c r="AJ37" s="32"/>
      <c r="AK37" s="33"/>
      <c r="AL37" s="28"/>
      <c r="AM37" s="33"/>
      <c r="AN37" s="28"/>
      <c r="AO37" s="135"/>
      <c r="AP37" s="135"/>
      <c r="AQ37" s="135"/>
      <c r="AR37" s="135"/>
      <c r="AS37" s="255"/>
      <c r="AT37" s="255"/>
      <c r="AU37" s="135"/>
      <c r="AV37" s="135"/>
      <c r="AW37" s="135"/>
      <c r="AX37" s="256" t="s">
        <v>134</v>
      </c>
      <c r="BX37" s="242"/>
      <c r="BY37" s="242"/>
      <c r="CF37" s="243" t="s">
        <v>225</v>
      </c>
      <c r="CG37" s="243">
        <v>0</v>
      </c>
      <c r="CI37" s="243">
        <v>0</v>
      </c>
      <c r="CJ37" s="243">
        <v>0</v>
      </c>
      <c r="CK37" s="243">
        <v>0</v>
      </c>
      <c r="CL37" s="243">
        <v>1</v>
      </c>
      <c r="CM37" s="243">
        <v>0</v>
      </c>
      <c r="CS37" s="243"/>
      <c r="CT37" s="243"/>
    </row>
    <row r="38" spans="1:98" x14ac:dyDescent="0.2">
      <c r="A38" s="48" t="s">
        <v>162</v>
      </c>
      <c r="B38" s="22">
        <f>SUM(C38+D38+E38+F38+G38+H38+I38+J38+K38+L38+M38+N38+O38+P38+Q38+R38+S38)</f>
        <v>0</v>
      </c>
      <c r="C38" s="250"/>
      <c r="D38" s="250"/>
      <c r="E38" s="250"/>
      <c r="F38" s="250"/>
      <c r="G38" s="30"/>
      <c r="H38" s="30"/>
      <c r="I38" s="30"/>
      <c r="J38" s="30"/>
      <c r="K38" s="30"/>
      <c r="L38" s="30"/>
      <c r="M38" s="30"/>
      <c r="N38" s="30"/>
      <c r="O38" s="30"/>
      <c r="P38" s="30"/>
      <c r="Q38" s="30"/>
      <c r="R38" s="30"/>
      <c r="S38" s="28"/>
      <c r="T38" s="27"/>
      <c r="U38" s="28"/>
      <c r="V38" s="27"/>
      <c r="W38" s="28"/>
      <c r="X38" s="69"/>
      <c r="Y38" s="62"/>
      <c r="Z38" s="59"/>
      <c r="AA38" s="61"/>
      <c r="AB38" s="31">
        <f t="shared" si="1"/>
        <v>0</v>
      </c>
      <c r="AC38" s="27"/>
      <c r="AD38" s="30"/>
      <c r="AE38" s="28"/>
      <c r="AF38" s="52"/>
      <c r="AG38" s="52"/>
      <c r="AH38" s="27"/>
      <c r="AI38" s="28"/>
      <c r="AJ38" s="32"/>
      <c r="AK38" s="33"/>
      <c r="AL38" s="28"/>
      <c r="AM38" s="33"/>
      <c r="AN38" s="28"/>
      <c r="AO38" s="135"/>
      <c r="AP38" s="135"/>
      <c r="AQ38" s="135"/>
      <c r="AR38" s="135"/>
      <c r="AS38" s="255"/>
      <c r="AT38" s="255"/>
      <c r="AU38" s="135"/>
      <c r="AV38" s="135"/>
      <c r="AW38" s="135"/>
      <c r="AX38" s="256" t="s">
        <v>134</v>
      </c>
      <c r="BX38" s="242"/>
      <c r="BY38" s="242"/>
      <c r="CG38" s="243">
        <v>0</v>
      </c>
      <c r="CI38" s="243">
        <v>0</v>
      </c>
      <c r="CJ38" s="243">
        <v>0</v>
      </c>
      <c r="CK38" s="243">
        <v>0</v>
      </c>
      <c r="CL38" s="243">
        <v>0</v>
      </c>
      <c r="CM38" s="243">
        <v>0</v>
      </c>
      <c r="CS38" s="243"/>
      <c r="CT38" s="243"/>
    </row>
    <row r="39" spans="1:98" x14ac:dyDescent="0.2">
      <c r="A39" s="48" t="s">
        <v>163</v>
      </c>
      <c r="B39" s="22">
        <f>SUM(C39+D39+E39+F39+G39+H39+I39+J39+K39)</f>
        <v>192</v>
      </c>
      <c r="C39" s="250">
        <v>38</v>
      </c>
      <c r="D39" s="250">
        <v>74</v>
      </c>
      <c r="E39" s="250">
        <v>80</v>
      </c>
      <c r="F39" s="250"/>
      <c r="G39" s="250"/>
      <c r="H39" s="250"/>
      <c r="I39" s="250"/>
      <c r="J39" s="250"/>
      <c r="K39" s="250"/>
      <c r="L39" s="251"/>
      <c r="M39" s="251"/>
      <c r="N39" s="251"/>
      <c r="O39" s="251"/>
      <c r="P39" s="251"/>
      <c r="Q39" s="251"/>
      <c r="R39" s="251"/>
      <c r="S39" s="251"/>
      <c r="T39" s="27">
        <v>192</v>
      </c>
      <c r="U39" s="28"/>
      <c r="V39" s="27">
        <v>138</v>
      </c>
      <c r="W39" s="28">
        <v>54</v>
      </c>
      <c r="X39" s="29">
        <f t="shared" ref="X39:X68" si="2">SUM(Y39+Z39+AA39)</f>
        <v>82</v>
      </c>
      <c r="Y39" s="27">
        <v>82</v>
      </c>
      <c r="Z39" s="30"/>
      <c r="AA39" s="28"/>
      <c r="AB39" s="31">
        <f t="shared" si="1"/>
        <v>0</v>
      </c>
      <c r="AC39" s="27"/>
      <c r="AD39" s="30"/>
      <c r="AE39" s="28"/>
      <c r="AF39" s="52">
        <v>78</v>
      </c>
      <c r="AG39" s="28">
        <v>0</v>
      </c>
      <c r="AH39" s="27">
        <v>20</v>
      </c>
      <c r="AI39" s="28"/>
      <c r="AJ39" s="32">
        <v>130</v>
      </c>
      <c r="AK39" s="33">
        <v>11</v>
      </c>
      <c r="AL39" s="28"/>
      <c r="AM39" s="33">
        <v>3</v>
      </c>
      <c r="AN39" s="28"/>
      <c r="AO39" s="135"/>
      <c r="AP39" s="135"/>
      <c r="AQ39" s="135"/>
      <c r="AR39" s="135"/>
      <c r="AS39" s="255"/>
      <c r="AT39" s="255"/>
      <c r="AU39" s="135"/>
      <c r="AV39" s="135"/>
      <c r="AW39" s="135"/>
      <c r="AX39" s="256" t="s">
        <v>134</v>
      </c>
      <c r="BX39" s="242"/>
      <c r="BY39" s="242"/>
      <c r="CF39" s="243" t="s">
        <v>225</v>
      </c>
      <c r="CG39" s="243">
        <v>0</v>
      </c>
      <c r="CI39" s="243">
        <v>0</v>
      </c>
      <c r="CJ39" s="243">
        <v>0</v>
      </c>
      <c r="CK39" s="243">
        <v>0</v>
      </c>
      <c r="CL39" s="243">
        <v>1</v>
      </c>
      <c r="CM39" s="243">
        <v>0</v>
      </c>
      <c r="CS39" s="243"/>
      <c r="CT39" s="243"/>
    </row>
    <row r="40" spans="1:98" x14ac:dyDescent="0.2">
      <c r="A40" s="48" t="s">
        <v>164</v>
      </c>
      <c r="B40" s="22">
        <f>SUM(C40+D40+E40+F40+G40+H40+I40+J40+K40+L40+M40+N40+O40+P40+Q40+R40+S40)</f>
        <v>162</v>
      </c>
      <c r="C40" s="250"/>
      <c r="D40" s="250"/>
      <c r="E40" s="250"/>
      <c r="F40" s="30">
        <v>9</v>
      </c>
      <c r="G40" s="30">
        <v>9</v>
      </c>
      <c r="H40" s="30">
        <v>7</v>
      </c>
      <c r="I40" s="30">
        <v>10</v>
      </c>
      <c r="J40" s="30">
        <v>7</v>
      </c>
      <c r="K40" s="30">
        <v>16</v>
      </c>
      <c r="L40" s="30">
        <v>12</v>
      </c>
      <c r="M40" s="30">
        <v>12</v>
      </c>
      <c r="N40" s="30">
        <v>16</v>
      </c>
      <c r="O40" s="30">
        <v>7</v>
      </c>
      <c r="P40" s="30">
        <v>17</v>
      </c>
      <c r="Q40" s="30">
        <v>14</v>
      </c>
      <c r="R40" s="30">
        <v>8</v>
      </c>
      <c r="S40" s="28">
        <v>18</v>
      </c>
      <c r="T40" s="27"/>
      <c r="U40" s="28">
        <v>162</v>
      </c>
      <c r="V40" s="27">
        <v>84</v>
      </c>
      <c r="W40" s="28">
        <v>78</v>
      </c>
      <c r="X40" s="29">
        <f>SUM(Y40+Z40+AA40)</f>
        <v>0</v>
      </c>
      <c r="Y40" s="27"/>
      <c r="Z40" s="30"/>
      <c r="AA40" s="28"/>
      <c r="AB40" s="31">
        <f t="shared" si="1"/>
        <v>86</v>
      </c>
      <c r="AC40" s="27">
        <v>86</v>
      </c>
      <c r="AD40" s="30"/>
      <c r="AE40" s="28"/>
      <c r="AF40" s="52">
        <v>61</v>
      </c>
      <c r="AG40" s="80">
        <v>0</v>
      </c>
      <c r="AH40" s="27"/>
      <c r="AI40" s="28">
        <v>22</v>
      </c>
      <c r="AJ40" s="32">
        <v>27</v>
      </c>
      <c r="AK40" s="33"/>
      <c r="AL40" s="28">
        <v>13</v>
      </c>
      <c r="AM40" s="33"/>
      <c r="AN40" s="28">
        <v>15</v>
      </c>
      <c r="AO40" s="135"/>
      <c r="AP40" s="135"/>
      <c r="AQ40" s="135">
        <v>21</v>
      </c>
      <c r="AR40" s="135"/>
      <c r="AS40" s="255"/>
      <c r="AT40" s="255"/>
      <c r="AU40" s="135"/>
      <c r="AV40" s="135"/>
      <c r="AW40" s="135"/>
      <c r="AX40" s="256" t="s">
        <v>134</v>
      </c>
      <c r="BX40" s="242"/>
      <c r="BY40" s="242"/>
      <c r="CG40" s="243">
        <v>0</v>
      </c>
      <c r="CI40" s="243">
        <v>0</v>
      </c>
      <c r="CJ40" s="243">
        <v>0</v>
      </c>
      <c r="CK40" s="243">
        <v>0</v>
      </c>
      <c r="CL40" s="243">
        <v>0</v>
      </c>
      <c r="CM40" s="243">
        <v>0</v>
      </c>
      <c r="CS40" s="243"/>
      <c r="CT40" s="243"/>
    </row>
    <row r="41" spans="1:98" x14ac:dyDescent="0.2">
      <c r="A41" s="48" t="s">
        <v>165</v>
      </c>
      <c r="B41" s="22">
        <f>SUM(C41+D41+E41+F41+G41+H41+I41+J41+K41+L41+M41+N41+O41+P41+Q41+R41+S41)</f>
        <v>0</v>
      </c>
      <c r="C41" s="250"/>
      <c r="D41" s="250"/>
      <c r="E41" s="250"/>
      <c r="F41" s="30"/>
      <c r="G41" s="30"/>
      <c r="H41" s="30"/>
      <c r="I41" s="30"/>
      <c r="J41" s="30"/>
      <c r="K41" s="30"/>
      <c r="L41" s="30"/>
      <c r="M41" s="30"/>
      <c r="N41" s="30"/>
      <c r="O41" s="30"/>
      <c r="P41" s="30"/>
      <c r="Q41" s="30"/>
      <c r="R41" s="30"/>
      <c r="S41" s="28"/>
      <c r="T41" s="27"/>
      <c r="U41" s="28"/>
      <c r="V41" s="27"/>
      <c r="W41" s="28"/>
      <c r="X41" s="29">
        <f>SUM(Y41+Z41+AA41)</f>
        <v>0</v>
      </c>
      <c r="Y41" s="27"/>
      <c r="Z41" s="30"/>
      <c r="AA41" s="28"/>
      <c r="AB41" s="31">
        <f t="shared" si="1"/>
        <v>0</v>
      </c>
      <c r="AC41" s="27"/>
      <c r="AD41" s="30"/>
      <c r="AE41" s="28"/>
      <c r="AF41" s="52"/>
      <c r="AG41" s="28"/>
      <c r="AH41" s="27"/>
      <c r="AI41" s="28"/>
      <c r="AJ41" s="32"/>
      <c r="AK41" s="33"/>
      <c r="AL41" s="28"/>
      <c r="AM41" s="33"/>
      <c r="AN41" s="28"/>
      <c r="AO41" s="135"/>
      <c r="AP41" s="135"/>
      <c r="AQ41" s="135"/>
      <c r="AR41" s="135"/>
      <c r="AS41" s="255"/>
      <c r="AT41" s="255"/>
      <c r="AU41" s="135"/>
      <c r="AV41" s="135"/>
      <c r="AW41" s="135"/>
      <c r="AX41" s="256" t="s">
        <v>134</v>
      </c>
      <c r="BX41" s="242"/>
      <c r="BY41" s="242"/>
      <c r="CG41" s="243">
        <v>0</v>
      </c>
      <c r="CI41" s="243">
        <v>0</v>
      </c>
      <c r="CJ41" s="243">
        <v>0</v>
      </c>
      <c r="CK41" s="243">
        <v>0</v>
      </c>
      <c r="CL41" s="243">
        <v>0</v>
      </c>
      <c r="CM41" s="243">
        <v>0</v>
      </c>
      <c r="CS41" s="243"/>
      <c r="CT41" s="243"/>
    </row>
    <row r="42" spans="1:98" x14ac:dyDescent="0.2">
      <c r="A42" s="48" t="s">
        <v>166</v>
      </c>
      <c r="B42" s="22">
        <f>SUM(C42+D42+E42+F42+G42+H42+I42+J42+K42)</f>
        <v>0</v>
      </c>
      <c r="C42" s="250"/>
      <c r="D42" s="250"/>
      <c r="E42" s="250"/>
      <c r="F42" s="30"/>
      <c r="G42" s="30"/>
      <c r="H42" s="30"/>
      <c r="I42" s="30"/>
      <c r="J42" s="30"/>
      <c r="K42" s="30"/>
      <c r="L42" s="251"/>
      <c r="M42" s="251"/>
      <c r="N42" s="251"/>
      <c r="O42" s="251"/>
      <c r="P42" s="251"/>
      <c r="Q42" s="251"/>
      <c r="R42" s="251"/>
      <c r="S42" s="251"/>
      <c r="T42" s="27"/>
      <c r="U42" s="28"/>
      <c r="V42" s="27"/>
      <c r="W42" s="28"/>
      <c r="X42" s="29">
        <f t="shared" si="2"/>
        <v>0</v>
      </c>
      <c r="Y42" s="27"/>
      <c r="Z42" s="30"/>
      <c r="AA42" s="28"/>
      <c r="AB42" s="31">
        <f t="shared" si="1"/>
        <v>0</v>
      </c>
      <c r="AC42" s="27"/>
      <c r="AD42" s="30"/>
      <c r="AE42" s="28"/>
      <c r="AF42" s="52"/>
      <c r="AG42" s="28"/>
      <c r="AH42" s="27"/>
      <c r="AI42" s="28"/>
      <c r="AJ42" s="32"/>
      <c r="AK42" s="33"/>
      <c r="AL42" s="28"/>
      <c r="AM42" s="33"/>
      <c r="AN42" s="28"/>
      <c r="AO42" s="135"/>
      <c r="AP42" s="135"/>
      <c r="AQ42" s="135"/>
      <c r="AR42" s="135"/>
      <c r="AS42" s="255"/>
      <c r="AT42" s="255"/>
      <c r="AU42" s="135"/>
      <c r="AV42" s="135"/>
      <c r="AW42" s="135"/>
      <c r="AX42" s="256" t="s">
        <v>134</v>
      </c>
      <c r="BX42" s="242"/>
      <c r="BY42" s="242"/>
      <c r="CF42" s="243" t="s">
        <v>225</v>
      </c>
      <c r="CG42" s="243">
        <v>0</v>
      </c>
      <c r="CI42" s="243">
        <v>0</v>
      </c>
      <c r="CJ42" s="243">
        <v>0</v>
      </c>
      <c r="CK42" s="243">
        <v>0</v>
      </c>
      <c r="CL42" s="243">
        <v>1</v>
      </c>
      <c r="CM42" s="243">
        <v>0</v>
      </c>
      <c r="CS42" s="243"/>
      <c r="CT42" s="243"/>
    </row>
    <row r="43" spans="1:98" x14ac:dyDescent="0.2">
      <c r="A43" s="48" t="s">
        <v>167</v>
      </c>
      <c r="B43" s="22">
        <f>SUM(C43+D43+E43+F43+G43+H43+I43+J43+K43+L43+M43+N43+O43+P43+Q43+R43+S43)</f>
        <v>307</v>
      </c>
      <c r="C43" s="27"/>
      <c r="D43" s="49">
        <v>10</v>
      </c>
      <c r="E43" s="30">
        <v>12</v>
      </c>
      <c r="F43" s="30">
        <v>13</v>
      </c>
      <c r="G43" s="30">
        <v>17</v>
      </c>
      <c r="H43" s="30">
        <v>25</v>
      </c>
      <c r="I43" s="30">
        <v>27</v>
      </c>
      <c r="J43" s="30">
        <v>26</v>
      </c>
      <c r="K43" s="30">
        <v>32</v>
      </c>
      <c r="L43" s="30">
        <v>33</v>
      </c>
      <c r="M43" s="30">
        <v>38</v>
      </c>
      <c r="N43" s="30">
        <v>25</v>
      </c>
      <c r="O43" s="30">
        <v>22</v>
      </c>
      <c r="P43" s="30">
        <v>12</v>
      </c>
      <c r="Q43" s="30">
        <v>6</v>
      </c>
      <c r="R43" s="30">
        <v>5</v>
      </c>
      <c r="S43" s="28">
        <v>4</v>
      </c>
      <c r="T43" s="27">
        <v>22</v>
      </c>
      <c r="U43" s="28">
        <v>285</v>
      </c>
      <c r="V43" s="27">
        <v>125</v>
      </c>
      <c r="W43" s="28">
        <v>182</v>
      </c>
      <c r="X43" s="29">
        <f t="shared" si="2"/>
        <v>27</v>
      </c>
      <c r="Y43" s="27">
        <v>27</v>
      </c>
      <c r="Z43" s="30"/>
      <c r="AA43" s="28"/>
      <c r="AB43" s="31">
        <f t="shared" si="1"/>
        <v>36</v>
      </c>
      <c r="AC43" s="27">
        <v>35</v>
      </c>
      <c r="AD43" s="30"/>
      <c r="AE43" s="28">
        <v>1</v>
      </c>
      <c r="AF43" s="52">
        <v>118</v>
      </c>
      <c r="AG43" s="28">
        <v>3</v>
      </c>
      <c r="AH43" s="27">
        <v>5</v>
      </c>
      <c r="AI43" s="72">
        <v>61</v>
      </c>
      <c r="AJ43" s="32">
        <v>299</v>
      </c>
      <c r="AK43" s="33"/>
      <c r="AL43" s="28"/>
      <c r="AM43" s="33"/>
      <c r="AN43" s="28">
        <v>5</v>
      </c>
      <c r="AO43" s="135"/>
      <c r="AP43" s="135"/>
      <c r="AQ43" s="135">
        <v>27</v>
      </c>
      <c r="AR43" s="135"/>
      <c r="AS43" s="255"/>
      <c r="AT43" s="255"/>
      <c r="AU43" s="135"/>
      <c r="AV43" s="135"/>
      <c r="AW43" s="135"/>
      <c r="AX43" s="256" t="s">
        <v>134</v>
      </c>
      <c r="BX43" s="242"/>
      <c r="BY43" s="242"/>
      <c r="CG43" s="243">
        <v>0</v>
      </c>
      <c r="CI43" s="243">
        <v>0</v>
      </c>
      <c r="CJ43" s="243">
        <v>0</v>
      </c>
      <c r="CK43" s="243">
        <v>0</v>
      </c>
      <c r="CL43" s="243">
        <v>0</v>
      </c>
      <c r="CM43" s="243">
        <v>0</v>
      </c>
      <c r="CS43" s="243"/>
      <c r="CT43" s="243"/>
    </row>
    <row r="44" spans="1:98" x14ac:dyDescent="0.2">
      <c r="A44" s="48" t="s">
        <v>168</v>
      </c>
      <c r="B44" s="22">
        <f>SUM(C44+D44+E44+F44+G44+H44+I44+J44+K44)</f>
        <v>180</v>
      </c>
      <c r="C44" s="27">
        <v>98</v>
      </c>
      <c r="D44" s="49">
        <v>63</v>
      </c>
      <c r="E44" s="30">
        <v>19</v>
      </c>
      <c r="F44" s="30"/>
      <c r="G44" s="30"/>
      <c r="H44" s="30"/>
      <c r="I44" s="30"/>
      <c r="J44" s="30"/>
      <c r="K44" s="30"/>
      <c r="L44" s="251"/>
      <c r="M44" s="251"/>
      <c r="N44" s="251"/>
      <c r="O44" s="251"/>
      <c r="P44" s="251"/>
      <c r="Q44" s="251"/>
      <c r="R44" s="251"/>
      <c r="S44" s="251"/>
      <c r="T44" s="27">
        <v>180</v>
      </c>
      <c r="U44" s="28"/>
      <c r="V44" s="27">
        <v>141</v>
      </c>
      <c r="W44" s="28">
        <v>39</v>
      </c>
      <c r="X44" s="29">
        <f t="shared" si="2"/>
        <v>140</v>
      </c>
      <c r="Y44" s="27">
        <v>140</v>
      </c>
      <c r="Z44" s="30"/>
      <c r="AA44" s="28"/>
      <c r="AB44" s="31">
        <f t="shared" si="1"/>
        <v>0</v>
      </c>
      <c r="AC44" s="27"/>
      <c r="AD44" s="30"/>
      <c r="AE44" s="28"/>
      <c r="AF44" s="52">
        <v>89</v>
      </c>
      <c r="AG44" s="135">
        <v>0</v>
      </c>
      <c r="AH44" s="27">
        <v>19</v>
      </c>
      <c r="AI44" s="72"/>
      <c r="AJ44" s="32"/>
      <c r="AK44" s="33"/>
      <c r="AL44" s="28"/>
      <c r="AM44" s="33">
        <v>60</v>
      </c>
      <c r="AN44" s="28"/>
      <c r="AO44" s="135"/>
      <c r="AP44" s="135"/>
      <c r="AQ44" s="135"/>
      <c r="AR44" s="135"/>
      <c r="AS44" s="255"/>
      <c r="AT44" s="255"/>
      <c r="AU44" s="135"/>
      <c r="AV44" s="135"/>
      <c r="AW44" s="135"/>
      <c r="AX44" s="256" t="s">
        <v>134</v>
      </c>
      <c r="BX44" s="242"/>
      <c r="BY44" s="242"/>
      <c r="CF44" s="243" t="s">
        <v>225</v>
      </c>
      <c r="CG44" s="243">
        <v>0</v>
      </c>
      <c r="CI44" s="243">
        <v>0</v>
      </c>
      <c r="CJ44" s="243">
        <v>0</v>
      </c>
      <c r="CK44" s="243">
        <v>0</v>
      </c>
      <c r="CL44" s="243">
        <v>1</v>
      </c>
      <c r="CM44" s="243">
        <v>0</v>
      </c>
      <c r="CS44" s="243"/>
      <c r="CT44" s="243"/>
    </row>
    <row r="45" spans="1:98" x14ac:dyDescent="0.2">
      <c r="A45" s="48" t="s">
        <v>169</v>
      </c>
      <c r="B45" s="22">
        <f>SUM(C45+D45+E45+F45+G45+H45+I45+J45+K45+L45+M45+N45+O45+P45+Q45+R45+S45)</f>
        <v>518</v>
      </c>
      <c r="C45" s="27"/>
      <c r="D45" s="49"/>
      <c r="E45" s="30"/>
      <c r="F45" s="30">
        <v>10</v>
      </c>
      <c r="G45" s="30">
        <v>10</v>
      </c>
      <c r="H45" s="30">
        <v>17</v>
      </c>
      <c r="I45" s="30">
        <v>14</v>
      </c>
      <c r="J45" s="30">
        <v>31</v>
      </c>
      <c r="K45" s="30">
        <v>53</v>
      </c>
      <c r="L45" s="30">
        <v>41</v>
      </c>
      <c r="M45" s="30">
        <v>55</v>
      </c>
      <c r="N45" s="30">
        <v>60</v>
      </c>
      <c r="O45" s="30">
        <v>72</v>
      </c>
      <c r="P45" s="30">
        <v>45</v>
      </c>
      <c r="Q45" s="30">
        <v>55</v>
      </c>
      <c r="R45" s="30">
        <v>28</v>
      </c>
      <c r="S45" s="28">
        <v>27</v>
      </c>
      <c r="T45" s="27"/>
      <c r="U45" s="28">
        <v>518</v>
      </c>
      <c r="V45" s="27">
        <v>142</v>
      </c>
      <c r="W45" s="28">
        <v>376</v>
      </c>
      <c r="X45" s="29">
        <f t="shared" si="2"/>
        <v>0</v>
      </c>
      <c r="Y45" s="27"/>
      <c r="Z45" s="30"/>
      <c r="AA45" s="28"/>
      <c r="AB45" s="31">
        <f t="shared" si="1"/>
        <v>265</v>
      </c>
      <c r="AC45" s="27">
        <v>265</v>
      </c>
      <c r="AD45" s="30"/>
      <c r="AE45" s="28"/>
      <c r="AF45" s="52">
        <v>138</v>
      </c>
      <c r="AG45" s="80">
        <v>22</v>
      </c>
      <c r="AH45" s="62"/>
      <c r="AI45" s="72">
        <v>74</v>
      </c>
      <c r="AJ45" s="72">
        <v>94</v>
      </c>
      <c r="AK45" s="69"/>
      <c r="AL45" s="28">
        <v>13</v>
      </c>
      <c r="AM45" s="69"/>
      <c r="AN45" s="28">
        <v>39</v>
      </c>
      <c r="AO45" s="135"/>
      <c r="AP45" s="135"/>
      <c r="AQ45" s="135"/>
      <c r="AR45" s="135"/>
      <c r="AS45" s="255"/>
      <c r="AT45" s="255"/>
      <c r="AU45" s="135"/>
      <c r="AV45" s="135"/>
      <c r="AW45" s="135"/>
      <c r="AX45" s="256" t="s">
        <v>134</v>
      </c>
      <c r="BX45" s="242"/>
      <c r="BY45" s="242"/>
      <c r="CG45" s="243">
        <v>0</v>
      </c>
      <c r="CI45" s="243">
        <v>0</v>
      </c>
      <c r="CJ45" s="243">
        <v>0</v>
      </c>
      <c r="CK45" s="243">
        <v>0</v>
      </c>
      <c r="CL45" s="243">
        <v>0</v>
      </c>
      <c r="CM45" s="243">
        <v>0</v>
      </c>
      <c r="CS45" s="243"/>
      <c r="CT45" s="243"/>
    </row>
    <row r="46" spans="1:98" x14ac:dyDescent="0.2">
      <c r="A46" s="258" t="s">
        <v>170</v>
      </c>
      <c r="B46" s="22">
        <f>SUM(C46+D46+E46+F46+G46+H46+I46+J46+K46+L46+M46+N46+O46+P46+Q46+R46+S46)</f>
        <v>0</v>
      </c>
      <c r="C46" s="250"/>
      <c r="D46" s="250"/>
      <c r="E46" s="250"/>
      <c r="F46" s="250"/>
      <c r="G46" s="30"/>
      <c r="H46" s="30"/>
      <c r="I46" s="30"/>
      <c r="J46" s="30"/>
      <c r="K46" s="30"/>
      <c r="L46" s="30"/>
      <c r="M46" s="30"/>
      <c r="N46" s="30"/>
      <c r="O46" s="30"/>
      <c r="P46" s="30"/>
      <c r="Q46" s="30"/>
      <c r="R46" s="30"/>
      <c r="S46" s="28"/>
      <c r="T46" s="27"/>
      <c r="U46" s="28"/>
      <c r="V46" s="27"/>
      <c r="W46" s="28"/>
      <c r="X46" s="29">
        <f t="shared" si="2"/>
        <v>0</v>
      </c>
      <c r="Y46" s="27"/>
      <c r="Z46" s="30"/>
      <c r="AA46" s="28"/>
      <c r="AB46" s="31">
        <f t="shared" si="1"/>
        <v>0</v>
      </c>
      <c r="AC46" s="27"/>
      <c r="AD46" s="30"/>
      <c r="AE46" s="28"/>
      <c r="AF46" s="52"/>
      <c r="AG46" s="28"/>
      <c r="AH46" s="27"/>
      <c r="AI46" s="28"/>
      <c r="AJ46" s="32"/>
      <c r="AK46" s="33"/>
      <c r="AL46" s="28"/>
      <c r="AM46" s="33"/>
      <c r="AN46" s="28"/>
      <c r="AO46" s="135"/>
      <c r="AP46" s="135"/>
      <c r="AQ46" s="135"/>
      <c r="AR46" s="135"/>
      <c r="AS46" s="255"/>
      <c r="AT46" s="255"/>
      <c r="AU46" s="135"/>
      <c r="AV46" s="135"/>
      <c r="AW46" s="135"/>
      <c r="AX46" s="256" t="s">
        <v>134</v>
      </c>
      <c r="BX46" s="242"/>
      <c r="BY46" s="242"/>
      <c r="CG46" s="243">
        <v>0</v>
      </c>
      <c r="CI46" s="243">
        <v>0</v>
      </c>
      <c r="CJ46" s="243">
        <v>0</v>
      </c>
      <c r="CK46" s="243">
        <v>0</v>
      </c>
      <c r="CL46" s="243">
        <v>0</v>
      </c>
      <c r="CM46" s="243">
        <v>0</v>
      </c>
      <c r="CS46" s="243"/>
      <c r="CT46" s="243"/>
    </row>
    <row r="47" spans="1:98" x14ac:dyDescent="0.2">
      <c r="A47" s="67" t="s">
        <v>171</v>
      </c>
      <c r="B47" s="22">
        <f>SUM(C47+D47+E47+F47+G47+H47+I47+J47+K47+L47+M47+N47+O47+P47+Q47+R47+S47)</f>
        <v>0</v>
      </c>
      <c r="C47" s="250"/>
      <c r="D47" s="250"/>
      <c r="E47" s="250"/>
      <c r="F47" s="250"/>
      <c r="G47" s="30"/>
      <c r="H47" s="30"/>
      <c r="I47" s="30"/>
      <c r="J47" s="30"/>
      <c r="K47" s="30"/>
      <c r="L47" s="30"/>
      <c r="M47" s="30"/>
      <c r="N47" s="30"/>
      <c r="O47" s="30"/>
      <c r="P47" s="30"/>
      <c r="Q47" s="30"/>
      <c r="R47" s="30"/>
      <c r="S47" s="28"/>
      <c r="T47" s="27"/>
      <c r="U47" s="28"/>
      <c r="V47" s="27"/>
      <c r="W47" s="28"/>
      <c r="X47" s="29">
        <f t="shared" si="2"/>
        <v>0</v>
      </c>
      <c r="Y47" s="27"/>
      <c r="Z47" s="30"/>
      <c r="AA47" s="28"/>
      <c r="AB47" s="31">
        <f t="shared" si="1"/>
        <v>0</v>
      </c>
      <c r="AC47" s="27"/>
      <c r="AD47" s="30"/>
      <c r="AE47" s="28"/>
      <c r="AF47" s="52"/>
      <c r="AG47" s="80"/>
      <c r="AH47" s="62"/>
      <c r="AI47" s="28"/>
      <c r="AJ47" s="32"/>
      <c r="AK47" s="69"/>
      <c r="AL47" s="28"/>
      <c r="AM47" s="69"/>
      <c r="AN47" s="28"/>
      <c r="AO47" s="135"/>
      <c r="AP47" s="135"/>
      <c r="AQ47" s="135"/>
      <c r="AR47" s="135"/>
      <c r="AS47" s="255"/>
      <c r="AT47" s="255"/>
      <c r="AU47" s="135"/>
      <c r="AV47" s="135"/>
      <c r="AW47" s="135"/>
      <c r="AX47" s="256" t="s">
        <v>134</v>
      </c>
      <c r="BX47" s="242"/>
      <c r="BY47" s="242"/>
      <c r="CG47" s="243">
        <v>0</v>
      </c>
      <c r="CI47" s="243">
        <v>0</v>
      </c>
      <c r="CJ47" s="243">
        <v>0</v>
      </c>
      <c r="CK47" s="243">
        <v>0</v>
      </c>
      <c r="CL47" s="243">
        <v>0</v>
      </c>
      <c r="CM47" s="243">
        <v>0</v>
      </c>
      <c r="CS47" s="243"/>
      <c r="CT47" s="243"/>
    </row>
    <row r="48" spans="1:98" x14ac:dyDescent="0.2">
      <c r="A48" s="48" t="s">
        <v>172</v>
      </c>
      <c r="B48" s="22">
        <f>SUM(C48+D48+E48+F48+G48+H48+I48+J48+K48)</f>
        <v>0</v>
      </c>
      <c r="C48" s="250"/>
      <c r="D48" s="250"/>
      <c r="E48" s="250"/>
      <c r="F48" s="250"/>
      <c r="G48" s="250"/>
      <c r="H48" s="250"/>
      <c r="I48" s="250"/>
      <c r="J48" s="250"/>
      <c r="K48" s="250"/>
      <c r="L48" s="251"/>
      <c r="M48" s="251"/>
      <c r="N48" s="251"/>
      <c r="O48" s="251"/>
      <c r="P48" s="251"/>
      <c r="Q48" s="251"/>
      <c r="R48" s="251"/>
      <c r="S48" s="251"/>
      <c r="T48" s="27"/>
      <c r="U48" s="28"/>
      <c r="V48" s="27"/>
      <c r="W48" s="28"/>
      <c r="X48" s="29">
        <f t="shared" si="2"/>
        <v>0</v>
      </c>
      <c r="Y48" s="27"/>
      <c r="Z48" s="30"/>
      <c r="AA48" s="28"/>
      <c r="AB48" s="31">
        <f t="shared" si="1"/>
        <v>0</v>
      </c>
      <c r="AC48" s="27"/>
      <c r="AD48" s="30"/>
      <c r="AE48" s="28"/>
      <c r="AF48" s="52"/>
      <c r="AG48" s="28"/>
      <c r="AH48" s="27"/>
      <c r="AI48" s="28"/>
      <c r="AJ48" s="32"/>
      <c r="AK48" s="33"/>
      <c r="AL48" s="28"/>
      <c r="AM48" s="27"/>
      <c r="AN48" s="72"/>
      <c r="AO48" s="135"/>
      <c r="AP48" s="135"/>
      <c r="AQ48" s="135"/>
      <c r="AR48" s="135"/>
      <c r="AS48" s="255"/>
      <c r="AT48" s="345"/>
      <c r="AU48" s="313"/>
      <c r="AV48" s="135"/>
      <c r="AW48" s="135"/>
      <c r="AX48" s="256" t="s">
        <v>134</v>
      </c>
      <c r="BX48" s="242"/>
      <c r="BY48" s="242"/>
      <c r="CF48" s="243" t="s">
        <v>225</v>
      </c>
      <c r="CG48" s="243">
        <v>0</v>
      </c>
      <c r="CI48" s="243">
        <v>0</v>
      </c>
      <c r="CJ48" s="243">
        <v>0</v>
      </c>
      <c r="CK48" s="243">
        <v>0</v>
      </c>
      <c r="CL48" s="243">
        <v>1</v>
      </c>
      <c r="CM48" s="243">
        <v>0</v>
      </c>
      <c r="CS48" s="243"/>
      <c r="CT48" s="243"/>
    </row>
    <row r="49" spans="1:98" x14ac:dyDescent="0.2">
      <c r="A49" s="48" t="s">
        <v>173</v>
      </c>
      <c r="B49" s="22">
        <f t="shared" ref="B49:B56" si="3">SUM(C49+D49+E49+F49+G49+H49+I49+J49+K49+L49+M49+N49+O49+P49+Q49+R49+S49)</f>
        <v>0</v>
      </c>
      <c r="C49" s="250"/>
      <c r="D49" s="250"/>
      <c r="E49" s="250"/>
      <c r="F49" s="250"/>
      <c r="G49" s="30"/>
      <c r="H49" s="30"/>
      <c r="I49" s="30"/>
      <c r="J49" s="30"/>
      <c r="K49" s="30"/>
      <c r="L49" s="30"/>
      <c r="M49" s="30"/>
      <c r="N49" s="30"/>
      <c r="O49" s="30"/>
      <c r="P49" s="30"/>
      <c r="Q49" s="30"/>
      <c r="R49" s="30"/>
      <c r="S49" s="28"/>
      <c r="T49" s="27"/>
      <c r="U49" s="28"/>
      <c r="V49" s="27"/>
      <c r="W49" s="28"/>
      <c r="X49" s="29">
        <f t="shared" si="2"/>
        <v>0</v>
      </c>
      <c r="Y49" s="27"/>
      <c r="Z49" s="30"/>
      <c r="AA49" s="28"/>
      <c r="AB49" s="31">
        <f t="shared" si="1"/>
        <v>0</v>
      </c>
      <c r="AC49" s="27"/>
      <c r="AD49" s="30"/>
      <c r="AE49" s="28"/>
      <c r="AF49" s="52"/>
      <c r="AG49" s="28"/>
      <c r="AH49" s="62"/>
      <c r="AI49" s="28"/>
      <c r="AJ49" s="32"/>
      <c r="AK49" s="69"/>
      <c r="AL49" s="28"/>
      <c r="AM49" s="69"/>
      <c r="AN49" s="28"/>
      <c r="AO49" s="135"/>
      <c r="AP49" s="135"/>
      <c r="AQ49" s="135"/>
      <c r="AR49" s="135"/>
      <c r="AS49" s="255"/>
      <c r="AT49" s="255"/>
      <c r="AU49" s="135"/>
      <c r="AV49" s="135"/>
      <c r="AW49" s="135"/>
      <c r="AX49" s="256" t="s">
        <v>134</v>
      </c>
      <c r="BX49" s="242"/>
      <c r="BY49" s="242"/>
      <c r="CG49" s="243">
        <v>0</v>
      </c>
      <c r="CI49" s="243">
        <v>0</v>
      </c>
      <c r="CJ49" s="243">
        <v>0</v>
      </c>
      <c r="CK49" s="243">
        <v>0</v>
      </c>
      <c r="CL49" s="243">
        <v>0</v>
      </c>
      <c r="CM49" s="243">
        <v>0</v>
      </c>
      <c r="CS49" s="243"/>
      <c r="CT49" s="243"/>
    </row>
    <row r="50" spans="1:98" x14ac:dyDescent="0.2">
      <c r="A50" s="48" t="s">
        <v>174</v>
      </c>
      <c r="B50" s="22">
        <f t="shared" si="3"/>
        <v>0</v>
      </c>
      <c r="C50" s="27"/>
      <c r="D50" s="49"/>
      <c r="E50" s="30"/>
      <c r="F50" s="30"/>
      <c r="G50" s="30"/>
      <c r="H50" s="30"/>
      <c r="I50" s="30"/>
      <c r="J50" s="30"/>
      <c r="K50" s="30"/>
      <c r="L50" s="30"/>
      <c r="M50" s="30"/>
      <c r="N50" s="30"/>
      <c r="O50" s="30"/>
      <c r="P50" s="30"/>
      <c r="Q50" s="30"/>
      <c r="R50" s="30"/>
      <c r="S50" s="28"/>
      <c r="T50" s="27"/>
      <c r="U50" s="28"/>
      <c r="V50" s="27"/>
      <c r="W50" s="28"/>
      <c r="X50" s="29">
        <f t="shared" si="2"/>
        <v>0</v>
      </c>
      <c r="Y50" s="27"/>
      <c r="Z50" s="30"/>
      <c r="AA50" s="28"/>
      <c r="AB50" s="31">
        <f t="shared" si="1"/>
        <v>0</v>
      </c>
      <c r="AC50" s="27"/>
      <c r="AD50" s="30"/>
      <c r="AE50" s="28"/>
      <c r="AF50" s="52"/>
      <c r="AG50" s="80"/>
      <c r="AH50" s="62"/>
      <c r="AI50" s="28"/>
      <c r="AJ50" s="32"/>
      <c r="AK50" s="69"/>
      <c r="AL50" s="28"/>
      <c r="AM50" s="69"/>
      <c r="AN50" s="28"/>
      <c r="AO50" s="135"/>
      <c r="AP50" s="135"/>
      <c r="AQ50" s="135"/>
      <c r="AR50" s="135"/>
      <c r="AS50" s="255"/>
      <c r="AT50" s="255"/>
      <c r="AU50" s="135"/>
      <c r="AV50" s="135"/>
      <c r="AW50" s="135"/>
      <c r="AX50" s="256" t="s">
        <v>134</v>
      </c>
      <c r="BX50" s="242"/>
      <c r="BY50" s="242"/>
      <c r="CG50" s="243">
        <v>0</v>
      </c>
      <c r="CI50" s="243">
        <v>0</v>
      </c>
      <c r="CJ50" s="243">
        <v>0</v>
      </c>
      <c r="CK50" s="243">
        <v>0</v>
      </c>
      <c r="CL50" s="243">
        <v>0</v>
      </c>
      <c r="CM50" s="243">
        <v>0</v>
      </c>
      <c r="CS50" s="243"/>
      <c r="CT50" s="243"/>
    </row>
    <row r="51" spans="1:98" x14ac:dyDescent="0.2">
      <c r="A51" s="48" t="s">
        <v>175</v>
      </c>
      <c r="B51" s="22">
        <f t="shared" si="3"/>
        <v>0</v>
      </c>
      <c r="C51" s="27"/>
      <c r="D51" s="49"/>
      <c r="E51" s="30"/>
      <c r="F51" s="30"/>
      <c r="G51" s="30"/>
      <c r="H51" s="30"/>
      <c r="I51" s="30"/>
      <c r="J51" s="30"/>
      <c r="K51" s="30"/>
      <c r="L51" s="30"/>
      <c r="M51" s="30"/>
      <c r="N51" s="30"/>
      <c r="O51" s="30"/>
      <c r="P51" s="30"/>
      <c r="Q51" s="30"/>
      <c r="R51" s="30"/>
      <c r="S51" s="28"/>
      <c r="T51" s="27"/>
      <c r="U51" s="28"/>
      <c r="V51" s="27"/>
      <c r="W51" s="28"/>
      <c r="X51" s="29">
        <f t="shared" si="2"/>
        <v>0</v>
      </c>
      <c r="Y51" s="27"/>
      <c r="Z51" s="30"/>
      <c r="AA51" s="28"/>
      <c r="AB51" s="31">
        <f t="shared" si="1"/>
        <v>0</v>
      </c>
      <c r="AC51" s="27"/>
      <c r="AD51" s="30"/>
      <c r="AE51" s="28"/>
      <c r="AF51" s="52"/>
      <c r="AG51" s="28"/>
      <c r="AH51" s="62"/>
      <c r="AI51" s="28"/>
      <c r="AJ51" s="32"/>
      <c r="AK51" s="69"/>
      <c r="AL51" s="28"/>
      <c r="AM51" s="69"/>
      <c r="AN51" s="28"/>
      <c r="AO51" s="135"/>
      <c r="AP51" s="135"/>
      <c r="AQ51" s="135"/>
      <c r="AR51" s="135"/>
      <c r="AS51" s="255"/>
      <c r="AT51" s="255"/>
      <c r="AU51" s="135"/>
      <c r="AV51" s="135"/>
      <c r="AW51" s="135"/>
      <c r="AX51" s="256" t="s">
        <v>134</v>
      </c>
      <c r="BX51" s="242"/>
      <c r="BY51" s="242"/>
      <c r="CG51" s="243">
        <v>0</v>
      </c>
      <c r="CI51" s="243">
        <v>0</v>
      </c>
      <c r="CJ51" s="243">
        <v>0</v>
      </c>
      <c r="CK51" s="243">
        <v>0</v>
      </c>
      <c r="CL51" s="243">
        <v>0</v>
      </c>
      <c r="CM51" s="243">
        <v>0</v>
      </c>
      <c r="CS51" s="243"/>
      <c r="CT51" s="243"/>
    </row>
    <row r="52" spans="1:98" x14ac:dyDescent="0.2">
      <c r="A52" s="48" t="s">
        <v>176</v>
      </c>
      <c r="B52" s="22">
        <f t="shared" si="3"/>
        <v>0</v>
      </c>
      <c r="C52" s="27"/>
      <c r="D52" s="49"/>
      <c r="E52" s="30"/>
      <c r="F52" s="30"/>
      <c r="G52" s="30"/>
      <c r="H52" s="30"/>
      <c r="I52" s="30"/>
      <c r="J52" s="30"/>
      <c r="K52" s="30"/>
      <c r="L52" s="30"/>
      <c r="M52" s="30"/>
      <c r="N52" s="30"/>
      <c r="O52" s="30"/>
      <c r="P52" s="30"/>
      <c r="Q52" s="30"/>
      <c r="R52" s="30"/>
      <c r="S52" s="28"/>
      <c r="T52" s="27"/>
      <c r="U52" s="28"/>
      <c r="V52" s="27"/>
      <c r="W52" s="28"/>
      <c r="X52" s="29">
        <f t="shared" si="2"/>
        <v>0</v>
      </c>
      <c r="Y52" s="27"/>
      <c r="Z52" s="30"/>
      <c r="AA52" s="28"/>
      <c r="AB52" s="31">
        <f t="shared" si="1"/>
        <v>0</v>
      </c>
      <c r="AC52" s="27"/>
      <c r="AD52" s="30"/>
      <c r="AE52" s="28"/>
      <c r="AF52" s="52"/>
      <c r="AG52" s="71"/>
      <c r="AH52" s="27"/>
      <c r="AI52" s="28"/>
      <c r="AJ52" s="32"/>
      <c r="AK52" s="33"/>
      <c r="AL52" s="28"/>
      <c r="AM52" s="259"/>
      <c r="AN52" s="71"/>
      <c r="AO52" s="118"/>
      <c r="AP52" s="28"/>
      <c r="AQ52" s="135"/>
      <c r="AR52" s="135"/>
      <c r="AS52" s="255"/>
      <c r="AT52" s="255"/>
      <c r="AU52" s="135"/>
      <c r="AV52" s="135"/>
      <c r="AW52" s="135"/>
      <c r="AX52" s="256" t="s">
        <v>134</v>
      </c>
      <c r="BX52" s="242"/>
      <c r="BY52" s="242"/>
      <c r="CG52" s="243">
        <v>0</v>
      </c>
      <c r="CI52" s="243">
        <v>0</v>
      </c>
      <c r="CJ52" s="243">
        <v>0</v>
      </c>
      <c r="CK52" s="243">
        <v>0</v>
      </c>
      <c r="CL52" s="243">
        <v>0</v>
      </c>
      <c r="CM52" s="243">
        <v>0</v>
      </c>
      <c r="CS52" s="243"/>
      <c r="CT52" s="243"/>
    </row>
    <row r="53" spans="1:98" x14ac:dyDescent="0.2">
      <c r="A53" s="48" t="s">
        <v>177</v>
      </c>
      <c r="B53" s="22">
        <f t="shared" si="3"/>
        <v>0</v>
      </c>
      <c r="C53" s="27"/>
      <c r="D53" s="49"/>
      <c r="E53" s="30"/>
      <c r="F53" s="30"/>
      <c r="G53" s="30"/>
      <c r="H53" s="30"/>
      <c r="I53" s="30"/>
      <c r="J53" s="30"/>
      <c r="K53" s="30"/>
      <c r="L53" s="30"/>
      <c r="M53" s="30"/>
      <c r="N53" s="30"/>
      <c r="O53" s="30"/>
      <c r="P53" s="30"/>
      <c r="Q53" s="30"/>
      <c r="R53" s="30"/>
      <c r="S53" s="28"/>
      <c r="T53" s="27"/>
      <c r="U53" s="28"/>
      <c r="V53" s="27"/>
      <c r="W53" s="28"/>
      <c r="X53" s="29">
        <f t="shared" si="2"/>
        <v>0</v>
      </c>
      <c r="Y53" s="27"/>
      <c r="Z53" s="30"/>
      <c r="AA53" s="28"/>
      <c r="AB53" s="31">
        <f t="shared" si="1"/>
        <v>0</v>
      </c>
      <c r="AC53" s="27"/>
      <c r="AD53" s="30"/>
      <c r="AE53" s="28"/>
      <c r="AF53" s="52"/>
      <c r="AG53" s="71"/>
      <c r="AH53" s="27"/>
      <c r="AI53" s="28"/>
      <c r="AJ53" s="32"/>
      <c r="AK53" s="33"/>
      <c r="AL53" s="28"/>
      <c r="AM53" s="259"/>
      <c r="AN53" s="71"/>
      <c r="AO53" s="118"/>
      <c r="AP53" s="28"/>
      <c r="AQ53" s="135"/>
      <c r="AR53" s="135"/>
      <c r="AS53" s="255"/>
      <c r="AT53" s="255"/>
      <c r="AU53" s="135"/>
      <c r="AV53" s="135"/>
      <c r="AW53" s="135"/>
      <c r="AX53" s="256" t="s">
        <v>134</v>
      </c>
      <c r="BX53" s="242"/>
      <c r="BY53" s="242"/>
      <c r="CG53" s="243">
        <v>0</v>
      </c>
      <c r="CI53" s="243">
        <v>0</v>
      </c>
      <c r="CJ53" s="243">
        <v>0</v>
      </c>
      <c r="CK53" s="243">
        <v>0</v>
      </c>
      <c r="CL53" s="243">
        <v>0</v>
      </c>
      <c r="CM53" s="243">
        <v>0</v>
      </c>
      <c r="CS53" s="243"/>
      <c r="CT53" s="243"/>
    </row>
    <row r="54" spans="1:98" x14ac:dyDescent="0.2">
      <c r="A54" s="48" t="s">
        <v>178</v>
      </c>
      <c r="B54" s="22">
        <f t="shared" si="3"/>
        <v>0</v>
      </c>
      <c r="C54" s="27"/>
      <c r="D54" s="49"/>
      <c r="E54" s="30"/>
      <c r="F54" s="30"/>
      <c r="G54" s="30"/>
      <c r="H54" s="30"/>
      <c r="I54" s="30"/>
      <c r="J54" s="30"/>
      <c r="K54" s="30"/>
      <c r="L54" s="30"/>
      <c r="M54" s="30"/>
      <c r="N54" s="30"/>
      <c r="O54" s="30"/>
      <c r="P54" s="30"/>
      <c r="Q54" s="30"/>
      <c r="R54" s="30"/>
      <c r="S54" s="28"/>
      <c r="T54" s="27"/>
      <c r="U54" s="28"/>
      <c r="V54" s="27"/>
      <c r="W54" s="28"/>
      <c r="X54" s="29">
        <f t="shared" si="2"/>
        <v>0</v>
      </c>
      <c r="Y54" s="27"/>
      <c r="Z54" s="30"/>
      <c r="AA54" s="28"/>
      <c r="AB54" s="31">
        <f t="shared" si="1"/>
        <v>0</v>
      </c>
      <c r="AC54" s="27"/>
      <c r="AD54" s="30"/>
      <c r="AE54" s="28"/>
      <c r="AF54" s="52"/>
      <c r="AG54" s="71"/>
      <c r="AH54" s="27"/>
      <c r="AI54" s="28"/>
      <c r="AJ54" s="32"/>
      <c r="AK54" s="33"/>
      <c r="AL54" s="28"/>
      <c r="AM54" s="259"/>
      <c r="AN54" s="71"/>
      <c r="AO54" s="118"/>
      <c r="AP54" s="28"/>
      <c r="AQ54" s="135"/>
      <c r="AR54" s="135"/>
      <c r="AS54" s="255"/>
      <c r="AT54" s="255"/>
      <c r="AU54" s="135"/>
      <c r="AV54" s="135"/>
      <c r="AW54" s="135"/>
      <c r="AX54" s="256" t="s">
        <v>134</v>
      </c>
      <c r="BX54" s="242"/>
      <c r="BY54" s="242"/>
      <c r="CG54" s="243">
        <v>0</v>
      </c>
      <c r="CI54" s="243">
        <v>0</v>
      </c>
      <c r="CJ54" s="243">
        <v>0</v>
      </c>
      <c r="CK54" s="243">
        <v>0</v>
      </c>
      <c r="CL54" s="243">
        <v>0</v>
      </c>
      <c r="CM54" s="243">
        <v>0</v>
      </c>
      <c r="CS54" s="243"/>
      <c r="CT54" s="243"/>
    </row>
    <row r="55" spans="1:98" x14ac:dyDescent="0.2">
      <c r="A55" s="21" t="s">
        <v>179</v>
      </c>
      <c r="B55" s="22">
        <f t="shared" si="3"/>
        <v>175</v>
      </c>
      <c r="C55" s="27"/>
      <c r="D55" s="49"/>
      <c r="E55" s="30"/>
      <c r="F55" s="30">
        <v>1</v>
      </c>
      <c r="G55" s="30"/>
      <c r="H55" s="30">
        <v>4</v>
      </c>
      <c r="I55" s="30">
        <v>2</v>
      </c>
      <c r="J55" s="30">
        <v>2</v>
      </c>
      <c r="K55" s="30">
        <v>4</v>
      </c>
      <c r="L55" s="30">
        <v>4</v>
      </c>
      <c r="M55" s="30">
        <v>14</v>
      </c>
      <c r="N55" s="30">
        <v>18</v>
      </c>
      <c r="O55" s="30">
        <v>25</v>
      </c>
      <c r="P55" s="30">
        <v>22</v>
      </c>
      <c r="Q55" s="30">
        <v>30</v>
      </c>
      <c r="R55" s="30">
        <v>13</v>
      </c>
      <c r="S55" s="28">
        <v>36</v>
      </c>
      <c r="T55" s="27"/>
      <c r="U55" s="28">
        <v>175</v>
      </c>
      <c r="V55" s="27">
        <v>90</v>
      </c>
      <c r="W55" s="28">
        <v>85</v>
      </c>
      <c r="X55" s="29">
        <f t="shared" si="2"/>
        <v>0</v>
      </c>
      <c r="Y55" s="27"/>
      <c r="Z55" s="30"/>
      <c r="AA55" s="28"/>
      <c r="AB55" s="31">
        <f t="shared" si="1"/>
        <v>56</v>
      </c>
      <c r="AC55" s="27">
        <v>56</v>
      </c>
      <c r="AD55" s="30"/>
      <c r="AE55" s="28"/>
      <c r="AF55" s="52">
        <v>46</v>
      </c>
      <c r="AG55" s="71">
        <v>0</v>
      </c>
      <c r="AH55" s="27"/>
      <c r="AI55" s="28">
        <v>19</v>
      </c>
      <c r="AJ55" s="32"/>
      <c r="AK55" s="33"/>
      <c r="AL55" s="28"/>
      <c r="AM55" s="259"/>
      <c r="AN55" s="71">
        <v>2</v>
      </c>
      <c r="AO55" s="118"/>
      <c r="AP55" s="28"/>
      <c r="AQ55" s="135"/>
      <c r="AR55" s="135"/>
      <c r="AS55" s="255"/>
      <c r="AT55" s="255"/>
      <c r="AU55" s="135"/>
      <c r="AV55" s="135"/>
      <c r="AW55" s="135"/>
      <c r="AX55" s="256" t="s">
        <v>134</v>
      </c>
      <c r="BX55" s="242"/>
      <c r="BY55" s="242"/>
      <c r="CG55" s="243">
        <v>0</v>
      </c>
      <c r="CI55" s="243">
        <v>0</v>
      </c>
      <c r="CJ55" s="243">
        <v>0</v>
      </c>
      <c r="CK55" s="243">
        <v>0</v>
      </c>
      <c r="CL55" s="243">
        <v>0</v>
      </c>
      <c r="CM55" s="243">
        <v>0</v>
      </c>
      <c r="CS55" s="243"/>
      <c r="CT55" s="243"/>
    </row>
    <row r="56" spans="1:98" x14ac:dyDescent="0.2">
      <c r="A56" s="67" t="s">
        <v>180</v>
      </c>
      <c r="B56" s="22">
        <f t="shared" si="3"/>
        <v>254</v>
      </c>
      <c r="C56" s="27"/>
      <c r="D56" s="49"/>
      <c r="E56" s="30">
        <v>5</v>
      </c>
      <c r="F56" s="30">
        <v>11</v>
      </c>
      <c r="G56" s="30">
        <v>40</v>
      </c>
      <c r="H56" s="30">
        <v>64</v>
      </c>
      <c r="I56" s="30">
        <v>69</v>
      </c>
      <c r="J56" s="30">
        <v>42</v>
      </c>
      <c r="K56" s="30">
        <v>19</v>
      </c>
      <c r="L56" s="30">
        <v>4</v>
      </c>
      <c r="M56" s="30"/>
      <c r="N56" s="30"/>
      <c r="O56" s="30"/>
      <c r="P56" s="30"/>
      <c r="Q56" s="30"/>
      <c r="R56" s="30"/>
      <c r="S56" s="28"/>
      <c r="T56" s="27">
        <v>5</v>
      </c>
      <c r="U56" s="28">
        <v>249</v>
      </c>
      <c r="V56" s="27"/>
      <c r="W56" s="28">
        <v>254</v>
      </c>
      <c r="X56" s="29">
        <f t="shared" si="2"/>
        <v>0</v>
      </c>
      <c r="Y56" s="27"/>
      <c r="Z56" s="30"/>
      <c r="AA56" s="28"/>
      <c r="AB56" s="31">
        <f t="shared" si="1"/>
        <v>113</v>
      </c>
      <c r="AC56" s="27">
        <v>113</v>
      </c>
      <c r="AD56" s="30"/>
      <c r="AE56" s="28"/>
      <c r="AF56" s="52">
        <v>80</v>
      </c>
      <c r="AG56" s="71">
        <v>0</v>
      </c>
      <c r="AH56" s="27"/>
      <c r="AI56" s="28">
        <v>46</v>
      </c>
      <c r="AJ56" s="32"/>
      <c r="AK56" s="33"/>
      <c r="AL56" s="28">
        <v>2</v>
      </c>
      <c r="AM56" s="259"/>
      <c r="AN56" s="71">
        <v>61</v>
      </c>
      <c r="AO56" s="118"/>
      <c r="AP56" s="28"/>
      <c r="AQ56" s="135"/>
      <c r="AR56" s="135"/>
      <c r="AS56" s="255"/>
      <c r="AT56" s="255"/>
      <c r="AU56" s="135"/>
      <c r="AV56" s="135"/>
      <c r="AW56" s="135"/>
      <c r="AX56" s="256" t="s">
        <v>134</v>
      </c>
      <c r="BX56" s="242"/>
      <c r="BY56" s="242"/>
      <c r="CG56" s="243">
        <v>0</v>
      </c>
      <c r="CI56" s="243">
        <v>0</v>
      </c>
      <c r="CJ56" s="243">
        <v>0</v>
      </c>
      <c r="CK56" s="243">
        <v>0</v>
      </c>
      <c r="CL56" s="243">
        <v>0</v>
      </c>
      <c r="CM56" s="243">
        <v>0</v>
      </c>
      <c r="CS56" s="243"/>
      <c r="CT56" s="243"/>
    </row>
    <row r="57" spans="1:98" x14ac:dyDescent="0.2">
      <c r="A57" s="67" t="s">
        <v>181</v>
      </c>
      <c r="B57" s="22">
        <f>SUM(C57+D57+E57+F57+G57+H57+I57+J57+K57)</f>
        <v>0</v>
      </c>
      <c r="C57" s="27"/>
      <c r="D57" s="49"/>
      <c r="E57" s="30"/>
      <c r="F57" s="30"/>
      <c r="G57" s="30"/>
      <c r="H57" s="30"/>
      <c r="I57" s="30"/>
      <c r="J57" s="30"/>
      <c r="K57" s="30"/>
      <c r="L57" s="251"/>
      <c r="M57" s="251"/>
      <c r="N57" s="251"/>
      <c r="O57" s="251"/>
      <c r="P57" s="251"/>
      <c r="Q57" s="251"/>
      <c r="R57" s="251"/>
      <c r="S57" s="251"/>
      <c r="T57" s="27"/>
      <c r="U57" s="28"/>
      <c r="V57" s="27"/>
      <c r="W57" s="28"/>
      <c r="X57" s="29">
        <f t="shared" si="2"/>
        <v>0</v>
      </c>
      <c r="Y57" s="27"/>
      <c r="Z57" s="30"/>
      <c r="AA57" s="28"/>
      <c r="AB57" s="31">
        <f t="shared" si="1"/>
        <v>0</v>
      </c>
      <c r="AC57" s="27"/>
      <c r="AD57" s="30"/>
      <c r="AE57" s="28"/>
      <c r="AF57" s="52"/>
      <c r="AG57" s="71"/>
      <c r="AH57" s="27"/>
      <c r="AI57" s="28"/>
      <c r="AJ57" s="32"/>
      <c r="AK57" s="33"/>
      <c r="AL57" s="28"/>
      <c r="AM57" s="259"/>
      <c r="AN57" s="71"/>
      <c r="AO57" s="118"/>
      <c r="AP57" s="28"/>
      <c r="AQ57" s="135"/>
      <c r="AR57" s="135"/>
      <c r="AS57" s="255"/>
      <c r="AT57" s="255"/>
      <c r="AU57" s="135"/>
      <c r="AV57" s="135"/>
      <c r="AW57" s="135"/>
      <c r="AX57" s="256" t="s">
        <v>134</v>
      </c>
      <c r="BX57" s="242"/>
      <c r="BY57" s="242"/>
      <c r="CF57" s="243" t="s">
        <v>225</v>
      </c>
      <c r="CG57" s="243">
        <v>0</v>
      </c>
      <c r="CI57" s="243">
        <v>0</v>
      </c>
      <c r="CJ57" s="243">
        <v>0</v>
      </c>
      <c r="CK57" s="243">
        <v>0</v>
      </c>
      <c r="CL57" s="243">
        <v>1</v>
      </c>
      <c r="CM57" s="243">
        <v>0</v>
      </c>
      <c r="CS57" s="243"/>
      <c r="CT57" s="243"/>
    </row>
    <row r="58" spans="1:98" x14ac:dyDescent="0.2">
      <c r="A58" s="67" t="s">
        <v>182</v>
      </c>
      <c r="B58" s="22">
        <f>SUM(C58+D58+E58+F58+G58+H58+I58+J58+K58+L58+M58+N58+O58+P58+Q58+R58+S58)</f>
        <v>414</v>
      </c>
      <c r="C58" s="27">
        <v>5</v>
      </c>
      <c r="D58" s="49">
        <v>5</v>
      </c>
      <c r="E58" s="30">
        <v>15</v>
      </c>
      <c r="F58" s="30">
        <v>24</v>
      </c>
      <c r="G58" s="30">
        <v>16</v>
      </c>
      <c r="H58" s="30">
        <v>34</v>
      </c>
      <c r="I58" s="30">
        <v>48</v>
      </c>
      <c r="J58" s="30">
        <v>45</v>
      </c>
      <c r="K58" s="30">
        <v>39</v>
      </c>
      <c r="L58" s="30">
        <v>59</v>
      </c>
      <c r="M58" s="30">
        <v>49</v>
      </c>
      <c r="N58" s="30">
        <v>23</v>
      </c>
      <c r="O58" s="30">
        <v>20</v>
      </c>
      <c r="P58" s="30">
        <v>16</v>
      </c>
      <c r="Q58" s="30">
        <v>5</v>
      </c>
      <c r="R58" s="30">
        <v>10</v>
      </c>
      <c r="S58" s="28">
        <v>1</v>
      </c>
      <c r="T58" s="27">
        <v>25</v>
      </c>
      <c r="U58" s="28">
        <v>389</v>
      </c>
      <c r="V58" s="27"/>
      <c r="W58" s="28">
        <v>414</v>
      </c>
      <c r="X58" s="29">
        <f t="shared" si="2"/>
        <v>21</v>
      </c>
      <c r="Y58" s="27">
        <v>21</v>
      </c>
      <c r="Z58" s="30"/>
      <c r="AA58" s="28"/>
      <c r="AB58" s="31">
        <f t="shared" si="1"/>
        <v>208</v>
      </c>
      <c r="AC58" s="27">
        <v>208</v>
      </c>
      <c r="AD58" s="30"/>
      <c r="AE58" s="28"/>
      <c r="AF58" s="52">
        <v>149</v>
      </c>
      <c r="AG58" s="71">
        <v>0</v>
      </c>
      <c r="AH58" s="27">
        <v>4</v>
      </c>
      <c r="AI58" s="28">
        <v>75</v>
      </c>
      <c r="AJ58" s="32"/>
      <c r="AK58" s="33"/>
      <c r="AL58" s="28">
        <v>3</v>
      </c>
      <c r="AM58" s="259">
        <v>2</v>
      </c>
      <c r="AN58" s="71">
        <v>134</v>
      </c>
      <c r="AO58" s="118"/>
      <c r="AP58" s="28"/>
      <c r="AQ58" s="135"/>
      <c r="AR58" s="135"/>
      <c r="AS58" s="255"/>
      <c r="AT58" s="255"/>
      <c r="AU58" s="135"/>
      <c r="AV58" s="135"/>
      <c r="AW58" s="135"/>
      <c r="AX58" s="256" t="s">
        <v>134</v>
      </c>
      <c r="BX58" s="242"/>
      <c r="BY58" s="242"/>
      <c r="CG58" s="243">
        <v>0</v>
      </c>
      <c r="CI58" s="243">
        <v>0</v>
      </c>
      <c r="CJ58" s="243">
        <v>0</v>
      </c>
      <c r="CK58" s="243">
        <v>0</v>
      </c>
      <c r="CL58" s="243">
        <v>0</v>
      </c>
      <c r="CM58" s="243">
        <v>0</v>
      </c>
      <c r="CS58" s="243"/>
      <c r="CT58" s="243"/>
    </row>
    <row r="59" spans="1:98" x14ac:dyDescent="0.2">
      <c r="A59" s="48" t="s">
        <v>183</v>
      </c>
      <c r="B59" s="22">
        <f>SUM(C59+D59+E59+F59+G59+H59+I59+J59+K59+L59+M59+N59+O59+P59+Q59+R59+S59)</f>
        <v>567</v>
      </c>
      <c r="C59" s="27">
        <v>28</v>
      </c>
      <c r="D59" s="49">
        <v>12</v>
      </c>
      <c r="E59" s="30">
        <v>4</v>
      </c>
      <c r="F59" s="30">
        <v>13</v>
      </c>
      <c r="G59" s="30">
        <v>4</v>
      </c>
      <c r="H59" s="30">
        <v>5</v>
      </c>
      <c r="I59" s="30">
        <v>29</v>
      </c>
      <c r="J59" s="30">
        <v>12</v>
      </c>
      <c r="K59" s="30">
        <v>9</v>
      </c>
      <c r="L59" s="30">
        <v>21</v>
      </c>
      <c r="M59" s="30">
        <v>34</v>
      </c>
      <c r="N59" s="30">
        <v>40</v>
      </c>
      <c r="O59" s="30">
        <v>39</v>
      </c>
      <c r="P59" s="30">
        <v>67</v>
      </c>
      <c r="Q59" s="30">
        <v>75</v>
      </c>
      <c r="R59" s="30">
        <v>95</v>
      </c>
      <c r="S59" s="28">
        <v>80</v>
      </c>
      <c r="T59" s="27">
        <v>44</v>
      </c>
      <c r="U59" s="28">
        <v>523</v>
      </c>
      <c r="V59" s="27">
        <v>260</v>
      </c>
      <c r="W59" s="28">
        <v>307</v>
      </c>
      <c r="X59" s="29">
        <f t="shared" si="2"/>
        <v>26</v>
      </c>
      <c r="Y59" s="27">
        <v>26</v>
      </c>
      <c r="Z59" s="30"/>
      <c r="AA59" s="28"/>
      <c r="AB59" s="31">
        <f t="shared" si="1"/>
        <v>254</v>
      </c>
      <c r="AC59" s="27">
        <v>254</v>
      </c>
      <c r="AD59" s="30"/>
      <c r="AE59" s="28"/>
      <c r="AF59" s="52">
        <v>214</v>
      </c>
      <c r="AG59" s="71">
        <v>15</v>
      </c>
      <c r="AH59" s="27">
        <v>1</v>
      </c>
      <c r="AI59" s="28">
        <v>10</v>
      </c>
      <c r="AJ59" s="32">
        <v>77</v>
      </c>
      <c r="AK59" s="33">
        <v>1</v>
      </c>
      <c r="AL59" s="28"/>
      <c r="AM59" s="259">
        <v>3</v>
      </c>
      <c r="AN59" s="71">
        <v>64</v>
      </c>
      <c r="AO59" s="118"/>
      <c r="AP59" s="28"/>
      <c r="AQ59" s="135"/>
      <c r="AR59" s="135"/>
      <c r="AS59" s="255"/>
      <c r="AT59" s="255"/>
      <c r="AU59" s="135"/>
      <c r="AV59" s="135"/>
      <c r="AW59" s="135"/>
      <c r="AX59" s="256" t="s">
        <v>134</v>
      </c>
      <c r="BX59" s="242"/>
      <c r="BY59" s="242"/>
      <c r="CG59" s="243">
        <v>0</v>
      </c>
      <c r="CI59" s="243">
        <v>0</v>
      </c>
      <c r="CJ59" s="243">
        <v>0</v>
      </c>
      <c r="CK59" s="243">
        <v>0</v>
      </c>
      <c r="CL59" s="243">
        <v>0</v>
      </c>
      <c r="CM59" s="243">
        <v>0</v>
      </c>
      <c r="CS59" s="243"/>
      <c r="CT59" s="243"/>
    </row>
    <row r="60" spans="1:98" x14ac:dyDescent="0.2">
      <c r="A60" s="48" t="s">
        <v>184</v>
      </c>
      <c r="B60" s="22">
        <f>SUM(C60+D60+E60+F60+G60+H60+I60+J60+K60+L60+M60+N60+O60+P60+Q60+R60+S60)</f>
        <v>416</v>
      </c>
      <c r="C60" s="27">
        <v>38</v>
      </c>
      <c r="D60" s="49">
        <v>64</v>
      </c>
      <c r="E60" s="30">
        <v>34</v>
      </c>
      <c r="F60" s="30">
        <v>12</v>
      </c>
      <c r="G60" s="30">
        <v>12</v>
      </c>
      <c r="H60" s="30">
        <v>2</v>
      </c>
      <c r="I60" s="30">
        <v>8</v>
      </c>
      <c r="J60" s="30">
        <v>6</v>
      </c>
      <c r="K60" s="30">
        <v>17</v>
      </c>
      <c r="L60" s="30">
        <v>11</v>
      </c>
      <c r="M60" s="30">
        <v>26</v>
      </c>
      <c r="N60" s="30">
        <v>37</v>
      </c>
      <c r="O60" s="30">
        <v>39</v>
      </c>
      <c r="P60" s="30">
        <v>38</v>
      </c>
      <c r="Q60" s="30">
        <v>32</v>
      </c>
      <c r="R60" s="30">
        <v>25</v>
      </c>
      <c r="S60" s="28">
        <v>15</v>
      </c>
      <c r="T60" s="27">
        <v>136</v>
      </c>
      <c r="U60" s="28">
        <v>280</v>
      </c>
      <c r="V60" s="27">
        <v>195</v>
      </c>
      <c r="W60" s="28">
        <v>221</v>
      </c>
      <c r="X60" s="29">
        <f t="shared" si="2"/>
        <v>85</v>
      </c>
      <c r="Y60" s="27">
        <v>85</v>
      </c>
      <c r="Z60" s="30"/>
      <c r="AA60" s="28"/>
      <c r="AB60" s="31">
        <f t="shared" si="1"/>
        <v>189</v>
      </c>
      <c r="AC60" s="27">
        <v>188</v>
      </c>
      <c r="AD60" s="30"/>
      <c r="AE60" s="28">
        <v>1</v>
      </c>
      <c r="AF60" s="52">
        <v>244</v>
      </c>
      <c r="AG60" s="28">
        <v>0</v>
      </c>
      <c r="AH60" s="27">
        <v>7</v>
      </c>
      <c r="AI60" s="28">
        <v>35</v>
      </c>
      <c r="AJ60" s="32"/>
      <c r="AK60" s="33"/>
      <c r="AL60" s="28"/>
      <c r="AM60" s="259">
        <v>22</v>
      </c>
      <c r="AN60" s="71">
        <v>50</v>
      </c>
      <c r="AO60" s="118"/>
      <c r="AP60" s="28"/>
      <c r="AQ60" s="135">
        <v>76</v>
      </c>
      <c r="AR60" s="135"/>
      <c r="AS60" s="255"/>
      <c r="AT60" s="255"/>
      <c r="AU60" s="135"/>
      <c r="AV60" s="135"/>
      <c r="AW60" s="135"/>
      <c r="AX60" s="256" t="s">
        <v>134</v>
      </c>
      <c r="BX60" s="242"/>
      <c r="BY60" s="242"/>
      <c r="CG60" s="243">
        <v>0</v>
      </c>
      <c r="CI60" s="243">
        <v>0</v>
      </c>
      <c r="CJ60" s="243">
        <v>0</v>
      </c>
      <c r="CK60" s="243">
        <v>0</v>
      </c>
      <c r="CL60" s="243">
        <v>0</v>
      </c>
      <c r="CM60" s="243">
        <v>0</v>
      </c>
      <c r="CS60" s="243"/>
      <c r="CT60" s="243"/>
    </row>
    <row r="61" spans="1:98" x14ac:dyDescent="0.2">
      <c r="A61" s="48" t="s">
        <v>185</v>
      </c>
      <c r="B61" s="22">
        <f>SUM(C61+D61+E61+F61+G61+H61+I61+J61+K61)</f>
        <v>260</v>
      </c>
      <c r="C61" s="27">
        <v>97</v>
      </c>
      <c r="D61" s="49">
        <v>83</v>
      </c>
      <c r="E61" s="30">
        <v>80</v>
      </c>
      <c r="F61" s="30"/>
      <c r="G61" s="30"/>
      <c r="H61" s="30"/>
      <c r="I61" s="30"/>
      <c r="J61" s="30"/>
      <c r="K61" s="30"/>
      <c r="L61" s="251"/>
      <c r="M61" s="251"/>
      <c r="N61" s="251"/>
      <c r="O61" s="251"/>
      <c r="P61" s="251"/>
      <c r="Q61" s="251"/>
      <c r="R61" s="251"/>
      <c r="S61" s="251"/>
      <c r="T61" s="27">
        <v>260</v>
      </c>
      <c r="U61" s="28"/>
      <c r="V61" s="27">
        <v>127</v>
      </c>
      <c r="W61" s="28">
        <v>133</v>
      </c>
      <c r="X61" s="29">
        <f t="shared" si="2"/>
        <v>149</v>
      </c>
      <c r="Y61" s="27">
        <v>149</v>
      </c>
      <c r="Z61" s="30"/>
      <c r="AA61" s="28"/>
      <c r="AB61" s="31">
        <f t="shared" si="1"/>
        <v>0</v>
      </c>
      <c r="AC61" s="27"/>
      <c r="AD61" s="30"/>
      <c r="AE61" s="28"/>
      <c r="AF61" s="52">
        <v>104</v>
      </c>
      <c r="AG61" s="28">
        <v>0</v>
      </c>
      <c r="AH61" s="27">
        <v>37</v>
      </c>
      <c r="AI61" s="28"/>
      <c r="AJ61" s="32"/>
      <c r="AK61" s="33"/>
      <c r="AL61" s="28"/>
      <c r="AM61" s="259">
        <v>68</v>
      </c>
      <c r="AN61" s="71"/>
      <c r="AO61" s="118"/>
      <c r="AP61" s="28"/>
      <c r="AQ61" s="135"/>
      <c r="AR61" s="135"/>
      <c r="AS61" s="255"/>
      <c r="AT61" s="255"/>
      <c r="AU61" s="135"/>
      <c r="AV61" s="135"/>
      <c r="AW61" s="135"/>
      <c r="AX61" s="256" t="s">
        <v>134</v>
      </c>
      <c r="BX61" s="242"/>
      <c r="BY61" s="242"/>
      <c r="CF61" s="243" t="s">
        <v>225</v>
      </c>
      <c r="CG61" s="243">
        <v>0</v>
      </c>
      <c r="CI61" s="243">
        <v>0</v>
      </c>
      <c r="CJ61" s="243">
        <v>0</v>
      </c>
      <c r="CK61" s="243">
        <v>0</v>
      </c>
      <c r="CL61" s="243">
        <v>1</v>
      </c>
      <c r="CM61" s="243">
        <v>0</v>
      </c>
      <c r="CS61" s="243"/>
      <c r="CT61" s="243"/>
    </row>
    <row r="62" spans="1:98" x14ac:dyDescent="0.2">
      <c r="A62" s="48" t="s">
        <v>186</v>
      </c>
      <c r="B62" s="22">
        <f>SUM(C62+D62+E62+F62+G62+H62+I62+J62+K62+L62+M62+N62+O62+P62+Q62+R62+S62)</f>
        <v>727</v>
      </c>
      <c r="C62" s="27"/>
      <c r="D62" s="49"/>
      <c r="E62" s="30">
        <v>1</v>
      </c>
      <c r="F62" s="30">
        <v>47</v>
      </c>
      <c r="G62" s="30">
        <v>35</v>
      </c>
      <c r="H62" s="30">
        <v>29</v>
      </c>
      <c r="I62" s="30">
        <v>31</v>
      </c>
      <c r="J62" s="30">
        <v>26</v>
      </c>
      <c r="K62" s="30">
        <v>56</v>
      </c>
      <c r="L62" s="30">
        <v>57</v>
      </c>
      <c r="M62" s="30">
        <v>86</v>
      </c>
      <c r="N62" s="30">
        <v>92</v>
      </c>
      <c r="O62" s="30">
        <v>64</v>
      </c>
      <c r="P62" s="30">
        <v>79</v>
      </c>
      <c r="Q62" s="30">
        <v>65</v>
      </c>
      <c r="R62" s="30">
        <v>29</v>
      </c>
      <c r="S62" s="28">
        <v>30</v>
      </c>
      <c r="T62" s="27">
        <v>1</v>
      </c>
      <c r="U62" s="28">
        <v>726</v>
      </c>
      <c r="V62" s="27">
        <v>321</v>
      </c>
      <c r="W62" s="28">
        <v>406</v>
      </c>
      <c r="X62" s="29">
        <f t="shared" si="2"/>
        <v>0</v>
      </c>
      <c r="Y62" s="27"/>
      <c r="Z62" s="30"/>
      <c r="AA62" s="28"/>
      <c r="AB62" s="31">
        <f t="shared" si="1"/>
        <v>440</v>
      </c>
      <c r="AC62" s="27">
        <v>439</v>
      </c>
      <c r="AD62" s="30">
        <v>1</v>
      </c>
      <c r="AE62" s="28"/>
      <c r="AF62" s="52">
        <v>335</v>
      </c>
      <c r="AG62" s="80">
        <v>31</v>
      </c>
      <c r="AH62" s="27"/>
      <c r="AI62" s="28">
        <v>117</v>
      </c>
      <c r="AJ62" s="32"/>
      <c r="AK62" s="33"/>
      <c r="AL62" s="28">
        <v>4</v>
      </c>
      <c r="AM62" s="259"/>
      <c r="AN62" s="71">
        <v>178</v>
      </c>
      <c r="AO62" s="118"/>
      <c r="AP62" s="28"/>
      <c r="AQ62" s="135">
        <v>16</v>
      </c>
      <c r="AR62" s="135"/>
      <c r="AS62" s="255"/>
      <c r="AT62" s="255"/>
      <c r="AU62" s="135"/>
      <c r="AV62" s="135"/>
      <c r="AW62" s="135"/>
      <c r="AX62" s="256" t="s">
        <v>134</v>
      </c>
      <c r="BX62" s="242"/>
      <c r="BY62" s="242"/>
      <c r="CG62" s="243">
        <v>0</v>
      </c>
      <c r="CI62" s="243">
        <v>0</v>
      </c>
      <c r="CJ62" s="243">
        <v>0</v>
      </c>
      <c r="CK62" s="243">
        <v>0</v>
      </c>
      <c r="CL62" s="243">
        <v>0</v>
      </c>
      <c r="CM62" s="243">
        <v>0</v>
      </c>
      <c r="CS62" s="243"/>
      <c r="CT62" s="243"/>
    </row>
    <row r="63" spans="1:98" x14ac:dyDescent="0.2">
      <c r="A63" s="48" t="s">
        <v>187</v>
      </c>
      <c r="B63" s="22">
        <f>SUM(C63+D63+E63+F63+G63+H63+I63+J63+K63)</f>
        <v>0</v>
      </c>
      <c r="C63" s="27"/>
      <c r="D63" s="49"/>
      <c r="E63" s="30"/>
      <c r="F63" s="30"/>
      <c r="G63" s="30"/>
      <c r="H63" s="30"/>
      <c r="I63" s="30"/>
      <c r="J63" s="30"/>
      <c r="K63" s="30"/>
      <c r="L63" s="251"/>
      <c r="M63" s="251"/>
      <c r="N63" s="251"/>
      <c r="O63" s="251"/>
      <c r="P63" s="251"/>
      <c r="Q63" s="251"/>
      <c r="R63" s="251"/>
      <c r="S63" s="251"/>
      <c r="T63" s="27"/>
      <c r="U63" s="28"/>
      <c r="V63" s="27"/>
      <c r="W63" s="28"/>
      <c r="X63" s="29">
        <f t="shared" si="2"/>
        <v>0</v>
      </c>
      <c r="Y63" s="27"/>
      <c r="Z63" s="30"/>
      <c r="AA63" s="28"/>
      <c r="AB63" s="31">
        <f t="shared" si="1"/>
        <v>0</v>
      </c>
      <c r="AC63" s="27"/>
      <c r="AD63" s="30"/>
      <c r="AE63" s="28"/>
      <c r="AF63" s="52"/>
      <c r="AG63" s="71"/>
      <c r="AH63" s="27"/>
      <c r="AI63" s="28"/>
      <c r="AJ63" s="32"/>
      <c r="AK63" s="33"/>
      <c r="AL63" s="28"/>
      <c r="AM63" s="259"/>
      <c r="AN63" s="71"/>
      <c r="AO63" s="118"/>
      <c r="AP63" s="28"/>
      <c r="AQ63" s="135"/>
      <c r="AR63" s="135"/>
      <c r="AS63" s="255"/>
      <c r="AT63" s="255"/>
      <c r="AU63" s="135"/>
      <c r="AV63" s="135"/>
      <c r="AW63" s="135"/>
      <c r="AX63" s="256" t="s">
        <v>134</v>
      </c>
      <c r="BX63" s="242"/>
      <c r="BY63" s="242"/>
      <c r="CF63" s="243" t="s">
        <v>225</v>
      </c>
      <c r="CG63" s="243">
        <v>0</v>
      </c>
      <c r="CI63" s="243">
        <v>0</v>
      </c>
      <c r="CJ63" s="243">
        <v>0</v>
      </c>
      <c r="CK63" s="243">
        <v>0</v>
      </c>
      <c r="CL63" s="243">
        <v>1</v>
      </c>
      <c r="CM63" s="243">
        <v>0</v>
      </c>
      <c r="CS63" s="243"/>
      <c r="CT63" s="243"/>
    </row>
    <row r="64" spans="1:98" x14ac:dyDescent="0.2">
      <c r="A64" s="48" t="s">
        <v>188</v>
      </c>
      <c r="B64" s="22">
        <f>SUM(C64+D64+E64+F64+G64+H64+I64+J64+K64+L64+M64+N64+O64+P64+Q64+R64+S64)</f>
        <v>281</v>
      </c>
      <c r="C64" s="27"/>
      <c r="D64" s="49"/>
      <c r="E64" s="30"/>
      <c r="F64" s="30">
        <v>3</v>
      </c>
      <c r="G64" s="30">
        <v>6</v>
      </c>
      <c r="H64" s="30">
        <v>9</v>
      </c>
      <c r="I64" s="30">
        <v>4</v>
      </c>
      <c r="J64" s="30">
        <v>5</v>
      </c>
      <c r="K64" s="30">
        <v>22</v>
      </c>
      <c r="L64" s="30">
        <v>15</v>
      </c>
      <c r="M64" s="30">
        <v>22</v>
      </c>
      <c r="N64" s="30">
        <v>20</v>
      </c>
      <c r="O64" s="30">
        <v>26</v>
      </c>
      <c r="P64" s="30">
        <v>39</v>
      </c>
      <c r="Q64" s="30">
        <v>42</v>
      </c>
      <c r="R64" s="30">
        <v>36</v>
      </c>
      <c r="S64" s="28">
        <v>32</v>
      </c>
      <c r="T64" s="27"/>
      <c r="U64" s="28">
        <v>281</v>
      </c>
      <c r="V64" s="27">
        <v>225</v>
      </c>
      <c r="W64" s="28">
        <v>56</v>
      </c>
      <c r="X64" s="29">
        <f t="shared" si="2"/>
        <v>0</v>
      </c>
      <c r="Y64" s="27"/>
      <c r="Z64" s="30"/>
      <c r="AA64" s="28"/>
      <c r="AB64" s="31">
        <f t="shared" si="1"/>
        <v>94</v>
      </c>
      <c r="AC64" s="27">
        <v>94</v>
      </c>
      <c r="AD64" s="30"/>
      <c r="AE64" s="28"/>
      <c r="AF64" s="52">
        <v>90</v>
      </c>
      <c r="AG64" s="71">
        <v>10</v>
      </c>
      <c r="AH64" s="27"/>
      <c r="AI64" s="28">
        <v>22</v>
      </c>
      <c r="AJ64" s="32">
        <v>7</v>
      </c>
      <c r="AK64" s="33"/>
      <c r="AL64" s="28">
        <v>8</v>
      </c>
      <c r="AM64" s="259"/>
      <c r="AN64" s="71">
        <v>15</v>
      </c>
      <c r="AO64" s="118"/>
      <c r="AP64" s="28"/>
      <c r="AQ64" s="135">
        <v>15</v>
      </c>
      <c r="AR64" s="135"/>
      <c r="AS64" s="255"/>
      <c r="AT64" s="255"/>
      <c r="AU64" s="135"/>
      <c r="AV64" s="135"/>
      <c r="AW64" s="135"/>
      <c r="AX64" s="256" t="s">
        <v>134</v>
      </c>
      <c r="BX64" s="242"/>
      <c r="BY64" s="242"/>
      <c r="CG64" s="243">
        <v>0</v>
      </c>
      <c r="CI64" s="243">
        <v>0</v>
      </c>
      <c r="CJ64" s="243">
        <v>0</v>
      </c>
      <c r="CK64" s="243">
        <v>0</v>
      </c>
      <c r="CL64" s="243">
        <v>0</v>
      </c>
      <c r="CM64" s="243">
        <v>0</v>
      </c>
      <c r="CS64" s="243"/>
      <c r="CT64" s="243"/>
    </row>
    <row r="65" spans="1:98" x14ac:dyDescent="0.2">
      <c r="A65" s="48" t="s">
        <v>189</v>
      </c>
      <c r="B65" s="22">
        <f>SUM(C65+D65+E65+F65+G65+H65+I65+J65+K65)</f>
        <v>0</v>
      </c>
      <c r="C65" s="27"/>
      <c r="D65" s="49"/>
      <c r="E65" s="30"/>
      <c r="F65" s="30"/>
      <c r="G65" s="30"/>
      <c r="H65" s="30"/>
      <c r="I65" s="30"/>
      <c r="J65" s="30"/>
      <c r="K65" s="30"/>
      <c r="L65" s="251"/>
      <c r="M65" s="251"/>
      <c r="N65" s="251"/>
      <c r="O65" s="251"/>
      <c r="P65" s="251"/>
      <c r="Q65" s="251"/>
      <c r="R65" s="251"/>
      <c r="S65" s="251"/>
      <c r="T65" s="27"/>
      <c r="U65" s="28"/>
      <c r="V65" s="27"/>
      <c r="W65" s="28"/>
      <c r="X65" s="29">
        <f t="shared" si="2"/>
        <v>0</v>
      </c>
      <c r="Y65" s="27"/>
      <c r="Z65" s="30"/>
      <c r="AA65" s="28"/>
      <c r="AB65" s="31">
        <f t="shared" si="1"/>
        <v>0</v>
      </c>
      <c r="AC65" s="27"/>
      <c r="AD65" s="30"/>
      <c r="AE65" s="28"/>
      <c r="AF65" s="52"/>
      <c r="AG65" s="71"/>
      <c r="AH65" s="27"/>
      <c r="AI65" s="28"/>
      <c r="AJ65" s="32"/>
      <c r="AK65" s="33"/>
      <c r="AL65" s="28"/>
      <c r="AM65" s="259"/>
      <c r="AN65" s="71"/>
      <c r="AO65" s="118"/>
      <c r="AP65" s="28"/>
      <c r="AQ65" s="135"/>
      <c r="AR65" s="135"/>
      <c r="AS65" s="255"/>
      <c r="AT65" s="255"/>
      <c r="AU65" s="135"/>
      <c r="AV65" s="135"/>
      <c r="AW65" s="135"/>
      <c r="AX65" s="256" t="s">
        <v>134</v>
      </c>
      <c r="BX65" s="242"/>
      <c r="BY65" s="242"/>
      <c r="CF65" s="243" t="s">
        <v>225</v>
      </c>
      <c r="CG65" s="243">
        <v>0</v>
      </c>
      <c r="CI65" s="243">
        <v>0</v>
      </c>
      <c r="CJ65" s="243">
        <v>0</v>
      </c>
      <c r="CK65" s="243">
        <v>0</v>
      </c>
      <c r="CL65" s="243">
        <v>1</v>
      </c>
      <c r="CM65" s="243">
        <v>0</v>
      </c>
      <c r="CS65" s="243"/>
      <c r="CT65" s="243"/>
    </row>
    <row r="66" spans="1:98" x14ac:dyDescent="0.2">
      <c r="A66" s="48" t="s">
        <v>190</v>
      </c>
      <c r="B66" s="22">
        <f>SUM(C66+D66+E66+F66+G66+H66+I66+J66+K66+L66+M66+N66+O66+P66+Q66+R66+S66)</f>
        <v>0</v>
      </c>
      <c r="C66" s="27"/>
      <c r="D66" s="49"/>
      <c r="E66" s="30"/>
      <c r="F66" s="30"/>
      <c r="G66" s="30"/>
      <c r="H66" s="30"/>
      <c r="I66" s="30"/>
      <c r="J66" s="30"/>
      <c r="K66" s="30"/>
      <c r="L66" s="30"/>
      <c r="M66" s="30"/>
      <c r="N66" s="30"/>
      <c r="O66" s="30"/>
      <c r="P66" s="30"/>
      <c r="Q66" s="30"/>
      <c r="R66" s="30"/>
      <c r="S66" s="28"/>
      <c r="T66" s="27"/>
      <c r="U66" s="28"/>
      <c r="V66" s="27"/>
      <c r="W66" s="28"/>
      <c r="X66" s="29">
        <f t="shared" si="2"/>
        <v>0</v>
      </c>
      <c r="Y66" s="27"/>
      <c r="Z66" s="30"/>
      <c r="AA66" s="28"/>
      <c r="AB66" s="31">
        <f t="shared" si="1"/>
        <v>0</v>
      </c>
      <c r="AC66" s="27"/>
      <c r="AD66" s="30"/>
      <c r="AE66" s="28"/>
      <c r="AF66" s="52"/>
      <c r="AG66" s="28"/>
      <c r="AH66" s="27"/>
      <c r="AI66" s="28"/>
      <c r="AJ66" s="32"/>
      <c r="AK66" s="33"/>
      <c r="AL66" s="28"/>
      <c r="AM66" s="259"/>
      <c r="AN66" s="71"/>
      <c r="AO66" s="118"/>
      <c r="AP66" s="28"/>
      <c r="AQ66" s="135"/>
      <c r="AR66" s="135"/>
      <c r="AS66" s="255"/>
      <c r="AT66" s="255"/>
      <c r="AU66" s="135"/>
      <c r="AV66" s="135"/>
      <c r="AW66" s="135"/>
      <c r="AX66" s="256" t="s">
        <v>134</v>
      </c>
      <c r="BX66" s="242"/>
      <c r="BY66" s="242"/>
      <c r="CG66" s="243">
        <v>0</v>
      </c>
      <c r="CI66" s="243">
        <v>0</v>
      </c>
      <c r="CJ66" s="243">
        <v>0</v>
      </c>
      <c r="CK66" s="243">
        <v>0</v>
      </c>
      <c r="CL66" s="243">
        <v>0</v>
      </c>
      <c r="CM66" s="243">
        <v>0</v>
      </c>
      <c r="CS66" s="243"/>
      <c r="CT66" s="243"/>
    </row>
    <row r="67" spans="1:98" x14ac:dyDescent="0.2">
      <c r="A67" s="48" t="s">
        <v>191</v>
      </c>
      <c r="B67" s="22">
        <f>SUM(C67+D67+E67+F67+G67+H67+I67+J67+K67+L67+M67+N67+O67+P67+Q67+R67+S67)</f>
        <v>0</v>
      </c>
      <c r="C67" s="27"/>
      <c r="D67" s="49"/>
      <c r="E67" s="30"/>
      <c r="F67" s="30"/>
      <c r="G67" s="30"/>
      <c r="H67" s="30"/>
      <c r="I67" s="30"/>
      <c r="J67" s="30"/>
      <c r="K67" s="30"/>
      <c r="L67" s="30"/>
      <c r="M67" s="30"/>
      <c r="N67" s="30"/>
      <c r="O67" s="30"/>
      <c r="P67" s="30"/>
      <c r="Q67" s="30"/>
      <c r="R67" s="30"/>
      <c r="S67" s="28"/>
      <c r="T67" s="27"/>
      <c r="U67" s="28"/>
      <c r="V67" s="27"/>
      <c r="W67" s="28"/>
      <c r="X67" s="29">
        <f t="shared" si="2"/>
        <v>0</v>
      </c>
      <c r="Y67" s="27"/>
      <c r="Z67" s="30"/>
      <c r="AA67" s="28"/>
      <c r="AB67" s="31">
        <f t="shared" si="1"/>
        <v>0</v>
      </c>
      <c r="AC67" s="27"/>
      <c r="AD67" s="30"/>
      <c r="AE67" s="28"/>
      <c r="AF67" s="52"/>
      <c r="AG67" s="28"/>
      <c r="AH67" s="27"/>
      <c r="AI67" s="28"/>
      <c r="AJ67" s="32"/>
      <c r="AK67" s="33"/>
      <c r="AL67" s="28"/>
      <c r="AM67" s="259"/>
      <c r="AN67" s="71"/>
      <c r="AO67" s="118"/>
      <c r="AP67" s="28"/>
      <c r="AQ67" s="135"/>
      <c r="AR67" s="135"/>
      <c r="AS67" s="255"/>
      <c r="AT67" s="255"/>
      <c r="AU67" s="135"/>
      <c r="AV67" s="135"/>
      <c r="AW67" s="135"/>
      <c r="AX67" s="256" t="s">
        <v>134</v>
      </c>
      <c r="BX67" s="242"/>
      <c r="BY67" s="242"/>
      <c r="CG67" s="243">
        <v>0</v>
      </c>
      <c r="CI67" s="243">
        <v>0</v>
      </c>
      <c r="CJ67" s="243">
        <v>0</v>
      </c>
      <c r="CK67" s="243">
        <v>0</v>
      </c>
      <c r="CL67" s="243">
        <v>0</v>
      </c>
      <c r="CM67" s="243">
        <v>0</v>
      </c>
      <c r="CS67" s="243"/>
      <c r="CT67" s="243"/>
    </row>
    <row r="68" spans="1:98" x14ac:dyDescent="0.2">
      <c r="A68" s="48" t="s">
        <v>192</v>
      </c>
      <c r="B68" s="22">
        <f>SUM(C68+D68+E68+F68+G68+H68+I68+J68+K68+L68+M68+N68+O68+P68+Q68+R68+S68)</f>
        <v>0</v>
      </c>
      <c r="C68" s="27"/>
      <c r="D68" s="49"/>
      <c r="E68" s="30"/>
      <c r="F68" s="30"/>
      <c r="G68" s="30"/>
      <c r="H68" s="30"/>
      <c r="I68" s="30"/>
      <c r="J68" s="30"/>
      <c r="K68" s="30"/>
      <c r="L68" s="30"/>
      <c r="M68" s="30"/>
      <c r="N68" s="30"/>
      <c r="O68" s="30"/>
      <c r="P68" s="30"/>
      <c r="Q68" s="30"/>
      <c r="R68" s="30"/>
      <c r="S68" s="28"/>
      <c r="T68" s="27"/>
      <c r="U68" s="28"/>
      <c r="V68" s="27"/>
      <c r="W68" s="28"/>
      <c r="X68" s="29">
        <f t="shared" si="2"/>
        <v>0</v>
      </c>
      <c r="Y68" s="27"/>
      <c r="Z68" s="30"/>
      <c r="AA68" s="28"/>
      <c r="AB68" s="31">
        <f t="shared" si="1"/>
        <v>0</v>
      </c>
      <c r="AC68" s="27"/>
      <c r="AD68" s="30"/>
      <c r="AE68" s="28"/>
      <c r="AF68" s="52"/>
      <c r="AG68" s="260"/>
      <c r="AH68" s="27"/>
      <c r="AI68" s="28"/>
      <c r="AJ68" s="32"/>
      <c r="AK68" s="33"/>
      <c r="AL68" s="28"/>
      <c r="AM68" s="259"/>
      <c r="AN68" s="71"/>
      <c r="AO68" s="122"/>
      <c r="AP68" s="85"/>
      <c r="AQ68" s="80"/>
      <c r="AR68" s="80"/>
      <c r="AS68" s="261"/>
      <c r="AT68" s="261"/>
      <c r="AU68" s="80"/>
      <c r="AV68" s="80"/>
      <c r="AW68" s="80"/>
      <c r="AX68" s="256" t="s">
        <v>134</v>
      </c>
      <c r="BX68" s="242"/>
      <c r="BY68" s="242"/>
      <c r="CG68" s="243">
        <v>0</v>
      </c>
      <c r="CI68" s="243">
        <v>0</v>
      </c>
      <c r="CJ68" s="243">
        <v>0</v>
      </c>
      <c r="CK68" s="243">
        <v>0</v>
      </c>
      <c r="CL68" s="243">
        <v>0</v>
      </c>
      <c r="CM68" s="243">
        <v>0</v>
      </c>
      <c r="CS68" s="243"/>
      <c r="CT68" s="243"/>
    </row>
    <row r="69" spans="1:98" s="274" customFormat="1" ht="13.5" customHeight="1" x14ac:dyDescent="0.15">
      <c r="A69" s="336" t="s">
        <v>38</v>
      </c>
      <c r="B69" s="92">
        <f t="shared" ref="B69:AW69" si="4">SUM(B12:B68)</f>
        <v>6447</v>
      </c>
      <c r="C69" s="93">
        <f t="shared" si="4"/>
        <v>547</v>
      </c>
      <c r="D69" s="96">
        <f t="shared" si="4"/>
        <v>409</v>
      </c>
      <c r="E69" s="95">
        <f t="shared" si="4"/>
        <v>344</v>
      </c>
      <c r="F69" s="95">
        <f t="shared" si="4"/>
        <v>176</v>
      </c>
      <c r="G69" s="95">
        <f t="shared" si="4"/>
        <v>190</v>
      </c>
      <c r="H69" s="95">
        <f t="shared" si="4"/>
        <v>277</v>
      </c>
      <c r="I69" s="95">
        <f t="shared" si="4"/>
        <v>300</v>
      </c>
      <c r="J69" s="95">
        <f t="shared" si="4"/>
        <v>251</v>
      </c>
      <c r="K69" s="95">
        <f t="shared" si="4"/>
        <v>331</v>
      </c>
      <c r="L69" s="95">
        <f t="shared" si="4"/>
        <v>337</v>
      </c>
      <c r="M69" s="95">
        <f t="shared" si="4"/>
        <v>457</v>
      </c>
      <c r="N69" s="95">
        <f t="shared" si="4"/>
        <v>471</v>
      </c>
      <c r="O69" s="95">
        <f t="shared" si="4"/>
        <v>483</v>
      </c>
      <c r="P69" s="95">
        <f t="shared" si="4"/>
        <v>527</v>
      </c>
      <c r="Q69" s="95">
        <f t="shared" si="4"/>
        <v>492</v>
      </c>
      <c r="R69" s="95">
        <f t="shared" si="4"/>
        <v>407</v>
      </c>
      <c r="S69" s="99">
        <f t="shared" si="4"/>
        <v>448</v>
      </c>
      <c r="T69" s="98">
        <f t="shared" si="4"/>
        <v>1300</v>
      </c>
      <c r="U69" s="99">
        <f t="shared" si="4"/>
        <v>5147</v>
      </c>
      <c r="V69" s="98">
        <f t="shared" si="4"/>
        <v>2735</v>
      </c>
      <c r="W69" s="99">
        <f t="shared" si="4"/>
        <v>3712</v>
      </c>
      <c r="X69" s="98">
        <f t="shared" si="4"/>
        <v>710</v>
      </c>
      <c r="Y69" s="98">
        <f t="shared" si="4"/>
        <v>710</v>
      </c>
      <c r="Z69" s="95">
        <f t="shared" si="4"/>
        <v>0</v>
      </c>
      <c r="AA69" s="94">
        <f t="shared" si="4"/>
        <v>0</v>
      </c>
      <c r="AB69" s="93">
        <f t="shared" si="4"/>
        <v>2438</v>
      </c>
      <c r="AC69" s="98">
        <f t="shared" si="4"/>
        <v>2427</v>
      </c>
      <c r="AD69" s="95">
        <f t="shared" si="4"/>
        <v>1</v>
      </c>
      <c r="AE69" s="99">
        <f t="shared" si="4"/>
        <v>10</v>
      </c>
      <c r="AF69" s="98">
        <f t="shared" si="4"/>
        <v>2339</v>
      </c>
      <c r="AG69" s="99">
        <f t="shared" si="4"/>
        <v>107</v>
      </c>
      <c r="AH69" s="94">
        <f t="shared" si="4"/>
        <v>137</v>
      </c>
      <c r="AI69" s="98">
        <f t="shared" si="4"/>
        <v>720</v>
      </c>
      <c r="AJ69" s="99">
        <f t="shared" si="4"/>
        <v>1303</v>
      </c>
      <c r="AK69" s="98">
        <f t="shared" si="4"/>
        <v>12</v>
      </c>
      <c r="AL69" s="99">
        <f t="shared" si="4"/>
        <v>128</v>
      </c>
      <c r="AM69" s="98">
        <f t="shared" si="4"/>
        <v>182</v>
      </c>
      <c r="AN69" s="346">
        <f t="shared" si="4"/>
        <v>725</v>
      </c>
      <c r="AO69" s="346">
        <f t="shared" si="4"/>
        <v>0</v>
      </c>
      <c r="AP69" s="346">
        <f t="shared" si="4"/>
        <v>0</v>
      </c>
      <c r="AQ69" s="346">
        <f t="shared" si="4"/>
        <v>196</v>
      </c>
      <c r="AR69" s="347">
        <f t="shared" si="4"/>
        <v>0</v>
      </c>
      <c r="AS69" s="347">
        <f t="shared" si="4"/>
        <v>0</v>
      </c>
      <c r="AT69" s="348">
        <f t="shared" si="4"/>
        <v>0</v>
      </c>
      <c r="AU69" s="349">
        <f t="shared" si="4"/>
        <v>0</v>
      </c>
      <c r="AV69" s="349">
        <f t="shared" si="4"/>
        <v>0</v>
      </c>
      <c r="AW69" s="347">
        <f t="shared" si="4"/>
        <v>0</v>
      </c>
      <c r="AX69" s="256"/>
      <c r="BZ69" s="275"/>
      <c r="CA69" s="275"/>
      <c r="CB69" s="275"/>
      <c r="CC69" s="275"/>
      <c r="CD69" s="275"/>
      <c r="CE69" s="275"/>
      <c r="CF69" s="275"/>
      <c r="CG69" s="275"/>
      <c r="CH69" s="275"/>
      <c r="CI69" s="275"/>
      <c r="CJ69" s="275"/>
      <c r="CK69" s="275"/>
      <c r="CL69" s="275"/>
      <c r="CM69" s="275"/>
      <c r="CN69" s="275"/>
      <c r="CO69" s="275"/>
      <c r="CP69" s="275"/>
      <c r="CQ69" s="275"/>
      <c r="CR69" s="275"/>
      <c r="CS69" s="275"/>
      <c r="CT69" s="275"/>
    </row>
    <row r="70" spans="1:98" x14ac:dyDescent="0.2">
      <c r="A70" s="276" t="s">
        <v>193</v>
      </c>
      <c r="B70" s="277"/>
    </row>
    <row r="71" spans="1:98" ht="41.25" customHeight="1" x14ac:dyDescent="0.2">
      <c r="A71" s="278" t="s">
        <v>194</v>
      </c>
      <c r="B71" s="279" t="s">
        <v>38</v>
      </c>
      <c r="C71" s="13" t="s">
        <v>18</v>
      </c>
      <c r="D71" s="108" t="s">
        <v>19</v>
      </c>
      <c r="E71" s="15" t="s">
        <v>20</v>
      </c>
      <c r="F71" s="15" t="s">
        <v>21</v>
      </c>
      <c r="G71" s="15" t="s">
        <v>22</v>
      </c>
      <c r="H71" s="16" t="s">
        <v>23</v>
      </c>
      <c r="I71" s="16" t="s">
        <v>24</v>
      </c>
      <c r="J71" s="16" t="s">
        <v>25</v>
      </c>
      <c r="K71" s="16" t="s">
        <v>26</v>
      </c>
      <c r="L71" s="16" t="s">
        <v>27</v>
      </c>
      <c r="M71" s="16" t="s">
        <v>28</v>
      </c>
      <c r="N71" s="16" t="s">
        <v>29</v>
      </c>
      <c r="O71" s="16" t="s">
        <v>30</v>
      </c>
      <c r="P71" s="16" t="s">
        <v>31</v>
      </c>
      <c r="Q71" s="16" t="s">
        <v>32</v>
      </c>
      <c r="R71" s="16" t="s">
        <v>33</v>
      </c>
      <c r="S71" s="17" t="s">
        <v>34</v>
      </c>
      <c r="T71" s="243"/>
    </row>
    <row r="72" spans="1:98" x14ac:dyDescent="0.2">
      <c r="A72" s="280" t="s">
        <v>195</v>
      </c>
      <c r="B72" s="109">
        <f t="shared" ref="B72:B87" si="5">SUM(C72:S72)</f>
        <v>0</v>
      </c>
      <c r="C72" s="110"/>
      <c r="D72" s="110"/>
      <c r="E72" s="110"/>
      <c r="F72" s="110"/>
      <c r="G72" s="110"/>
      <c r="H72" s="110"/>
      <c r="I72" s="110"/>
      <c r="J72" s="110"/>
      <c r="K72" s="110"/>
      <c r="L72" s="110"/>
      <c r="M72" s="110"/>
      <c r="N72" s="110"/>
      <c r="O72" s="110"/>
      <c r="P72" s="110"/>
      <c r="Q72" s="110"/>
      <c r="R72" s="110"/>
      <c r="S72" s="110"/>
      <c r="T72" s="243"/>
    </row>
    <row r="73" spans="1:98" x14ac:dyDescent="0.2">
      <c r="A73" s="282" t="s">
        <v>196</v>
      </c>
      <c r="B73" s="350">
        <f t="shared" si="5"/>
        <v>80</v>
      </c>
      <c r="C73" s="72"/>
      <c r="D73" s="72"/>
      <c r="E73" s="72"/>
      <c r="F73" s="72">
        <v>4</v>
      </c>
      <c r="G73" s="72">
        <v>4</v>
      </c>
      <c r="H73" s="72">
        <v>1</v>
      </c>
      <c r="I73" s="72">
        <v>1</v>
      </c>
      <c r="J73" s="72">
        <v>1</v>
      </c>
      <c r="K73" s="72">
        <v>3</v>
      </c>
      <c r="L73" s="72">
        <v>4</v>
      </c>
      <c r="M73" s="72">
        <v>10</v>
      </c>
      <c r="N73" s="72">
        <v>7</v>
      </c>
      <c r="O73" s="72">
        <v>11</v>
      </c>
      <c r="P73" s="72">
        <v>16</v>
      </c>
      <c r="Q73" s="72">
        <v>9</v>
      </c>
      <c r="R73" s="72">
        <v>6</v>
      </c>
      <c r="S73" s="72">
        <v>3</v>
      </c>
      <c r="T73" s="243"/>
    </row>
    <row r="74" spans="1:98" x14ac:dyDescent="0.2">
      <c r="A74" s="284" t="s">
        <v>197</v>
      </c>
      <c r="B74" s="350">
        <f t="shared" si="5"/>
        <v>3</v>
      </c>
      <c r="C74" s="72"/>
      <c r="D74" s="72"/>
      <c r="E74" s="72"/>
      <c r="F74" s="72"/>
      <c r="G74" s="72"/>
      <c r="H74" s="72"/>
      <c r="I74" s="72">
        <v>1</v>
      </c>
      <c r="J74" s="72"/>
      <c r="K74" s="72"/>
      <c r="L74" s="72"/>
      <c r="M74" s="72"/>
      <c r="N74" s="72">
        <v>2</v>
      </c>
      <c r="O74" s="72"/>
      <c r="P74" s="72"/>
      <c r="Q74" s="72"/>
      <c r="R74" s="72"/>
      <c r="S74" s="72"/>
      <c r="T74" s="243"/>
    </row>
    <row r="75" spans="1:98" x14ac:dyDescent="0.2">
      <c r="A75" s="284" t="s">
        <v>198</v>
      </c>
      <c r="B75" s="350">
        <f t="shared" si="5"/>
        <v>254</v>
      </c>
      <c r="C75" s="72"/>
      <c r="D75" s="72"/>
      <c r="E75" s="72">
        <v>5</v>
      </c>
      <c r="F75" s="72">
        <v>11</v>
      </c>
      <c r="G75" s="72">
        <v>40</v>
      </c>
      <c r="H75" s="72">
        <v>64</v>
      </c>
      <c r="I75" s="72">
        <v>69</v>
      </c>
      <c r="J75" s="72">
        <v>42</v>
      </c>
      <c r="K75" s="72">
        <v>19</v>
      </c>
      <c r="L75" s="72">
        <v>4</v>
      </c>
      <c r="M75" s="72"/>
      <c r="N75" s="72"/>
      <c r="O75" s="72"/>
      <c r="P75" s="72"/>
      <c r="Q75" s="72"/>
      <c r="R75" s="72"/>
      <c r="S75" s="72"/>
      <c r="T75" s="243"/>
    </row>
    <row r="76" spans="1:98" x14ac:dyDescent="0.2">
      <c r="A76" s="284" t="s">
        <v>199</v>
      </c>
      <c r="B76" s="350">
        <f t="shared" si="5"/>
        <v>42</v>
      </c>
      <c r="C76" s="72"/>
      <c r="D76" s="72"/>
      <c r="E76" s="72"/>
      <c r="F76" s="72">
        <v>1</v>
      </c>
      <c r="G76" s="72"/>
      <c r="H76" s="72"/>
      <c r="I76" s="72">
        <v>1</v>
      </c>
      <c r="J76" s="72">
        <v>1</v>
      </c>
      <c r="K76" s="72">
        <v>1</v>
      </c>
      <c r="L76" s="72">
        <v>2</v>
      </c>
      <c r="M76" s="72">
        <v>2</v>
      </c>
      <c r="N76" s="72">
        <v>3</v>
      </c>
      <c r="O76" s="72">
        <v>8</v>
      </c>
      <c r="P76" s="72">
        <v>8</v>
      </c>
      <c r="Q76" s="72">
        <v>3</v>
      </c>
      <c r="R76" s="72">
        <v>7</v>
      </c>
      <c r="S76" s="72">
        <v>5</v>
      </c>
      <c r="T76" s="243"/>
    </row>
    <row r="77" spans="1:98" x14ac:dyDescent="0.2">
      <c r="A77" s="284" t="s">
        <v>200</v>
      </c>
      <c r="B77" s="350">
        <f t="shared" si="5"/>
        <v>155</v>
      </c>
      <c r="C77" s="72"/>
      <c r="D77" s="72"/>
      <c r="E77" s="72"/>
      <c r="F77" s="72">
        <v>1</v>
      </c>
      <c r="G77" s="72"/>
      <c r="H77" s="72">
        <v>4</v>
      </c>
      <c r="I77" s="72">
        <v>1</v>
      </c>
      <c r="J77" s="72">
        <v>2</v>
      </c>
      <c r="K77" s="72">
        <v>3</v>
      </c>
      <c r="L77" s="72">
        <v>3</v>
      </c>
      <c r="M77" s="72">
        <v>11</v>
      </c>
      <c r="N77" s="72">
        <v>15</v>
      </c>
      <c r="O77" s="72">
        <v>23</v>
      </c>
      <c r="P77" s="72">
        <v>18</v>
      </c>
      <c r="Q77" s="72">
        <v>26</v>
      </c>
      <c r="R77" s="72">
        <v>12</v>
      </c>
      <c r="S77" s="72">
        <v>36</v>
      </c>
      <c r="T77" s="243"/>
    </row>
    <row r="78" spans="1:98" x14ac:dyDescent="0.2">
      <c r="A78" s="284" t="s">
        <v>99</v>
      </c>
      <c r="B78" s="350">
        <f t="shared" si="5"/>
        <v>0</v>
      </c>
      <c r="C78" s="72"/>
      <c r="D78" s="72"/>
      <c r="E78" s="72"/>
      <c r="F78" s="72"/>
      <c r="G78" s="72"/>
      <c r="H78" s="72"/>
      <c r="I78" s="72"/>
      <c r="J78" s="72"/>
      <c r="K78" s="72"/>
      <c r="L78" s="72"/>
      <c r="M78" s="72"/>
      <c r="N78" s="72"/>
      <c r="O78" s="72"/>
      <c r="P78" s="72"/>
      <c r="Q78" s="72"/>
      <c r="R78" s="72"/>
      <c r="S78" s="72"/>
      <c r="T78" s="243"/>
    </row>
    <row r="79" spans="1:98" x14ac:dyDescent="0.2">
      <c r="A79" s="284" t="s">
        <v>201</v>
      </c>
      <c r="B79" s="350">
        <f t="shared" si="5"/>
        <v>0</v>
      </c>
      <c r="C79" s="72"/>
      <c r="D79" s="72"/>
      <c r="E79" s="72"/>
      <c r="F79" s="72"/>
      <c r="G79" s="72"/>
      <c r="H79" s="72"/>
      <c r="I79" s="72"/>
      <c r="J79" s="72"/>
      <c r="K79" s="72"/>
      <c r="L79" s="72"/>
      <c r="M79" s="72"/>
      <c r="N79" s="72"/>
      <c r="O79" s="72"/>
      <c r="P79" s="72"/>
      <c r="Q79" s="72"/>
      <c r="R79" s="72"/>
      <c r="S79" s="72"/>
      <c r="T79" s="243"/>
    </row>
    <row r="80" spans="1:98" x14ac:dyDescent="0.2">
      <c r="A80" s="284" t="s">
        <v>202</v>
      </c>
      <c r="B80" s="350">
        <f t="shared" si="5"/>
        <v>166</v>
      </c>
      <c r="C80" s="72"/>
      <c r="D80" s="72"/>
      <c r="E80" s="72"/>
      <c r="F80" s="72">
        <v>2</v>
      </c>
      <c r="G80" s="72">
        <v>7</v>
      </c>
      <c r="H80" s="72">
        <v>19</v>
      </c>
      <c r="I80" s="72">
        <v>23</v>
      </c>
      <c r="J80" s="72">
        <v>27</v>
      </c>
      <c r="K80" s="72">
        <v>15</v>
      </c>
      <c r="L80" s="72">
        <v>26</v>
      </c>
      <c r="M80" s="72">
        <v>22</v>
      </c>
      <c r="N80" s="72">
        <v>12</v>
      </c>
      <c r="O80" s="72">
        <v>8</v>
      </c>
      <c r="P80" s="72">
        <v>4</v>
      </c>
      <c r="Q80" s="72"/>
      <c r="R80" s="72"/>
      <c r="S80" s="72">
        <v>1</v>
      </c>
      <c r="T80" s="285"/>
      <c r="U80" s="6"/>
      <c r="V80" s="6"/>
      <c r="W80" s="6"/>
      <c r="X80" s="6"/>
      <c r="Y80" s="6"/>
      <c r="Z80" s="6"/>
      <c r="AA80" s="6"/>
      <c r="AB80" s="6"/>
      <c r="AC80" s="6"/>
      <c r="AD80" s="6"/>
      <c r="AE80" s="6"/>
      <c r="AF80" s="6"/>
      <c r="AG80" s="6"/>
      <c r="AH80" s="6"/>
      <c r="AI80" s="6"/>
      <c r="AJ80" s="6"/>
      <c r="AK80" s="6"/>
      <c r="AL80" s="6"/>
      <c r="AM80" s="6"/>
      <c r="AN80" s="6"/>
      <c r="AO80" s="6"/>
      <c r="AP80" s="6"/>
      <c r="AQ80" s="6"/>
    </row>
    <row r="81" spans="1:88" ht="13.5" customHeight="1" x14ac:dyDescent="0.2">
      <c r="A81" s="284" t="s">
        <v>203</v>
      </c>
      <c r="B81" s="350">
        <f t="shared" si="5"/>
        <v>188</v>
      </c>
      <c r="C81" s="72"/>
      <c r="D81" s="72"/>
      <c r="E81" s="72"/>
      <c r="F81" s="72"/>
      <c r="G81" s="72">
        <v>2</v>
      </c>
      <c r="H81" s="72">
        <v>4</v>
      </c>
      <c r="I81" s="72">
        <v>5</v>
      </c>
      <c r="J81" s="72">
        <v>4</v>
      </c>
      <c r="K81" s="72">
        <v>21</v>
      </c>
      <c r="L81" s="72">
        <v>14</v>
      </c>
      <c r="M81" s="72">
        <v>32</v>
      </c>
      <c r="N81" s="72">
        <v>24</v>
      </c>
      <c r="O81" s="72">
        <v>28</v>
      </c>
      <c r="P81" s="72">
        <v>17</v>
      </c>
      <c r="Q81" s="72">
        <v>22</v>
      </c>
      <c r="R81" s="72">
        <v>5</v>
      </c>
      <c r="S81" s="72">
        <v>10</v>
      </c>
      <c r="T81" s="243"/>
    </row>
    <row r="82" spans="1:88" x14ac:dyDescent="0.2">
      <c r="A82" s="284" t="s">
        <v>204</v>
      </c>
      <c r="B82" s="350">
        <f t="shared" si="5"/>
        <v>0</v>
      </c>
      <c r="C82" s="72"/>
      <c r="D82" s="72"/>
      <c r="E82" s="72"/>
      <c r="F82" s="72"/>
      <c r="G82" s="72"/>
      <c r="H82" s="72"/>
      <c r="I82" s="72"/>
      <c r="J82" s="72"/>
      <c r="K82" s="72"/>
      <c r="L82" s="72"/>
      <c r="M82" s="72"/>
      <c r="N82" s="72"/>
      <c r="O82" s="72"/>
      <c r="P82" s="72"/>
      <c r="Q82" s="72"/>
      <c r="R82" s="72"/>
      <c r="S82" s="72"/>
      <c r="T82" s="243"/>
    </row>
    <row r="83" spans="1:88" x14ac:dyDescent="0.2">
      <c r="A83" s="284" t="s">
        <v>205</v>
      </c>
      <c r="B83" s="350">
        <f t="shared" si="5"/>
        <v>0</v>
      </c>
      <c r="C83" s="72"/>
      <c r="D83" s="72"/>
      <c r="E83" s="72"/>
      <c r="F83" s="72"/>
      <c r="G83" s="72"/>
      <c r="H83" s="72"/>
      <c r="I83" s="72"/>
      <c r="J83" s="72"/>
      <c r="K83" s="72"/>
      <c r="L83" s="72"/>
      <c r="M83" s="72"/>
      <c r="N83" s="72"/>
      <c r="O83" s="72"/>
      <c r="P83" s="72"/>
      <c r="Q83" s="72"/>
      <c r="R83" s="72"/>
      <c r="S83" s="72"/>
      <c r="T83" s="243"/>
    </row>
    <row r="84" spans="1:88" x14ac:dyDescent="0.2">
      <c r="A84" s="286" t="s">
        <v>206</v>
      </c>
      <c r="B84" s="350">
        <f t="shared" si="5"/>
        <v>0</v>
      </c>
      <c r="C84" s="72"/>
      <c r="D84" s="72"/>
      <c r="E84" s="72"/>
      <c r="F84" s="72"/>
      <c r="G84" s="72"/>
      <c r="H84" s="72"/>
      <c r="I84" s="72"/>
      <c r="J84" s="72"/>
      <c r="K84" s="72"/>
      <c r="L84" s="72"/>
      <c r="M84" s="72"/>
      <c r="N84" s="72"/>
      <c r="O84" s="72"/>
      <c r="P84" s="72"/>
      <c r="Q84" s="72"/>
      <c r="R84" s="72"/>
      <c r="S84" s="72"/>
      <c r="T84" s="243"/>
    </row>
    <row r="85" spans="1:88" x14ac:dyDescent="0.2">
      <c r="A85" s="286" t="s">
        <v>207</v>
      </c>
      <c r="B85" s="350">
        <f t="shared" si="5"/>
        <v>36</v>
      </c>
      <c r="C85" s="72"/>
      <c r="D85" s="72"/>
      <c r="E85" s="72">
        <v>1</v>
      </c>
      <c r="F85" s="72">
        <v>4</v>
      </c>
      <c r="G85" s="72">
        <v>5</v>
      </c>
      <c r="H85" s="72">
        <v>5</v>
      </c>
      <c r="I85" s="72">
        <v>5</v>
      </c>
      <c r="J85" s="72">
        <v>4</v>
      </c>
      <c r="K85" s="72">
        <v>1</v>
      </c>
      <c r="L85" s="72">
        <v>7</v>
      </c>
      <c r="M85" s="72">
        <v>2</v>
      </c>
      <c r="N85" s="72"/>
      <c r="O85" s="72"/>
      <c r="P85" s="72">
        <v>2</v>
      </c>
      <c r="Q85" s="72"/>
      <c r="R85" s="72"/>
      <c r="S85" s="72"/>
      <c r="T85" s="243"/>
    </row>
    <row r="86" spans="1:88" x14ac:dyDescent="0.2">
      <c r="A86" s="286" t="s">
        <v>59</v>
      </c>
      <c r="B86" s="350">
        <f t="shared" si="5"/>
        <v>41</v>
      </c>
      <c r="C86" s="72"/>
      <c r="D86" s="72"/>
      <c r="E86" s="72"/>
      <c r="F86" s="72">
        <v>2</v>
      </c>
      <c r="G86" s="72">
        <v>1</v>
      </c>
      <c r="H86" s="72">
        <v>9</v>
      </c>
      <c r="I86" s="72">
        <v>4</v>
      </c>
      <c r="J86" s="72">
        <v>2</v>
      </c>
      <c r="K86" s="72">
        <v>5</v>
      </c>
      <c r="L86" s="72">
        <v>3</v>
      </c>
      <c r="M86" s="72">
        <v>5</v>
      </c>
      <c r="N86" s="72">
        <v>5</v>
      </c>
      <c r="O86" s="72">
        <v>2</v>
      </c>
      <c r="P86" s="72">
        <v>1</v>
      </c>
      <c r="Q86" s="72">
        <v>2</v>
      </c>
      <c r="R86" s="72"/>
      <c r="S86" s="72"/>
      <c r="T86" s="243"/>
    </row>
    <row r="87" spans="1:88" x14ac:dyDescent="0.2">
      <c r="A87" s="287" t="s">
        <v>208</v>
      </c>
      <c r="B87" s="22">
        <f t="shared" si="5"/>
        <v>131</v>
      </c>
      <c r="C87" s="288"/>
      <c r="D87" s="288"/>
      <c r="E87" s="288"/>
      <c r="F87" s="288">
        <v>1</v>
      </c>
      <c r="G87" s="288">
        <v>1</v>
      </c>
      <c r="H87" s="288">
        <v>16</v>
      </c>
      <c r="I87" s="288">
        <v>9</v>
      </c>
      <c r="J87" s="288">
        <v>6</v>
      </c>
      <c r="K87" s="288">
        <v>7</v>
      </c>
      <c r="L87" s="288">
        <v>4</v>
      </c>
      <c r="M87" s="288">
        <v>9</v>
      </c>
      <c r="N87" s="288">
        <v>12</v>
      </c>
      <c r="O87" s="288">
        <v>11</v>
      </c>
      <c r="P87" s="288">
        <v>13</v>
      </c>
      <c r="Q87" s="288">
        <v>16</v>
      </c>
      <c r="R87" s="288">
        <v>17</v>
      </c>
      <c r="S87" s="288">
        <v>9</v>
      </c>
      <c r="T87" s="243"/>
    </row>
    <row r="88" spans="1:88" x14ac:dyDescent="0.2">
      <c r="A88" s="289" t="s">
        <v>91</v>
      </c>
      <c r="B88" s="92">
        <f t="shared" ref="B88:S88" si="6">SUM(B72:B87)</f>
        <v>1096</v>
      </c>
      <c r="C88" s="351">
        <f t="shared" si="6"/>
        <v>0</v>
      </c>
      <c r="D88" s="351">
        <f t="shared" si="6"/>
        <v>0</v>
      </c>
      <c r="E88" s="351">
        <f t="shared" si="6"/>
        <v>6</v>
      </c>
      <c r="F88" s="351">
        <f t="shared" si="6"/>
        <v>26</v>
      </c>
      <c r="G88" s="351">
        <f t="shared" si="6"/>
        <v>60</v>
      </c>
      <c r="H88" s="351">
        <f t="shared" si="6"/>
        <v>122</v>
      </c>
      <c r="I88" s="351">
        <f t="shared" si="6"/>
        <v>119</v>
      </c>
      <c r="J88" s="351">
        <f t="shared" si="6"/>
        <v>89</v>
      </c>
      <c r="K88" s="351">
        <f t="shared" si="6"/>
        <v>75</v>
      </c>
      <c r="L88" s="351">
        <f t="shared" si="6"/>
        <v>67</v>
      </c>
      <c r="M88" s="351">
        <f t="shared" si="6"/>
        <v>93</v>
      </c>
      <c r="N88" s="351">
        <f t="shared" si="6"/>
        <v>80</v>
      </c>
      <c r="O88" s="351">
        <f t="shared" si="6"/>
        <v>91</v>
      </c>
      <c r="P88" s="351">
        <f t="shared" si="6"/>
        <v>79</v>
      </c>
      <c r="Q88" s="351">
        <f t="shared" si="6"/>
        <v>78</v>
      </c>
      <c r="R88" s="351">
        <f t="shared" si="6"/>
        <v>47</v>
      </c>
      <c r="S88" s="351">
        <f t="shared" si="6"/>
        <v>64</v>
      </c>
      <c r="T88" s="243"/>
    </row>
    <row r="89" spans="1:88" x14ac:dyDescent="0.2">
      <c r="A89" s="106" t="s">
        <v>209</v>
      </c>
      <c r="B89" s="106"/>
      <c r="C89" s="106"/>
      <c r="D89" s="106"/>
      <c r="E89" s="106"/>
      <c r="F89" s="106"/>
      <c r="G89" s="6"/>
      <c r="H89" s="6"/>
      <c r="I89" s="6"/>
      <c r="J89" s="6"/>
      <c r="K89" s="6"/>
      <c r="L89" s="6"/>
      <c r="M89" s="6"/>
      <c r="N89" s="6"/>
      <c r="O89" s="6"/>
      <c r="P89" s="107"/>
      <c r="Q89" s="6"/>
      <c r="R89" s="6"/>
      <c r="S89" s="107"/>
      <c r="T89" s="6"/>
      <c r="U89" s="6"/>
      <c r="V89" s="107"/>
      <c r="W89" s="6"/>
      <c r="X89" s="6"/>
      <c r="Y89" s="107"/>
      <c r="Z89" s="107"/>
      <c r="AA89" s="107"/>
      <c r="AB89" s="290"/>
      <c r="AC89" s="290"/>
    </row>
    <row r="90" spans="1:88" ht="14.25" customHeight="1" x14ac:dyDescent="0.2">
      <c r="A90" s="557" t="s">
        <v>90</v>
      </c>
      <c r="B90" s="539"/>
      <c r="C90" s="557" t="s">
        <v>91</v>
      </c>
      <c r="D90" s="558"/>
      <c r="E90" s="539"/>
      <c r="F90" s="562" t="s">
        <v>92</v>
      </c>
      <c r="G90" s="563"/>
      <c r="H90" s="563"/>
      <c r="I90" s="563"/>
      <c r="J90" s="563"/>
      <c r="K90" s="563"/>
      <c r="L90" s="563"/>
      <c r="M90" s="563"/>
      <c r="N90" s="563"/>
      <c r="O90" s="563"/>
      <c r="P90" s="563"/>
      <c r="Q90" s="563"/>
      <c r="R90" s="563"/>
      <c r="S90" s="563"/>
      <c r="T90" s="563"/>
      <c r="U90" s="563"/>
      <c r="V90" s="563"/>
      <c r="W90" s="563"/>
      <c r="X90" s="563"/>
      <c r="Y90" s="563"/>
      <c r="Z90" s="563"/>
      <c r="AA90" s="563"/>
      <c r="AB90" s="563"/>
      <c r="AC90" s="563"/>
      <c r="AD90" s="563"/>
      <c r="AE90" s="563"/>
      <c r="AF90" s="563"/>
      <c r="AG90" s="563"/>
      <c r="AH90" s="563"/>
      <c r="AI90" s="563"/>
      <c r="AJ90" s="563"/>
      <c r="AK90" s="563"/>
      <c r="AL90" s="563"/>
      <c r="AM90" s="564"/>
      <c r="AN90" s="534" t="s">
        <v>93</v>
      </c>
      <c r="AO90" s="617" t="s">
        <v>94</v>
      </c>
      <c r="AP90" s="569" t="s">
        <v>210</v>
      </c>
      <c r="AQ90" s="569" t="s">
        <v>211</v>
      </c>
      <c r="AR90" s="243"/>
    </row>
    <row r="91" spans="1:88" x14ac:dyDescent="0.2">
      <c r="A91" s="606"/>
      <c r="B91" s="540"/>
      <c r="C91" s="559"/>
      <c r="D91" s="560"/>
      <c r="E91" s="561"/>
      <c r="F91" s="548" t="s">
        <v>18</v>
      </c>
      <c r="G91" s="549"/>
      <c r="H91" s="550" t="s">
        <v>19</v>
      </c>
      <c r="I91" s="551"/>
      <c r="J91" s="548" t="s">
        <v>20</v>
      </c>
      <c r="K91" s="549"/>
      <c r="L91" s="548" t="s">
        <v>21</v>
      </c>
      <c r="M91" s="549"/>
      <c r="N91" s="548" t="s">
        <v>22</v>
      </c>
      <c r="O91" s="549"/>
      <c r="P91" s="537" t="s">
        <v>23</v>
      </c>
      <c r="Q91" s="538"/>
      <c r="R91" s="537" t="s">
        <v>24</v>
      </c>
      <c r="S91" s="538"/>
      <c r="T91" s="537" t="s">
        <v>25</v>
      </c>
      <c r="U91" s="538"/>
      <c r="V91" s="537" t="s">
        <v>26</v>
      </c>
      <c r="W91" s="538"/>
      <c r="X91" s="537" t="s">
        <v>27</v>
      </c>
      <c r="Y91" s="538"/>
      <c r="Z91" s="537" t="s">
        <v>28</v>
      </c>
      <c r="AA91" s="538"/>
      <c r="AB91" s="537" t="s">
        <v>29</v>
      </c>
      <c r="AC91" s="538"/>
      <c r="AD91" s="537" t="s">
        <v>30</v>
      </c>
      <c r="AE91" s="538"/>
      <c r="AF91" s="537" t="s">
        <v>31</v>
      </c>
      <c r="AG91" s="538"/>
      <c r="AH91" s="537" t="s">
        <v>32</v>
      </c>
      <c r="AI91" s="538"/>
      <c r="AJ91" s="537" t="s">
        <v>33</v>
      </c>
      <c r="AK91" s="538"/>
      <c r="AL91" s="537" t="s">
        <v>34</v>
      </c>
      <c r="AM91" s="538"/>
      <c r="AN91" s="535"/>
      <c r="AO91" s="618"/>
      <c r="AP91" s="570"/>
      <c r="AQ91" s="570"/>
      <c r="AR91" s="243"/>
    </row>
    <row r="92" spans="1:88" x14ac:dyDescent="0.2">
      <c r="A92" s="559"/>
      <c r="B92" s="561"/>
      <c r="C92" s="278" t="s">
        <v>212</v>
      </c>
      <c r="D92" s="332" t="s">
        <v>36</v>
      </c>
      <c r="E92" s="278" t="s">
        <v>37</v>
      </c>
      <c r="F92" s="334" t="s">
        <v>36</v>
      </c>
      <c r="G92" s="337" t="s">
        <v>37</v>
      </c>
      <c r="H92" s="334" t="s">
        <v>36</v>
      </c>
      <c r="I92" s="337" t="s">
        <v>37</v>
      </c>
      <c r="J92" s="334" t="s">
        <v>36</v>
      </c>
      <c r="K92" s="337" t="s">
        <v>37</v>
      </c>
      <c r="L92" s="334" t="s">
        <v>36</v>
      </c>
      <c r="M92" s="337" t="s">
        <v>37</v>
      </c>
      <c r="N92" s="334" t="s">
        <v>36</v>
      </c>
      <c r="O92" s="337" t="s">
        <v>37</v>
      </c>
      <c r="P92" s="334" t="s">
        <v>36</v>
      </c>
      <c r="Q92" s="337" t="s">
        <v>37</v>
      </c>
      <c r="R92" s="334" t="s">
        <v>36</v>
      </c>
      <c r="S92" s="337" t="s">
        <v>37</v>
      </c>
      <c r="T92" s="334" t="s">
        <v>36</v>
      </c>
      <c r="U92" s="337" t="s">
        <v>37</v>
      </c>
      <c r="V92" s="334" t="s">
        <v>36</v>
      </c>
      <c r="W92" s="337" t="s">
        <v>37</v>
      </c>
      <c r="X92" s="334" t="s">
        <v>36</v>
      </c>
      <c r="Y92" s="337" t="s">
        <v>37</v>
      </c>
      <c r="Z92" s="334" t="s">
        <v>36</v>
      </c>
      <c r="AA92" s="337" t="s">
        <v>37</v>
      </c>
      <c r="AB92" s="334" t="s">
        <v>36</v>
      </c>
      <c r="AC92" s="337" t="s">
        <v>37</v>
      </c>
      <c r="AD92" s="334" t="s">
        <v>36</v>
      </c>
      <c r="AE92" s="337" t="s">
        <v>37</v>
      </c>
      <c r="AF92" s="334" t="s">
        <v>36</v>
      </c>
      <c r="AG92" s="337" t="s">
        <v>37</v>
      </c>
      <c r="AH92" s="334" t="s">
        <v>36</v>
      </c>
      <c r="AI92" s="337" t="s">
        <v>37</v>
      </c>
      <c r="AJ92" s="334" t="s">
        <v>36</v>
      </c>
      <c r="AK92" s="337" t="s">
        <v>37</v>
      </c>
      <c r="AL92" s="334" t="s">
        <v>36</v>
      </c>
      <c r="AM92" s="337" t="s">
        <v>37</v>
      </c>
      <c r="AN92" s="536"/>
      <c r="AO92" s="619"/>
      <c r="AP92" s="571"/>
      <c r="AQ92" s="571"/>
      <c r="AR92" s="243"/>
    </row>
    <row r="93" spans="1:88" x14ac:dyDescent="0.2">
      <c r="A93" s="552" t="s">
        <v>95</v>
      </c>
      <c r="B93" s="553"/>
      <c r="C93" s="352">
        <f>SUM(D93+E93)</f>
        <v>713</v>
      </c>
      <c r="D93" s="353">
        <f>SUM(F93+H93+J93+L93+N93+P93+R93+T93+V93+X93+Z93+AB93+AD93+AF93+AH93+AJ93+AL93)</f>
        <v>317</v>
      </c>
      <c r="E93" s="352">
        <f>SUM(G93+I93+K93+M93+O93+Q93+S93+U93+W93+Y93+AA93+AC93+AE93+AG93+AI93+AK93+AM93)</f>
        <v>396</v>
      </c>
      <c r="F93" s="293">
        <v>4</v>
      </c>
      <c r="G93" s="294">
        <v>4</v>
      </c>
      <c r="H93" s="293">
        <v>4</v>
      </c>
      <c r="I93" s="294">
        <v>5</v>
      </c>
      <c r="J93" s="293">
        <v>10</v>
      </c>
      <c r="K93" s="142">
        <v>14</v>
      </c>
      <c r="L93" s="293">
        <v>9</v>
      </c>
      <c r="M93" s="142">
        <v>5</v>
      </c>
      <c r="N93" s="293">
        <v>14</v>
      </c>
      <c r="O93" s="142">
        <v>5</v>
      </c>
      <c r="P93" s="293">
        <v>15</v>
      </c>
      <c r="Q93" s="142">
        <v>19</v>
      </c>
      <c r="R93" s="293">
        <v>23</v>
      </c>
      <c r="S93" s="142">
        <v>4</v>
      </c>
      <c r="T93" s="293">
        <v>16</v>
      </c>
      <c r="U93" s="142">
        <v>30</v>
      </c>
      <c r="V93" s="293">
        <v>23</v>
      </c>
      <c r="W93" s="142">
        <v>23</v>
      </c>
      <c r="X93" s="293">
        <v>18</v>
      </c>
      <c r="Y93" s="142">
        <v>21</v>
      </c>
      <c r="Z93" s="293">
        <v>21</v>
      </c>
      <c r="AA93" s="142">
        <v>48</v>
      </c>
      <c r="AB93" s="293">
        <v>16</v>
      </c>
      <c r="AC93" s="142">
        <v>30</v>
      </c>
      <c r="AD93" s="293">
        <v>27</v>
      </c>
      <c r="AE93" s="142">
        <v>30</v>
      </c>
      <c r="AF93" s="293">
        <v>35</v>
      </c>
      <c r="AG93" s="142">
        <v>42</v>
      </c>
      <c r="AH93" s="293">
        <v>35</v>
      </c>
      <c r="AI93" s="142">
        <v>38</v>
      </c>
      <c r="AJ93" s="293">
        <v>25</v>
      </c>
      <c r="AK93" s="142">
        <v>35</v>
      </c>
      <c r="AL93" s="295">
        <v>22</v>
      </c>
      <c r="AM93" s="142">
        <v>43</v>
      </c>
      <c r="AN93" s="143">
        <v>713</v>
      </c>
      <c r="AO93" s="294">
        <v>623</v>
      </c>
      <c r="AP93" s="296">
        <v>0</v>
      </c>
      <c r="AQ93" s="143">
        <v>0</v>
      </c>
      <c r="AR93" s="256" t="s">
        <v>213</v>
      </c>
      <c r="CG93" s="243">
        <v>0</v>
      </c>
      <c r="CH93" s="243">
        <v>0</v>
      </c>
      <c r="CI93" s="243">
        <v>0</v>
      </c>
      <c r="CJ93" s="243">
        <v>0</v>
      </c>
    </row>
    <row r="94" spans="1:88" x14ac:dyDescent="0.2">
      <c r="A94" s="534" t="s">
        <v>96</v>
      </c>
      <c r="B94" s="297" t="s">
        <v>97</v>
      </c>
      <c r="C94" s="352">
        <f>SUM(+D94+E94)</f>
        <v>253</v>
      </c>
      <c r="D94" s="298"/>
      <c r="E94" s="352">
        <f>SUM(G94+I94+K94+M94+O94+Q94+S94+U94+W94+Y94+AA94+AC94+AE94+AG94+AI94+AK94+AM94)</f>
        <v>253</v>
      </c>
      <c r="F94" s="299"/>
      <c r="G94" s="300"/>
      <c r="H94" s="299"/>
      <c r="I94" s="300"/>
      <c r="J94" s="299"/>
      <c r="K94" s="34">
        <v>4</v>
      </c>
      <c r="L94" s="299"/>
      <c r="M94" s="34">
        <v>12</v>
      </c>
      <c r="N94" s="299"/>
      <c r="O94" s="34">
        <v>43</v>
      </c>
      <c r="P94" s="299"/>
      <c r="Q94" s="34">
        <v>60</v>
      </c>
      <c r="R94" s="299"/>
      <c r="S94" s="34">
        <v>75</v>
      </c>
      <c r="T94" s="299"/>
      <c r="U94" s="34">
        <v>42</v>
      </c>
      <c r="V94" s="299"/>
      <c r="W94" s="34">
        <v>16</v>
      </c>
      <c r="X94" s="299"/>
      <c r="Y94" s="34">
        <v>1</v>
      </c>
      <c r="Z94" s="299"/>
      <c r="AA94" s="34"/>
      <c r="AB94" s="299"/>
      <c r="AC94" s="34"/>
      <c r="AD94" s="299"/>
      <c r="AE94" s="34"/>
      <c r="AF94" s="299"/>
      <c r="AG94" s="34"/>
      <c r="AH94" s="299"/>
      <c r="AI94" s="34"/>
      <c r="AJ94" s="299"/>
      <c r="AK94" s="34"/>
      <c r="AL94" s="299"/>
      <c r="AM94" s="34"/>
      <c r="AN94" s="110">
        <v>237</v>
      </c>
      <c r="AO94" s="301">
        <v>253</v>
      </c>
      <c r="AP94" s="112">
        <v>0</v>
      </c>
      <c r="AQ94" s="110">
        <v>0</v>
      </c>
      <c r="AR94" s="256" t="s">
        <v>213</v>
      </c>
      <c r="CG94" s="243">
        <v>0</v>
      </c>
      <c r="CH94" s="243">
        <v>0</v>
      </c>
      <c r="CI94" s="243">
        <v>0</v>
      </c>
      <c r="CJ94" s="243">
        <v>0</v>
      </c>
    </row>
    <row r="95" spans="1:88" ht="21.75" x14ac:dyDescent="0.2">
      <c r="A95" s="535"/>
      <c r="B95" s="67" t="s">
        <v>98</v>
      </c>
      <c r="C95" s="354">
        <f t="shared" ref="C95:C103" si="7">SUM(D95+E95)</f>
        <v>375</v>
      </c>
      <c r="D95" s="355">
        <f>SUM(F95+H95+J95+L95+N95+P95+R95+T95+V95+X95+Z95+AB95+AD95+AF95+AH95+AJ95+AL95)</f>
        <v>0</v>
      </c>
      <c r="E95" s="356">
        <f>SUM(G95+I95+K95+M95+O95+Q95+S95+U95+W95+Y95+AA95+AC95+AE95+AG95+AI95+AK95+AM95)</f>
        <v>375</v>
      </c>
      <c r="F95" s="27"/>
      <c r="G95" s="28"/>
      <c r="H95" s="27"/>
      <c r="I95" s="28"/>
      <c r="J95" s="27"/>
      <c r="K95" s="28">
        <v>4</v>
      </c>
      <c r="L95" s="27"/>
      <c r="M95" s="28">
        <v>15</v>
      </c>
      <c r="N95" s="27"/>
      <c r="O95" s="28">
        <v>47</v>
      </c>
      <c r="P95" s="27"/>
      <c r="Q95" s="28">
        <v>72</v>
      </c>
      <c r="R95" s="27"/>
      <c r="S95" s="28">
        <v>87</v>
      </c>
      <c r="T95" s="27"/>
      <c r="U95" s="28">
        <v>58</v>
      </c>
      <c r="V95" s="27"/>
      <c r="W95" s="28">
        <v>25</v>
      </c>
      <c r="X95" s="27"/>
      <c r="Y95" s="28">
        <v>23</v>
      </c>
      <c r="Z95" s="27"/>
      <c r="AA95" s="28">
        <v>16</v>
      </c>
      <c r="AB95" s="27"/>
      <c r="AC95" s="28">
        <v>6</v>
      </c>
      <c r="AD95" s="27"/>
      <c r="AE95" s="28">
        <v>6</v>
      </c>
      <c r="AF95" s="27"/>
      <c r="AG95" s="28">
        <v>8</v>
      </c>
      <c r="AH95" s="27"/>
      <c r="AI95" s="28">
        <v>4</v>
      </c>
      <c r="AJ95" s="27"/>
      <c r="AK95" s="28">
        <v>4</v>
      </c>
      <c r="AL95" s="33"/>
      <c r="AM95" s="28"/>
      <c r="AN95" s="118">
        <v>375</v>
      </c>
      <c r="AO95" s="72">
        <v>363</v>
      </c>
      <c r="AP95" s="53">
        <v>0</v>
      </c>
      <c r="AQ95" s="118">
        <v>0</v>
      </c>
      <c r="AR95" s="256" t="s">
        <v>213</v>
      </c>
      <c r="CG95" s="243">
        <v>0</v>
      </c>
      <c r="CH95" s="243">
        <v>0</v>
      </c>
      <c r="CI95" s="243">
        <v>0</v>
      </c>
      <c r="CJ95" s="243">
        <v>0</v>
      </c>
    </row>
    <row r="96" spans="1:88" x14ac:dyDescent="0.2">
      <c r="A96" s="536"/>
      <c r="B96" s="305" t="s">
        <v>99</v>
      </c>
      <c r="C96" s="357">
        <f t="shared" si="7"/>
        <v>0</v>
      </c>
      <c r="D96" s="358">
        <f>SUM(N96+P96+R96+T96+V96+X96+Z96)</f>
        <v>0</v>
      </c>
      <c r="E96" s="357">
        <f>SUM(O96+Q96+S96+U96+W96+Y96+AA96)</f>
        <v>0</v>
      </c>
      <c r="F96" s="308"/>
      <c r="G96" s="309"/>
      <c r="H96" s="308"/>
      <c r="I96" s="309"/>
      <c r="J96" s="308"/>
      <c r="K96" s="309"/>
      <c r="L96" s="308"/>
      <c r="M96" s="309"/>
      <c r="N96" s="84"/>
      <c r="O96" s="85"/>
      <c r="P96" s="84"/>
      <c r="Q96" s="85"/>
      <c r="R96" s="84"/>
      <c r="S96" s="85"/>
      <c r="T96" s="84"/>
      <c r="U96" s="85"/>
      <c r="V96" s="84"/>
      <c r="W96" s="85"/>
      <c r="X96" s="84"/>
      <c r="Y96" s="85"/>
      <c r="Z96" s="84"/>
      <c r="AA96" s="288"/>
      <c r="AB96" s="308"/>
      <c r="AC96" s="309"/>
      <c r="AD96" s="308"/>
      <c r="AE96" s="309"/>
      <c r="AF96" s="308"/>
      <c r="AG96" s="309"/>
      <c r="AH96" s="308"/>
      <c r="AI96" s="309"/>
      <c r="AJ96" s="308"/>
      <c r="AK96" s="309"/>
      <c r="AL96" s="308"/>
      <c r="AM96" s="309"/>
      <c r="AN96" s="122"/>
      <c r="AO96" s="288"/>
      <c r="AP96" s="123"/>
      <c r="AQ96" s="122"/>
      <c r="AR96" s="256" t="s">
        <v>213</v>
      </c>
      <c r="CG96" s="243">
        <v>0</v>
      </c>
      <c r="CH96" s="243">
        <v>0</v>
      </c>
      <c r="CI96" s="243">
        <v>0</v>
      </c>
      <c r="CJ96" s="243">
        <v>0</v>
      </c>
    </row>
    <row r="97" spans="1:88" x14ac:dyDescent="0.2">
      <c r="A97" s="604" t="s">
        <v>100</v>
      </c>
      <c r="B97" s="605"/>
      <c r="C97" s="359">
        <f t="shared" si="7"/>
        <v>451</v>
      </c>
      <c r="D97" s="360">
        <f t="shared" ref="D97:E103" si="8">SUM(F97+H97+J97+L97+N97+P97+R97+T97+V97+X97+Z97+AB97+AD97+AF97+AH97+AJ97+AL97)</f>
        <v>193</v>
      </c>
      <c r="E97" s="359">
        <f t="shared" si="8"/>
        <v>258</v>
      </c>
      <c r="F97" s="312">
        <v>33</v>
      </c>
      <c r="G97" s="313">
        <v>30</v>
      </c>
      <c r="H97" s="312">
        <v>24</v>
      </c>
      <c r="I97" s="313">
        <v>24</v>
      </c>
      <c r="J97" s="312">
        <v>14</v>
      </c>
      <c r="K97" s="135">
        <v>20</v>
      </c>
      <c r="L97" s="312">
        <v>12</v>
      </c>
      <c r="M97" s="135">
        <v>18</v>
      </c>
      <c r="N97" s="312">
        <v>1</v>
      </c>
      <c r="O97" s="135">
        <v>1</v>
      </c>
      <c r="P97" s="312">
        <v>4</v>
      </c>
      <c r="Q97" s="135">
        <v>6</v>
      </c>
      <c r="R97" s="312">
        <v>4</v>
      </c>
      <c r="S97" s="135">
        <v>4</v>
      </c>
      <c r="T97" s="312">
        <v>4</v>
      </c>
      <c r="U97" s="135">
        <v>6</v>
      </c>
      <c r="V97" s="312">
        <v>7</v>
      </c>
      <c r="W97" s="135">
        <v>5</v>
      </c>
      <c r="X97" s="312">
        <v>7</v>
      </c>
      <c r="Y97" s="135">
        <v>7</v>
      </c>
      <c r="Z97" s="312">
        <v>8</v>
      </c>
      <c r="AA97" s="135">
        <v>14</v>
      </c>
      <c r="AB97" s="312">
        <v>11</v>
      </c>
      <c r="AC97" s="135">
        <v>11</v>
      </c>
      <c r="AD97" s="312">
        <v>10</v>
      </c>
      <c r="AE97" s="135">
        <v>30</v>
      </c>
      <c r="AF97" s="312">
        <v>16</v>
      </c>
      <c r="AG97" s="135">
        <v>16</v>
      </c>
      <c r="AH97" s="312">
        <v>18</v>
      </c>
      <c r="AI97" s="313">
        <v>17</v>
      </c>
      <c r="AJ97" s="312">
        <v>8</v>
      </c>
      <c r="AK97" s="313">
        <v>18</v>
      </c>
      <c r="AL97" s="176">
        <v>12</v>
      </c>
      <c r="AM97" s="135">
        <v>31</v>
      </c>
      <c r="AN97" s="137">
        <v>451</v>
      </c>
      <c r="AO97" s="313">
        <v>253</v>
      </c>
      <c r="AP97" s="36">
        <v>0</v>
      </c>
      <c r="AQ97" s="137">
        <v>0</v>
      </c>
      <c r="AR97" s="256" t="s">
        <v>213</v>
      </c>
      <c r="CG97" s="243">
        <v>0</v>
      </c>
      <c r="CH97" s="243">
        <v>0</v>
      </c>
      <c r="CI97" s="243">
        <v>0</v>
      </c>
      <c r="CJ97" s="243">
        <v>0</v>
      </c>
    </row>
    <row r="98" spans="1:88" x14ac:dyDescent="0.2">
      <c r="A98" s="541" t="s">
        <v>101</v>
      </c>
      <c r="B98" s="542"/>
      <c r="C98" s="356">
        <f t="shared" si="7"/>
        <v>0</v>
      </c>
      <c r="D98" s="355">
        <f t="shared" si="8"/>
        <v>0</v>
      </c>
      <c r="E98" s="356">
        <f t="shared" si="8"/>
        <v>0</v>
      </c>
      <c r="F98" s="27"/>
      <c r="G98" s="72"/>
      <c r="H98" s="27"/>
      <c r="I98" s="72"/>
      <c r="J98" s="27"/>
      <c r="K98" s="28"/>
      <c r="L98" s="27"/>
      <c r="M98" s="28"/>
      <c r="N98" s="27"/>
      <c r="O98" s="28"/>
      <c r="P98" s="27"/>
      <c r="Q98" s="28"/>
      <c r="R98" s="27"/>
      <c r="S98" s="28"/>
      <c r="T98" s="27"/>
      <c r="U98" s="28"/>
      <c r="V98" s="27"/>
      <c r="W98" s="28"/>
      <c r="X98" s="27"/>
      <c r="Y98" s="28"/>
      <c r="Z98" s="27"/>
      <c r="AA98" s="28"/>
      <c r="AB98" s="27"/>
      <c r="AC98" s="72"/>
      <c r="AD98" s="27"/>
      <c r="AE98" s="72"/>
      <c r="AF98" s="27"/>
      <c r="AG98" s="72"/>
      <c r="AH98" s="27"/>
      <c r="AI98" s="72"/>
      <c r="AJ98" s="27"/>
      <c r="AK98" s="72"/>
      <c r="AL98" s="33"/>
      <c r="AM98" s="28"/>
      <c r="AN98" s="118"/>
      <c r="AO98" s="72"/>
      <c r="AP98" s="53"/>
      <c r="AQ98" s="118"/>
      <c r="AR98" s="256" t="s">
        <v>213</v>
      </c>
      <c r="CG98" s="243">
        <v>0</v>
      </c>
      <c r="CH98" s="243">
        <v>0</v>
      </c>
      <c r="CI98" s="243">
        <v>0</v>
      </c>
      <c r="CJ98" s="243">
        <v>0</v>
      </c>
    </row>
    <row r="99" spans="1:88" x14ac:dyDescent="0.2">
      <c r="A99" s="565" t="s">
        <v>102</v>
      </c>
      <c r="B99" s="566"/>
      <c r="C99" s="361">
        <f t="shared" si="7"/>
        <v>178</v>
      </c>
      <c r="D99" s="362">
        <f t="shared" si="8"/>
        <v>119</v>
      </c>
      <c r="E99" s="356">
        <f t="shared" si="8"/>
        <v>59</v>
      </c>
      <c r="F99" s="27">
        <v>22</v>
      </c>
      <c r="G99" s="72">
        <v>8</v>
      </c>
      <c r="H99" s="27">
        <v>7</v>
      </c>
      <c r="I99" s="72">
        <v>8</v>
      </c>
      <c r="J99" s="27">
        <v>4</v>
      </c>
      <c r="K99" s="28">
        <v>2</v>
      </c>
      <c r="L99" s="27"/>
      <c r="M99" s="28"/>
      <c r="N99" s="27">
        <v>2</v>
      </c>
      <c r="O99" s="28">
        <v>2</v>
      </c>
      <c r="P99" s="27"/>
      <c r="Q99" s="28"/>
      <c r="R99" s="27">
        <v>1</v>
      </c>
      <c r="S99" s="28">
        <v>1</v>
      </c>
      <c r="T99" s="27">
        <v>2</v>
      </c>
      <c r="U99" s="28"/>
      <c r="V99" s="27"/>
      <c r="W99" s="28"/>
      <c r="X99" s="27">
        <v>7</v>
      </c>
      <c r="Y99" s="28">
        <v>4</v>
      </c>
      <c r="Z99" s="27">
        <v>4</v>
      </c>
      <c r="AA99" s="28">
        <v>1</v>
      </c>
      <c r="AB99" s="27">
        <v>13</v>
      </c>
      <c r="AC99" s="72">
        <v>2</v>
      </c>
      <c r="AD99" s="27">
        <v>5</v>
      </c>
      <c r="AE99" s="72">
        <v>1</v>
      </c>
      <c r="AF99" s="27">
        <v>8</v>
      </c>
      <c r="AG99" s="72">
        <v>9</v>
      </c>
      <c r="AH99" s="27">
        <v>2</v>
      </c>
      <c r="AI99" s="72"/>
      <c r="AJ99" s="27">
        <v>12</v>
      </c>
      <c r="AK99" s="72">
        <v>2</v>
      </c>
      <c r="AL99" s="33">
        <v>30</v>
      </c>
      <c r="AM99" s="28">
        <v>19</v>
      </c>
      <c r="AN99" s="118">
        <v>178</v>
      </c>
      <c r="AO99" s="72">
        <v>126</v>
      </c>
      <c r="AP99" s="53">
        <v>0</v>
      </c>
      <c r="AQ99" s="118">
        <v>0</v>
      </c>
      <c r="AR99" s="256" t="s">
        <v>213</v>
      </c>
      <c r="CG99" s="243">
        <v>0</v>
      </c>
      <c r="CH99" s="243">
        <v>0</v>
      </c>
      <c r="CI99" s="243">
        <v>0</v>
      </c>
      <c r="CJ99" s="243">
        <v>0</v>
      </c>
    </row>
    <row r="100" spans="1:88" x14ac:dyDescent="0.2">
      <c r="A100" s="567" t="s">
        <v>103</v>
      </c>
      <c r="B100" s="568"/>
      <c r="C100" s="356">
        <f t="shared" si="7"/>
        <v>0</v>
      </c>
      <c r="D100" s="355">
        <f t="shared" si="8"/>
        <v>0</v>
      </c>
      <c r="E100" s="356">
        <f t="shared" si="8"/>
        <v>0</v>
      </c>
      <c r="F100" s="27"/>
      <c r="G100" s="72"/>
      <c r="H100" s="27"/>
      <c r="I100" s="72"/>
      <c r="J100" s="27"/>
      <c r="K100" s="28"/>
      <c r="L100" s="27"/>
      <c r="M100" s="28"/>
      <c r="N100" s="27"/>
      <c r="O100" s="28"/>
      <c r="P100" s="27"/>
      <c r="Q100" s="28"/>
      <c r="R100" s="27"/>
      <c r="S100" s="28"/>
      <c r="T100" s="27"/>
      <c r="U100" s="28"/>
      <c r="V100" s="27"/>
      <c r="W100" s="28"/>
      <c r="X100" s="27"/>
      <c r="Y100" s="28"/>
      <c r="Z100" s="27"/>
      <c r="AA100" s="28"/>
      <c r="AB100" s="27"/>
      <c r="AC100" s="72"/>
      <c r="AD100" s="27"/>
      <c r="AE100" s="72"/>
      <c r="AF100" s="27"/>
      <c r="AG100" s="72"/>
      <c r="AH100" s="27"/>
      <c r="AI100" s="72"/>
      <c r="AJ100" s="27"/>
      <c r="AK100" s="72"/>
      <c r="AL100" s="33"/>
      <c r="AM100" s="28"/>
      <c r="AN100" s="118"/>
      <c r="AO100" s="72"/>
      <c r="AP100" s="53"/>
      <c r="AQ100" s="118"/>
      <c r="AR100" s="256" t="s">
        <v>213</v>
      </c>
      <c r="CG100" s="243">
        <v>0</v>
      </c>
      <c r="CH100" s="243">
        <v>0</v>
      </c>
      <c r="CI100" s="243">
        <v>0</v>
      </c>
      <c r="CJ100" s="243">
        <v>0</v>
      </c>
    </row>
    <row r="101" spans="1:88" x14ac:dyDescent="0.2">
      <c r="A101" s="541" t="s">
        <v>104</v>
      </c>
      <c r="B101" s="542"/>
      <c r="C101" s="356">
        <f t="shared" si="7"/>
        <v>0</v>
      </c>
      <c r="D101" s="355">
        <f t="shared" si="8"/>
        <v>0</v>
      </c>
      <c r="E101" s="356">
        <f t="shared" si="8"/>
        <v>0</v>
      </c>
      <c r="F101" s="27"/>
      <c r="G101" s="72"/>
      <c r="H101" s="27"/>
      <c r="I101" s="72"/>
      <c r="J101" s="27"/>
      <c r="K101" s="28"/>
      <c r="L101" s="27"/>
      <c r="M101" s="28"/>
      <c r="N101" s="27"/>
      <c r="O101" s="28"/>
      <c r="P101" s="27"/>
      <c r="Q101" s="28"/>
      <c r="R101" s="27"/>
      <c r="S101" s="28"/>
      <c r="T101" s="27"/>
      <c r="U101" s="28"/>
      <c r="V101" s="27"/>
      <c r="W101" s="28"/>
      <c r="X101" s="27"/>
      <c r="Y101" s="28"/>
      <c r="Z101" s="27"/>
      <c r="AA101" s="28"/>
      <c r="AB101" s="27"/>
      <c r="AC101" s="72"/>
      <c r="AD101" s="27"/>
      <c r="AE101" s="72"/>
      <c r="AF101" s="27"/>
      <c r="AG101" s="72"/>
      <c r="AH101" s="27"/>
      <c r="AI101" s="72"/>
      <c r="AJ101" s="27"/>
      <c r="AK101" s="72"/>
      <c r="AL101" s="33"/>
      <c r="AM101" s="28"/>
      <c r="AN101" s="118"/>
      <c r="AO101" s="72"/>
      <c r="AP101" s="53"/>
      <c r="AQ101" s="118"/>
      <c r="AR101" s="256" t="s">
        <v>213</v>
      </c>
      <c r="CG101" s="243">
        <v>0</v>
      </c>
      <c r="CH101" s="243">
        <v>0</v>
      </c>
      <c r="CI101" s="243">
        <v>0</v>
      </c>
      <c r="CJ101" s="243">
        <v>0</v>
      </c>
    </row>
    <row r="102" spans="1:88" x14ac:dyDescent="0.2">
      <c r="A102" s="541" t="s">
        <v>105</v>
      </c>
      <c r="B102" s="542"/>
      <c r="C102" s="356">
        <f t="shared" si="7"/>
        <v>210</v>
      </c>
      <c r="D102" s="355">
        <f t="shared" si="8"/>
        <v>77</v>
      </c>
      <c r="E102" s="356">
        <f t="shared" si="8"/>
        <v>133</v>
      </c>
      <c r="F102" s="27"/>
      <c r="G102" s="72"/>
      <c r="H102" s="27"/>
      <c r="I102" s="72"/>
      <c r="J102" s="27"/>
      <c r="K102" s="28"/>
      <c r="L102" s="27"/>
      <c r="M102" s="28"/>
      <c r="N102" s="27"/>
      <c r="O102" s="28"/>
      <c r="P102" s="27"/>
      <c r="Q102" s="28"/>
      <c r="R102" s="27"/>
      <c r="S102" s="28"/>
      <c r="T102" s="27"/>
      <c r="U102" s="28"/>
      <c r="V102" s="27">
        <v>1</v>
      </c>
      <c r="W102" s="28"/>
      <c r="X102" s="27"/>
      <c r="Y102" s="28"/>
      <c r="Z102" s="27"/>
      <c r="AA102" s="28"/>
      <c r="AB102" s="27"/>
      <c r="AC102" s="28"/>
      <c r="AD102" s="27"/>
      <c r="AE102" s="28"/>
      <c r="AF102" s="27">
        <v>35</v>
      </c>
      <c r="AG102" s="28">
        <v>43</v>
      </c>
      <c r="AH102" s="27">
        <v>21</v>
      </c>
      <c r="AI102" s="72">
        <v>41</v>
      </c>
      <c r="AJ102" s="27">
        <v>10</v>
      </c>
      <c r="AK102" s="72">
        <v>29</v>
      </c>
      <c r="AL102" s="33">
        <v>10</v>
      </c>
      <c r="AM102" s="28">
        <v>20</v>
      </c>
      <c r="AN102" s="118">
        <v>210</v>
      </c>
      <c r="AO102" s="72">
        <v>29</v>
      </c>
      <c r="AP102" s="53">
        <v>0</v>
      </c>
      <c r="AQ102" s="118">
        <v>0</v>
      </c>
      <c r="AR102" s="256" t="s">
        <v>220</v>
      </c>
      <c r="CC102" s="243" t="s">
        <v>221</v>
      </c>
      <c r="CG102" s="243">
        <v>0</v>
      </c>
      <c r="CH102" s="243">
        <v>0</v>
      </c>
      <c r="CI102" s="243">
        <v>1</v>
      </c>
      <c r="CJ102" s="243">
        <v>0</v>
      </c>
    </row>
    <row r="103" spans="1:88" x14ac:dyDescent="0.2">
      <c r="A103" s="543" t="s">
        <v>106</v>
      </c>
      <c r="B103" s="544"/>
      <c r="C103" s="363">
        <f t="shared" si="7"/>
        <v>0</v>
      </c>
      <c r="D103" s="364">
        <f t="shared" si="8"/>
        <v>0</v>
      </c>
      <c r="E103" s="363">
        <f t="shared" si="8"/>
        <v>0</v>
      </c>
      <c r="F103" s="84"/>
      <c r="G103" s="288"/>
      <c r="H103" s="84"/>
      <c r="I103" s="288"/>
      <c r="J103" s="84"/>
      <c r="K103" s="85"/>
      <c r="L103" s="84"/>
      <c r="M103" s="85"/>
      <c r="N103" s="84"/>
      <c r="O103" s="85"/>
      <c r="P103" s="84"/>
      <c r="Q103" s="85"/>
      <c r="R103" s="84"/>
      <c r="S103" s="85"/>
      <c r="T103" s="84"/>
      <c r="U103" s="85"/>
      <c r="V103" s="84"/>
      <c r="W103" s="85"/>
      <c r="X103" s="84"/>
      <c r="Y103" s="85"/>
      <c r="Z103" s="84"/>
      <c r="AA103" s="85"/>
      <c r="AB103" s="84"/>
      <c r="AC103" s="85"/>
      <c r="AD103" s="84"/>
      <c r="AE103" s="85"/>
      <c r="AF103" s="84"/>
      <c r="AG103" s="85"/>
      <c r="AH103" s="84"/>
      <c r="AI103" s="85"/>
      <c r="AJ103" s="84"/>
      <c r="AK103" s="85"/>
      <c r="AL103" s="86"/>
      <c r="AM103" s="85"/>
      <c r="AN103" s="122"/>
      <c r="AO103" s="288"/>
      <c r="AP103" s="123"/>
      <c r="AQ103" s="122"/>
      <c r="AR103" s="256" t="s">
        <v>213</v>
      </c>
      <c r="CG103" s="243">
        <v>0</v>
      </c>
      <c r="CH103" s="243">
        <v>0</v>
      </c>
      <c r="CI103" s="243">
        <v>0</v>
      </c>
      <c r="CJ103" s="243">
        <v>0</v>
      </c>
    </row>
    <row r="104" spans="1:88" x14ac:dyDescent="0.2">
      <c r="A104" s="596" t="s">
        <v>38</v>
      </c>
      <c r="B104" s="597"/>
      <c r="C104" s="365">
        <f t="shared" ref="C104:AQ104" si="9">SUM(C93:C103)</f>
        <v>2180</v>
      </c>
      <c r="D104" s="366">
        <f t="shared" si="9"/>
        <v>706</v>
      </c>
      <c r="E104" s="357">
        <f t="shared" si="9"/>
        <v>1474</v>
      </c>
      <c r="F104" s="125">
        <f t="shared" si="9"/>
        <v>59</v>
      </c>
      <c r="G104" s="351">
        <f t="shared" si="9"/>
        <v>42</v>
      </c>
      <c r="H104" s="125">
        <f t="shared" si="9"/>
        <v>35</v>
      </c>
      <c r="I104" s="351">
        <f t="shared" si="9"/>
        <v>37</v>
      </c>
      <c r="J104" s="93">
        <f t="shared" si="9"/>
        <v>28</v>
      </c>
      <c r="K104" s="99">
        <f t="shared" si="9"/>
        <v>44</v>
      </c>
      <c r="L104" s="93">
        <f t="shared" si="9"/>
        <v>21</v>
      </c>
      <c r="M104" s="99">
        <f t="shared" si="9"/>
        <v>50</v>
      </c>
      <c r="N104" s="93">
        <f t="shared" si="9"/>
        <v>17</v>
      </c>
      <c r="O104" s="99">
        <f t="shared" si="9"/>
        <v>98</v>
      </c>
      <c r="P104" s="93">
        <f t="shared" si="9"/>
        <v>19</v>
      </c>
      <c r="Q104" s="99">
        <f t="shared" si="9"/>
        <v>157</v>
      </c>
      <c r="R104" s="93">
        <f t="shared" si="9"/>
        <v>28</v>
      </c>
      <c r="S104" s="99">
        <f t="shared" si="9"/>
        <v>171</v>
      </c>
      <c r="T104" s="93">
        <f t="shared" si="9"/>
        <v>22</v>
      </c>
      <c r="U104" s="99">
        <f t="shared" si="9"/>
        <v>136</v>
      </c>
      <c r="V104" s="93">
        <f t="shared" si="9"/>
        <v>31</v>
      </c>
      <c r="W104" s="99">
        <f t="shared" si="9"/>
        <v>69</v>
      </c>
      <c r="X104" s="93">
        <f t="shared" si="9"/>
        <v>32</v>
      </c>
      <c r="Y104" s="99">
        <f t="shared" si="9"/>
        <v>56</v>
      </c>
      <c r="Z104" s="93">
        <f t="shared" si="9"/>
        <v>33</v>
      </c>
      <c r="AA104" s="99">
        <f t="shared" si="9"/>
        <v>79</v>
      </c>
      <c r="AB104" s="93">
        <f t="shared" si="9"/>
        <v>40</v>
      </c>
      <c r="AC104" s="99">
        <f t="shared" si="9"/>
        <v>49</v>
      </c>
      <c r="AD104" s="93">
        <f t="shared" si="9"/>
        <v>42</v>
      </c>
      <c r="AE104" s="99">
        <f t="shared" si="9"/>
        <v>67</v>
      </c>
      <c r="AF104" s="93">
        <f t="shared" si="9"/>
        <v>94</v>
      </c>
      <c r="AG104" s="99">
        <f t="shared" si="9"/>
        <v>118</v>
      </c>
      <c r="AH104" s="93">
        <f t="shared" si="9"/>
        <v>76</v>
      </c>
      <c r="AI104" s="99">
        <f t="shared" si="9"/>
        <v>100</v>
      </c>
      <c r="AJ104" s="93">
        <f t="shared" si="9"/>
        <v>55</v>
      </c>
      <c r="AK104" s="99">
        <f t="shared" si="9"/>
        <v>88</v>
      </c>
      <c r="AL104" s="98">
        <f t="shared" si="9"/>
        <v>74</v>
      </c>
      <c r="AM104" s="99">
        <f t="shared" si="9"/>
        <v>113</v>
      </c>
      <c r="AN104" s="124">
        <f t="shared" si="9"/>
        <v>2164</v>
      </c>
      <c r="AO104" s="351">
        <f t="shared" si="9"/>
        <v>1647</v>
      </c>
      <c r="AP104" s="128">
        <f t="shared" si="9"/>
        <v>0</v>
      </c>
      <c r="AQ104" s="128">
        <f t="shared" si="9"/>
        <v>0</v>
      </c>
      <c r="AR104" s="256"/>
    </row>
    <row r="105" spans="1:88" x14ac:dyDescent="0.2">
      <c r="A105" s="129" t="s">
        <v>214</v>
      </c>
      <c r="B105" s="129"/>
      <c r="C105" s="129"/>
      <c r="D105" s="129"/>
      <c r="E105" s="129"/>
      <c r="F105" s="129"/>
      <c r="G105" s="130"/>
      <c r="H105" s="130"/>
      <c r="I105" s="130"/>
      <c r="J105" s="130"/>
      <c r="K105" s="64"/>
      <c r="L105" s="64"/>
      <c r="M105" s="11"/>
      <c r="N105" s="6"/>
      <c r="O105" s="6"/>
      <c r="P105" s="6"/>
      <c r="Q105" s="6"/>
      <c r="R105" s="6"/>
      <c r="S105" s="6"/>
      <c r="T105" s="6"/>
      <c r="U105" s="6"/>
      <c r="V105" s="6"/>
      <c r="W105" s="6"/>
      <c r="X105" s="6"/>
      <c r="Y105" s="6"/>
      <c r="Z105" s="6"/>
      <c r="AA105" s="6"/>
      <c r="AB105" s="6"/>
      <c r="AC105" s="6"/>
      <c r="AD105" s="107"/>
      <c r="AE105" s="6"/>
      <c r="AF105" s="6"/>
      <c r="AG105" s="107"/>
      <c r="AH105" s="6"/>
      <c r="AI105" s="6"/>
      <c r="AJ105" s="107"/>
      <c r="AK105" s="6"/>
      <c r="AL105" s="6"/>
      <c r="AM105" s="107"/>
      <c r="AN105" s="107"/>
      <c r="AO105" s="107"/>
      <c r="AP105" s="6"/>
      <c r="AQ105" s="6"/>
    </row>
    <row r="106" spans="1:88" ht="14.25" customHeight="1" x14ac:dyDescent="0.2">
      <c r="A106" s="554" t="s">
        <v>107</v>
      </c>
      <c r="B106" s="534" t="s">
        <v>90</v>
      </c>
      <c r="C106" s="557" t="s">
        <v>91</v>
      </c>
      <c r="D106" s="558"/>
      <c r="E106" s="539"/>
      <c r="F106" s="562" t="s">
        <v>92</v>
      </c>
      <c r="G106" s="563"/>
      <c r="H106" s="563"/>
      <c r="I106" s="563"/>
      <c r="J106" s="563"/>
      <c r="K106" s="563"/>
      <c r="L106" s="563"/>
      <c r="M106" s="563"/>
      <c r="N106" s="563"/>
      <c r="O106" s="563"/>
      <c r="P106" s="563"/>
      <c r="Q106" s="563"/>
      <c r="R106" s="563"/>
      <c r="S106" s="563"/>
      <c r="T106" s="563"/>
      <c r="U106" s="563"/>
      <c r="V106" s="563"/>
      <c r="W106" s="563"/>
      <c r="X106" s="563"/>
      <c r="Y106" s="563"/>
      <c r="Z106" s="563"/>
      <c r="AA106" s="563"/>
      <c r="AB106" s="563"/>
      <c r="AC106" s="563"/>
      <c r="AD106" s="563"/>
      <c r="AE106" s="563"/>
      <c r="AF106" s="563"/>
      <c r="AG106" s="563"/>
      <c r="AH106" s="563"/>
      <c r="AI106" s="563"/>
      <c r="AJ106" s="563"/>
      <c r="AK106" s="563"/>
      <c r="AL106" s="563"/>
      <c r="AM106" s="564"/>
      <c r="AN106" s="534" t="s">
        <v>93</v>
      </c>
      <c r="AO106" s="534" t="s">
        <v>215</v>
      </c>
      <c r="AP106" s="545" t="s">
        <v>210</v>
      </c>
      <c r="AQ106" s="545" t="s">
        <v>211</v>
      </c>
    </row>
    <row r="107" spans="1:88" x14ac:dyDescent="0.2">
      <c r="A107" s="555"/>
      <c r="B107" s="535"/>
      <c r="C107" s="559"/>
      <c r="D107" s="560"/>
      <c r="E107" s="561"/>
      <c r="F107" s="548" t="s">
        <v>18</v>
      </c>
      <c r="G107" s="549"/>
      <c r="H107" s="550" t="s">
        <v>19</v>
      </c>
      <c r="I107" s="551"/>
      <c r="J107" s="548" t="s">
        <v>20</v>
      </c>
      <c r="K107" s="549"/>
      <c r="L107" s="548" t="s">
        <v>21</v>
      </c>
      <c r="M107" s="549"/>
      <c r="N107" s="548" t="s">
        <v>22</v>
      </c>
      <c r="O107" s="549"/>
      <c r="P107" s="537" t="s">
        <v>23</v>
      </c>
      <c r="Q107" s="538"/>
      <c r="R107" s="537" t="s">
        <v>24</v>
      </c>
      <c r="S107" s="538"/>
      <c r="T107" s="537" t="s">
        <v>25</v>
      </c>
      <c r="U107" s="538"/>
      <c r="V107" s="537" t="s">
        <v>26</v>
      </c>
      <c r="W107" s="538"/>
      <c r="X107" s="537" t="s">
        <v>27</v>
      </c>
      <c r="Y107" s="538"/>
      <c r="Z107" s="537" t="s">
        <v>28</v>
      </c>
      <c r="AA107" s="538"/>
      <c r="AB107" s="537" t="s">
        <v>29</v>
      </c>
      <c r="AC107" s="538"/>
      <c r="AD107" s="537" t="s">
        <v>30</v>
      </c>
      <c r="AE107" s="538"/>
      <c r="AF107" s="537" t="s">
        <v>31</v>
      </c>
      <c r="AG107" s="538"/>
      <c r="AH107" s="537" t="s">
        <v>32</v>
      </c>
      <c r="AI107" s="538"/>
      <c r="AJ107" s="537" t="s">
        <v>33</v>
      </c>
      <c r="AK107" s="538"/>
      <c r="AL107" s="537" t="s">
        <v>34</v>
      </c>
      <c r="AM107" s="538"/>
      <c r="AN107" s="535"/>
      <c r="AO107" s="535"/>
      <c r="AP107" s="546"/>
      <c r="AQ107" s="546"/>
      <c r="AR107" s="243"/>
    </row>
    <row r="108" spans="1:88" x14ac:dyDescent="0.2">
      <c r="A108" s="556"/>
      <c r="B108" s="536"/>
      <c r="C108" s="335" t="s">
        <v>212</v>
      </c>
      <c r="D108" s="335" t="s">
        <v>216</v>
      </c>
      <c r="E108" s="338" t="s">
        <v>217</v>
      </c>
      <c r="F108" s="334" t="s">
        <v>216</v>
      </c>
      <c r="G108" s="18" t="s">
        <v>217</v>
      </c>
      <c r="H108" s="13" t="s">
        <v>216</v>
      </c>
      <c r="I108" s="337" t="s">
        <v>217</v>
      </c>
      <c r="J108" s="334" t="s">
        <v>216</v>
      </c>
      <c r="K108" s="18" t="s">
        <v>217</v>
      </c>
      <c r="L108" s="334" t="s">
        <v>216</v>
      </c>
      <c r="M108" s="18" t="s">
        <v>217</v>
      </c>
      <c r="N108" s="334" t="s">
        <v>216</v>
      </c>
      <c r="O108" s="18" t="s">
        <v>217</v>
      </c>
      <c r="P108" s="13" t="s">
        <v>216</v>
      </c>
      <c r="Q108" s="337" t="s">
        <v>217</v>
      </c>
      <c r="R108" s="13" t="s">
        <v>216</v>
      </c>
      <c r="S108" s="337" t="s">
        <v>217</v>
      </c>
      <c r="T108" s="334" t="s">
        <v>216</v>
      </c>
      <c r="U108" s="18" t="s">
        <v>217</v>
      </c>
      <c r="V108" s="13" t="s">
        <v>216</v>
      </c>
      <c r="W108" s="337" t="s">
        <v>217</v>
      </c>
      <c r="X108" s="13" t="s">
        <v>216</v>
      </c>
      <c r="Y108" s="337" t="s">
        <v>217</v>
      </c>
      <c r="Z108" s="334" t="s">
        <v>216</v>
      </c>
      <c r="AA108" s="18" t="s">
        <v>217</v>
      </c>
      <c r="AB108" s="334" t="s">
        <v>216</v>
      </c>
      <c r="AC108" s="18" t="s">
        <v>217</v>
      </c>
      <c r="AD108" s="13" t="s">
        <v>216</v>
      </c>
      <c r="AE108" s="337" t="s">
        <v>217</v>
      </c>
      <c r="AF108" s="13" t="s">
        <v>216</v>
      </c>
      <c r="AG108" s="337" t="s">
        <v>217</v>
      </c>
      <c r="AH108" s="334" t="s">
        <v>216</v>
      </c>
      <c r="AI108" s="18" t="s">
        <v>217</v>
      </c>
      <c r="AJ108" s="13" t="s">
        <v>216</v>
      </c>
      <c r="AK108" s="337" t="s">
        <v>217</v>
      </c>
      <c r="AL108" s="334" t="s">
        <v>216</v>
      </c>
      <c r="AM108" s="18" t="s">
        <v>217</v>
      </c>
      <c r="AN108" s="536"/>
      <c r="AO108" s="536"/>
      <c r="AP108" s="547"/>
      <c r="AQ108" s="547"/>
      <c r="AR108" s="243"/>
    </row>
    <row r="109" spans="1:88" x14ac:dyDescent="0.2">
      <c r="A109" s="598" t="s">
        <v>108</v>
      </c>
      <c r="B109" s="131" t="s">
        <v>95</v>
      </c>
      <c r="C109" s="367">
        <f t="shared" ref="C109:C119" si="10">SUM(D109+E109)</f>
        <v>0</v>
      </c>
      <c r="D109" s="367">
        <f t="shared" ref="D109:E117" si="11">SUM(F109+H109+J109+L109+N109+P109+R109+T109+V109+X109+Z109+AB109+AD109+AF109+AH109+AJ109+AL109)</f>
        <v>0</v>
      </c>
      <c r="E109" s="367">
        <f t="shared" si="11"/>
        <v>0</v>
      </c>
      <c r="F109" s="23"/>
      <c r="G109" s="301"/>
      <c r="H109" s="23"/>
      <c r="I109" s="301"/>
      <c r="J109" s="23"/>
      <c r="K109" s="34"/>
      <c r="L109" s="23"/>
      <c r="M109" s="34"/>
      <c r="N109" s="23"/>
      <c r="O109" s="34"/>
      <c r="P109" s="23"/>
      <c r="Q109" s="34"/>
      <c r="R109" s="23"/>
      <c r="S109" s="34"/>
      <c r="T109" s="23"/>
      <c r="U109" s="34"/>
      <c r="V109" s="23"/>
      <c r="W109" s="34"/>
      <c r="X109" s="23"/>
      <c r="Y109" s="34"/>
      <c r="Z109" s="23"/>
      <c r="AA109" s="34"/>
      <c r="AB109" s="23"/>
      <c r="AC109" s="34"/>
      <c r="AD109" s="23"/>
      <c r="AE109" s="34"/>
      <c r="AF109" s="23"/>
      <c r="AG109" s="34"/>
      <c r="AH109" s="23"/>
      <c r="AI109" s="34"/>
      <c r="AJ109" s="23"/>
      <c r="AK109" s="34"/>
      <c r="AL109" s="111"/>
      <c r="AM109" s="34"/>
      <c r="AN109" s="110"/>
      <c r="AO109" s="110"/>
      <c r="AP109" s="110"/>
      <c r="AQ109" s="110"/>
      <c r="AR109" s="256" t="s">
        <v>213</v>
      </c>
      <c r="CG109" s="243">
        <v>0</v>
      </c>
      <c r="CH109" s="243">
        <v>0</v>
      </c>
      <c r="CI109" s="243">
        <v>0</v>
      </c>
    </row>
    <row r="110" spans="1:88" x14ac:dyDescent="0.2">
      <c r="A110" s="599"/>
      <c r="B110" s="133" t="s">
        <v>96</v>
      </c>
      <c r="C110" s="363">
        <f t="shared" si="10"/>
        <v>8</v>
      </c>
      <c r="D110" s="363">
        <f t="shared" si="11"/>
        <v>0</v>
      </c>
      <c r="E110" s="363">
        <f t="shared" si="11"/>
        <v>8</v>
      </c>
      <c r="F110" s="84"/>
      <c r="G110" s="288"/>
      <c r="H110" s="84"/>
      <c r="I110" s="288"/>
      <c r="J110" s="84"/>
      <c r="K110" s="85"/>
      <c r="L110" s="84"/>
      <c r="M110" s="85">
        <v>1</v>
      </c>
      <c r="N110" s="84"/>
      <c r="O110" s="85">
        <v>1</v>
      </c>
      <c r="P110" s="84"/>
      <c r="Q110" s="85">
        <v>2</v>
      </c>
      <c r="R110" s="84"/>
      <c r="S110" s="85">
        <v>1</v>
      </c>
      <c r="T110" s="84"/>
      <c r="U110" s="85"/>
      <c r="V110" s="84"/>
      <c r="W110" s="85"/>
      <c r="X110" s="84"/>
      <c r="Y110" s="85">
        <v>1</v>
      </c>
      <c r="Z110" s="84"/>
      <c r="AA110" s="85">
        <v>1</v>
      </c>
      <c r="AB110" s="84"/>
      <c r="AC110" s="85"/>
      <c r="AD110" s="84"/>
      <c r="AE110" s="85">
        <v>1</v>
      </c>
      <c r="AF110" s="84"/>
      <c r="AG110" s="85"/>
      <c r="AH110" s="84"/>
      <c r="AI110" s="85"/>
      <c r="AJ110" s="84"/>
      <c r="AK110" s="85"/>
      <c r="AL110" s="86"/>
      <c r="AM110" s="85"/>
      <c r="AN110" s="122">
        <v>8</v>
      </c>
      <c r="AO110" s="122">
        <v>0</v>
      </c>
      <c r="AP110" s="122">
        <v>0</v>
      </c>
      <c r="AQ110" s="122">
        <v>0</v>
      </c>
      <c r="AR110" s="256" t="s">
        <v>213</v>
      </c>
      <c r="CG110" s="243">
        <v>0</v>
      </c>
      <c r="CH110" s="243">
        <v>0</v>
      </c>
      <c r="CI110" s="243">
        <v>0</v>
      </c>
    </row>
    <row r="111" spans="1:88" x14ac:dyDescent="0.2">
      <c r="A111" s="600" t="s">
        <v>109</v>
      </c>
      <c r="B111" s="131" t="s">
        <v>95</v>
      </c>
      <c r="C111" s="367">
        <f t="shared" si="10"/>
        <v>0</v>
      </c>
      <c r="D111" s="367">
        <f t="shared" si="11"/>
        <v>0</v>
      </c>
      <c r="E111" s="367">
        <f t="shared" si="11"/>
        <v>0</v>
      </c>
      <c r="F111" s="23"/>
      <c r="G111" s="301"/>
      <c r="H111" s="23"/>
      <c r="I111" s="301"/>
      <c r="J111" s="23"/>
      <c r="K111" s="34"/>
      <c r="L111" s="23"/>
      <c r="M111" s="34"/>
      <c r="N111" s="23"/>
      <c r="O111" s="34"/>
      <c r="P111" s="23"/>
      <c r="Q111" s="34"/>
      <c r="R111" s="23"/>
      <c r="S111" s="34"/>
      <c r="T111" s="23"/>
      <c r="U111" s="34"/>
      <c r="V111" s="23"/>
      <c r="W111" s="34"/>
      <c r="X111" s="23"/>
      <c r="Y111" s="34"/>
      <c r="Z111" s="23"/>
      <c r="AA111" s="34"/>
      <c r="AB111" s="23"/>
      <c r="AC111" s="34"/>
      <c r="AD111" s="23"/>
      <c r="AE111" s="34"/>
      <c r="AF111" s="23"/>
      <c r="AG111" s="34"/>
      <c r="AH111" s="23"/>
      <c r="AI111" s="34"/>
      <c r="AJ111" s="23"/>
      <c r="AK111" s="34"/>
      <c r="AL111" s="111"/>
      <c r="AM111" s="34"/>
      <c r="AN111" s="110"/>
      <c r="AO111" s="110"/>
      <c r="AP111" s="110"/>
      <c r="AQ111" s="110"/>
      <c r="AR111" s="256" t="s">
        <v>213</v>
      </c>
      <c r="CG111" s="243">
        <v>0</v>
      </c>
      <c r="CH111" s="243">
        <v>0</v>
      </c>
      <c r="CI111" s="243">
        <v>0</v>
      </c>
    </row>
    <row r="112" spans="1:88" x14ac:dyDescent="0.2">
      <c r="A112" s="601"/>
      <c r="B112" s="134" t="s">
        <v>96</v>
      </c>
      <c r="C112" s="356">
        <f t="shared" si="10"/>
        <v>0</v>
      </c>
      <c r="D112" s="356">
        <f t="shared" si="11"/>
        <v>0</v>
      </c>
      <c r="E112" s="356">
        <f t="shared" si="11"/>
        <v>0</v>
      </c>
      <c r="F112" s="27"/>
      <c r="G112" s="72"/>
      <c r="H112" s="27"/>
      <c r="I112" s="72"/>
      <c r="J112" s="27"/>
      <c r="K112" s="28"/>
      <c r="L112" s="27"/>
      <c r="M112" s="28"/>
      <c r="N112" s="27"/>
      <c r="O112" s="28"/>
      <c r="P112" s="27"/>
      <c r="Q112" s="28"/>
      <c r="R112" s="27"/>
      <c r="S112" s="28"/>
      <c r="T112" s="27"/>
      <c r="U112" s="28"/>
      <c r="V112" s="27"/>
      <c r="W112" s="28"/>
      <c r="X112" s="27"/>
      <c r="Y112" s="28"/>
      <c r="Z112" s="27"/>
      <c r="AA112" s="28"/>
      <c r="AB112" s="27"/>
      <c r="AC112" s="28"/>
      <c r="AD112" s="27"/>
      <c r="AE112" s="28"/>
      <c r="AF112" s="27"/>
      <c r="AG112" s="28"/>
      <c r="AH112" s="27"/>
      <c r="AI112" s="28"/>
      <c r="AJ112" s="27"/>
      <c r="AK112" s="28"/>
      <c r="AL112" s="33"/>
      <c r="AM112" s="28"/>
      <c r="AN112" s="118"/>
      <c r="AO112" s="118"/>
      <c r="AP112" s="118"/>
      <c r="AQ112" s="118"/>
      <c r="AR112" s="256" t="s">
        <v>213</v>
      </c>
      <c r="CG112" s="243">
        <v>0</v>
      </c>
      <c r="CH112" s="243">
        <v>0</v>
      </c>
      <c r="CI112" s="243">
        <v>0</v>
      </c>
    </row>
    <row r="113" spans="1:87" x14ac:dyDescent="0.2">
      <c r="A113" s="602"/>
      <c r="B113" s="133" t="s">
        <v>110</v>
      </c>
      <c r="C113" s="363">
        <f t="shared" si="10"/>
        <v>0</v>
      </c>
      <c r="D113" s="363">
        <f t="shared" si="11"/>
        <v>0</v>
      </c>
      <c r="E113" s="363">
        <f t="shared" si="11"/>
        <v>0</v>
      </c>
      <c r="F113" s="84"/>
      <c r="G113" s="288"/>
      <c r="H113" s="84"/>
      <c r="I113" s="288"/>
      <c r="J113" s="84"/>
      <c r="K113" s="85"/>
      <c r="L113" s="84"/>
      <c r="M113" s="85"/>
      <c r="N113" s="84"/>
      <c r="O113" s="85"/>
      <c r="P113" s="84"/>
      <c r="Q113" s="85"/>
      <c r="R113" s="84"/>
      <c r="S113" s="85"/>
      <c r="T113" s="84"/>
      <c r="U113" s="85"/>
      <c r="V113" s="84"/>
      <c r="W113" s="85"/>
      <c r="X113" s="84"/>
      <c r="Y113" s="85"/>
      <c r="Z113" s="84"/>
      <c r="AA113" s="85"/>
      <c r="AB113" s="84"/>
      <c r="AC113" s="85"/>
      <c r="AD113" s="84"/>
      <c r="AE113" s="85"/>
      <c r="AF113" s="84"/>
      <c r="AG113" s="85"/>
      <c r="AH113" s="84"/>
      <c r="AI113" s="85"/>
      <c r="AJ113" s="84"/>
      <c r="AK113" s="85"/>
      <c r="AL113" s="86"/>
      <c r="AM113" s="85"/>
      <c r="AN113" s="122"/>
      <c r="AO113" s="122"/>
      <c r="AP113" s="122"/>
      <c r="AQ113" s="122"/>
      <c r="AR113" s="256" t="s">
        <v>213</v>
      </c>
      <c r="CG113" s="243">
        <v>0</v>
      </c>
      <c r="CH113" s="243">
        <v>0</v>
      </c>
      <c r="CI113" s="243">
        <v>0</v>
      </c>
    </row>
    <row r="114" spans="1:87" x14ac:dyDescent="0.2">
      <c r="A114" s="539" t="s">
        <v>111</v>
      </c>
      <c r="B114" s="131" t="s">
        <v>95</v>
      </c>
      <c r="C114" s="367">
        <f t="shared" si="10"/>
        <v>0</v>
      </c>
      <c r="D114" s="367">
        <f t="shared" si="11"/>
        <v>0</v>
      </c>
      <c r="E114" s="367">
        <f t="shared" si="11"/>
        <v>0</v>
      </c>
      <c r="F114" s="23"/>
      <c r="G114" s="301"/>
      <c r="H114" s="23"/>
      <c r="I114" s="301"/>
      <c r="J114" s="23"/>
      <c r="K114" s="34"/>
      <c r="L114" s="23"/>
      <c r="M114" s="34"/>
      <c r="N114" s="23"/>
      <c r="O114" s="34"/>
      <c r="P114" s="23"/>
      <c r="Q114" s="34"/>
      <c r="R114" s="23"/>
      <c r="S114" s="34"/>
      <c r="T114" s="23"/>
      <c r="U114" s="34"/>
      <c r="V114" s="23"/>
      <c r="W114" s="301"/>
      <c r="X114" s="23"/>
      <c r="Y114" s="34"/>
      <c r="Z114" s="23"/>
      <c r="AA114" s="34"/>
      <c r="AB114" s="23"/>
      <c r="AC114" s="34"/>
      <c r="AD114" s="23"/>
      <c r="AE114" s="34"/>
      <c r="AF114" s="23"/>
      <c r="AG114" s="34"/>
      <c r="AH114" s="23"/>
      <c r="AI114" s="34"/>
      <c r="AJ114" s="23"/>
      <c r="AK114" s="34"/>
      <c r="AL114" s="111"/>
      <c r="AM114" s="34"/>
      <c r="AN114" s="110"/>
      <c r="AO114" s="110"/>
      <c r="AP114" s="110"/>
      <c r="AQ114" s="110"/>
      <c r="AR114" s="256" t="s">
        <v>213</v>
      </c>
      <c r="CG114" s="243">
        <v>0</v>
      </c>
      <c r="CH114" s="243">
        <v>0</v>
      </c>
      <c r="CI114" s="243">
        <v>0</v>
      </c>
    </row>
    <row r="115" spans="1:87" x14ac:dyDescent="0.2">
      <c r="A115" s="540"/>
      <c r="B115" s="134" t="s">
        <v>96</v>
      </c>
      <c r="C115" s="356">
        <f t="shared" si="10"/>
        <v>25</v>
      </c>
      <c r="D115" s="356">
        <f t="shared" si="11"/>
        <v>17</v>
      </c>
      <c r="E115" s="356">
        <f t="shared" si="11"/>
        <v>8</v>
      </c>
      <c r="F115" s="84"/>
      <c r="G115" s="288"/>
      <c r="H115" s="84"/>
      <c r="I115" s="288"/>
      <c r="J115" s="84"/>
      <c r="K115" s="85"/>
      <c r="L115" s="84"/>
      <c r="M115" s="85"/>
      <c r="N115" s="84"/>
      <c r="O115" s="85"/>
      <c r="P115" s="84">
        <v>3</v>
      </c>
      <c r="Q115" s="85">
        <v>1</v>
      </c>
      <c r="R115" s="84">
        <v>1</v>
      </c>
      <c r="S115" s="85"/>
      <c r="T115" s="84">
        <v>2</v>
      </c>
      <c r="U115" s="85">
        <v>1</v>
      </c>
      <c r="V115" s="84">
        <v>2</v>
      </c>
      <c r="W115" s="85">
        <v>1</v>
      </c>
      <c r="X115" s="84">
        <v>6</v>
      </c>
      <c r="Y115" s="85">
        <v>1</v>
      </c>
      <c r="Z115" s="84">
        <v>1</v>
      </c>
      <c r="AA115" s="85">
        <v>1</v>
      </c>
      <c r="AB115" s="84">
        <v>1</v>
      </c>
      <c r="AC115" s="85"/>
      <c r="AD115" s="84">
        <v>1</v>
      </c>
      <c r="AE115" s="85">
        <v>1</v>
      </c>
      <c r="AF115" s="84"/>
      <c r="AG115" s="85">
        <v>1</v>
      </c>
      <c r="AH115" s="84"/>
      <c r="AI115" s="85">
        <v>1</v>
      </c>
      <c r="AJ115" s="84"/>
      <c r="AK115" s="85"/>
      <c r="AL115" s="86"/>
      <c r="AM115" s="85"/>
      <c r="AN115" s="122">
        <v>25</v>
      </c>
      <c r="AO115" s="122">
        <v>0</v>
      </c>
      <c r="AP115" s="122">
        <v>0</v>
      </c>
      <c r="AQ115" s="122">
        <v>0</v>
      </c>
      <c r="AR115" s="256" t="s">
        <v>213</v>
      </c>
      <c r="CG115" s="243">
        <v>0</v>
      </c>
      <c r="CH115" s="243">
        <v>0</v>
      </c>
      <c r="CI115" s="243">
        <v>0</v>
      </c>
    </row>
    <row r="116" spans="1:87" x14ac:dyDescent="0.2">
      <c r="A116" s="539" t="s">
        <v>112</v>
      </c>
      <c r="B116" s="131" t="s">
        <v>95</v>
      </c>
      <c r="C116" s="367">
        <f t="shared" si="10"/>
        <v>0</v>
      </c>
      <c r="D116" s="367">
        <f t="shared" si="11"/>
        <v>0</v>
      </c>
      <c r="E116" s="367">
        <f t="shared" si="11"/>
        <v>0</v>
      </c>
      <c r="F116" s="23"/>
      <c r="G116" s="301"/>
      <c r="H116" s="23"/>
      <c r="I116" s="301"/>
      <c r="J116" s="23"/>
      <c r="K116" s="34"/>
      <c r="L116" s="23"/>
      <c r="M116" s="34"/>
      <c r="N116" s="23"/>
      <c r="O116" s="34"/>
      <c r="P116" s="23"/>
      <c r="Q116" s="34"/>
      <c r="R116" s="23"/>
      <c r="S116" s="34"/>
      <c r="T116" s="23"/>
      <c r="U116" s="34"/>
      <c r="V116" s="312"/>
      <c r="W116" s="135"/>
      <c r="X116" s="312"/>
      <c r="Y116" s="135"/>
      <c r="Z116" s="312"/>
      <c r="AA116" s="135"/>
      <c r="AB116" s="312"/>
      <c r="AC116" s="135"/>
      <c r="AD116" s="312"/>
      <c r="AE116" s="135"/>
      <c r="AF116" s="312"/>
      <c r="AG116" s="135"/>
      <c r="AH116" s="312"/>
      <c r="AI116" s="135"/>
      <c r="AJ116" s="312"/>
      <c r="AK116" s="135"/>
      <c r="AL116" s="176"/>
      <c r="AM116" s="135"/>
      <c r="AN116" s="110"/>
      <c r="AO116" s="110"/>
      <c r="AP116" s="110"/>
      <c r="AQ116" s="110"/>
      <c r="AR116" s="256" t="s">
        <v>213</v>
      </c>
      <c r="CG116" s="243">
        <v>0</v>
      </c>
      <c r="CH116" s="243">
        <v>0</v>
      </c>
      <c r="CI116" s="243">
        <v>0</v>
      </c>
    </row>
    <row r="117" spans="1:87" x14ac:dyDescent="0.2">
      <c r="A117" s="540"/>
      <c r="B117" s="134" t="s">
        <v>96</v>
      </c>
      <c r="C117" s="356">
        <f t="shared" si="10"/>
        <v>5</v>
      </c>
      <c r="D117" s="356">
        <f t="shared" si="11"/>
        <v>4</v>
      </c>
      <c r="E117" s="356">
        <f t="shared" si="11"/>
        <v>1</v>
      </c>
      <c r="F117" s="84"/>
      <c r="G117" s="288"/>
      <c r="H117" s="84"/>
      <c r="I117" s="288"/>
      <c r="J117" s="84"/>
      <c r="K117" s="85"/>
      <c r="L117" s="84">
        <v>1</v>
      </c>
      <c r="M117" s="85"/>
      <c r="N117" s="84">
        <v>1</v>
      </c>
      <c r="O117" s="85"/>
      <c r="P117" s="84"/>
      <c r="Q117" s="85"/>
      <c r="R117" s="84"/>
      <c r="S117" s="85"/>
      <c r="T117" s="84"/>
      <c r="U117" s="85"/>
      <c r="V117" s="79"/>
      <c r="W117" s="313"/>
      <c r="X117" s="312"/>
      <c r="Y117" s="135"/>
      <c r="Z117" s="312">
        <v>2</v>
      </c>
      <c r="AA117" s="135"/>
      <c r="AB117" s="312"/>
      <c r="AC117" s="135"/>
      <c r="AD117" s="312"/>
      <c r="AE117" s="135"/>
      <c r="AF117" s="312"/>
      <c r="AG117" s="135"/>
      <c r="AH117" s="312"/>
      <c r="AI117" s="135">
        <v>1</v>
      </c>
      <c r="AJ117" s="312"/>
      <c r="AK117" s="135"/>
      <c r="AL117" s="176"/>
      <c r="AM117" s="135"/>
      <c r="AN117" s="137">
        <v>5</v>
      </c>
      <c r="AO117" s="137">
        <v>0</v>
      </c>
      <c r="AP117" s="137">
        <v>0</v>
      </c>
      <c r="AQ117" s="137">
        <v>0</v>
      </c>
      <c r="AR117" s="256" t="s">
        <v>213</v>
      </c>
      <c r="CG117" s="243">
        <v>0</v>
      </c>
      <c r="CH117" s="243">
        <v>0</v>
      </c>
      <c r="CI117" s="243">
        <v>0</v>
      </c>
    </row>
    <row r="118" spans="1:87" x14ac:dyDescent="0.2">
      <c r="A118" s="534" t="s">
        <v>113</v>
      </c>
      <c r="B118" s="138" t="s">
        <v>95</v>
      </c>
      <c r="C118" s="352">
        <f t="shared" si="10"/>
        <v>0</v>
      </c>
      <c r="D118" s="352">
        <f>SUM(L118+N118+P118+R118+T118+V118+X118+Z118+AB118+AD118+AF118+AH118+AJ118+AL118)</f>
        <v>0</v>
      </c>
      <c r="E118" s="352">
        <f>SUM(M118+O118+Q118+S118+U118+W118+Y118+AA118+AC118+AE118+AG118+AI118+AK118+AM118)</f>
        <v>0</v>
      </c>
      <c r="F118" s="325"/>
      <c r="G118" s="326"/>
      <c r="H118" s="325"/>
      <c r="I118" s="326"/>
      <c r="J118" s="325"/>
      <c r="K118" s="326"/>
      <c r="L118" s="250"/>
      <c r="M118" s="142"/>
      <c r="N118" s="293"/>
      <c r="O118" s="142"/>
      <c r="P118" s="293"/>
      <c r="Q118" s="142"/>
      <c r="R118" s="293"/>
      <c r="S118" s="142"/>
      <c r="T118" s="293"/>
      <c r="U118" s="142"/>
      <c r="V118" s="293"/>
      <c r="W118" s="142"/>
      <c r="X118" s="293"/>
      <c r="Y118" s="142"/>
      <c r="Z118" s="293"/>
      <c r="AA118" s="142"/>
      <c r="AB118" s="293"/>
      <c r="AC118" s="142"/>
      <c r="AD118" s="293"/>
      <c r="AE118" s="142"/>
      <c r="AF118" s="293"/>
      <c r="AG118" s="142"/>
      <c r="AH118" s="293"/>
      <c r="AI118" s="142"/>
      <c r="AJ118" s="293"/>
      <c r="AK118" s="142"/>
      <c r="AL118" s="295"/>
      <c r="AM118" s="142"/>
      <c r="AN118" s="143"/>
      <c r="AO118" s="143"/>
      <c r="AP118" s="143"/>
      <c r="AQ118" s="143"/>
      <c r="AR118" s="256" t="s">
        <v>213</v>
      </c>
      <c r="CG118" s="243">
        <v>0</v>
      </c>
      <c r="CH118" s="243">
        <v>0</v>
      </c>
      <c r="CI118" s="243">
        <v>0</v>
      </c>
    </row>
    <row r="119" spans="1:87" x14ac:dyDescent="0.2">
      <c r="A119" s="536"/>
      <c r="B119" s="133" t="s">
        <v>96</v>
      </c>
      <c r="C119" s="363">
        <f t="shared" si="10"/>
        <v>6</v>
      </c>
      <c r="D119" s="363">
        <f>SUM(L119+N119+P119+R119+T119+V119+X119+Z119+AB119+AD119+AF119+AH119+AJ119+AL119)</f>
        <v>0</v>
      </c>
      <c r="E119" s="363">
        <f>SUM(M119+O119+Q119+S119+U119+W119+Y119+AA119+AC119+AE119+AG119+AI119+AK119+AM119)</f>
        <v>6</v>
      </c>
      <c r="F119" s="308"/>
      <c r="G119" s="309"/>
      <c r="H119" s="308"/>
      <c r="I119" s="309"/>
      <c r="J119" s="308"/>
      <c r="K119" s="309"/>
      <c r="L119" s="327"/>
      <c r="M119" s="85"/>
      <c r="N119" s="84"/>
      <c r="O119" s="85"/>
      <c r="P119" s="84"/>
      <c r="Q119" s="85"/>
      <c r="R119" s="84"/>
      <c r="S119" s="85">
        <v>1</v>
      </c>
      <c r="T119" s="84"/>
      <c r="U119" s="85">
        <v>1</v>
      </c>
      <c r="V119" s="84"/>
      <c r="W119" s="85">
        <v>1</v>
      </c>
      <c r="X119" s="84"/>
      <c r="Y119" s="85"/>
      <c r="Z119" s="84"/>
      <c r="AA119" s="85">
        <v>1</v>
      </c>
      <c r="AB119" s="84"/>
      <c r="AC119" s="85">
        <v>1</v>
      </c>
      <c r="AD119" s="84"/>
      <c r="AE119" s="85"/>
      <c r="AF119" s="84"/>
      <c r="AG119" s="85"/>
      <c r="AH119" s="84"/>
      <c r="AI119" s="85"/>
      <c r="AJ119" s="84"/>
      <c r="AK119" s="85">
        <v>1</v>
      </c>
      <c r="AL119" s="86"/>
      <c r="AM119" s="85"/>
      <c r="AN119" s="122">
        <v>6</v>
      </c>
      <c r="AO119" s="122">
        <v>0</v>
      </c>
      <c r="AP119" s="122">
        <v>0</v>
      </c>
      <c r="AQ119" s="122">
        <v>0</v>
      </c>
      <c r="AR119" s="256" t="s">
        <v>213</v>
      </c>
      <c r="CG119" s="243">
        <v>0</v>
      </c>
      <c r="CH119" s="243">
        <v>0</v>
      </c>
      <c r="CI119" s="243">
        <v>0</v>
      </c>
    </row>
    <row r="120" spans="1:87" x14ac:dyDescent="0.2">
      <c r="AA120" s="6"/>
      <c r="AB120" s="107"/>
      <c r="AC120" s="6"/>
      <c r="AD120" s="6"/>
      <c r="AE120" s="6"/>
    </row>
    <row r="121" spans="1:87" ht="39" customHeight="1" x14ac:dyDescent="0.2">
      <c r="AA121" s="6"/>
      <c r="AB121" s="107"/>
      <c r="AC121" s="6"/>
      <c r="AD121" s="6"/>
      <c r="AE121" s="6"/>
    </row>
    <row r="122" spans="1:87" x14ac:dyDescent="0.2">
      <c r="AA122" s="6"/>
      <c r="AB122" s="107"/>
      <c r="AC122" s="6"/>
      <c r="AD122" s="6"/>
      <c r="AE122" s="6"/>
    </row>
    <row r="123" spans="1:87" x14ac:dyDescent="0.2">
      <c r="AA123" s="6"/>
      <c r="AB123" s="107"/>
      <c r="AC123" s="6"/>
      <c r="AD123" s="6"/>
      <c r="AE123" s="6"/>
    </row>
    <row r="124" spans="1:87" x14ac:dyDescent="0.2">
      <c r="AA124" s="6"/>
      <c r="AB124" s="107"/>
      <c r="AC124" s="6"/>
      <c r="AD124" s="6"/>
      <c r="AE124" s="6"/>
    </row>
    <row r="125" spans="1:87" x14ac:dyDescent="0.2">
      <c r="AA125" s="6"/>
      <c r="AB125" s="107"/>
      <c r="AC125" s="6"/>
      <c r="AD125" s="6"/>
      <c r="AE125" s="6"/>
    </row>
    <row r="126" spans="1:87" x14ac:dyDescent="0.2">
      <c r="AA126" s="6"/>
      <c r="AB126" s="107"/>
      <c r="AC126" s="6"/>
      <c r="AD126" s="6"/>
      <c r="AE126" s="6"/>
    </row>
    <row r="127" spans="1:87" x14ac:dyDescent="0.2">
      <c r="AA127" s="6"/>
      <c r="AB127" s="107"/>
      <c r="AC127" s="6"/>
      <c r="AD127" s="6"/>
      <c r="AE127" s="6"/>
    </row>
    <row r="128" spans="1:87" x14ac:dyDescent="0.2">
      <c r="AA128" s="6"/>
      <c r="AB128" s="6"/>
      <c r="AC128" s="6"/>
      <c r="AD128" s="107"/>
      <c r="AE128" s="6"/>
    </row>
    <row r="129" spans="1:43" x14ac:dyDescent="0.2">
      <c r="AA129" s="6"/>
      <c r="AB129" s="6"/>
      <c r="AC129" s="6"/>
      <c r="AD129" s="107"/>
      <c r="AE129" s="6"/>
    </row>
    <row r="130" spans="1:43" x14ac:dyDescent="0.2">
      <c r="AA130" s="107"/>
      <c r="AB130" s="107"/>
      <c r="AC130" s="107"/>
      <c r="AD130" s="107"/>
      <c r="AE130" s="107"/>
      <c r="AF130" s="107"/>
      <c r="AG130" s="6"/>
      <c r="AH130" s="6"/>
      <c r="AI130" s="6"/>
      <c r="AJ130" s="6"/>
      <c r="AK130" s="107"/>
      <c r="AL130" s="6"/>
    </row>
    <row r="131" spans="1:43" x14ac:dyDescent="0.2">
      <c r="AA131" s="107"/>
      <c r="AB131" s="107"/>
      <c r="AC131" s="107"/>
      <c r="AD131" s="107"/>
      <c r="AE131" s="107"/>
      <c r="AF131" s="107"/>
      <c r="AG131" s="6"/>
      <c r="AH131" s="6"/>
      <c r="AI131" s="6"/>
      <c r="AJ131" s="6"/>
      <c r="AK131" s="6"/>
      <c r="AL131" s="6"/>
    </row>
    <row r="132" spans="1:43" x14ac:dyDescent="0.2">
      <c r="AA132" s="107"/>
      <c r="AB132" s="107"/>
      <c r="AC132" s="107"/>
      <c r="AD132" s="107"/>
      <c r="AE132" s="107"/>
      <c r="AF132" s="107"/>
      <c r="AG132" s="6"/>
      <c r="AH132" s="6"/>
      <c r="AI132" s="6"/>
      <c r="AJ132" s="6"/>
      <c r="AK132" s="6"/>
      <c r="AL132" s="6"/>
    </row>
    <row r="133" spans="1:43" x14ac:dyDescent="0.2">
      <c r="AA133" s="107"/>
      <c r="AB133" s="107"/>
      <c r="AC133" s="107"/>
      <c r="AD133" s="107"/>
      <c r="AE133" s="107"/>
      <c r="AF133" s="107"/>
      <c r="AG133" s="6"/>
      <c r="AH133" s="6"/>
      <c r="AI133" s="6"/>
      <c r="AJ133" s="6"/>
      <c r="AK133" s="6"/>
      <c r="AL133" s="6"/>
    </row>
    <row r="134" spans="1:43" x14ac:dyDescent="0.2">
      <c r="AA134" s="107"/>
      <c r="AB134" s="107"/>
      <c r="AC134" s="107"/>
      <c r="AD134" s="107"/>
      <c r="AE134" s="107"/>
      <c r="AF134" s="107"/>
      <c r="AG134" s="6"/>
      <c r="AH134" s="6"/>
      <c r="AI134" s="6"/>
      <c r="AJ134" s="6"/>
      <c r="AK134" s="6"/>
      <c r="AL134" s="6"/>
    </row>
    <row r="135" spans="1:43" x14ac:dyDescent="0.2">
      <c r="AA135" s="107"/>
      <c r="AB135" s="107"/>
      <c r="AC135" s="107"/>
      <c r="AD135" s="107"/>
      <c r="AE135" s="107"/>
      <c r="AF135" s="107"/>
      <c r="AG135" s="6"/>
      <c r="AH135" s="6"/>
      <c r="AI135" s="6"/>
      <c r="AJ135" s="6"/>
      <c r="AK135" s="6"/>
      <c r="AL135" s="6"/>
    </row>
    <row r="136" spans="1:43" x14ac:dyDescent="0.2">
      <c r="AA136" s="107"/>
      <c r="AB136" s="107"/>
      <c r="AC136" s="107"/>
      <c r="AD136" s="107"/>
      <c r="AE136" s="107"/>
      <c r="AF136" s="107"/>
      <c r="AG136" s="6"/>
      <c r="AH136" s="6"/>
      <c r="AI136" s="6"/>
      <c r="AJ136" s="6"/>
      <c r="AK136" s="6"/>
      <c r="AL136" s="6"/>
    </row>
    <row r="137" spans="1:43" x14ac:dyDescent="0.2">
      <c r="AA137" s="107"/>
      <c r="AB137" s="107"/>
      <c r="AC137" s="107"/>
      <c r="AD137" s="107"/>
      <c r="AE137" s="107"/>
      <c r="AF137" s="107"/>
      <c r="AG137" s="6"/>
      <c r="AH137" s="6"/>
      <c r="AI137" s="6"/>
      <c r="AJ137" s="6"/>
      <c r="AK137" s="6"/>
      <c r="AL137" s="6"/>
    </row>
    <row r="138" spans="1:43" x14ac:dyDescent="0.2">
      <c r="A138" s="6"/>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328"/>
      <c r="AJ138" s="107"/>
      <c r="AK138" s="107"/>
      <c r="AL138" s="6"/>
      <c r="AM138" s="6"/>
      <c r="AN138" s="6"/>
      <c r="AO138" s="6"/>
      <c r="AP138" s="107"/>
      <c r="AQ138" s="158"/>
    </row>
    <row r="195" spans="1:2" hidden="1" x14ac:dyDescent="0.2">
      <c r="A195" s="368">
        <f>SUM(B69,B88,C104,C109:C119,AW69,AS69:AT69,X69:AW69)</f>
        <v>21912</v>
      </c>
      <c r="B195" s="369">
        <f>SUM(CG7:CK121)</f>
        <v>1</v>
      </c>
    </row>
    <row r="197" spans="1:2" ht="15" customHeight="1" x14ac:dyDescent="0.2"/>
  </sheetData>
  <mergeCells count="87">
    <mergeCell ref="A104:B104"/>
    <mergeCell ref="A109:A110"/>
    <mergeCell ref="A111:A113"/>
    <mergeCell ref="AS9:AT10"/>
    <mergeCell ref="AU9:AW10"/>
    <mergeCell ref="A97:B97"/>
    <mergeCell ref="A90:B92"/>
    <mergeCell ref="C90:E91"/>
    <mergeCell ref="F90:AM90"/>
    <mergeCell ref="AD91:AE91"/>
    <mergeCell ref="AK9:AL10"/>
    <mergeCell ref="AM9:AN10"/>
    <mergeCell ref="AO9:AP10"/>
    <mergeCell ref="AQ9:AQ11"/>
    <mergeCell ref="AR9:AR11"/>
    <mergeCell ref="A6:AD6"/>
    <mergeCell ref="AP5:AP8"/>
    <mergeCell ref="AQ5:AR8"/>
    <mergeCell ref="AS7:AU8"/>
    <mergeCell ref="AB10:AE10"/>
    <mergeCell ref="A9:A11"/>
    <mergeCell ref="B9:W9"/>
    <mergeCell ref="AF9:AG10"/>
    <mergeCell ref="AH9:AI10"/>
    <mergeCell ref="AJ9:AJ11"/>
    <mergeCell ref="B10:B11"/>
    <mergeCell ref="C10:S10"/>
    <mergeCell ref="T10:U10"/>
    <mergeCell ref="V10:W10"/>
    <mergeCell ref="X9:AE9"/>
    <mergeCell ref="X10:AA10"/>
    <mergeCell ref="AN90:AN92"/>
    <mergeCell ref="AO90:AO92"/>
    <mergeCell ref="AP90:AP92"/>
    <mergeCell ref="AQ90:AQ92"/>
    <mergeCell ref="F91:G91"/>
    <mergeCell ref="H91:I91"/>
    <mergeCell ref="J91:K91"/>
    <mergeCell ref="L91:M91"/>
    <mergeCell ref="N91:O91"/>
    <mergeCell ref="P91:Q91"/>
    <mergeCell ref="R91:S91"/>
    <mergeCell ref="T91:U91"/>
    <mergeCell ref="V91:W91"/>
    <mergeCell ref="X91:Y91"/>
    <mergeCell ref="Z91:AA91"/>
    <mergeCell ref="AB91:AC91"/>
    <mergeCell ref="AF91:AG91"/>
    <mergeCell ref="AH91:AI91"/>
    <mergeCell ref="AJ91:AK91"/>
    <mergeCell ref="AL91:AM91"/>
    <mergeCell ref="A93:B93"/>
    <mergeCell ref="A94:A96"/>
    <mergeCell ref="A106:A108"/>
    <mergeCell ref="B106:B108"/>
    <mergeCell ref="C106:E107"/>
    <mergeCell ref="F106:AM106"/>
    <mergeCell ref="AD107:AE107"/>
    <mergeCell ref="AF107:AG107"/>
    <mergeCell ref="AH107:AI107"/>
    <mergeCell ref="AJ107:AK107"/>
    <mergeCell ref="AL107:AM107"/>
    <mergeCell ref="A98:B98"/>
    <mergeCell ref="A99:B99"/>
    <mergeCell ref="A100:B100"/>
    <mergeCell ref="A101:B101"/>
    <mergeCell ref="A102:B102"/>
    <mergeCell ref="A103:B103"/>
    <mergeCell ref="AP106:AP108"/>
    <mergeCell ref="AQ106:AQ108"/>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114:A115"/>
    <mergeCell ref="A116:A117"/>
    <mergeCell ref="A118:A119"/>
    <mergeCell ref="AN106:AN108"/>
    <mergeCell ref="AO106:AO108"/>
  </mergeCells>
  <dataValidations count="2">
    <dataValidation type="whole" allowBlank="1" showInputMessage="1" showErrorMessage="1" errorTitle="Error" error="Por favor ingrese números enteros" sqref="AO11:AP11">
      <formula1>0</formula1>
      <formula2>10000000000</formula2>
    </dataValidation>
    <dataValidation type="whole" allowBlank="1" showInputMessage="1" showErrorMessage="1" errorTitle="ERROR" error="Por favor ingrese solo Números." sqref="AT50:AT69 AT9:AT48 AU9:XFD69 A1:XFD8 A70:XFD1048576 AQ9:AS69 AO12:AP69 A9:AN69">
      <formula1>0</formula1>
      <formula2>1000000000000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7"/>
  <sheetViews>
    <sheetView workbookViewId="0">
      <selection activeCell="A19" sqref="A19"/>
    </sheetView>
  </sheetViews>
  <sheetFormatPr baseColWidth="10" defaultRowHeight="14.25" x14ac:dyDescent="0.2"/>
  <cols>
    <col min="1" max="1" width="67.28515625" style="371" customWidth="1"/>
    <col min="2" max="2" width="20.85546875" style="371" customWidth="1"/>
    <col min="3" max="5" width="14.140625" style="371" customWidth="1"/>
    <col min="6" max="6" width="11.42578125" style="371"/>
    <col min="7" max="7" width="12.5703125" style="371" customWidth="1"/>
    <col min="8" max="35" width="11.42578125" style="371"/>
    <col min="36" max="36" width="14.28515625" style="371" customWidth="1"/>
    <col min="37" max="40" width="11.42578125" style="371"/>
    <col min="41" max="41" width="13.5703125" style="371" customWidth="1"/>
    <col min="42" max="42" width="14.42578125" style="371" customWidth="1"/>
    <col min="43" max="44" width="11.42578125" style="371"/>
    <col min="45" max="45" width="13.42578125" style="371" customWidth="1"/>
    <col min="46" max="46" width="17.28515625" style="371" customWidth="1"/>
    <col min="47" max="47" width="14.42578125" style="371" customWidth="1"/>
    <col min="48" max="48" width="11.42578125" style="371"/>
    <col min="49" max="49" width="14" style="371" customWidth="1"/>
    <col min="50" max="50" width="11.42578125" style="371"/>
    <col min="51" max="51" width="13.5703125" style="371" customWidth="1"/>
    <col min="52" max="75" width="11.42578125" style="371"/>
    <col min="76" max="96" width="21.5703125" style="372" customWidth="1"/>
    <col min="97" max="97" width="21.5703125" style="371" customWidth="1"/>
    <col min="98" max="16384" width="11.42578125" style="371"/>
  </cols>
  <sheetData>
    <row r="1" spans="1:98" x14ac:dyDescent="0.2">
      <c r="A1" s="370" t="s">
        <v>0</v>
      </c>
    </row>
    <row r="2" spans="1:98" x14ac:dyDescent="0.2">
      <c r="A2" s="370" t="str">
        <f>CONCATENATE("COMUNA: ",[5]NOMBRE!B2," - ","( ",[5]NOMBRE!C2,[5]NOMBRE!D2,[5]NOMBRE!E2,[5]NOMBRE!F2,[5]NOMBRE!G2," )")</f>
        <v>COMUNA: Linares - ( 07401 )</v>
      </c>
    </row>
    <row r="3" spans="1:98" x14ac:dyDescent="0.2">
      <c r="A3" s="370" t="str">
        <f>CONCATENATE("ESTABLECIMIENTO/ESTRATEGIA: ",[5]NOMBRE!B3," - ","( ",[5]NOMBRE!C3,[5]NOMBRE!D3,[5]NOMBRE!E3,[5]NOMBRE!F3,[5]NOMBRE!G3,[5]NOMBRE!H3," )")</f>
        <v>ESTABLECIMIENTO/ESTRATEGIA: Hospital Presidente Carlos Ibáñez del Campo - ( 116108 )</v>
      </c>
    </row>
    <row r="4" spans="1:98" x14ac:dyDescent="0.2">
      <c r="A4" s="370" t="str">
        <f>CONCATENATE("MES: ",[5]NOMBRE!B6," - ","( ",[5]NOMBRE!C6,[5]NOMBRE!D6," )")</f>
        <v>MES: MAYO - ( 05 )</v>
      </c>
    </row>
    <row r="5" spans="1:98" ht="15" customHeight="1" x14ac:dyDescent="0.2">
      <c r="A5" s="370" t="str">
        <f>CONCATENATE("AÑO: ",[5]NOMBRE!B7)</f>
        <v>AÑO: 2017</v>
      </c>
      <c r="AP5" s="655"/>
      <c r="AQ5" s="657"/>
      <c r="AR5" s="657"/>
    </row>
    <row r="6" spans="1:98" ht="15" x14ac:dyDescent="0.2">
      <c r="A6" s="654" t="s">
        <v>1</v>
      </c>
      <c r="B6" s="654"/>
      <c r="C6" s="654"/>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373"/>
      <c r="AF6" s="373"/>
      <c r="AG6" s="373"/>
      <c r="AH6" s="374"/>
      <c r="AI6" s="373"/>
      <c r="AJ6" s="373"/>
      <c r="AK6" s="374"/>
      <c r="AL6" s="373"/>
      <c r="AM6" s="373"/>
      <c r="AN6" s="375"/>
      <c r="AP6" s="655"/>
      <c r="AQ6" s="657"/>
      <c r="AR6" s="657"/>
    </row>
    <row r="7" spans="1:98" ht="15" customHeight="1" x14ac:dyDescent="0.2">
      <c r="A7" s="376"/>
      <c r="B7" s="376"/>
      <c r="C7" s="376"/>
      <c r="D7" s="376"/>
      <c r="E7" s="376"/>
      <c r="F7" s="376"/>
      <c r="G7" s="376"/>
      <c r="H7" s="376"/>
      <c r="I7" s="376"/>
      <c r="J7" s="376"/>
      <c r="K7" s="376"/>
      <c r="L7" s="376"/>
      <c r="M7" s="376"/>
      <c r="N7" s="376"/>
      <c r="O7" s="376"/>
      <c r="P7" s="376"/>
      <c r="Q7" s="376"/>
      <c r="R7" s="376"/>
      <c r="S7" s="376"/>
      <c r="T7" s="376"/>
      <c r="U7" s="376"/>
      <c r="V7" s="376"/>
      <c r="W7" s="376"/>
      <c r="X7" s="376"/>
      <c r="Y7" s="376"/>
      <c r="Z7" s="377"/>
      <c r="AA7" s="377"/>
      <c r="AB7" s="377"/>
      <c r="AC7" s="377"/>
      <c r="AD7" s="377"/>
      <c r="AE7" s="373"/>
      <c r="AF7" s="373"/>
      <c r="AG7" s="373"/>
      <c r="AH7" s="374"/>
      <c r="AI7" s="373"/>
      <c r="AJ7" s="373"/>
      <c r="AK7" s="374"/>
      <c r="AL7" s="373"/>
      <c r="AM7" s="373"/>
      <c r="AN7" s="375"/>
      <c r="AP7" s="655"/>
      <c r="AQ7" s="657"/>
      <c r="AR7" s="657"/>
      <c r="AS7" s="659"/>
      <c r="AT7" s="660"/>
      <c r="AU7" s="660"/>
    </row>
    <row r="8" spans="1:98" x14ac:dyDescent="0.2">
      <c r="A8" s="378" t="s">
        <v>125</v>
      </c>
      <c r="B8" s="379"/>
      <c r="C8" s="380"/>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1"/>
      <c r="AE8" s="382"/>
      <c r="AF8" s="382"/>
      <c r="AG8" s="382"/>
      <c r="AH8" s="382"/>
      <c r="AI8" s="373"/>
      <c r="AJ8" s="373"/>
      <c r="AK8" s="374"/>
      <c r="AL8" s="373"/>
      <c r="AM8" s="373"/>
      <c r="AN8" s="375"/>
      <c r="AP8" s="656"/>
      <c r="AQ8" s="658"/>
      <c r="AR8" s="658"/>
      <c r="AS8" s="661"/>
      <c r="AT8" s="662"/>
      <c r="AU8" s="662"/>
    </row>
    <row r="9" spans="1:98" ht="39" customHeight="1" x14ac:dyDescent="0.2">
      <c r="A9" s="663" t="s">
        <v>2</v>
      </c>
      <c r="B9" s="666" t="s">
        <v>3</v>
      </c>
      <c r="C9" s="667"/>
      <c r="D9" s="667"/>
      <c r="E9" s="667"/>
      <c r="F9" s="667"/>
      <c r="G9" s="667"/>
      <c r="H9" s="667"/>
      <c r="I9" s="667"/>
      <c r="J9" s="667"/>
      <c r="K9" s="667"/>
      <c r="L9" s="667"/>
      <c r="M9" s="667"/>
      <c r="N9" s="667"/>
      <c r="O9" s="667"/>
      <c r="P9" s="667"/>
      <c r="Q9" s="667"/>
      <c r="R9" s="667"/>
      <c r="S9" s="667"/>
      <c r="T9" s="667"/>
      <c r="U9" s="667"/>
      <c r="V9" s="667"/>
      <c r="W9" s="667"/>
      <c r="X9" s="663" t="s">
        <v>15</v>
      </c>
      <c r="Y9" s="677"/>
      <c r="Z9" s="677"/>
      <c r="AA9" s="677"/>
      <c r="AB9" s="677"/>
      <c r="AC9" s="677"/>
      <c r="AD9" s="677"/>
      <c r="AE9" s="672"/>
      <c r="AF9" s="668" t="s">
        <v>4</v>
      </c>
      <c r="AG9" s="669"/>
      <c r="AH9" s="663" t="s">
        <v>5</v>
      </c>
      <c r="AI9" s="672"/>
      <c r="AJ9" s="674" t="s">
        <v>6</v>
      </c>
      <c r="AK9" s="663" t="s">
        <v>7</v>
      </c>
      <c r="AL9" s="672"/>
      <c r="AM9" s="663" t="s">
        <v>8</v>
      </c>
      <c r="AN9" s="672"/>
      <c r="AO9" s="678" t="s">
        <v>222</v>
      </c>
      <c r="AP9" s="678"/>
      <c r="AQ9" s="679" t="s">
        <v>126</v>
      </c>
      <c r="AR9" s="682" t="s">
        <v>127</v>
      </c>
      <c r="AS9" s="685" t="s">
        <v>128</v>
      </c>
      <c r="AT9" s="686"/>
      <c r="AU9" s="663" t="s">
        <v>129</v>
      </c>
      <c r="AV9" s="677"/>
      <c r="AW9" s="677"/>
      <c r="AX9" s="383"/>
      <c r="BX9" s="371"/>
      <c r="BY9" s="371"/>
      <c r="CS9" s="372"/>
      <c r="CT9" s="372"/>
    </row>
    <row r="10" spans="1:98" x14ac:dyDescent="0.2">
      <c r="A10" s="664"/>
      <c r="B10" s="630" t="s">
        <v>11</v>
      </c>
      <c r="C10" s="663" t="s">
        <v>12</v>
      </c>
      <c r="D10" s="677"/>
      <c r="E10" s="677"/>
      <c r="F10" s="677"/>
      <c r="G10" s="677"/>
      <c r="H10" s="677"/>
      <c r="I10" s="677"/>
      <c r="J10" s="677"/>
      <c r="K10" s="677"/>
      <c r="L10" s="677"/>
      <c r="M10" s="677"/>
      <c r="N10" s="677"/>
      <c r="O10" s="677"/>
      <c r="P10" s="677"/>
      <c r="Q10" s="677"/>
      <c r="R10" s="677"/>
      <c r="S10" s="672"/>
      <c r="T10" s="663" t="s">
        <v>13</v>
      </c>
      <c r="U10" s="672"/>
      <c r="V10" s="635" t="s">
        <v>14</v>
      </c>
      <c r="W10" s="636"/>
      <c r="X10" s="645" t="s">
        <v>16</v>
      </c>
      <c r="Y10" s="645"/>
      <c r="Z10" s="645"/>
      <c r="AA10" s="636"/>
      <c r="AB10" s="635" t="s">
        <v>17</v>
      </c>
      <c r="AC10" s="645"/>
      <c r="AD10" s="645"/>
      <c r="AE10" s="636"/>
      <c r="AF10" s="670"/>
      <c r="AG10" s="671"/>
      <c r="AH10" s="665"/>
      <c r="AI10" s="673"/>
      <c r="AJ10" s="675"/>
      <c r="AK10" s="665"/>
      <c r="AL10" s="673"/>
      <c r="AM10" s="665"/>
      <c r="AN10" s="673"/>
      <c r="AO10" s="678"/>
      <c r="AP10" s="678"/>
      <c r="AQ10" s="680"/>
      <c r="AR10" s="683"/>
      <c r="AS10" s="687"/>
      <c r="AT10" s="688"/>
      <c r="AU10" s="665"/>
      <c r="AV10" s="689"/>
      <c r="AW10" s="673"/>
      <c r="BX10" s="371"/>
      <c r="BY10" s="371"/>
      <c r="CS10" s="372"/>
      <c r="CT10" s="372"/>
    </row>
    <row r="11" spans="1:98" ht="63.75" customHeight="1" x14ac:dyDescent="0.2">
      <c r="A11" s="665"/>
      <c r="B11" s="631"/>
      <c r="C11" s="384" t="s">
        <v>18</v>
      </c>
      <c r="D11" s="385" t="s">
        <v>19</v>
      </c>
      <c r="E11" s="386" t="s">
        <v>20</v>
      </c>
      <c r="F11" s="386" t="s">
        <v>21</v>
      </c>
      <c r="G11" s="386" t="s">
        <v>22</v>
      </c>
      <c r="H11" s="387" t="s">
        <v>23</v>
      </c>
      <c r="I11" s="387" t="s">
        <v>24</v>
      </c>
      <c r="J11" s="387" t="s">
        <v>25</v>
      </c>
      <c r="K11" s="387" t="s">
        <v>26</v>
      </c>
      <c r="L11" s="387" t="s">
        <v>27</v>
      </c>
      <c r="M11" s="387" t="s">
        <v>28</v>
      </c>
      <c r="N11" s="387" t="s">
        <v>29</v>
      </c>
      <c r="O11" s="387" t="s">
        <v>30</v>
      </c>
      <c r="P11" s="387" t="s">
        <v>31</v>
      </c>
      <c r="Q11" s="387" t="s">
        <v>32</v>
      </c>
      <c r="R11" s="387" t="s">
        <v>33</v>
      </c>
      <c r="S11" s="388" t="s">
        <v>34</v>
      </c>
      <c r="T11" s="384" t="s">
        <v>9</v>
      </c>
      <c r="U11" s="389" t="s">
        <v>35</v>
      </c>
      <c r="V11" s="390" t="s">
        <v>36</v>
      </c>
      <c r="W11" s="389" t="s">
        <v>37</v>
      </c>
      <c r="X11" s="391" t="s">
        <v>38</v>
      </c>
      <c r="Y11" s="392" t="s">
        <v>39</v>
      </c>
      <c r="Z11" s="386" t="s">
        <v>40</v>
      </c>
      <c r="AA11" s="389" t="s">
        <v>41</v>
      </c>
      <c r="AB11" s="392" t="s">
        <v>38</v>
      </c>
      <c r="AC11" s="392" t="s">
        <v>39</v>
      </c>
      <c r="AD11" s="386" t="s">
        <v>40</v>
      </c>
      <c r="AE11" s="389" t="s">
        <v>41</v>
      </c>
      <c r="AF11" s="393" t="s">
        <v>42</v>
      </c>
      <c r="AG11" s="394" t="s">
        <v>43</v>
      </c>
      <c r="AH11" s="384" t="s">
        <v>9</v>
      </c>
      <c r="AI11" s="389" t="s">
        <v>35</v>
      </c>
      <c r="AJ11" s="676"/>
      <c r="AK11" s="384" t="s">
        <v>9</v>
      </c>
      <c r="AL11" s="389" t="s">
        <v>35</v>
      </c>
      <c r="AM11" s="384" t="s">
        <v>9</v>
      </c>
      <c r="AN11" s="389" t="s">
        <v>35</v>
      </c>
      <c r="AO11" s="395" t="s">
        <v>223</v>
      </c>
      <c r="AP11" s="395" t="s">
        <v>224</v>
      </c>
      <c r="AQ11" s="681"/>
      <c r="AR11" s="684"/>
      <c r="AS11" s="396" t="s">
        <v>16</v>
      </c>
      <c r="AT11" s="396" t="s">
        <v>10</v>
      </c>
      <c r="AU11" s="397" t="s">
        <v>130</v>
      </c>
      <c r="AV11" s="397" t="s">
        <v>131</v>
      </c>
      <c r="AW11" s="398" t="s">
        <v>132</v>
      </c>
      <c r="BX11" s="371"/>
      <c r="BY11" s="371"/>
      <c r="CS11" s="372"/>
      <c r="CT11" s="372"/>
    </row>
    <row r="12" spans="1:98" x14ac:dyDescent="0.2">
      <c r="A12" s="399" t="s">
        <v>133</v>
      </c>
      <c r="B12" s="400">
        <f>SUM(C12+D12+E12+F12+G12+H12+I12+J12+K12)</f>
        <v>310</v>
      </c>
      <c r="C12" s="401">
        <v>131</v>
      </c>
      <c r="D12" s="402">
        <v>96</v>
      </c>
      <c r="E12" s="403">
        <v>83</v>
      </c>
      <c r="F12" s="403"/>
      <c r="G12" s="404"/>
      <c r="H12" s="404"/>
      <c r="I12" s="404"/>
      <c r="J12" s="404"/>
      <c r="K12" s="404"/>
      <c r="L12" s="405"/>
      <c r="M12" s="405"/>
      <c r="N12" s="405"/>
      <c r="O12" s="405"/>
      <c r="P12" s="405"/>
      <c r="Q12" s="405"/>
      <c r="R12" s="405"/>
      <c r="S12" s="406"/>
      <c r="T12" s="407">
        <v>310</v>
      </c>
      <c r="U12" s="408"/>
      <c r="V12" s="407">
        <v>131</v>
      </c>
      <c r="W12" s="408">
        <v>179</v>
      </c>
      <c r="X12" s="409">
        <f t="shared" ref="X12:X37" si="0">SUM(Y12+Z12+AA12)</f>
        <v>129</v>
      </c>
      <c r="Y12" s="407">
        <v>129</v>
      </c>
      <c r="Z12" s="410"/>
      <c r="AA12" s="408"/>
      <c r="AB12" s="411">
        <f t="shared" ref="AB12:AB68" si="1">SUM(AC12+AD12+AE12)</f>
        <v>0</v>
      </c>
      <c r="AC12" s="407"/>
      <c r="AD12" s="410"/>
      <c r="AE12" s="408"/>
      <c r="AF12" s="412">
        <v>85</v>
      </c>
      <c r="AG12" s="413"/>
      <c r="AH12" s="414">
        <v>35</v>
      </c>
      <c r="AI12" s="415"/>
      <c r="AJ12" s="416">
        <v>36</v>
      </c>
      <c r="AK12" s="414"/>
      <c r="AL12" s="415"/>
      <c r="AM12" s="414">
        <v>14</v>
      </c>
      <c r="AN12" s="415"/>
      <c r="AO12" s="417"/>
      <c r="AP12" s="417"/>
      <c r="AQ12" s="417"/>
      <c r="AR12" s="417"/>
      <c r="AS12" s="418"/>
      <c r="AT12" s="418"/>
      <c r="AU12" s="417"/>
      <c r="AV12" s="417"/>
      <c r="AW12" s="417"/>
      <c r="AX12" s="419" t="s">
        <v>134</v>
      </c>
      <c r="BX12" s="371"/>
      <c r="BY12" s="371"/>
      <c r="CF12" s="372" t="s">
        <v>225</v>
      </c>
      <c r="CG12" s="372">
        <v>0</v>
      </c>
      <c r="CI12" s="372">
        <v>0</v>
      </c>
      <c r="CJ12" s="372">
        <v>0</v>
      </c>
      <c r="CK12" s="372">
        <v>0</v>
      </c>
      <c r="CL12" s="372">
        <v>1</v>
      </c>
      <c r="CM12" s="372">
        <v>0</v>
      </c>
      <c r="CS12" s="372"/>
      <c r="CT12" s="372"/>
    </row>
    <row r="13" spans="1:98" x14ac:dyDescent="0.2">
      <c r="A13" s="409" t="s">
        <v>135</v>
      </c>
      <c r="B13" s="400">
        <f>SUM(C13+D13+E13+F13+G13+H13+I13+J13+K13+L13+M13+N13+O13+P13+Q13+R13+S13)</f>
        <v>989</v>
      </c>
      <c r="C13" s="407"/>
      <c r="D13" s="420"/>
      <c r="E13" s="421"/>
      <c r="F13" s="421">
        <v>11</v>
      </c>
      <c r="G13" s="421">
        <v>24</v>
      </c>
      <c r="H13" s="421">
        <v>58</v>
      </c>
      <c r="I13" s="421">
        <v>43</v>
      </c>
      <c r="J13" s="421">
        <v>51</v>
      </c>
      <c r="K13" s="421">
        <v>51</v>
      </c>
      <c r="L13" s="421">
        <v>51</v>
      </c>
      <c r="M13" s="421">
        <v>96</v>
      </c>
      <c r="N13" s="421">
        <v>93</v>
      </c>
      <c r="O13" s="421">
        <v>87</v>
      </c>
      <c r="P13" s="421">
        <v>105</v>
      </c>
      <c r="Q13" s="421">
        <v>92</v>
      </c>
      <c r="R13" s="421">
        <v>98</v>
      </c>
      <c r="S13" s="408">
        <v>129</v>
      </c>
      <c r="T13" s="407"/>
      <c r="U13" s="408">
        <v>989</v>
      </c>
      <c r="V13" s="407">
        <v>385</v>
      </c>
      <c r="W13" s="408">
        <v>602</v>
      </c>
      <c r="X13" s="409">
        <f t="shared" si="0"/>
        <v>0</v>
      </c>
      <c r="Y13" s="407"/>
      <c r="Z13" s="410"/>
      <c r="AA13" s="408"/>
      <c r="AB13" s="411">
        <f t="shared" si="1"/>
        <v>503</v>
      </c>
      <c r="AC13" s="407">
        <v>485</v>
      </c>
      <c r="AD13" s="420"/>
      <c r="AE13" s="408">
        <v>18</v>
      </c>
      <c r="AF13" s="412">
        <v>320</v>
      </c>
      <c r="AG13" s="422"/>
      <c r="AH13" s="407"/>
      <c r="AI13" s="408">
        <v>178</v>
      </c>
      <c r="AJ13" s="416">
        <v>633</v>
      </c>
      <c r="AK13" s="414"/>
      <c r="AL13" s="408">
        <v>21</v>
      </c>
      <c r="AM13" s="414"/>
      <c r="AN13" s="408">
        <v>65</v>
      </c>
      <c r="AO13" s="417"/>
      <c r="AP13" s="417"/>
      <c r="AQ13" s="417"/>
      <c r="AR13" s="417"/>
      <c r="AS13" s="418"/>
      <c r="AT13" s="418"/>
      <c r="AU13" s="417"/>
      <c r="AV13" s="417"/>
      <c r="AW13" s="417"/>
      <c r="AX13" s="419" t="s">
        <v>134</v>
      </c>
      <c r="BX13" s="371"/>
      <c r="BY13" s="371"/>
      <c r="CG13" s="372">
        <v>0</v>
      </c>
      <c r="CI13" s="372">
        <v>0</v>
      </c>
      <c r="CJ13" s="372">
        <v>0</v>
      </c>
      <c r="CK13" s="372">
        <v>0</v>
      </c>
      <c r="CL13" s="372">
        <v>0</v>
      </c>
      <c r="CM13" s="372">
        <v>0</v>
      </c>
      <c r="CS13" s="372"/>
      <c r="CT13" s="372"/>
    </row>
    <row r="14" spans="1:98" x14ac:dyDescent="0.2">
      <c r="A14" s="409" t="s">
        <v>136</v>
      </c>
      <c r="B14" s="400">
        <f>SUM(C14)</f>
        <v>125</v>
      </c>
      <c r="C14" s="407">
        <v>125</v>
      </c>
      <c r="D14" s="405"/>
      <c r="E14" s="405"/>
      <c r="F14" s="405"/>
      <c r="G14" s="405"/>
      <c r="H14" s="405"/>
      <c r="I14" s="405"/>
      <c r="J14" s="405"/>
      <c r="K14" s="405"/>
      <c r="L14" s="405"/>
      <c r="M14" s="405"/>
      <c r="N14" s="405"/>
      <c r="O14" s="405"/>
      <c r="P14" s="405"/>
      <c r="Q14" s="405"/>
      <c r="R14" s="405"/>
      <c r="S14" s="405"/>
      <c r="T14" s="407">
        <v>125</v>
      </c>
      <c r="U14" s="408"/>
      <c r="V14" s="407">
        <v>72</v>
      </c>
      <c r="W14" s="408">
        <v>53</v>
      </c>
      <c r="X14" s="409">
        <f t="shared" si="0"/>
        <v>29</v>
      </c>
      <c r="Y14" s="407">
        <v>29</v>
      </c>
      <c r="Z14" s="410"/>
      <c r="AA14" s="408"/>
      <c r="AB14" s="411">
        <f t="shared" si="1"/>
        <v>0</v>
      </c>
      <c r="AC14" s="407"/>
      <c r="AD14" s="420"/>
      <c r="AE14" s="408"/>
      <c r="AF14" s="412">
        <v>0</v>
      </c>
      <c r="AG14" s="412"/>
      <c r="AH14" s="407">
        <v>14</v>
      </c>
      <c r="AI14" s="408"/>
      <c r="AJ14" s="416"/>
      <c r="AK14" s="414"/>
      <c r="AL14" s="408"/>
      <c r="AM14" s="414">
        <v>8</v>
      </c>
      <c r="AN14" s="408"/>
      <c r="AO14" s="417"/>
      <c r="AP14" s="417"/>
      <c r="AQ14" s="417"/>
      <c r="AR14" s="417"/>
      <c r="AS14" s="418"/>
      <c r="AT14" s="418"/>
      <c r="AU14" s="417"/>
      <c r="AV14" s="417"/>
      <c r="AW14" s="417"/>
      <c r="AX14" s="419" t="s">
        <v>134</v>
      </c>
      <c r="BX14" s="371"/>
      <c r="BY14" s="371"/>
      <c r="CF14" s="372" t="s">
        <v>225</v>
      </c>
      <c r="CG14" s="372">
        <v>0</v>
      </c>
      <c r="CI14" s="372">
        <v>0</v>
      </c>
      <c r="CJ14" s="372">
        <v>0</v>
      </c>
      <c r="CK14" s="372">
        <v>0</v>
      </c>
      <c r="CL14" s="372">
        <v>1</v>
      </c>
      <c r="CM14" s="372">
        <v>1</v>
      </c>
      <c r="CS14" s="372"/>
      <c r="CT14" s="372"/>
    </row>
    <row r="15" spans="1:98" x14ac:dyDescent="0.2">
      <c r="A15" s="409" t="s">
        <v>139</v>
      </c>
      <c r="B15" s="400">
        <f>SUM(C15+D15+E15+F15+G15+H15+I15+J15+K15)</f>
        <v>85</v>
      </c>
      <c r="C15" s="407">
        <v>43</v>
      </c>
      <c r="D15" s="420">
        <v>25</v>
      </c>
      <c r="E15" s="421">
        <v>17</v>
      </c>
      <c r="F15" s="421"/>
      <c r="G15" s="421"/>
      <c r="H15" s="421"/>
      <c r="I15" s="421"/>
      <c r="J15" s="421"/>
      <c r="K15" s="421"/>
      <c r="L15" s="405"/>
      <c r="M15" s="405"/>
      <c r="N15" s="405"/>
      <c r="O15" s="405"/>
      <c r="P15" s="405"/>
      <c r="Q15" s="405"/>
      <c r="R15" s="405"/>
      <c r="S15" s="405"/>
      <c r="T15" s="407">
        <v>85</v>
      </c>
      <c r="U15" s="408"/>
      <c r="V15" s="407">
        <v>45</v>
      </c>
      <c r="W15" s="408">
        <v>40</v>
      </c>
      <c r="X15" s="409">
        <f t="shared" si="0"/>
        <v>35</v>
      </c>
      <c r="Y15" s="407">
        <v>35</v>
      </c>
      <c r="Z15" s="410"/>
      <c r="AA15" s="408"/>
      <c r="AB15" s="411">
        <f t="shared" si="1"/>
        <v>0</v>
      </c>
      <c r="AC15" s="407"/>
      <c r="AD15" s="420"/>
      <c r="AE15" s="408"/>
      <c r="AF15" s="412">
        <v>21</v>
      </c>
      <c r="AG15" s="412"/>
      <c r="AH15" s="407">
        <v>9</v>
      </c>
      <c r="AI15" s="408"/>
      <c r="AJ15" s="416"/>
      <c r="AK15" s="414"/>
      <c r="AL15" s="408"/>
      <c r="AM15" s="414">
        <v>1</v>
      </c>
      <c r="AN15" s="408"/>
      <c r="AO15" s="417"/>
      <c r="AP15" s="417"/>
      <c r="AQ15" s="417"/>
      <c r="AR15" s="417"/>
      <c r="AS15" s="418"/>
      <c r="AT15" s="418"/>
      <c r="AU15" s="417"/>
      <c r="AV15" s="417"/>
      <c r="AW15" s="417"/>
      <c r="AX15" s="419" t="s">
        <v>134</v>
      </c>
      <c r="BX15" s="371"/>
      <c r="BY15" s="371"/>
      <c r="CF15" s="372" t="s">
        <v>225</v>
      </c>
      <c r="CG15" s="372">
        <v>0</v>
      </c>
      <c r="CI15" s="372">
        <v>0</v>
      </c>
      <c r="CJ15" s="372">
        <v>0</v>
      </c>
      <c r="CK15" s="372">
        <v>0</v>
      </c>
      <c r="CL15" s="372">
        <v>1</v>
      </c>
      <c r="CM15" s="372">
        <v>0</v>
      </c>
      <c r="CS15" s="372"/>
      <c r="CT15" s="372"/>
    </row>
    <row r="16" spans="1:98" x14ac:dyDescent="0.2">
      <c r="A16" s="409" t="s">
        <v>140</v>
      </c>
      <c r="B16" s="400">
        <f>SUM(C16+D16+E16+F16+G16+H16+I16+J16+K16+L16+M16+N16+O16+P16+Q16+R16+S16)</f>
        <v>0</v>
      </c>
      <c r="C16" s="407"/>
      <c r="D16" s="420"/>
      <c r="E16" s="410"/>
      <c r="F16" s="410"/>
      <c r="G16" s="410"/>
      <c r="H16" s="410"/>
      <c r="I16" s="410"/>
      <c r="J16" s="410"/>
      <c r="K16" s="410"/>
      <c r="L16" s="410"/>
      <c r="M16" s="410"/>
      <c r="N16" s="410"/>
      <c r="O16" s="410"/>
      <c r="P16" s="410"/>
      <c r="Q16" s="410"/>
      <c r="R16" s="410"/>
      <c r="S16" s="408"/>
      <c r="T16" s="407"/>
      <c r="U16" s="408"/>
      <c r="V16" s="407"/>
      <c r="W16" s="408"/>
      <c r="X16" s="409">
        <f t="shared" si="0"/>
        <v>0</v>
      </c>
      <c r="Y16" s="407"/>
      <c r="Z16" s="410"/>
      <c r="AA16" s="408"/>
      <c r="AB16" s="423">
        <f t="shared" si="1"/>
        <v>0</v>
      </c>
      <c r="AC16" s="407"/>
      <c r="AD16" s="410"/>
      <c r="AE16" s="408"/>
      <c r="AF16" s="412"/>
      <c r="AG16" s="412"/>
      <c r="AH16" s="407"/>
      <c r="AI16" s="408"/>
      <c r="AJ16" s="416"/>
      <c r="AK16" s="414"/>
      <c r="AL16" s="408"/>
      <c r="AM16" s="414"/>
      <c r="AN16" s="408"/>
      <c r="AO16" s="417"/>
      <c r="AP16" s="417"/>
      <c r="AQ16" s="417"/>
      <c r="AR16" s="417"/>
      <c r="AS16" s="418"/>
      <c r="AT16" s="418"/>
      <c r="AU16" s="417"/>
      <c r="AV16" s="417"/>
      <c r="AW16" s="417"/>
      <c r="AX16" s="419" t="s">
        <v>134</v>
      </c>
      <c r="BX16" s="371"/>
      <c r="BY16" s="371"/>
      <c r="CG16" s="372">
        <v>0</v>
      </c>
      <c r="CI16" s="372">
        <v>0</v>
      </c>
      <c r="CJ16" s="372">
        <v>0</v>
      </c>
      <c r="CK16" s="372">
        <v>0</v>
      </c>
      <c r="CL16" s="372">
        <v>0</v>
      </c>
      <c r="CM16" s="372">
        <v>0</v>
      </c>
      <c r="CS16" s="372"/>
      <c r="CT16" s="372"/>
    </row>
    <row r="17" spans="1:98" x14ac:dyDescent="0.2">
      <c r="A17" s="409" t="s">
        <v>141</v>
      </c>
      <c r="B17" s="400">
        <f>SUM(C17+D17+E17+F17+G17+H17+I17+J17+K17)</f>
        <v>81</v>
      </c>
      <c r="C17" s="407">
        <v>57</v>
      </c>
      <c r="D17" s="420">
        <v>12</v>
      </c>
      <c r="E17" s="410">
        <v>12</v>
      </c>
      <c r="F17" s="410"/>
      <c r="G17" s="410"/>
      <c r="H17" s="410"/>
      <c r="I17" s="410"/>
      <c r="J17" s="410"/>
      <c r="K17" s="410"/>
      <c r="L17" s="405"/>
      <c r="M17" s="405"/>
      <c r="N17" s="405"/>
      <c r="O17" s="405"/>
      <c r="P17" s="405"/>
      <c r="Q17" s="405"/>
      <c r="R17" s="405"/>
      <c r="S17" s="405"/>
      <c r="T17" s="407">
        <v>81</v>
      </c>
      <c r="U17" s="408"/>
      <c r="V17" s="407">
        <v>50</v>
      </c>
      <c r="W17" s="408">
        <v>31</v>
      </c>
      <c r="X17" s="409">
        <f t="shared" si="0"/>
        <v>38</v>
      </c>
      <c r="Y17" s="407">
        <v>38</v>
      </c>
      <c r="Z17" s="410"/>
      <c r="AA17" s="408"/>
      <c r="AB17" s="423">
        <f t="shared" si="1"/>
        <v>0</v>
      </c>
      <c r="AC17" s="407"/>
      <c r="AD17" s="410"/>
      <c r="AE17" s="408"/>
      <c r="AF17" s="412">
        <v>35</v>
      </c>
      <c r="AG17" s="412"/>
      <c r="AH17" s="407">
        <v>2</v>
      </c>
      <c r="AI17" s="408"/>
      <c r="AJ17" s="416">
        <v>4</v>
      </c>
      <c r="AK17" s="414"/>
      <c r="AL17" s="408"/>
      <c r="AM17" s="414">
        <v>6</v>
      </c>
      <c r="AN17" s="408"/>
      <c r="AO17" s="417"/>
      <c r="AP17" s="417"/>
      <c r="AQ17" s="417">
        <v>81</v>
      </c>
      <c r="AR17" s="417"/>
      <c r="AS17" s="418"/>
      <c r="AT17" s="418"/>
      <c r="AU17" s="417"/>
      <c r="AV17" s="417"/>
      <c r="AW17" s="417"/>
      <c r="AX17" s="419" t="s">
        <v>134</v>
      </c>
      <c r="BX17" s="371"/>
      <c r="BY17" s="371"/>
      <c r="CF17" s="372" t="s">
        <v>225</v>
      </c>
      <c r="CG17" s="372">
        <v>0</v>
      </c>
      <c r="CI17" s="372">
        <v>0</v>
      </c>
      <c r="CJ17" s="372">
        <v>0</v>
      </c>
      <c r="CK17" s="372">
        <v>0</v>
      </c>
      <c r="CL17" s="372">
        <v>1</v>
      </c>
      <c r="CM17" s="372">
        <v>0</v>
      </c>
      <c r="CS17" s="372"/>
      <c r="CT17" s="372"/>
    </row>
    <row r="18" spans="1:98" x14ac:dyDescent="0.2">
      <c r="A18" s="409" t="s">
        <v>142</v>
      </c>
      <c r="B18" s="400">
        <f>SUM(C18+D18+E18+F18+G18+H18+I18+J18+K18+L18+M18+N18+O18+P18+Q18+R18+S18)</f>
        <v>359</v>
      </c>
      <c r="C18" s="407"/>
      <c r="D18" s="420"/>
      <c r="E18" s="410"/>
      <c r="F18" s="410">
        <v>1</v>
      </c>
      <c r="G18" s="410">
        <v>1</v>
      </c>
      <c r="H18" s="410"/>
      <c r="I18" s="410">
        <v>2</v>
      </c>
      <c r="J18" s="410">
        <v>7</v>
      </c>
      <c r="K18" s="410">
        <v>9</v>
      </c>
      <c r="L18" s="410">
        <v>7</v>
      </c>
      <c r="M18" s="410">
        <v>22</v>
      </c>
      <c r="N18" s="410">
        <v>34</v>
      </c>
      <c r="O18" s="410">
        <v>51</v>
      </c>
      <c r="P18" s="410">
        <v>59</v>
      </c>
      <c r="Q18" s="410">
        <v>49</v>
      </c>
      <c r="R18" s="410">
        <v>45</v>
      </c>
      <c r="S18" s="408">
        <v>72</v>
      </c>
      <c r="T18" s="407"/>
      <c r="U18" s="408">
        <v>359</v>
      </c>
      <c r="V18" s="407">
        <v>197</v>
      </c>
      <c r="W18" s="408">
        <v>162</v>
      </c>
      <c r="X18" s="409">
        <f t="shared" si="0"/>
        <v>0</v>
      </c>
      <c r="Y18" s="407"/>
      <c r="Z18" s="410"/>
      <c r="AA18" s="408"/>
      <c r="AB18" s="423">
        <f t="shared" si="1"/>
        <v>98</v>
      </c>
      <c r="AC18" s="407">
        <v>98</v>
      </c>
      <c r="AD18" s="410"/>
      <c r="AE18" s="408"/>
      <c r="AF18" s="412">
        <v>84</v>
      </c>
      <c r="AG18" s="412">
        <v>30</v>
      </c>
      <c r="AH18" s="407"/>
      <c r="AI18" s="408">
        <v>72</v>
      </c>
      <c r="AJ18" s="416">
        <v>1</v>
      </c>
      <c r="AK18" s="414"/>
      <c r="AL18" s="408">
        <v>44</v>
      </c>
      <c r="AM18" s="414"/>
      <c r="AN18" s="408">
        <v>72</v>
      </c>
      <c r="AO18" s="417"/>
      <c r="AP18" s="417"/>
      <c r="AQ18" s="417"/>
      <c r="AR18" s="417"/>
      <c r="AS18" s="418"/>
      <c r="AT18" s="418"/>
      <c r="AU18" s="417"/>
      <c r="AV18" s="417"/>
      <c r="AW18" s="417"/>
      <c r="AX18" s="419" t="s">
        <v>134</v>
      </c>
      <c r="BX18" s="371"/>
      <c r="BY18" s="371"/>
      <c r="CG18" s="372">
        <v>0</v>
      </c>
      <c r="CI18" s="372">
        <v>0</v>
      </c>
      <c r="CJ18" s="372">
        <v>0</v>
      </c>
      <c r="CK18" s="372">
        <v>0</v>
      </c>
      <c r="CL18" s="372">
        <v>0</v>
      </c>
      <c r="CM18" s="372">
        <v>0</v>
      </c>
      <c r="CS18" s="372"/>
      <c r="CT18" s="372"/>
    </row>
    <row r="19" spans="1:98" x14ac:dyDescent="0.2">
      <c r="A19" s="409" t="s">
        <v>143</v>
      </c>
      <c r="B19" s="400">
        <f>SUM(C19+D19+E19+F19+G19+H19+I19+J19+K19)</f>
        <v>0</v>
      </c>
      <c r="C19" s="407"/>
      <c r="D19" s="420"/>
      <c r="E19" s="410"/>
      <c r="F19" s="410"/>
      <c r="G19" s="410"/>
      <c r="H19" s="410"/>
      <c r="I19" s="410"/>
      <c r="J19" s="410"/>
      <c r="K19" s="410"/>
      <c r="L19" s="405"/>
      <c r="M19" s="405"/>
      <c r="N19" s="405"/>
      <c r="O19" s="405"/>
      <c r="P19" s="405"/>
      <c r="Q19" s="405"/>
      <c r="R19" s="405"/>
      <c r="S19" s="405"/>
      <c r="T19" s="407"/>
      <c r="U19" s="408"/>
      <c r="V19" s="407"/>
      <c r="W19" s="408"/>
      <c r="X19" s="409">
        <f t="shared" si="0"/>
        <v>0</v>
      </c>
      <c r="Y19" s="407"/>
      <c r="Z19" s="410"/>
      <c r="AA19" s="408"/>
      <c r="AB19" s="423">
        <f t="shared" si="1"/>
        <v>0</v>
      </c>
      <c r="AC19" s="407"/>
      <c r="AD19" s="410"/>
      <c r="AE19" s="408"/>
      <c r="AF19" s="412"/>
      <c r="AG19" s="412"/>
      <c r="AH19" s="407"/>
      <c r="AI19" s="408"/>
      <c r="AJ19" s="416"/>
      <c r="AK19" s="414"/>
      <c r="AL19" s="408"/>
      <c r="AM19" s="414"/>
      <c r="AN19" s="408"/>
      <c r="AO19" s="417"/>
      <c r="AP19" s="417"/>
      <c r="AQ19" s="417"/>
      <c r="AR19" s="417"/>
      <c r="AS19" s="418"/>
      <c r="AT19" s="418"/>
      <c r="AU19" s="417"/>
      <c r="AV19" s="417"/>
      <c r="AW19" s="417"/>
      <c r="AX19" s="419" t="s">
        <v>134</v>
      </c>
      <c r="BX19" s="371"/>
      <c r="BY19" s="371"/>
      <c r="CF19" s="372" t="s">
        <v>225</v>
      </c>
      <c r="CG19" s="372">
        <v>0</v>
      </c>
      <c r="CI19" s="372">
        <v>0</v>
      </c>
      <c r="CJ19" s="372">
        <v>0</v>
      </c>
      <c r="CK19" s="372">
        <v>0</v>
      </c>
      <c r="CL19" s="372">
        <v>1</v>
      </c>
      <c r="CM19" s="372">
        <v>0</v>
      </c>
      <c r="CS19" s="372"/>
      <c r="CT19" s="372"/>
    </row>
    <row r="20" spans="1:98" x14ac:dyDescent="0.2">
      <c r="A20" s="409" t="s">
        <v>144</v>
      </c>
      <c r="B20" s="400">
        <f>SUM(C20+D20+E20+F20+G20+H20+I20+J20+K20+L20+M20+N20+O20+P20+Q20+R20+S20)</f>
        <v>158</v>
      </c>
      <c r="C20" s="407"/>
      <c r="D20" s="420"/>
      <c r="E20" s="410"/>
      <c r="F20" s="410">
        <v>7</v>
      </c>
      <c r="G20" s="410">
        <v>6</v>
      </c>
      <c r="H20" s="410">
        <v>10</v>
      </c>
      <c r="I20" s="410">
        <v>15</v>
      </c>
      <c r="J20" s="410">
        <v>15</v>
      </c>
      <c r="K20" s="410">
        <v>9</v>
      </c>
      <c r="L20" s="410">
        <v>12</v>
      </c>
      <c r="M20" s="410">
        <v>17</v>
      </c>
      <c r="N20" s="410">
        <v>16</v>
      </c>
      <c r="O20" s="410">
        <v>18</v>
      </c>
      <c r="P20" s="410">
        <v>13</v>
      </c>
      <c r="Q20" s="410">
        <v>10</v>
      </c>
      <c r="R20" s="410">
        <v>4</v>
      </c>
      <c r="S20" s="408">
        <v>6</v>
      </c>
      <c r="T20" s="407"/>
      <c r="U20" s="408">
        <v>158</v>
      </c>
      <c r="V20" s="407">
        <v>20</v>
      </c>
      <c r="W20" s="408">
        <v>138</v>
      </c>
      <c r="X20" s="409">
        <f t="shared" si="0"/>
        <v>0</v>
      </c>
      <c r="Y20" s="407"/>
      <c r="Z20" s="410"/>
      <c r="AA20" s="408"/>
      <c r="AB20" s="423">
        <f t="shared" si="1"/>
        <v>97</v>
      </c>
      <c r="AC20" s="407">
        <v>97</v>
      </c>
      <c r="AD20" s="410"/>
      <c r="AE20" s="408"/>
      <c r="AF20" s="412">
        <v>94</v>
      </c>
      <c r="AG20" s="412"/>
      <c r="AH20" s="407"/>
      <c r="AI20" s="408">
        <v>23</v>
      </c>
      <c r="AJ20" s="416"/>
      <c r="AK20" s="414"/>
      <c r="AL20" s="408"/>
      <c r="AM20" s="414"/>
      <c r="AN20" s="408">
        <v>9</v>
      </c>
      <c r="AO20" s="417"/>
      <c r="AP20" s="417"/>
      <c r="AQ20" s="417"/>
      <c r="AR20" s="417"/>
      <c r="AS20" s="418"/>
      <c r="AT20" s="418"/>
      <c r="AU20" s="417"/>
      <c r="AV20" s="417"/>
      <c r="AW20" s="417"/>
      <c r="AX20" s="419" t="s">
        <v>134</v>
      </c>
      <c r="BX20" s="371"/>
      <c r="BY20" s="371"/>
      <c r="CG20" s="372">
        <v>0</v>
      </c>
      <c r="CI20" s="372">
        <v>0</v>
      </c>
      <c r="CJ20" s="372">
        <v>0</v>
      </c>
      <c r="CK20" s="372">
        <v>0</v>
      </c>
      <c r="CL20" s="372">
        <v>0</v>
      </c>
      <c r="CM20" s="372">
        <v>0</v>
      </c>
      <c r="CS20" s="372"/>
      <c r="CT20" s="372"/>
    </row>
    <row r="21" spans="1:98" x14ac:dyDescent="0.2">
      <c r="A21" s="409" t="s">
        <v>145</v>
      </c>
      <c r="B21" s="400">
        <f>SUM(C21+D21+E21+F21+G21+H21+I21+J21+K21)</f>
        <v>0</v>
      </c>
      <c r="C21" s="407"/>
      <c r="D21" s="420"/>
      <c r="E21" s="410"/>
      <c r="F21" s="410"/>
      <c r="G21" s="410"/>
      <c r="H21" s="410"/>
      <c r="I21" s="410"/>
      <c r="J21" s="410"/>
      <c r="K21" s="410"/>
      <c r="L21" s="405"/>
      <c r="M21" s="405"/>
      <c r="N21" s="405"/>
      <c r="O21" s="405"/>
      <c r="P21" s="405"/>
      <c r="Q21" s="405"/>
      <c r="R21" s="405"/>
      <c r="S21" s="405"/>
      <c r="T21" s="407"/>
      <c r="U21" s="408"/>
      <c r="V21" s="407"/>
      <c r="W21" s="408"/>
      <c r="X21" s="409">
        <f t="shared" si="0"/>
        <v>0</v>
      </c>
      <c r="Y21" s="407"/>
      <c r="Z21" s="410"/>
      <c r="AA21" s="408"/>
      <c r="AB21" s="423">
        <f t="shared" si="1"/>
        <v>0</v>
      </c>
      <c r="AC21" s="407"/>
      <c r="AD21" s="410"/>
      <c r="AE21" s="408"/>
      <c r="AF21" s="412"/>
      <c r="AG21" s="412"/>
      <c r="AH21" s="407"/>
      <c r="AI21" s="408"/>
      <c r="AJ21" s="416"/>
      <c r="AK21" s="414"/>
      <c r="AL21" s="408"/>
      <c r="AM21" s="414"/>
      <c r="AN21" s="408"/>
      <c r="AO21" s="417"/>
      <c r="AP21" s="417"/>
      <c r="AQ21" s="417"/>
      <c r="AR21" s="417"/>
      <c r="AS21" s="418"/>
      <c r="AT21" s="418"/>
      <c r="AU21" s="417"/>
      <c r="AV21" s="417"/>
      <c r="AW21" s="417"/>
      <c r="AX21" s="419" t="s">
        <v>134</v>
      </c>
      <c r="BX21" s="371"/>
      <c r="BY21" s="371"/>
      <c r="CF21" s="372" t="s">
        <v>225</v>
      </c>
      <c r="CG21" s="372">
        <v>0</v>
      </c>
      <c r="CI21" s="372">
        <v>0</v>
      </c>
      <c r="CJ21" s="372">
        <v>0</v>
      </c>
      <c r="CK21" s="372">
        <v>0</v>
      </c>
      <c r="CL21" s="372">
        <v>1</v>
      </c>
      <c r="CM21" s="372">
        <v>0</v>
      </c>
      <c r="CS21" s="372"/>
      <c r="CT21" s="372"/>
    </row>
    <row r="22" spans="1:98" x14ac:dyDescent="0.2">
      <c r="A22" s="409" t="s">
        <v>146</v>
      </c>
      <c r="B22" s="400">
        <f>SUM(C22+D22+E22+F22+G22+H22+I22+J22+K22+L22+M22+N22+O22+P22+Q22+R22+S22)</f>
        <v>184</v>
      </c>
      <c r="C22" s="407"/>
      <c r="D22" s="420"/>
      <c r="E22" s="410"/>
      <c r="F22" s="410">
        <v>4</v>
      </c>
      <c r="G22" s="410">
        <v>4</v>
      </c>
      <c r="H22" s="410">
        <v>5</v>
      </c>
      <c r="I22" s="410">
        <v>7</v>
      </c>
      <c r="J22" s="410">
        <v>16</v>
      </c>
      <c r="K22" s="410">
        <v>12</v>
      </c>
      <c r="L22" s="410">
        <v>25</v>
      </c>
      <c r="M22" s="410">
        <v>18</v>
      </c>
      <c r="N22" s="410">
        <v>24</v>
      </c>
      <c r="O22" s="410">
        <v>16</v>
      </c>
      <c r="P22" s="410">
        <v>20</v>
      </c>
      <c r="Q22" s="410">
        <v>13</v>
      </c>
      <c r="R22" s="410">
        <v>12</v>
      </c>
      <c r="S22" s="408">
        <v>8</v>
      </c>
      <c r="T22" s="407"/>
      <c r="U22" s="408">
        <v>184</v>
      </c>
      <c r="V22" s="407">
        <v>69</v>
      </c>
      <c r="W22" s="408">
        <v>115</v>
      </c>
      <c r="X22" s="409">
        <f t="shared" si="0"/>
        <v>0</v>
      </c>
      <c r="Y22" s="407"/>
      <c r="Z22" s="410"/>
      <c r="AA22" s="408"/>
      <c r="AB22" s="423">
        <f t="shared" si="1"/>
        <v>102</v>
      </c>
      <c r="AC22" s="407">
        <v>102</v>
      </c>
      <c r="AD22" s="410"/>
      <c r="AE22" s="408"/>
      <c r="AF22" s="412">
        <v>82</v>
      </c>
      <c r="AG22" s="412"/>
      <c r="AH22" s="407"/>
      <c r="AI22" s="408">
        <v>52</v>
      </c>
      <c r="AJ22" s="416"/>
      <c r="AK22" s="414"/>
      <c r="AL22" s="408">
        <v>41</v>
      </c>
      <c r="AM22" s="414"/>
      <c r="AN22" s="408">
        <v>50</v>
      </c>
      <c r="AO22" s="417"/>
      <c r="AP22" s="417"/>
      <c r="AQ22" s="417"/>
      <c r="AR22" s="417"/>
      <c r="AS22" s="418"/>
      <c r="AT22" s="418"/>
      <c r="AU22" s="417"/>
      <c r="AV22" s="417"/>
      <c r="AW22" s="417"/>
      <c r="AX22" s="419" t="s">
        <v>134</v>
      </c>
      <c r="BX22" s="371"/>
      <c r="BY22" s="371"/>
      <c r="CG22" s="372">
        <v>0</v>
      </c>
      <c r="CI22" s="372">
        <v>0</v>
      </c>
      <c r="CJ22" s="372">
        <v>0</v>
      </c>
      <c r="CK22" s="372">
        <v>0</v>
      </c>
      <c r="CL22" s="372">
        <v>0</v>
      </c>
      <c r="CM22" s="372">
        <v>0</v>
      </c>
      <c r="CS22" s="372"/>
      <c r="CT22" s="372"/>
    </row>
    <row r="23" spans="1:98" x14ac:dyDescent="0.2">
      <c r="A23" s="409" t="s">
        <v>147</v>
      </c>
      <c r="B23" s="400">
        <f>SUM(C23+D23+E23+F23+G23+H23+I23+J23+K23+L23+M23+N23+O23+P23+Q23+R23+S23)</f>
        <v>0</v>
      </c>
      <c r="C23" s="407"/>
      <c r="D23" s="420"/>
      <c r="E23" s="410"/>
      <c r="F23" s="410"/>
      <c r="G23" s="410"/>
      <c r="H23" s="410"/>
      <c r="I23" s="410"/>
      <c r="J23" s="410"/>
      <c r="K23" s="410"/>
      <c r="L23" s="410"/>
      <c r="M23" s="410"/>
      <c r="N23" s="410"/>
      <c r="O23" s="410"/>
      <c r="P23" s="410"/>
      <c r="Q23" s="410"/>
      <c r="R23" s="410"/>
      <c r="S23" s="408"/>
      <c r="T23" s="407"/>
      <c r="U23" s="408"/>
      <c r="V23" s="407"/>
      <c r="W23" s="408"/>
      <c r="X23" s="409">
        <f t="shared" si="0"/>
        <v>0</v>
      </c>
      <c r="Y23" s="407"/>
      <c r="Z23" s="410"/>
      <c r="AA23" s="408"/>
      <c r="AB23" s="423">
        <f t="shared" si="1"/>
        <v>0</v>
      </c>
      <c r="AC23" s="407"/>
      <c r="AD23" s="410"/>
      <c r="AE23" s="408"/>
      <c r="AF23" s="412"/>
      <c r="AG23" s="412"/>
      <c r="AH23" s="407"/>
      <c r="AI23" s="408"/>
      <c r="AJ23" s="416"/>
      <c r="AK23" s="414"/>
      <c r="AL23" s="408"/>
      <c r="AM23" s="414"/>
      <c r="AN23" s="408"/>
      <c r="AO23" s="417"/>
      <c r="AP23" s="417"/>
      <c r="AQ23" s="417"/>
      <c r="AR23" s="417"/>
      <c r="AS23" s="418"/>
      <c r="AT23" s="418"/>
      <c r="AU23" s="417"/>
      <c r="AV23" s="417"/>
      <c r="AW23" s="417"/>
      <c r="AX23" s="419" t="s">
        <v>134</v>
      </c>
      <c r="BX23" s="371"/>
      <c r="BY23" s="371"/>
      <c r="CG23" s="372">
        <v>0</v>
      </c>
      <c r="CI23" s="372">
        <v>0</v>
      </c>
      <c r="CJ23" s="372">
        <v>0</v>
      </c>
      <c r="CK23" s="372">
        <v>0</v>
      </c>
      <c r="CL23" s="372">
        <v>0</v>
      </c>
      <c r="CM23" s="372">
        <v>0</v>
      </c>
      <c r="CS23" s="372"/>
      <c r="CT23" s="372"/>
    </row>
    <row r="24" spans="1:98" x14ac:dyDescent="0.2">
      <c r="A24" s="409" t="s">
        <v>148</v>
      </c>
      <c r="B24" s="400">
        <f>SUM(C24+D24+E24+F24+G24+H24+I24+J24+K24)</f>
        <v>0</v>
      </c>
      <c r="C24" s="407"/>
      <c r="D24" s="420"/>
      <c r="E24" s="410"/>
      <c r="F24" s="410"/>
      <c r="G24" s="410"/>
      <c r="H24" s="410"/>
      <c r="I24" s="410"/>
      <c r="J24" s="410"/>
      <c r="K24" s="410"/>
      <c r="L24" s="405"/>
      <c r="M24" s="405"/>
      <c r="N24" s="405"/>
      <c r="O24" s="405"/>
      <c r="P24" s="405"/>
      <c r="Q24" s="405"/>
      <c r="R24" s="405"/>
      <c r="S24" s="405"/>
      <c r="T24" s="407"/>
      <c r="U24" s="408"/>
      <c r="V24" s="407"/>
      <c r="W24" s="408"/>
      <c r="X24" s="409">
        <f t="shared" si="0"/>
        <v>0</v>
      </c>
      <c r="Y24" s="407"/>
      <c r="Z24" s="410"/>
      <c r="AA24" s="408"/>
      <c r="AB24" s="423">
        <f t="shared" si="1"/>
        <v>0</v>
      </c>
      <c r="AC24" s="407"/>
      <c r="AD24" s="410"/>
      <c r="AE24" s="408"/>
      <c r="AF24" s="412"/>
      <c r="AG24" s="412"/>
      <c r="AH24" s="407"/>
      <c r="AI24" s="408"/>
      <c r="AJ24" s="416"/>
      <c r="AK24" s="414"/>
      <c r="AL24" s="408"/>
      <c r="AM24" s="414"/>
      <c r="AN24" s="408"/>
      <c r="AO24" s="417"/>
      <c r="AP24" s="417"/>
      <c r="AQ24" s="417"/>
      <c r="AR24" s="417"/>
      <c r="AS24" s="418"/>
      <c r="AT24" s="418"/>
      <c r="AU24" s="417"/>
      <c r="AV24" s="417"/>
      <c r="AW24" s="417"/>
      <c r="AX24" s="419" t="s">
        <v>134</v>
      </c>
      <c r="BX24" s="371"/>
      <c r="BY24" s="371"/>
      <c r="CF24" s="372" t="s">
        <v>225</v>
      </c>
      <c r="CG24" s="372">
        <v>0</v>
      </c>
      <c r="CI24" s="372">
        <v>0</v>
      </c>
      <c r="CJ24" s="372">
        <v>0</v>
      </c>
      <c r="CK24" s="372">
        <v>0</v>
      </c>
      <c r="CL24" s="372">
        <v>1</v>
      </c>
      <c r="CM24" s="372">
        <v>0</v>
      </c>
      <c r="CS24" s="372"/>
      <c r="CT24" s="372"/>
    </row>
    <row r="25" spans="1:98" x14ac:dyDescent="0.2">
      <c r="A25" s="409" t="s">
        <v>149</v>
      </c>
      <c r="B25" s="400">
        <f>SUM(C25+D25+E25+F25+G25+H25+I25+J25+K25+L25+M25+N25+O25+P25+Q25+R25+S25)</f>
        <v>0</v>
      </c>
      <c r="C25" s="407"/>
      <c r="D25" s="420"/>
      <c r="E25" s="410"/>
      <c r="F25" s="410"/>
      <c r="G25" s="410"/>
      <c r="H25" s="410"/>
      <c r="I25" s="410"/>
      <c r="J25" s="410"/>
      <c r="K25" s="410"/>
      <c r="L25" s="410"/>
      <c r="M25" s="410"/>
      <c r="N25" s="410"/>
      <c r="O25" s="410"/>
      <c r="P25" s="410"/>
      <c r="Q25" s="410"/>
      <c r="R25" s="410"/>
      <c r="S25" s="408"/>
      <c r="T25" s="407"/>
      <c r="U25" s="408"/>
      <c r="V25" s="407"/>
      <c r="W25" s="408"/>
      <c r="X25" s="409">
        <f t="shared" si="0"/>
        <v>0</v>
      </c>
      <c r="Y25" s="407"/>
      <c r="Z25" s="410"/>
      <c r="AA25" s="408"/>
      <c r="AB25" s="423">
        <f t="shared" si="1"/>
        <v>0</v>
      </c>
      <c r="AC25" s="407"/>
      <c r="AD25" s="410"/>
      <c r="AE25" s="408"/>
      <c r="AF25" s="412"/>
      <c r="AG25" s="412"/>
      <c r="AH25" s="407"/>
      <c r="AI25" s="408"/>
      <c r="AJ25" s="416"/>
      <c r="AK25" s="414"/>
      <c r="AL25" s="408"/>
      <c r="AM25" s="414"/>
      <c r="AN25" s="408"/>
      <c r="AO25" s="417"/>
      <c r="AP25" s="417"/>
      <c r="AQ25" s="417"/>
      <c r="AR25" s="417"/>
      <c r="AS25" s="418"/>
      <c r="AT25" s="418"/>
      <c r="AU25" s="417"/>
      <c r="AV25" s="417"/>
      <c r="AW25" s="417"/>
      <c r="AX25" s="419" t="s">
        <v>134</v>
      </c>
      <c r="BX25" s="371"/>
      <c r="BY25" s="371"/>
      <c r="CG25" s="372">
        <v>0</v>
      </c>
      <c r="CI25" s="372">
        <v>0</v>
      </c>
      <c r="CJ25" s="372">
        <v>0</v>
      </c>
      <c r="CK25" s="372">
        <v>0</v>
      </c>
      <c r="CL25" s="372">
        <v>0</v>
      </c>
      <c r="CM25" s="372">
        <v>0</v>
      </c>
      <c r="CS25" s="372"/>
      <c r="CT25" s="372"/>
    </row>
    <row r="26" spans="1:98" x14ac:dyDescent="0.2">
      <c r="A26" s="409" t="s">
        <v>150</v>
      </c>
      <c r="B26" s="400">
        <f>SUM(C26+D26+E26+F26+G26+H26+I26+J26+K26)</f>
        <v>0</v>
      </c>
      <c r="C26" s="407"/>
      <c r="D26" s="420"/>
      <c r="E26" s="410"/>
      <c r="F26" s="410"/>
      <c r="G26" s="410"/>
      <c r="H26" s="410"/>
      <c r="I26" s="410"/>
      <c r="J26" s="410"/>
      <c r="K26" s="410"/>
      <c r="L26" s="405"/>
      <c r="M26" s="405"/>
      <c r="N26" s="405"/>
      <c r="O26" s="405"/>
      <c r="P26" s="405"/>
      <c r="Q26" s="405"/>
      <c r="R26" s="405"/>
      <c r="S26" s="405"/>
      <c r="T26" s="407"/>
      <c r="U26" s="408"/>
      <c r="V26" s="407"/>
      <c r="W26" s="408"/>
      <c r="X26" s="409">
        <f t="shared" si="0"/>
        <v>0</v>
      </c>
      <c r="Y26" s="407"/>
      <c r="Z26" s="410"/>
      <c r="AA26" s="408"/>
      <c r="AB26" s="423">
        <f t="shared" si="1"/>
        <v>0</v>
      </c>
      <c r="AC26" s="407"/>
      <c r="AD26" s="410"/>
      <c r="AE26" s="408"/>
      <c r="AF26" s="412"/>
      <c r="AG26" s="412"/>
      <c r="AH26" s="407"/>
      <c r="AI26" s="408"/>
      <c r="AJ26" s="416"/>
      <c r="AK26" s="414"/>
      <c r="AL26" s="408"/>
      <c r="AM26" s="414"/>
      <c r="AN26" s="408"/>
      <c r="AO26" s="417"/>
      <c r="AP26" s="417"/>
      <c r="AQ26" s="417"/>
      <c r="AR26" s="417"/>
      <c r="AS26" s="418"/>
      <c r="AT26" s="418"/>
      <c r="AU26" s="417"/>
      <c r="AV26" s="417"/>
      <c r="AW26" s="417"/>
      <c r="AX26" s="419" t="s">
        <v>134</v>
      </c>
      <c r="BX26" s="371"/>
      <c r="BY26" s="371"/>
      <c r="CF26" s="372" t="s">
        <v>225</v>
      </c>
      <c r="CG26" s="372">
        <v>0</v>
      </c>
      <c r="CI26" s="372">
        <v>0</v>
      </c>
      <c r="CJ26" s="372">
        <v>0</v>
      </c>
      <c r="CK26" s="372">
        <v>0</v>
      </c>
      <c r="CL26" s="372">
        <v>1</v>
      </c>
      <c r="CM26" s="372">
        <v>0</v>
      </c>
      <c r="CS26" s="372"/>
      <c r="CT26" s="372"/>
    </row>
    <row r="27" spans="1:98" x14ac:dyDescent="0.2">
      <c r="A27" s="409" t="s">
        <v>151</v>
      </c>
      <c r="B27" s="400">
        <f>SUM(C27+D27+E27+F27+G27+H27+I27+J27+K27+L27+M27+N27+O27+P27+Q27+R27+S27)</f>
        <v>36</v>
      </c>
      <c r="C27" s="407"/>
      <c r="D27" s="420"/>
      <c r="E27" s="410"/>
      <c r="F27" s="410"/>
      <c r="G27" s="410"/>
      <c r="H27" s="410"/>
      <c r="I27" s="410">
        <v>1</v>
      </c>
      <c r="J27" s="410">
        <v>1</v>
      </c>
      <c r="K27" s="410">
        <v>1</v>
      </c>
      <c r="L27" s="410"/>
      <c r="M27" s="410"/>
      <c r="N27" s="410">
        <v>3</v>
      </c>
      <c r="O27" s="410">
        <v>4</v>
      </c>
      <c r="P27" s="410">
        <v>6</v>
      </c>
      <c r="Q27" s="410">
        <v>7</v>
      </c>
      <c r="R27" s="410">
        <v>5</v>
      </c>
      <c r="S27" s="408">
        <v>8</v>
      </c>
      <c r="T27" s="407"/>
      <c r="U27" s="408">
        <v>36</v>
      </c>
      <c r="V27" s="407">
        <v>18</v>
      </c>
      <c r="W27" s="408">
        <v>18</v>
      </c>
      <c r="X27" s="409">
        <f t="shared" si="0"/>
        <v>0</v>
      </c>
      <c r="Y27" s="407"/>
      <c r="Z27" s="410"/>
      <c r="AA27" s="408"/>
      <c r="AB27" s="423">
        <f t="shared" si="1"/>
        <v>27</v>
      </c>
      <c r="AC27" s="407">
        <v>27</v>
      </c>
      <c r="AD27" s="410"/>
      <c r="AE27" s="408"/>
      <c r="AF27" s="412">
        <v>11</v>
      </c>
      <c r="AG27" s="412"/>
      <c r="AH27" s="407"/>
      <c r="AI27" s="408">
        <v>13</v>
      </c>
      <c r="AJ27" s="416">
        <v>72</v>
      </c>
      <c r="AK27" s="414"/>
      <c r="AL27" s="408"/>
      <c r="AM27" s="414"/>
      <c r="AN27" s="408">
        <v>17</v>
      </c>
      <c r="AO27" s="417"/>
      <c r="AP27" s="417"/>
      <c r="AQ27" s="417"/>
      <c r="AR27" s="417"/>
      <c r="AS27" s="418"/>
      <c r="AT27" s="418"/>
      <c r="AU27" s="417"/>
      <c r="AV27" s="417"/>
      <c r="AW27" s="417"/>
      <c r="AX27" s="419" t="s">
        <v>134</v>
      </c>
      <c r="BX27" s="371"/>
      <c r="BY27" s="371"/>
      <c r="CG27" s="372">
        <v>0</v>
      </c>
      <c r="CI27" s="372">
        <v>0</v>
      </c>
      <c r="CJ27" s="372">
        <v>0</v>
      </c>
      <c r="CK27" s="372">
        <v>0</v>
      </c>
      <c r="CL27" s="372">
        <v>0</v>
      </c>
      <c r="CM27" s="372">
        <v>0</v>
      </c>
      <c r="CS27" s="372"/>
      <c r="CT27" s="372"/>
    </row>
    <row r="28" spans="1:98" x14ac:dyDescent="0.2">
      <c r="A28" s="409" t="s">
        <v>152</v>
      </c>
      <c r="B28" s="400">
        <f>SUM(C28+D28+E28+F28+G28+H28+I28+J28+K28)</f>
        <v>0</v>
      </c>
      <c r="C28" s="407"/>
      <c r="D28" s="420"/>
      <c r="E28" s="410"/>
      <c r="F28" s="410"/>
      <c r="G28" s="410"/>
      <c r="H28" s="410"/>
      <c r="I28" s="410"/>
      <c r="J28" s="410"/>
      <c r="K28" s="410"/>
      <c r="L28" s="405"/>
      <c r="M28" s="405"/>
      <c r="N28" s="405"/>
      <c r="O28" s="405"/>
      <c r="P28" s="405"/>
      <c r="Q28" s="405"/>
      <c r="R28" s="405"/>
      <c r="S28" s="405"/>
      <c r="T28" s="407"/>
      <c r="U28" s="408"/>
      <c r="V28" s="407"/>
      <c r="W28" s="408"/>
      <c r="X28" s="409">
        <f t="shared" si="0"/>
        <v>0</v>
      </c>
      <c r="Y28" s="407"/>
      <c r="Z28" s="410"/>
      <c r="AA28" s="408"/>
      <c r="AB28" s="423">
        <f t="shared" si="1"/>
        <v>0</v>
      </c>
      <c r="AC28" s="407"/>
      <c r="AD28" s="410"/>
      <c r="AE28" s="408"/>
      <c r="AF28" s="412"/>
      <c r="AG28" s="412"/>
      <c r="AH28" s="407"/>
      <c r="AI28" s="408"/>
      <c r="AJ28" s="416"/>
      <c r="AK28" s="414"/>
      <c r="AL28" s="408"/>
      <c r="AM28" s="414"/>
      <c r="AN28" s="408"/>
      <c r="AO28" s="417"/>
      <c r="AP28" s="417"/>
      <c r="AQ28" s="417"/>
      <c r="AR28" s="417"/>
      <c r="AS28" s="418"/>
      <c r="AT28" s="418"/>
      <c r="AU28" s="417"/>
      <c r="AV28" s="417"/>
      <c r="AW28" s="417"/>
      <c r="AX28" s="419" t="s">
        <v>134</v>
      </c>
      <c r="BX28" s="371"/>
      <c r="BY28" s="371"/>
      <c r="CF28" s="372" t="s">
        <v>225</v>
      </c>
      <c r="CG28" s="372">
        <v>0</v>
      </c>
      <c r="CI28" s="372">
        <v>0</v>
      </c>
      <c r="CJ28" s="372">
        <v>0</v>
      </c>
      <c r="CK28" s="372">
        <v>0</v>
      </c>
      <c r="CL28" s="372">
        <v>1</v>
      </c>
      <c r="CM28" s="372">
        <v>0</v>
      </c>
      <c r="CS28" s="372"/>
      <c r="CT28" s="372"/>
    </row>
    <row r="29" spans="1:98" x14ac:dyDescent="0.2">
      <c r="A29" s="409" t="s">
        <v>153</v>
      </c>
      <c r="B29" s="400">
        <f>SUM(C29+D29+E29+F29+G29+H29+I29+J29+K29+L29+M29+N29+O29+P29+Q29+R29+S29)</f>
        <v>0</v>
      </c>
      <c r="C29" s="407"/>
      <c r="D29" s="420"/>
      <c r="E29" s="410"/>
      <c r="F29" s="410"/>
      <c r="G29" s="410"/>
      <c r="H29" s="410"/>
      <c r="I29" s="410"/>
      <c r="J29" s="410"/>
      <c r="K29" s="410"/>
      <c r="L29" s="410"/>
      <c r="M29" s="410"/>
      <c r="N29" s="410"/>
      <c r="O29" s="410"/>
      <c r="P29" s="410"/>
      <c r="Q29" s="410"/>
      <c r="R29" s="410"/>
      <c r="S29" s="408"/>
      <c r="T29" s="407"/>
      <c r="U29" s="408"/>
      <c r="V29" s="407"/>
      <c r="W29" s="408"/>
      <c r="X29" s="409">
        <f t="shared" si="0"/>
        <v>0</v>
      </c>
      <c r="Y29" s="407"/>
      <c r="Z29" s="410"/>
      <c r="AA29" s="408"/>
      <c r="AB29" s="423">
        <f t="shared" si="1"/>
        <v>0</v>
      </c>
      <c r="AC29" s="407"/>
      <c r="AD29" s="410"/>
      <c r="AE29" s="408"/>
      <c r="AF29" s="412"/>
      <c r="AG29" s="412"/>
      <c r="AH29" s="407"/>
      <c r="AI29" s="408"/>
      <c r="AJ29" s="416"/>
      <c r="AK29" s="414"/>
      <c r="AL29" s="408"/>
      <c r="AM29" s="414"/>
      <c r="AN29" s="408"/>
      <c r="AO29" s="417"/>
      <c r="AP29" s="417"/>
      <c r="AQ29" s="417"/>
      <c r="AR29" s="417"/>
      <c r="AS29" s="418"/>
      <c r="AT29" s="418"/>
      <c r="AU29" s="417"/>
      <c r="AV29" s="417"/>
      <c r="AW29" s="417"/>
      <c r="AX29" s="419" t="s">
        <v>134</v>
      </c>
      <c r="BX29" s="371"/>
      <c r="BY29" s="371"/>
      <c r="CG29" s="372">
        <v>0</v>
      </c>
      <c r="CI29" s="372">
        <v>0</v>
      </c>
      <c r="CJ29" s="372">
        <v>0</v>
      </c>
      <c r="CK29" s="372">
        <v>0</v>
      </c>
      <c r="CL29" s="372">
        <v>0</v>
      </c>
      <c r="CM29" s="372">
        <v>0</v>
      </c>
      <c r="CS29" s="372"/>
      <c r="CT29" s="372"/>
    </row>
    <row r="30" spans="1:98" x14ac:dyDescent="0.2">
      <c r="A30" s="409" t="s">
        <v>154</v>
      </c>
      <c r="B30" s="400">
        <f>SUM(C30+D30+E30+F30+G30+H30+I30+J30+K30)</f>
        <v>0</v>
      </c>
      <c r="C30" s="407"/>
      <c r="D30" s="420"/>
      <c r="E30" s="410"/>
      <c r="F30" s="410"/>
      <c r="G30" s="410"/>
      <c r="H30" s="410"/>
      <c r="I30" s="410"/>
      <c r="J30" s="410"/>
      <c r="K30" s="410"/>
      <c r="L30" s="405"/>
      <c r="M30" s="405"/>
      <c r="N30" s="405"/>
      <c r="O30" s="405"/>
      <c r="P30" s="405"/>
      <c r="Q30" s="405"/>
      <c r="R30" s="405"/>
      <c r="S30" s="405"/>
      <c r="T30" s="407"/>
      <c r="U30" s="408"/>
      <c r="V30" s="407"/>
      <c r="W30" s="408"/>
      <c r="X30" s="409">
        <f t="shared" si="0"/>
        <v>0</v>
      </c>
      <c r="Y30" s="407"/>
      <c r="Z30" s="410"/>
      <c r="AA30" s="408"/>
      <c r="AB30" s="423">
        <f t="shared" si="1"/>
        <v>0</v>
      </c>
      <c r="AC30" s="407"/>
      <c r="AD30" s="410"/>
      <c r="AE30" s="408"/>
      <c r="AF30" s="412"/>
      <c r="AG30" s="412"/>
      <c r="AH30" s="407"/>
      <c r="AI30" s="408"/>
      <c r="AJ30" s="416"/>
      <c r="AK30" s="414"/>
      <c r="AL30" s="408"/>
      <c r="AM30" s="414"/>
      <c r="AN30" s="408"/>
      <c r="AO30" s="417"/>
      <c r="AP30" s="417"/>
      <c r="AQ30" s="417"/>
      <c r="AR30" s="417"/>
      <c r="AS30" s="418"/>
      <c r="AT30" s="418"/>
      <c r="AU30" s="417"/>
      <c r="AV30" s="417"/>
      <c r="AW30" s="417"/>
      <c r="AX30" s="419" t="s">
        <v>134</v>
      </c>
      <c r="BX30" s="371"/>
      <c r="BY30" s="371"/>
      <c r="CF30" s="372" t="s">
        <v>225</v>
      </c>
      <c r="CG30" s="372">
        <v>0</v>
      </c>
      <c r="CI30" s="372">
        <v>0</v>
      </c>
      <c r="CJ30" s="372">
        <v>0</v>
      </c>
      <c r="CK30" s="372">
        <v>0</v>
      </c>
      <c r="CL30" s="372">
        <v>1</v>
      </c>
      <c r="CM30" s="372">
        <v>0</v>
      </c>
      <c r="CS30" s="372"/>
      <c r="CT30" s="372"/>
    </row>
    <row r="31" spans="1:98" x14ac:dyDescent="0.2">
      <c r="A31" s="409" t="s">
        <v>155</v>
      </c>
      <c r="B31" s="400">
        <f>SUM(C31+D31+E31+F31+G31+H31+I31+J31+K31+L31+M31+N31+O31+P31+Q31+R31+S31)</f>
        <v>0</v>
      </c>
      <c r="C31" s="407"/>
      <c r="D31" s="420"/>
      <c r="E31" s="410"/>
      <c r="F31" s="410"/>
      <c r="G31" s="410"/>
      <c r="H31" s="410"/>
      <c r="I31" s="410"/>
      <c r="J31" s="410"/>
      <c r="K31" s="410"/>
      <c r="L31" s="410"/>
      <c r="M31" s="410"/>
      <c r="N31" s="410"/>
      <c r="O31" s="410"/>
      <c r="P31" s="410"/>
      <c r="Q31" s="410"/>
      <c r="R31" s="410"/>
      <c r="S31" s="408"/>
      <c r="T31" s="407"/>
      <c r="U31" s="408"/>
      <c r="V31" s="407"/>
      <c r="W31" s="408"/>
      <c r="X31" s="409">
        <f t="shared" si="0"/>
        <v>0</v>
      </c>
      <c r="Y31" s="407"/>
      <c r="Z31" s="410"/>
      <c r="AA31" s="408"/>
      <c r="AB31" s="423">
        <f t="shared" si="1"/>
        <v>0</v>
      </c>
      <c r="AC31" s="407"/>
      <c r="AD31" s="410"/>
      <c r="AE31" s="408"/>
      <c r="AF31" s="412"/>
      <c r="AG31" s="412"/>
      <c r="AH31" s="407"/>
      <c r="AI31" s="408"/>
      <c r="AJ31" s="416"/>
      <c r="AK31" s="414"/>
      <c r="AL31" s="408"/>
      <c r="AM31" s="414"/>
      <c r="AN31" s="408"/>
      <c r="AO31" s="417"/>
      <c r="AP31" s="417"/>
      <c r="AQ31" s="417"/>
      <c r="AR31" s="417"/>
      <c r="AS31" s="418"/>
      <c r="AT31" s="418"/>
      <c r="AU31" s="417"/>
      <c r="AV31" s="417"/>
      <c r="AW31" s="417"/>
      <c r="AX31" s="419" t="s">
        <v>134</v>
      </c>
      <c r="BX31" s="371"/>
      <c r="BY31" s="371"/>
      <c r="CG31" s="372">
        <v>0</v>
      </c>
      <c r="CI31" s="372">
        <v>0</v>
      </c>
      <c r="CJ31" s="372">
        <v>0</v>
      </c>
      <c r="CK31" s="372">
        <v>0</v>
      </c>
      <c r="CL31" s="372">
        <v>0</v>
      </c>
      <c r="CM31" s="372">
        <v>0</v>
      </c>
      <c r="CS31" s="372"/>
      <c r="CT31" s="372"/>
    </row>
    <row r="32" spans="1:98" x14ac:dyDescent="0.2">
      <c r="A32" s="409" t="s">
        <v>156</v>
      </c>
      <c r="B32" s="400">
        <f>SUM(C32+D32+E32+F32+G32+H32+I32+J32+K32+L32+M32+N32+O32+P32+Q32+R32+S32)</f>
        <v>0</v>
      </c>
      <c r="C32" s="407"/>
      <c r="D32" s="420"/>
      <c r="E32" s="410"/>
      <c r="F32" s="410"/>
      <c r="G32" s="410"/>
      <c r="H32" s="410"/>
      <c r="I32" s="410"/>
      <c r="J32" s="410"/>
      <c r="K32" s="410"/>
      <c r="L32" s="410"/>
      <c r="M32" s="410"/>
      <c r="N32" s="410"/>
      <c r="O32" s="410"/>
      <c r="P32" s="410"/>
      <c r="Q32" s="410"/>
      <c r="R32" s="410"/>
      <c r="S32" s="408"/>
      <c r="T32" s="407"/>
      <c r="U32" s="408"/>
      <c r="V32" s="407"/>
      <c r="W32" s="408"/>
      <c r="X32" s="409">
        <f t="shared" si="0"/>
        <v>0</v>
      </c>
      <c r="Y32" s="407"/>
      <c r="Z32" s="410"/>
      <c r="AA32" s="408"/>
      <c r="AB32" s="423">
        <f t="shared" si="1"/>
        <v>0</v>
      </c>
      <c r="AC32" s="407"/>
      <c r="AD32" s="410"/>
      <c r="AE32" s="408"/>
      <c r="AF32" s="412"/>
      <c r="AG32" s="412"/>
      <c r="AH32" s="407"/>
      <c r="AI32" s="408"/>
      <c r="AJ32" s="416"/>
      <c r="AK32" s="414"/>
      <c r="AL32" s="408"/>
      <c r="AM32" s="414"/>
      <c r="AN32" s="408"/>
      <c r="AO32" s="417"/>
      <c r="AP32" s="417"/>
      <c r="AQ32" s="417"/>
      <c r="AR32" s="417"/>
      <c r="AS32" s="418"/>
      <c r="AT32" s="418"/>
      <c r="AU32" s="417"/>
      <c r="AV32" s="417"/>
      <c r="AW32" s="417"/>
      <c r="AX32" s="419" t="s">
        <v>134</v>
      </c>
      <c r="BX32" s="371"/>
      <c r="BY32" s="371"/>
      <c r="CG32" s="372">
        <v>0</v>
      </c>
      <c r="CI32" s="372">
        <v>0</v>
      </c>
      <c r="CJ32" s="372">
        <v>0</v>
      </c>
      <c r="CK32" s="372">
        <v>0</v>
      </c>
      <c r="CL32" s="372">
        <v>0</v>
      </c>
      <c r="CM32" s="372">
        <v>0</v>
      </c>
      <c r="CS32" s="372"/>
      <c r="CT32" s="372"/>
    </row>
    <row r="33" spans="1:98" x14ac:dyDescent="0.2">
      <c r="A33" s="409" t="s">
        <v>157</v>
      </c>
      <c r="B33" s="400">
        <f>SUM(C33+D33+E33+F33+G33+H33+I33+J33+K33)</f>
        <v>0</v>
      </c>
      <c r="C33" s="407"/>
      <c r="D33" s="420"/>
      <c r="E33" s="410"/>
      <c r="F33" s="410"/>
      <c r="G33" s="410"/>
      <c r="H33" s="410"/>
      <c r="I33" s="410"/>
      <c r="J33" s="410"/>
      <c r="K33" s="410"/>
      <c r="L33" s="405"/>
      <c r="M33" s="405"/>
      <c r="N33" s="405"/>
      <c r="O33" s="405"/>
      <c r="P33" s="405"/>
      <c r="Q33" s="405"/>
      <c r="R33" s="405"/>
      <c r="S33" s="405"/>
      <c r="T33" s="407"/>
      <c r="U33" s="422"/>
      <c r="V33" s="407"/>
      <c r="W33" s="408"/>
      <c r="X33" s="409">
        <f t="shared" si="0"/>
        <v>0</v>
      </c>
      <c r="Y33" s="407"/>
      <c r="Z33" s="410"/>
      <c r="AA33" s="408"/>
      <c r="AB33" s="423">
        <f t="shared" si="1"/>
        <v>0</v>
      </c>
      <c r="AC33" s="407"/>
      <c r="AD33" s="410"/>
      <c r="AE33" s="408"/>
      <c r="AF33" s="412"/>
      <c r="AG33" s="412"/>
      <c r="AH33" s="407"/>
      <c r="AI33" s="408"/>
      <c r="AJ33" s="416"/>
      <c r="AK33" s="414"/>
      <c r="AL33" s="408"/>
      <c r="AM33" s="414"/>
      <c r="AN33" s="408"/>
      <c r="AO33" s="417"/>
      <c r="AP33" s="417"/>
      <c r="AQ33" s="417"/>
      <c r="AR33" s="417"/>
      <c r="AS33" s="418"/>
      <c r="AT33" s="418"/>
      <c r="AU33" s="417"/>
      <c r="AV33" s="417"/>
      <c r="AW33" s="417"/>
      <c r="AX33" s="419" t="s">
        <v>134</v>
      </c>
      <c r="BX33" s="371"/>
      <c r="BY33" s="371"/>
      <c r="CF33" s="372" t="s">
        <v>225</v>
      </c>
      <c r="CG33" s="372">
        <v>0</v>
      </c>
      <c r="CI33" s="372">
        <v>0</v>
      </c>
      <c r="CJ33" s="372">
        <v>0</v>
      </c>
      <c r="CK33" s="372">
        <v>0</v>
      </c>
      <c r="CL33" s="372">
        <v>1</v>
      </c>
      <c r="CM33" s="372">
        <v>0</v>
      </c>
      <c r="CS33" s="372"/>
      <c r="CT33" s="372"/>
    </row>
    <row r="34" spans="1:98" x14ac:dyDescent="0.2">
      <c r="A34" s="409" t="s">
        <v>158</v>
      </c>
      <c r="B34" s="400">
        <f>SUM(C34+D34+E34+F34+G34+H34+I34+J34+K34+L34+M34+N34+O34+P34+Q34+R34+S34)</f>
        <v>0</v>
      </c>
      <c r="C34" s="407"/>
      <c r="D34" s="420"/>
      <c r="E34" s="410"/>
      <c r="F34" s="410"/>
      <c r="G34" s="410"/>
      <c r="H34" s="410"/>
      <c r="I34" s="410"/>
      <c r="J34" s="410"/>
      <c r="K34" s="410"/>
      <c r="L34" s="410"/>
      <c r="M34" s="410"/>
      <c r="N34" s="410"/>
      <c r="O34" s="410"/>
      <c r="P34" s="410"/>
      <c r="Q34" s="410"/>
      <c r="R34" s="410"/>
      <c r="S34" s="408"/>
      <c r="T34" s="407"/>
      <c r="U34" s="422"/>
      <c r="V34" s="407"/>
      <c r="W34" s="408"/>
      <c r="X34" s="409">
        <f t="shared" si="0"/>
        <v>0</v>
      </c>
      <c r="Y34" s="407"/>
      <c r="Z34" s="410"/>
      <c r="AA34" s="408"/>
      <c r="AB34" s="423">
        <f t="shared" si="1"/>
        <v>0</v>
      </c>
      <c r="AC34" s="407"/>
      <c r="AD34" s="410"/>
      <c r="AE34" s="408"/>
      <c r="AF34" s="412"/>
      <c r="AG34" s="412"/>
      <c r="AH34" s="407"/>
      <c r="AI34" s="408"/>
      <c r="AJ34" s="416"/>
      <c r="AK34" s="414"/>
      <c r="AL34" s="408"/>
      <c r="AM34" s="414"/>
      <c r="AN34" s="408"/>
      <c r="AO34" s="417"/>
      <c r="AP34" s="417"/>
      <c r="AQ34" s="417"/>
      <c r="AR34" s="417"/>
      <c r="AS34" s="418"/>
      <c r="AT34" s="418"/>
      <c r="AU34" s="417"/>
      <c r="AV34" s="417"/>
      <c r="AW34" s="417"/>
      <c r="AX34" s="419" t="s">
        <v>134</v>
      </c>
      <c r="BX34" s="371"/>
      <c r="BY34" s="371"/>
      <c r="CG34" s="372">
        <v>0</v>
      </c>
      <c r="CI34" s="372">
        <v>0</v>
      </c>
      <c r="CJ34" s="372">
        <v>0</v>
      </c>
      <c r="CK34" s="372">
        <v>0</v>
      </c>
      <c r="CL34" s="372">
        <v>0</v>
      </c>
      <c r="CM34" s="372">
        <v>0</v>
      </c>
      <c r="CS34" s="372"/>
      <c r="CT34" s="372"/>
    </row>
    <row r="35" spans="1:98" x14ac:dyDescent="0.2">
      <c r="A35" s="409" t="s">
        <v>159</v>
      </c>
      <c r="B35" s="400">
        <f>SUM(C35+D35+E35+F35+G35+H35+I35+J35+K35+L35+M35+N35+O35+P35+Q35+R35+S35)</f>
        <v>0</v>
      </c>
      <c r="C35" s="407"/>
      <c r="D35" s="420"/>
      <c r="E35" s="410"/>
      <c r="F35" s="410"/>
      <c r="G35" s="410"/>
      <c r="H35" s="410"/>
      <c r="I35" s="410"/>
      <c r="J35" s="410"/>
      <c r="K35" s="410"/>
      <c r="L35" s="410"/>
      <c r="M35" s="410"/>
      <c r="N35" s="410"/>
      <c r="O35" s="410"/>
      <c r="P35" s="410"/>
      <c r="Q35" s="410"/>
      <c r="R35" s="410"/>
      <c r="S35" s="408"/>
      <c r="T35" s="407"/>
      <c r="U35" s="422"/>
      <c r="V35" s="407"/>
      <c r="W35" s="408"/>
      <c r="X35" s="409">
        <f t="shared" si="0"/>
        <v>0</v>
      </c>
      <c r="Y35" s="407"/>
      <c r="Z35" s="410"/>
      <c r="AA35" s="408"/>
      <c r="AB35" s="423">
        <f t="shared" si="1"/>
        <v>0</v>
      </c>
      <c r="AC35" s="407"/>
      <c r="AD35" s="410"/>
      <c r="AE35" s="408"/>
      <c r="AF35" s="412"/>
      <c r="AG35" s="412"/>
      <c r="AH35" s="407"/>
      <c r="AI35" s="408"/>
      <c r="AJ35" s="416"/>
      <c r="AK35" s="414"/>
      <c r="AL35" s="408"/>
      <c r="AM35" s="414"/>
      <c r="AN35" s="408"/>
      <c r="AO35" s="417"/>
      <c r="AP35" s="417"/>
      <c r="AQ35" s="417"/>
      <c r="AR35" s="417"/>
      <c r="AS35" s="418"/>
      <c r="AT35" s="418"/>
      <c r="AU35" s="417"/>
      <c r="AV35" s="417"/>
      <c r="AW35" s="417"/>
      <c r="AX35" s="419" t="s">
        <v>134</v>
      </c>
      <c r="BX35" s="371"/>
      <c r="BY35" s="371"/>
      <c r="CG35" s="372">
        <v>0</v>
      </c>
      <c r="CI35" s="372">
        <v>0</v>
      </c>
      <c r="CJ35" s="372">
        <v>0</v>
      </c>
      <c r="CK35" s="372">
        <v>0</v>
      </c>
      <c r="CL35" s="372">
        <v>0</v>
      </c>
      <c r="CM35" s="372">
        <v>0</v>
      </c>
      <c r="CS35" s="372"/>
      <c r="CT35" s="372"/>
    </row>
    <row r="36" spans="1:98" x14ac:dyDescent="0.2">
      <c r="A36" s="409" t="s">
        <v>160</v>
      </c>
      <c r="B36" s="400">
        <f>SUM(O36+P36+Q36+R36+S36)</f>
        <v>0</v>
      </c>
      <c r="C36" s="405"/>
      <c r="D36" s="405"/>
      <c r="E36" s="405"/>
      <c r="F36" s="405"/>
      <c r="G36" s="405"/>
      <c r="H36" s="405"/>
      <c r="I36" s="405"/>
      <c r="J36" s="405"/>
      <c r="K36" s="405"/>
      <c r="L36" s="405"/>
      <c r="M36" s="405"/>
      <c r="N36" s="405"/>
      <c r="O36" s="410"/>
      <c r="P36" s="410"/>
      <c r="Q36" s="410"/>
      <c r="R36" s="410"/>
      <c r="S36" s="408"/>
      <c r="T36" s="407"/>
      <c r="U36" s="422"/>
      <c r="V36" s="407"/>
      <c r="W36" s="408"/>
      <c r="X36" s="409">
        <f t="shared" si="0"/>
        <v>0</v>
      </c>
      <c r="Y36" s="424"/>
      <c r="Z36" s="425"/>
      <c r="AA36" s="426"/>
      <c r="AB36" s="423">
        <f t="shared" si="1"/>
        <v>0</v>
      </c>
      <c r="AC36" s="407"/>
      <c r="AD36" s="410"/>
      <c r="AE36" s="408"/>
      <c r="AF36" s="412"/>
      <c r="AG36" s="412"/>
      <c r="AH36" s="424"/>
      <c r="AI36" s="427"/>
      <c r="AJ36" s="416"/>
      <c r="AK36" s="424"/>
      <c r="AL36" s="408"/>
      <c r="AM36" s="425"/>
      <c r="AN36" s="408"/>
      <c r="AO36" s="417"/>
      <c r="AP36" s="417"/>
      <c r="AQ36" s="417"/>
      <c r="AR36" s="417"/>
      <c r="AS36" s="426"/>
      <c r="AT36" s="418"/>
      <c r="AU36" s="417"/>
      <c r="AV36" s="417"/>
      <c r="AW36" s="417"/>
      <c r="AX36" s="419" t="s">
        <v>134</v>
      </c>
      <c r="BX36" s="371"/>
      <c r="BY36" s="371"/>
      <c r="CF36" s="372" t="s">
        <v>225</v>
      </c>
      <c r="CG36" s="372">
        <v>0</v>
      </c>
      <c r="CI36" s="372">
        <v>0</v>
      </c>
      <c r="CJ36" s="372">
        <v>0</v>
      </c>
      <c r="CK36" s="372">
        <v>0</v>
      </c>
      <c r="CL36" s="372">
        <v>1</v>
      </c>
      <c r="CM36" s="372">
        <v>0</v>
      </c>
      <c r="CS36" s="372"/>
      <c r="CT36" s="372"/>
    </row>
    <row r="37" spans="1:98" x14ac:dyDescent="0.2">
      <c r="A37" s="409" t="s">
        <v>161</v>
      </c>
      <c r="B37" s="400">
        <f>SUM(C37+D37+E37+F37+G37+H37+I37+J37+K37)</f>
        <v>0</v>
      </c>
      <c r="C37" s="407"/>
      <c r="D37" s="420"/>
      <c r="E37" s="410"/>
      <c r="F37" s="404"/>
      <c r="G37" s="404"/>
      <c r="H37" s="404"/>
      <c r="I37" s="404"/>
      <c r="J37" s="404"/>
      <c r="K37" s="404"/>
      <c r="L37" s="425"/>
      <c r="M37" s="425"/>
      <c r="N37" s="425"/>
      <c r="O37" s="425"/>
      <c r="P37" s="425"/>
      <c r="Q37" s="425"/>
      <c r="R37" s="425"/>
      <c r="S37" s="426"/>
      <c r="T37" s="407"/>
      <c r="U37" s="422"/>
      <c r="V37" s="407"/>
      <c r="W37" s="408"/>
      <c r="X37" s="409">
        <f t="shared" si="0"/>
        <v>0</v>
      </c>
      <c r="Y37" s="407"/>
      <c r="Z37" s="410"/>
      <c r="AA37" s="408"/>
      <c r="AB37" s="423">
        <f t="shared" si="1"/>
        <v>0</v>
      </c>
      <c r="AC37" s="407"/>
      <c r="AD37" s="410"/>
      <c r="AE37" s="408"/>
      <c r="AF37" s="412"/>
      <c r="AG37" s="412"/>
      <c r="AH37" s="407"/>
      <c r="AI37" s="408"/>
      <c r="AJ37" s="416"/>
      <c r="AK37" s="414"/>
      <c r="AL37" s="408"/>
      <c r="AM37" s="414"/>
      <c r="AN37" s="408"/>
      <c r="AO37" s="417"/>
      <c r="AP37" s="417"/>
      <c r="AQ37" s="417"/>
      <c r="AR37" s="417"/>
      <c r="AS37" s="418"/>
      <c r="AT37" s="418"/>
      <c r="AU37" s="417"/>
      <c r="AV37" s="417"/>
      <c r="AW37" s="417"/>
      <c r="AX37" s="419" t="s">
        <v>134</v>
      </c>
      <c r="BX37" s="371"/>
      <c r="BY37" s="371"/>
      <c r="CF37" s="372" t="s">
        <v>225</v>
      </c>
      <c r="CG37" s="372">
        <v>0</v>
      </c>
      <c r="CI37" s="372">
        <v>0</v>
      </c>
      <c r="CJ37" s="372">
        <v>0</v>
      </c>
      <c r="CK37" s="372">
        <v>0</v>
      </c>
      <c r="CL37" s="372">
        <v>1</v>
      </c>
      <c r="CM37" s="372">
        <v>0</v>
      </c>
      <c r="CS37" s="372"/>
      <c r="CT37" s="372"/>
    </row>
    <row r="38" spans="1:98" x14ac:dyDescent="0.2">
      <c r="A38" s="409" t="s">
        <v>162</v>
      </c>
      <c r="B38" s="400">
        <f>SUM(C38+D38+E38+F38+G38+H38+I38+J38+K38+L38+M38+N38+O38+P38+Q38+R38+S38)</f>
        <v>0</v>
      </c>
      <c r="C38" s="404"/>
      <c r="D38" s="404"/>
      <c r="E38" s="404"/>
      <c r="F38" s="404"/>
      <c r="G38" s="410"/>
      <c r="H38" s="410"/>
      <c r="I38" s="410"/>
      <c r="J38" s="410"/>
      <c r="K38" s="410"/>
      <c r="L38" s="410"/>
      <c r="M38" s="410"/>
      <c r="N38" s="410"/>
      <c r="O38" s="410"/>
      <c r="P38" s="410"/>
      <c r="Q38" s="410"/>
      <c r="R38" s="410"/>
      <c r="S38" s="408"/>
      <c r="T38" s="407"/>
      <c r="U38" s="408"/>
      <c r="V38" s="407"/>
      <c r="W38" s="408"/>
      <c r="X38" s="428"/>
      <c r="Y38" s="424"/>
      <c r="Z38" s="425"/>
      <c r="AA38" s="426"/>
      <c r="AB38" s="423">
        <f t="shared" si="1"/>
        <v>0</v>
      </c>
      <c r="AC38" s="407"/>
      <c r="AD38" s="410"/>
      <c r="AE38" s="408"/>
      <c r="AF38" s="412"/>
      <c r="AG38" s="412"/>
      <c r="AH38" s="407"/>
      <c r="AI38" s="408"/>
      <c r="AJ38" s="416"/>
      <c r="AK38" s="414"/>
      <c r="AL38" s="408"/>
      <c r="AM38" s="414"/>
      <c r="AN38" s="408"/>
      <c r="AO38" s="417"/>
      <c r="AP38" s="417"/>
      <c r="AQ38" s="417"/>
      <c r="AR38" s="417"/>
      <c r="AS38" s="418"/>
      <c r="AT38" s="418"/>
      <c r="AU38" s="417"/>
      <c r="AV38" s="417"/>
      <c r="AW38" s="417"/>
      <c r="AX38" s="419" t="s">
        <v>134</v>
      </c>
      <c r="BX38" s="371"/>
      <c r="BY38" s="371"/>
      <c r="CG38" s="372">
        <v>0</v>
      </c>
      <c r="CI38" s="372">
        <v>0</v>
      </c>
      <c r="CJ38" s="372">
        <v>0</v>
      </c>
      <c r="CK38" s="372">
        <v>0</v>
      </c>
      <c r="CL38" s="372">
        <v>0</v>
      </c>
      <c r="CM38" s="372">
        <v>0</v>
      </c>
      <c r="CS38" s="372"/>
      <c r="CT38" s="372"/>
    </row>
    <row r="39" spans="1:98" x14ac:dyDescent="0.2">
      <c r="A39" s="409" t="s">
        <v>163</v>
      </c>
      <c r="B39" s="400">
        <f>SUM(C39+D39+E39+F39+G39+H39+I39+J39+K39)</f>
        <v>244</v>
      </c>
      <c r="C39" s="404">
        <v>57</v>
      </c>
      <c r="D39" s="404">
        <v>71</v>
      </c>
      <c r="E39" s="404">
        <v>116</v>
      </c>
      <c r="F39" s="404"/>
      <c r="G39" s="404"/>
      <c r="H39" s="404"/>
      <c r="I39" s="404"/>
      <c r="J39" s="404"/>
      <c r="K39" s="404"/>
      <c r="L39" s="405"/>
      <c r="M39" s="405"/>
      <c r="N39" s="405"/>
      <c r="O39" s="405"/>
      <c r="P39" s="405"/>
      <c r="Q39" s="405"/>
      <c r="R39" s="405"/>
      <c r="S39" s="405"/>
      <c r="T39" s="407">
        <v>244</v>
      </c>
      <c r="U39" s="408"/>
      <c r="V39" s="407">
        <v>177</v>
      </c>
      <c r="W39" s="408">
        <v>67</v>
      </c>
      <c r="X39" s="409">
        <f t="shared" ref="X39:X68" si="2">SUM(Y39+Z39+AA39)</f>
        <v>102</v>
      </c>
      <c r="Y39" s="407">
        <v>102</v>
      </c>
      <c r="Z39" s="410"/>
      <c r="AA39" s="408"/>
      <c r="AB39" s="423">
        <f t="shared" si="1"/>
        <v>0</v>
      </c>
      <c r="AC39" s="407"/>
      <c r="AD39" s="410"/>
      <c r="AE39" s="408"/>
      <c r="AF39" s="412">
        <v>101</v>
      </c>
      <c r="AG39" s="408"/>
      <c r="AH39" s="407">
        <v>23</v>
      </c>
      <c r="AI39" s="408"/>
      <c r="AJ39" s="416">
        <v>129</v>
      </c>
      <c r="AK39" s="414"/>
      <c r="AL39" s="408"/>
      <c r="AM39" s="414"/>
      <c r="AN39" s="408"/>
      <c r="AO39" s="417"/>
      <c r="AP39" s="417"/>
      <c r="AQ39" s="417"/>
      <c r="AR39" s="417"/>
      <c r="AS39" s="418"/>
      <c r="AT39" s="418"/>
      <c r="AU39" s="417"/>
      <c r="AV39" s="417"/>
      <c r="AW39" s="417"/>
      <c r="AX39" s="419" t="s">
        <v>134</v>
      </c>
      <c r="BX39" s="371"/>
      <c r="BY39" s="371"/>
      <c r="CF39" s="372" t="s">
        <v>225</v>
      </c>
      <c r="CG39" s="372">
        <v>0</v>
      </c>
      <c r="CI39" s="372">
        <v>0</v>
      </c>
      <c r="CJ39" s="372">
        <v>0</v>
      </c>
      <c r="CK39" s="372">
        <v>0</v>
      </c>
      <c r="CL39" s="372">
        <v>1</v>
      </c>
      <c r="CM39" s="372">
        <v>0</v>
      </c>
      <c r="CS39" s="372"/>
      <c r="CT39" s="372"/>
    </row>
    <row r="40" spans="1:98" x14ac:dyDescent="0.2">
      <c r="A40" s="409" t="s">
        <v>164</v>
      </c>
      <c r="B40" s="400">
        <f>SUM(C40+D40+E40+F40+G40+H40+I40+J40+K40+L40+M40+N40+O40+P40+Q40+R40+S40)</f>
        <v>174</v>
      </c>
      <c r="C40" s="404"/>
      <c r="D40" s="404"/>
      <c r="E40" s="404"/>
      <c r="F40" s="410">
        <v>14</v>
      </c>
      <c r="G40" s="410">
        <v>5</v>
      </c>
      <c r="H40" s="410">
        <v>3</v>
      </c>
      <c r="I40" s="410">
        <v>11</v>
      </c>
      <c r="J40" s="410">
        <v>9</v>
      </c>
      <c r="K40" s="410">
        <v>10</v>
      </c>
      <c r="L40" s="410">
        <v>17</v>
      </c>
      <c r="M40" s="410">
        <v>6</v>
      </c>
      <c r="N40" s="410">
        <v>15</v>
      </c>
      <c r="O40" s="410">
        <v>16</v>
      </c>
      <c r="P40" s="410">
        <v>8</v>
      </c>
      <c r="Q40" s="410">
        <v>21</v>
      </c>
      <c r="R40" s="410">
        <v>16</v>
      </c>
      <c r="S40" s="408">
        <v>23</v>
      </c>
      <c r="T40" s="407"/>
      <c r="U40" s="408">
        <v>174</v>
      </c>
      <c r="V40" s="407">
        <v>93</v>
      </c>
      <c r="W40" s="408">
        <v>81</v>
      </c>
      <c r="X40" s="409">
        <f>SUM(Y40+Z40+AA40)</f>
        <v>0</v>
      </c>
      <c r="Y40" s="407"/>
      <c r="Z40" s="410"/>
      <c r="AA40" s="408"/>
      <c r="AB40" s="423">
        <f t="shared" si="1"/>
        <v>83</v>
      </c>
      <c r="AC40" s="407">
        <v>83</v>
      </c>
      <c r="AD40" s="410"/>
      <c r="AE40" s="408"/>
      <c r="AF40" s="412">
        <v>66</v>
      </c>
      <c r="AG40" s="429"/>
      <c r="AH40" s="407"/>
      <c r="AI40" s="408">
        <v>30</v>
      </c>
      <c r="AJ40" s="416">
        <v>1</v>
      </c>
      <c r="AK40" s="414"/>
      <c r="AL40" s="408">
        <v>30</v>
      </c>
      <c r="AM40" s="414"/>
      <c r="AN40" s="408">
        <v>23</v>
      </c>
      <c r="AO40" s="417"/>
      <c r="AP40" s="417"/>
      <c r="AQ40" s="417"/>
      <c r="AR40" s="417"/>
      <c r="AS40" s="418"/>
      <c r="AT40" s="418"/>
      <c r="AU40" s="417"/>
      <c r="AV40" s="417"/>
      <c r="AW40" s="417"/>
      <c r="AX40" s="419" t="s">
        <v>134</v>
      </c>
      <c r="BX40" s="371"/>
      <c r="BY40" s="371"/>
      <c r="CG40" s="372">
        <v>0</v>
      </c>
      <c r="CI40" s="372">
        <v>0</v>
      </c>
      <c r="CJ40" s="372">
        <v>0</v>
      </c>
      <c r="CK40" s="372">
        <v>0</v>
      </c>
      <c r="CL40" s="372">
        <v>0</v>
      </c>
      <c r="CM40" s="372">
        <v>0</v>
      </c>
      <c r="CS40" s="372"/>
      <c r="CT40" s="372"/>
    </row>
    <row r="41" spans="1:98" x14ac:dyDescent="0.2">
      <c r="A41" s="409" t="s">
        <v>165</v>
      </c>
      <c r="B41" s="400">
        <f>SUM(C41+D41+E41+F41+G41+H41+I41+J41+K41+L41+M41+N41+O41+P41+Q41+R41+S41)</f>
        <v>0</v>
      </c>
      <c r="C41" s="404"/>
      <c r="D41" s="404"/>
      <c r="E41" s="404"/>
      <c r="F41" s="410"/>
      <c r="G41" s="410"/>
      <c r="H41" s="410"/>
      <c r="I41" s="410"/>
      <c r="J41" s="410"/>
      <c r="K41" s="410"/>
      <c r="L41" s="410"/>
      <c r="M41" s="410"/>
      <c r="N41" s="410"/>
      <c r="O41" s="410"/>
      <c r="P41" s="410"/>
      <c r="Q41" s="410"/>
      <c r="R41" s="410"/>
      <c r="S41" s="408"/>
      <c r="T41" s="407"/>
      <c r="U41" s="408"/>
      <c r="V41" s="407"/>
      <c r="W41" s="408"/>
      <c r="X41" s="409">
        <f>SUM(Y41+Z41+AA41)</f>
        <v>0</v>
      </c>
      <c r="Y41" s="407"/>
      <c r="Z41" s="410"/>
      <c r="AA41" s="408"/>
      <c r="AB41" s="423">
        <f t="shared" si="1"/>
        <v>0</v>
      </c>
      <c r="AC41" s="407"/>
      <c r="AD41" s="410"/>
      <c r="AE41" s="408"/>
      <c r="AF41" s="412"/>
      <c r="AG41" s="408"/>
      <c r="AH41" s="407"/>
      <c r="AI41" s="408"/>
      <c r="AJ41" s="416"/>
      <c r="AK41" s="414"/>
      <c r="AL41" s="408"/>
      <c r="AM41" s="414"/>
      <c r="AN41" s="408"/>
      <c r="AO41" s="417"/>
      <c r="AP41" s="417"/>
      <c r="AQ41" s="417"/>
      <c r="AR41" s="417"/>
      <c r="AS41" s="418"/>
      <c r="AT41" s="418"/>
      <c r="AU41" s="417"/>
      <c r="AV41" s="417"/>
      <c r="AW41" s="417"/>
      <c r="AX41" s="419" t="s">
        <v>134</v>
      </c>
      <c r="BX41" s="371"/>
      <c r="BY41" s="371"/>
      <c r="CG41" s="372">
        <v>0</v>
      </c>
      <c r="CI41" s="372">
        <v>0</v>
      </c>
      <c r="CJ41" s="372">
        <v>0</v>
      </c>
      <c r="CK41" s="372">
        <v>0</v>
      </c>
      <c r="CL41" s="372">
        <v>0</v>
      </c>
      <c r="CM41" s="372">
        <v>0</v>
      </c>
      <c r="CS41" s="372"/>
      <c r="CT41" s="372"/>
    </row>
    <row r="42" spans="1:98" x14ac:dyDescent="0.2">
      <c r="A42" s="409" t="s">
        <v>166</v>
      </c>
      <c r="B42" s="400">
        <f>SUM(C42+D42+E42+F42+G42+H42+I42+J42+K42)</f>
        <v>0</v>
      </c>
      <c r="C42" s="404"/>
      <c r="D42" s="404"/>
      <c r="E42" s="404"/>
      <c r="F42" s="410"/>
      <c r="G42" s="410"/>
      <c r="H42" s="410"/>
      <c r="I42" s="410"/>
      <c r="J42" s="410"/>
      <c r="K42" s="410"/>
      <c r="L42" s="405"/>
      <c r="M42" s="405"/>
      <c r="N42" s="405"/>
      <c r="O42" s="405"/>
      <c r="P42" s="405"/>
      <c r="Q42" s="405"/>
      <c r="R42" s="405"/>
      <c r="S42" s="405"/>
      <c r="T42" s="407"/>
      <c r="U42" s="408"/>
      <c r="V42" s="407"/>
      <c r="W42" s="408"/>
      <c r="X42" s="409">
        <f t="shared" si="2"/>
        <v>0</v>
      </c>
      <c r="Y42" s="407"/>
      <c r="Z42" s="410"/>
      <c r="AA42" s="408"/>
      <c r="AB42" s="423">
        <f t="shared" si="1"/>
        <v>0</v>
      </c>
      <c r="AC42" s="407"/>
      <c r="AD42" s="410"/>
      <c r="AE42" s="408"/>
      <c r="AF42" s="412"/>
      <c r="AG42" s="408"/>
      <c r="AH42" s="407"/>
      <c r="AI42" s="408"/>
      <c r="AJ42" s="416"/>
      <c r="AK42" s="414"/>
      <c r="AL42" s="408"/>
      <c r="AM42" s="414"/>
      <c r="AN42" s="408"/>
      <c r="AO42" s="417"/>
      <c r="AP42" s="417"/>
      <c r="AQ42" s="417"/>
      <c r="AR42" s="417"/>
      <c r="AS42" s="418"/>
      <c r="AT42" s="418"/>
      <c r="AU42" s="417"/>
      <c r="AV42" s="417"/>
      <c r="AW42" s="417"/>
      <c r="AX42" s="419" t="s">
        <v>134</v>
      </c>
      <c r="BX42" s="371"/>
      <c r="BY42" s="371"/>
      <c r="CF42" s="372" t="s">
        <v>225</v>
      </c>
      <c r="CG42" s="372">
        <v>0</v>
      </c>
      <c r="CI42" s="372">
        <v>0</v>
      </c>
      <c r="CJ42" s="372">
        <v>0</v>
      </c>
      <c r="CK42" s="372">
        <v>0</v>
      </c>
      <c r="CL42" s="372">
        <v>1</v>
      </c>
      <c r="CM42" s="372">
        <v>0</v>
      </c>
      <c r="CS42" s="372"/>
      <c r="CT42" s="372"/>
    </row>
    <row r="43" spans="1:98" x14ac:dyDescent="0.2">
      <c r="A43" s="409" t="s">
        <v>167</v>
      </c>
      <c r="B43" s="400">
        <f>SUM(C43+D43+E43+F43+G43+H43+I43+J43+K43+L43+M43+N43+O43+P43+Q43+R43+S43)</f>
        <v>321</v>
      </c>
      <c r="C43" s="407"/>
      <c r="D43" s="420">
        <v>2</v>
      </c>
      <c r="E43" s="410">
        <v>12</v>
      </c>
      <c r="F43" s="410">
        <v>11</v>
      </c>
      <c r="G43" s="410">
        <v>18</v>
      </c>
      <c r="H43" s="410">
        <v>21</v>
      </c>
      <c r="I43" s="410">
        <v>32</v>
      </c>
      <c r="J43" s="410">
        <v>34</v>
      </c>
      <c r="K43" s="410">
        <v>26</v>
      </c>
      <c r="L43" s="410">
        <v>38</v>
      </c>
      <c r="M43" s="410">
        <v>37</v>
      </c>
      <c r="N43" s="410">
        <v>36</v>
      </c>
      <c r="O43" s="410">
        <v>22</v>
      </c>
      <c r="P43" s="410">
        <v>14</v>
      </c>
      <c r="Q43" s="410">
        <v>10</v>
      </c>
      <c r="R43" s="410">
        <v>4</v>
      </c>
      <c r="S43" s="408">
        <v>4</v>
      </c>
      <c r="T43" s="407">
        <v>14</v>
      </c>
      <c r="U43" s="408">
        <v>307</v>
      </c>
      <c r="V43" s="407">
        <v>130</v>
      </c>
      <c r="W43" s="408">
        <v>191</v>
      </c>
      <c r="X43" s="409">
        <f t="shared" si="2"/>
        <v>20</v>
      </c>
      <c r="Y43" s="407">
        <v>20</v>
      </c>
      <c r="Z43" s="410"/>
      <c r="AA43" s="408"/>
      <c r="AB43" s="423">
        <f t="shared" si="1"/>
        <v>19</v>
      </c>
      <c r="AC43" s="407">
        <v>19</v>
      </c>
      <c r="AD43" s="410"/>
      <c r="AE43" s="408"/>
      <c r="AF43" s="412">
        <v>28</v>
      </c>
      <c r="AG43" s="408"/>
      <c r="AH43" s="407">
        <v>8</v>
      </c>
      <c r="AI43" s="427">
        <v>60</v>
      </c>
      <c r="AJ43" s="416">
        <v>480</v>
      </c>
      <c r="AK43" s="414"/>
      <c r="AL43" s="408"/>
      <c r="AM43" s="414"/>
      <c r="AN43" s="408"/>
      <c r="AO43" s="417"/>
      <c r="AP43" s="417"/>
      <c r="AQ43" s="417">
        <v>18</v>
      </c>
      <c r="AR43" s="417"/>
      <c r="AS43" s="418"/>
      <c r="AT43" s="418"/>
      <c r="AU43" s="417"/>
      <c r="AV43" s="417"/>
      <c r="AW43" s="417"/>
      <c r="AX43" s="419" t="s">
        <v>134</v>
      </c>
      <c r="BX43" s="371"/>
      <c r="BY43" s="371"/>
      <c r="CG43" s="372">
        <v>0</v>
      </c>
      <c r="CI43" s="372">
        <v>0</v>
      </c>
      <c r="CJ43" s="372">
        <v>0</v>
      </c>
      <c r="CK43" s="372">
        <v>0</v>
      </c>
      <c r="CL43" s="372">
        <v>0</v>
      </c>
      <c r="CM43" s="372">
        <v>0</v>
      </c>
      <c r="CS43" s="372"/>
      <c r="CT43" s="372"/>
    </row>
    <row r="44" spans="1:98" x14ac:dyDescent="0.2">
      <c r="A44" s="409" t="s">
        <v>168</v>
      </c>
      <c r="B44" s="400">
        <f>SUM(C44+D44+E44+F44+G44+H44+I44+J44+K44)</f>
        <v>198</v>
      </c>
      <c r="C44" s="407">
        <v>103</v>
      </c>
      <c r="D44" s="420">
        <v>77</v>
      </c>
      <c r="E44" s="410">
        <v>18</v>
      </c>
      <c r="F44" s="410"/>
      <c r="G44" s="410"/>
      <c r="H44" s="410"/>
      <c r="I44" s="410"/>
      <c r="J44" s="410"/>
      <c r="K44" s="410"/>
      <c r="L44" s="405"/>
      <c r="M44" s="405"/>
      <c r="N44" s="405"/>
      <c r="O44" s="405"/>
      <c r="P44" s="405"/>
      <c r="Q44" s="405"/>
      <c r="R44" s="405"/>
      <c r="S44" s="405"/>
      <c r="T44" s="407">
        <v>198</v>
      </c>
      <c r="U44" s="408"/>
      <c r="V44" s="407">
        <v>163</v>
      </c>
      <c r="W44" s="408">
        <v>35</v>
      </c>
      <c r="X44" s="409">
        <f t="shared" si="2"/>
        <v>147</v>
      </c>
      <c r="Y44" s="407">
        <v>147</v>
      </c>
      <c r="Z44" s="410"/>
      <c r="AA44" s="408"/>
      <c r="AB44" s="423">
        <f t="shared" si="1"/>
        <v>0</v>
      </c>
      <c r="AC44" s="407"/>
      <c r="AD44" s="410"/>
      <c r="AE44" s="408"/>
      <c r="AF44" s="412">
        <v>105</v>
      </c>
      <c r="AG44" s="417"/>
      <c r="AH44" s="407">
        <v>31</v>
      </c>
      <c r="AI44" s="427"/>
      <c r="AJ44" s="416"/>
      <c r="AK44" s="414"/>
      <c r="AL44" s="408"/>
      <c r="AM44" s="414">
        <v>59</v>
      </c>
      <c r="AN44" s="408"/>
      <c r="AO44" s="417"/>
      <c r="AP44" s="417"/>
      <c r="AQ44" s="417"/>
      <c r="AR44" s="417"/>
      <c r="AS44" s="418"/>
      <c r="AT44" s="418"/>
      <c r="AU44" s="417"/>
      <c r="AV44" s="417"/>
      <c r="AW44" s="417"/>
      <c r="AX44" s="419" t="s">
        <v>134</v>
      </c>
      <c r="BX44" s="371"/>
      <c r="BY44" s="371"/>
      <c r="CF44" s="372" t="s">
        <v>225</v>
      </c>
      <c r="CG44" s="372">
        <v>0</v>
      </c>
      <c r="CI44" s="372">
        <v>0</v>
      </c>
      <c r="CJ44" s="372">
        <v>0</v>
      </c>
      <c r="CK44" s="372">
        <v>0</v>
      </c>
      <c r="CL44" s="372">
        <v>1</v>
      </c>
      <c r="CM44" s="372">
        <v>0</v>
      </c>
      <c r="CS44" s="372"/>
      <c r="CT44" s="372"/>
    </row>
    <row r="45" spans="1:98" x14ac:dyDescent="0.2">
      <c r="A45" s="409" t="s">
        <v>169</v>
      </c>
      <c r="B45" s="400">
        <f>SUM(C45+D45+E45+F45+G45+H45+I45+J45+K45+L45+M45+N45+O45+P45+Q45+R45+S45)</f>
        <v>757</v>
      </c>
      <c r="C45" s="407"/>
      <c r="D45" s="420"/>
      <c r="E45" s="410"/>
      <c r="F45" s="410">
        <v>17</v>
      </c>
      <c r="G45" s="410">
        <v>14</v>
      </c>
      <c r="H45" s="410">
        <v>24</v>
      </c>
      <c r="I45" s="410">
        <v>32</v>
      </c>
      <c r="J45" s="410">
        <v>37</v>
      </c>
      <c r="K45" s="410">
        <v>65</v>
      </c>
      <c r="L45" s="410">
        <v>70</v>
      </c>
      <c r="M45" s="410">
        <v>96</v>
      </c>
      <c r="N45" s="410">
        <v>102</v>
      </c>
      <c r="O45" s="410">
        <v>82</v>
      </c>
      <c r="P45" s="410">
        <v>66</v>
      </c>
      <c r="Q45" s="410">
        <v>62</v>
      </c>
      <c r="R45" s="410">
        <v>46</v>
      </c>
      <c r="S45" s="408">
        <v>44</v>
      </c>
      <c r="T45" s="407"/>
      <c r="U45" s="408">
        <v>757</v>
      </c>
      <c r="V45" s="407">
        <v>217</v>
      </c>
      <c r="W45" s="408">
        <v>540</v>
      </c>
      <c r="X45" s="409">
        <f t="shared" si="2"/>
        <v>0</v>
      </c>
      <c r="Y45" s="407"/>
      <c r="Z45" s="410"/>
      <c r="AA45" s="408"/>
      <c r="AB45" s="423">
        <f t="shared" si="1"/>
        <v>395</v>
      </c>
      <c r="AC45" s="407">
        <v>395</v>
      </c>
      <c r="AD45" s="410"/>
      <c r="AE45" s="408"/>
      <c r="AF45" s="412">
        <v>212</v>
      </c>
      <c r="AG45" s="429">
        <v>47</v>
      </c>
      <c r="AH45" s="407"/>
      <c r="AI45" s="427">
        <v>107</v>
      </c>
      <c r="AJ45" s="427">
        <v>56</v>
      </c>
      <c r="AK45" s="414"/>
      <c r="AL45" s="408">
        <v>26</v>
      </c>
      <c r="AM45" s="414"/>
      <c r="AN45" s="408">
        <v>118</v>
      </c>
      <c r="AO45" s="417"/>
      <c r="AP45" s="417"/>
      <c r="AQ45" s="417"/>
      <c r="AR45" s="417"/>
      <c r="AS45" s="418"/>
      <c r="AT45" s="418"/>
      <c r="AU45" s="417"/>
      <c r="AV45" s="417"/>
      <c r="AW45" s="417"/>
      <c r="AX45" s="419" t="s">
        <v>134</v>
      </c>
      <c r="BX45" s="371"/>
      <c r="BY45" s="371"/>
      <c r="CG45" s="372">
        <v>0</v>
      </c>
      <c r="CI45" s="372">
        <v>0</v>
      </c>
      <c r="CJ45" s="372">
        <v>0</v>
      </c>
      <c r="CK45" s="372">
        <v>0</v>
      </c>
      <c r="CL45" s="372">
        <v>0</v>
      </c>
      <c r="CM45" s="372">
        <v>0</v>
      </c>
      <c r="CS45" s="372"/>
      <c r="CT45" s="372"/>
    </row>
    <row r="46" spans="1:98" x14ac:dyDescent="0.2">
      <c r="A46" s="430" t="s">
        <v>170</v>
      </c>
      <c r="B46" s="400">
        <f>SUM(C46+D46+E46+F46+G46+H46+I46+J46+K46+L46+M46+N46+O46+P46+Q46+R46+S46)</f>
        <v>0</v>
      </c>
      <c r="C46" s="404"/>
      <c r="D46" s="404"/>
      <c r="E46" s="404"/>
      <c r="F46" s="404"/>
      <c r="G46" s="410"/>
      <c r="H46" s="410"/>
      <c r="I46" s="410"/>
      <c r="J46" s="410"/>
      <c r="K46" s="410"/>
      <c r="L46" s="410"/>
      <c r="M46" s="410"/>
      <c r="N46" s="410"/>
      <c r="O46" s="410"/>
      <c r="P46" s="410"/>
      <c r="Q46" s="410"/>
      <c r="R46" s="410"/>
      <c r="S46" s="408"/>
      <c r="T46" s="407"/>
      <c r="U46" s="408"/>
      <c r="V46" s="407"/>
      <c r="W46" s="408"/>
      <c r="X46" s="409">
        <f t="shared" si="2"/>
        <v>0</v>
      </c>
      <c r="Y46" s="407"/>
      <c r="Z46" s="410"/>
      <c r="AA46" s="408"/>
      <c r="AB46" s="423">
        <f t="shared" si="1"/>
        <v>0</v>
      </c>
      <c r="AC46" s="407"/>
      <c r="AD46" s="410"/>
      <c r="AE46" s="408"/>
      <c r="AF46" s="412"/>
      <c r="AG46" s="408"/>
      <c r="AH46" s="407"/>
      <c r="AI46" s="408"/>
      <c r="AJ46" s="416"/>
      <c r="AK46" s="414"/>
      <c r="AL46" s="408"/>
      <c r="AM46" s="414"/>
      <c r="AN46" s="408"/>
      <c r="AO46" s="417"/>
      <c r="AP46" s="417"/>
      <c r="AQ46" s="417"/>
      <c r="AR46" s="417"/>
      <c r="AS46" s="418"/>
      <c r="AT46" s="418"/>
      <c r="AU46" s="417"/>
      <c r="AV46" s="417"/>
      <c r="AW46" s="417"/>
      <c r="AX46" s="419" t="s">
        <v>134</v>
      </c>
      <c r="BX46" s="371"/>
      <c r="BY46" s="371"/>
      <c r="CG46" s="372">
        <v>0</v>
      </c>
      <c r="CI46" s="372">
        <v>0</v>
      </c>
      <c r="CJ46" s="372">
        <v>0</v>
      </c>
      <c r="CK46" s="372">
        <v>0</v>
      </c>
      <c r="CL46" s="372">
        <v>0</v>
      </c>
      <c r="CM46" s="372">
        <v>0</v>
      </c>
      <c r="CS46" s="372"/>
      <c r="CT46" s="372"/>
    </row>
    <row r="47" spans="1:98" x14ac:dyDescent="0.2">
      <c r="A47" s="431" t="s">
        <v>171</v>
      </c>
      <c r="B47" s="400">
        <f>SUM(C47+D47+E47+F47+G47+H47+I47+J47+K47+L47+M47+N47+O47+P47+Q47+R47+S47)</f>
        <v>0</v>
      </c>
      <c r="C47" s="404"/>
      <c r="D47" s="404"/>
      <c r="E47" s="404"/>
      <c r="F47" s="404"/>
      <c r="G47" s="410"/>
      <c r="H47" s="410"/>
      <c r="I47" s="410"/>
      <c r="J47" s="410"/>
      <c r="K47" s="410"/>
      <c r="L47" s="410"/>
      <c r="M47" s="410"/>
      <c r="N47" s="410"/>
      <c r="O47" s="410"/>
      <c r="P47" s="410"/>
      <c r="Q47" s="410"/>
      <c r="R47" s="410"/>
      <c r="S47" s="408"/>
      <c r="T47" s="407"/>
      <c r="U47" s="408"/>
      <c r="V47" s="407"/>
      <c r="W47" s="408"/>
      <c r="X47" s="409">
        <f t="shared" si="2"/>
        <v>0</v>
      </c>
      <c r="Y47" s="407"/>
      <c r="Z47" s="410"/>
      <c r="AA47" s="408"/>
      <c r="AB47" s="423">
        <f t="shared" si="1"/>
        <v>0</v>
      </c>
      <c r="AC47" s="407"/>
      <c r="AD47" s="410"/>
      <c r="AE47" s="408"/>
      <c r="AF47" s="412"/>
      <c r="AG47" s="429"/>
      <c r="AH47" s="407"/>
      <c r="AI47" s="408"/>
      <c r="AJ47" s="416"/>
      <c r="AK47" s="414"/>
      <c r="AL47" s="408"/>
      <c r="AM47" s="414"/>
      <c r="AN47" s="408"/>
      <c r="AO47" s="417"/>
      <c r="AP47" s="417"/>
      <c r="AQ47" s="417"/>
      <c r="AR47" s="417"/>
      <c r="AS47" s="418"/>
      <c r="AT47" s="418"/>
      <c r="AU47" s="417"/>
      <c r="AV47" s="417"/>
      <c r="AW47" s="417"/>
      <c r="AX47" s="419" t="s">
        <v>134</v>
      </c>
      <c r="BX47" s="371"/>
      <c r="BY47" s="371"/>
      <c r="CG47" s="372">
        <v>0</v>
      </c>
      <c r="CI47" s="372">
        <v>0</v>
      </c>
      <c r="CJ47" s="372">
        <v>0</v>
      </c>
      <c r="CK47" s="372">
        <v>0</v>
      </c>
      <c r="CL47" s="372">
        <v>0</v>
      </c>
      <c r="CM47" s="372">
        <v>0</v>
      </c>
      <c r="CS47" s="372"/>
      <c r="CT47" s="372"/>
    </row>
    <row r="48" spans="1:98" x14ac:dyDescent="0.2">
      <c r="A48" s="409" t="s">
        <v>172</v>
      </c>
      <c r="B48" s="400">
        <f>SUM(C48+D48+E48+F48+G48+H48+I48+J48+K48)</f>
        <v>0</v>
      </c>
      <c r="C48" s="404"/>
      <c r="D48" s="404"/>
      <c r="E48" s="404"/>
      <c r="F48" s="404"/>
      <c r="G48" s="404"/>
      <c r="H48" s="404"/>
      <c r="I48" s="404"/>
      <c r="J48" s="404"/>
      <c r="K48" s="404"/>
      <c r="L48" s="405"/>
      <c r="M48" s="405"/>
      <c r="N48" s="405"/>
      <c r="O48" s="405"/>
      <c r="P48" s="405"/>
      <c r="Q48" s="405"/>
      <c r="R48" s="405"/>
      <c r="S48" s="405"/>
      <c r="T48" s="407"/>
      <c r="U48" s="408"/>
      <c r="V48" s="407"/>
      <c r="W48" s="408"/>
      <c r="X48" s="409">
        <f t="shared" si="2"/>
        <v>0</v>
      </c>
      <c r="Y48" s="407"/>
      <c r="Z48" s="410"/>
      <c r="AA48" s="408"/>
      <c r="AB48" s="423">
        <f t="shared" si="1"/>
        <v>0</v>
      </c>
      <c r="AC48" s="407"/>
      <c r="AD48" s="410"/>
      <c r="AE48" s="408"/>
      <c r="AF48" s="412"/>
      <c r="AG48" s="408"/>
      <c r="AH48" s="407"/>
      <c r="AI48" s="408"/>
      <c r="AJ48" s="416"/>
      <c r="AK48" s="414"/>
      <c r="AL48" s="408"/>
      <c r="AM48" s="414"/>
      <c r="AN48" s="427"/>
      <c r="AO48" s="417"/>
      <c r="AP48" s="417"/>
      <c r="AQ48" s="417"/>
      <c r="AR48" s="417"/>
      <c r="AS48" s="418"/>
      <c r="AT48" s="432"/>
      <c r="AU48" s="433"/>
      <c r="AV48" s="417"/>
      <c r="AW48" s="417"/>
      <c r="AX48" s="419" t="s">
        <v>134</v>
      </c>
      <c r="BX48" s="371"/>
      <c r="BY48" s="371"/>
      <c r="CF48" s="372" t="s">
        <v>225</v>
      </c>
      <c r="CG48" s="372">
        <v>0</v>
      </c>
      <c r="CI48" s="372">
        <v>0</v>
      </c>
      <c r="CJ48" s="372">
        <v>0</v>
      </c>
      <c r="CK48" s="372">
        <v>0</v>
      </c>
      <c r="CL48" s="372">
        <v>1</v>
      </c>
      <c r="CM48" s="372">
        <v>0</v>
      </c>
      <c r="CS48" s="372"/>
      <c r="CT48" s="372"/>
    </row>
    <row r="49" spans="1:98" x14ac:dyDescent="0.2">
      <c r="A49" s="409" t="s">
        <v>173</v>
      </c>
      <c r="B49" s="400">
        <f t="shared" ref="B49:B56" si="3">SUM(C49+D49+E49+F49+G49+H49+I49+J49+K49+L49+M49+N49+O49+P49+Q49+R49+S49)</f>
        <v>0</v>
      </c>
      <c r="C49" s="404"/>
      <c r="D49" s="404"/>
      <c r="E49" s="404"/>
      <c r="F49" s="404"/>
      <c r="G49" s="410"/>
      <c r="H49" s="410"/>
      <c r="I49" s="410"/>
      <c r="J49" s="410"/>
      <c r="K49" s="410"/>
      <c r="L49" s="410"/>
      <c r="M49" s="410"/>
      <c r="N49" s="410"/>
      <c r="O49" s="410"/>
      <c r="P49" s="410"/>
      <c r="Q49" s="410"/>
      <c r="R49" s="410"/>
      <c r="S49" s="408"/>
      <c r="T49" s="407"/>
      <c r="U49" s="408"/>
      <c r="V49" s="407"/>
      <c r="W49" s="408"/>
      <c r="X49" s="409">
        <f t="shared" si="2"/>
        <v>0</v>
      </c>
      <c r="Y49" s="407"/>
      <c r="Z49" s="410"/>
      <c r="AA49" s="408"/>
      <c r="AB49" s="423">
        <f t="shared" si="1"/>
        <v>0</v>
      </c>
      <c r="AC49" s="407"/>
      <c r="AD49" s="410"/>
      <c r="AE49" s="408"/>
      <c r="AF49" s="412"/>
      <c r="AG49" s="408"/>
      <c r="AH49" s="407"/>
      <c r="AI49" s="408"/>
      <c r="AJ49" s="416"/>
      <c r="AK49" s="414"/>
      <c r="AL49" s="408"/>
      <c r="AM49" s="414"/>
      <c r="AN49" s="408"/>
      <c r="AO49" s="417"/>
      <c r="AP49" s="417"/>
      <c r="AQ49" s="417"/>
      <c r="AR49" s="417"/>
      <c r="AS49" s="418"/>
      <c r="AT49" s="418"/>
      <c r="AU49" s="417"/>
      <c r="AV49" s="417"/>
      <c r="AW49" s="417"/>
      <c r="AX49" s="419" t="s">
        <v>134</v>
      </c>
      <c r="BX49" s="371"/>
      <c r="BY49" s="371"/>
      <c r="CG49" s="372">
        <v>0</v>
      </c>
      <c r="CI49" s="372">
        <v>0</v>
      </c>
      <c r="CJ49" s="372">
        <v>0</v>
      </c>
      <c r="CK49" s="372">
        <v>0</v>
      </c>
      <c r="CL49" s="372">
        <v>0</v>
      </c>
      <c r="CM49" s="372">
        <v>0</v>
      </c>
      <c r="CS49" s="372"/>
      <c r="CT49" s="372"/>
    </row>
    <row r="50" spans="1:98" x14ac:dyDescent="0.2">
      <c r="A50" s="409" t="s">
        <v>174</v>
      </c>
      <c r="B50" s="400">
        <f t="shared" si="3"/>
        <v>0</v>
      </c>
      <c r="C50" s="407"/>
      <c r="D50" s="420"/>
      <c r="E50" s="410"/>
      <c r="F50" s="410"/>
      <c r="G50" s="410"/>
      <c r="H50" s="410"/>
      <c r="I50" s="410"/>
      <c r="J50" s="410"/>
      <c r="K50" s="410"/>
      <c r="L50" s="410"/>
      <c r="M50" s="410"/>
      <c r="N50" s="410"/>
      <c r="O50" s="410"/>
      <c r="P50" s="410"/>
      <c r="Q50" s="410"/>
      <c r="R50" s="410"/>
      <c r="S50" s="408"/>
      <c r="T50" s="407"/>
      <c r="U50" s="408"/>
      <c r="V50" s="407"/>
      <c r="W50" s="408"/>
      <c r="X50" s="409">
        <f t="shared" si="2"/>
        <v>0</v>
      </c>
      <c r="Y50" s="407"/>
      <c r="Z50" s="410"/>
      <c r="AA50" s="408"/>
      <c r="AB50" s="423">
        <f t="shared" si="1"/>
        <v>0</v>
      </c>
      <c r="AC50" s="407"/>
      <c r="AD50" s="410"/>
      <c r="AE50" s="408"/>
      <c r="AF50" s="412"/>
      <c r="AG50" s="429"/>
      <c r="AH50" s="407"/>
      <c r="AI50" s="408"/>
      <c r="AJ50" s="416"/>
      <c r="AK50" s="414"/>
      <c r="AL50" s="408"/>
      <c r="AM50" s="414"/>
      <c r="AN50" s="408"/>
      <c r="AO50" s="417"/>
      <c r="AP50" s="417"/>
      <c r="AQ50" s="417"/>
      <c r="AR50" s="417"/>
      <c r="AS50" s="418"/>
      <c r="AT50" s="418"/>
      <c r="AU50" s="417"/>
      <c r="AV50" s="417"/>
      <c r="AW50" s="417"/>
      <c r="AX50" s="419" t="s">
        <v>134</v>
      </c>
      <c r="BX50" s="371"/>
      <c r="BY50" s="371"/>
      <c r="CG50" s="372">
        <v>0</v>
      </c>
      <c r="CI50" s="372">
        <v>0</v>
      </c>
      <c r="CJ50" s="372">
        <v>0</v>
      </c>
      <c r="CK50" s="372">
        <v>0</v>
      </c>
      <c r="CL50" s="372">
        <v>0</v>
      </c>
      <c r="CM50" s="372">
        <v>0</v>
      </c>
      <c r="CS50" s="372"/>
      <c r="CT50" s="372"/>
    </row>
    <row r="51" spans="1:98" x14ac:dyDescent="0.2">
      <c r="A51" s="409" t="s">
        <v>175</v>
      </c>
      <c r="B51" s="400">
        <f t="shared" si="3"/>
        <v>0</v>
      </c>
      <c r="C51" s="407"/>
      <c r="D51" s="420"/>
      <c r="E51" s="410"/>
      <c r="F51" s="410"/>
      <c r="G51" s="410"/>
      <c r="H51" s="410"/>
      <c r="I51" s="410"/>
      <c r="J51" s="410"/>
      <c r="K51" s="410"/>
      <c r="L51" s="410"/>
      <c r="M51" s="410"/>
      <c r="N51" s="410"/>
      <c r="O51" s="410"/>
      <c r="P51" s="410"/>
      <c r="Q51" s="410"/>
      <c r="R51" s="410"/>
      <c r="S51" s="408"/>
      <c r="T51" s="407"/>
      <c r="U51" s="408"/>
      <c r="V51" s="407"/>
      <c r="W51" s="408"/>
      <c r="X51" s="409">
        <f t="shared" si="2"/>
        <v>0</v>
      </c>
      <c r="Y51" s="407"/>
      <c r="Z51" s="410"/>
      <c r="AA51" s="408"/>
      <c r="AB51" s="423">
        <f t="shared" si="1"/>
        <v>0</v>
      </c>
      <c r="AC51" s="407"/>
      <c r="AD51" s="410"/>
      <c r="AE51" s="408"/>
      <c r="AF51" s="412"/>
      <c r="AG51" s="408"/>
      <c r="AH51" s="407"/>
      <c r="AI51" s="408"/>
      <c r="AJ51" s="416"/>
      <c r="AK51" s="414"/>
      <c r="AL51" s="408"/>
      <c r="AM51" s="414"/>
      <c r="AN51" s="408"/>
      <c r="AO51" s="417"/>
      <c r="AP51" s="417"/>
      <c r="AQ51" s="417"/>
      <c r="AR51" s="417"/>
      <c r="AS51" s="418"/>
      <c r="AT51" s="418"/>
      <c r="AU51" s="417"/>
      <c r="AV51" s="417"/>
      <c r="AW51" s="417"/>
      <c r="AX51" s="419" t="s">
        <v>134</v>
      </c>
      <c r="BX51" s="371"/>
      <c r="BY51" s="371"/>
      <c r="CG51" s="372">
        <v>0</v>
      </c>
      <c r="CI51" s="372">
        <v>0</v>
      </c>
      <c r="CJ51" s="372">
        <v>0</v>
      </c>
      <c r="CK51" s="372">
        <v>0</v>
      </c>
      <c r="CL51" s="372">
        <v>0</v>
      </c>
      <c r="CM51" s="372">
        <v>0</v>
      </c>
      <c r="CS51" s="372"/>
      <c r="CT51" s="372"/>
    </row>
    <row r="52" spans="1:98" x14ac:dyDescent="0.2">
      <c r="A52" s="409" t="s">
        <v>176</v>
      </c>
      <c r="B52" s="400">
        <f t="shared" si="3"/>
        <v>0</v>
      </c>
      <c r="C52" s="407"/>
      <c r="D52" s="420"/>
      <c r="E52" s="410"/>
      <c r="F52" s="410"/>
      <c r="G52" s="410"/>
      <c r="H52" s="410"/>
      <c r="I52" s="410"/>
      <c r="J52" s="410"/>
      <c r="K52" s="410"/>
      <c r="L52" s="410"/>
      <c r="M52" s="410"/>
      <c r="N52" s="410"/>
      <c r="O52" s="410"/>
      <c r="P52" s="410"/>
      <c r="Q52" s="410"/>
      <c r="R52" s="410"/>
      <c r="S52" s="408"/>
      <c r="T52" s="407"/>
      <c r="U52" s="408"/>
      <c r="V52" s="407"/>
      <c r="W52" s="408"/>
      <c r="X52" s="409">
        <f t="shared" si="2"/>
        <v>0</v>
      </c>
      <c r="Y52" s="407"/>
      <c r="Z52" s="410"/>
      <c r="AA52" s="408"/>
      <c r="AB52" s="423">
        <f t="shared" si="1"/>
        <v>0</v>
      </c>
      <c r="AC52" s="407"/>
      <c r="AD52" s="410"/>
      <c r="AE52" s="408"/>
      <c r="AF52" s="412"/>
      <c r="AG52" s="422"/>
      <c r="AH52" s="407"/>
      <c r="AI52" s="408"/>
      <c r="AJ52" s="416"/>
      <c r="AK52" s="414"/>
      <c r="AL52" s="408"/>
      <c r="AM52" s="434"/>
      <c r="AN52" s="422"/>
      <c r="AO52" s="435"/>
      <c r="AP52" s="408"/>
      <c r="AQ52" s="417"/>
      <c r="AR52" s="417"/>
      <c r="AS52" s="418"/>
      <c r="AT52" s="418"/>
      <c r="AU52" s="417"/>
      <c r="AV52" s="417"/>
      <c r="AW52" s="417"/>
      <c r="AX52" s="419" t="s">
        <v>134</v>
      </c>
      <c r="BX52" s="371"/>
      <c r="BY52" s="371"/>
      <c r="CG52" s="372">
        <v>0</v>
      </c>
      <c r="CI52" s="372">
        <v>0</v>
      </c>
      <c r="CJ52" s="372">
        <v>0</v>
      </c>
      <c r="CK52" s="372">
        <v>0</v>
      </c>
      <c r="CL52" s="372">
        <v>0</v>
      </c>
      <c r="CM52" s="372">
        <v>0</v>
      </c>
      <c r="CS52" s="372"/>
      <c r="CT52" s="372"/>
    </row>
    <row r="53" spans="1:98" x14ac:dyDescent="0.2">
      <c r="A53" s="409" t="s">
        <v>177</v>
      </c>
      <c r="B53" s="400">
        <f t="shared" si="3"/>
        <v>0</v>
      </c>
      <c r="C53" s="407"/>
      <c r="D53" s="420"/>
      <c r="E53" s="410"/>
      <c r="F53" s="410"/>
      <c r="G53" s="410"/>
      <c r="H53" s="410"/>
      <c r="I53" s="410"/>
      <c r="J53" s="410"/>
      <c r="K53" s="410"/>
      <c r="L53" s="410"/>
      <c r="M53" s="410"/>
      <c r="N53" s="410"/>
      <c r="O53" s="410"/>
      <c r="P53" s="410"/>
      <c r="Q53" s="410"/>
      <c r="R53" s="410"/>
      <c r="S53" s="408"/>
      <c r="T53" s="407"/>
      <c r="U53" s="408"/>
      <c r="V53" s="407"/>
      <c r="W53" s="408"/>
      <c r="X53" s="409">
        <f t="shared" si="2"/>
        <v>0</v>
      </c>
      <c r="Y53" s="407"/>
      <c r="Z53" s="410"/>
      <c r="AA53" s="408"/>
      <c r="AB53" s="423">
        <f t="shared" si="1"/>
        <v>0</v>
      </c>
      <c r="AC53" s="407"/>
      <c r="AD53" s="410"/>
      <c r="AE53" s="408"/>
      <c r="AF53" s="412"/>
      <c r="AG53" s="422"/>
      <c r="AH53" s="407"/>
      <c r="AI53" s="408"/>
      <c r="AJ53" s="416"/>
      <c r="AK53" s="414"/>
      <c r="AL53" s="408"/>
      <c r="AM53" s="434"/>
      <c r="AN53" s="422"/>
      <c r="AO53" s="435"/>
      <c r="AP53" s="408"/>
      <c r="AQ53" s="417"/>
      <c r="AR53" s="417"/>
      <c r="AS53" s="418"/>
      <c r="AT53" s="418"/>
      <c r="AU53" s="417"/>
      <c r="AV53" s="417"/>
      <c r="AW53" s="417"/>
      <c r="AX53" s="419" t="s">
        <v>134</v>
      </c>
      <c r="BX53" s="371"/>
      <c r="BY53" s="371"/>
      <c r="CG53" s="372">
        <v>0</v>
      </c>
      <c r="CI53" s="372">
        <v>0</v>
      </c>
      <c r="CJ53" s="372">
        <v>0</v>
      </c>
      <c r="CK53" s="372">
        <v>0</v>
      </c>
      <c r="CL53" s="372">
        <v>0</v>
      </c>
      <c r="CM53" s="372">
        <v>0</v>
      </c>
      <c r="CS53" s="372"/>
      <c r="CT53" s="372"/>
    </row>
    <row r="54" spans="1:98" x14ac:dyDescent="0.2">
      <c r="A54" s="409" t="s">
        <v>178</v>
      </c>
      <c r="B54" s="400">
        <f t="shared" si="3"/>
        <v>0</v>
      </c>
      <c r="C54" s="407"/>
      <c r="D54" s="420"/>
      <c r="E54" s="410"/>
      <c r="F54" s="410"/>
      <c r="G54" s="410"/>
      <c r="H54" s="410"/>
      <c r="I54" s="410"/>
      <c r="J54" s="410"/>
      <c r="K54" s="410"/>
      <c r="L54" s="410"/>
      <c r="M54" s="410"/>
      <c r="N54" s="410"/>
      <c r="O54" s="410"/>
      <c r="P54" s="410"/>
      <c r="Q54" s="410"/>
      <c r="R54" s="410"/>
      <c r="S54" s="408"/>
      <c r="T54" s="407"/>
      <c r="U54" s="408"/>
      <c r="V54" s="407"/>
      <c r="W54" s="408"/>
      <c r="X54" s="409">
        <f t="shared" si="2"/>
        <v>0</v>
      </c>
      <c r="Y54" s="407"/>
      <c r="Z54" s="410"/>
      <c r="AA54" s="408"/>
      <c r="AB54" s="423">
        <f t="shared" si="1"/>
        <v>0</v>
      </c>
      <c r="AC54" s="407"/>
      <c r="AD54" s="410"/>
      <c r="AE54" s="408"/>
      <c r="AF54" s="412"/>
      <c r="AG54" s="422"/>
      <c r="AH54" s="407"/>
      <c r="AI54" s="408"/>
      <c r="AJ54" s="416"/>
      <c r="AK54" s="414"/>
      <c r="AL54" s="408"/>
      <c r="AM54" s="434"/>
      <c r="AN54" s="422"/>
      <c r="AO54" s="435"/>
      <c r="AP54" s="408"/>
      <c r="AQ54" s="417"/>
      <c r="AR54" s="417"/>
      <c r="AS54" s="418"/>
      <c r="AT54" s="418"/>
      <c r="AU54" s="417"/>
      <c r="AV54" s="417"/>
      <c r="AW54" s="417"/>
      <c r="AX54" s="419" t="s">
        <v>134</v>
      </c>
      <c r="BX54" s="371"/>
      <c r="BY54" s="371"/>
      <c r="CG54" s="372">
        <v>0</v>
      </c>
      <c r="CI54" s="372">
        <v>0</v>
      </c>
      <c r="CJ54" s="372">
        <v>0</v>
      </c>
      <c r="CK54" s="372">
        <v>0</v>
      </c>
      <c r="CL54" s="372">
        <v>0</v>
      </c>
      <c r="CM54" s="372">
        <v>0</v>
      </c>
      <c r="CS54" s="372"/>
      <c r="CT54" s="372"/>
    </row>
    <row r="55" spans="1:98" x14ac:dyDescent="0.2">
      <c r="A55" s="399" t="s">
        <v>179</v>
      </c>
      <c r="B55" s="400">
        <f t="shared" si="3"/>
        <v>134</v>
      </c>
      <c r="C55" s="407"/>
      <c r="D55" s="420">
        <v>1</v>
      </c>
      <c r="E55" s="410"/>
      <c r="F55" s="410">
        <v>2</v>
      </c>
      <c r="G55" s="410">
        <v>1</v>
      </c>
      <c r="H55" s="410">
        <v>9</v>
      </c>
      <c r="I55" s="410"/>
      <c r="J55" s="410">
        <v>5</v>
      </c>
      <c r="K55" s="410">
        <v>4</v>
      </c>
      <c r="L55" s="410">
        <v>4</v>
      </c>
      <c r="M55" s="410">
        <v>13</v>
      </c>
      <c r="N55" s="410">
        <v>12</v>
      </c>
      <c r="O55" s="410">
        <v>15</v>
      </c>
      <c r="P55" s="410">
        <v>19</v>
      </c>
      <c r="Q55" s="410">
        <v>22</v>
      </c>
      <c r="R55" s="410">
        <v>10</v>
      </c>
      <c r="S55" s="408">
        <v>17</v>
      </c>
      <c r="T55" s="407">
        <v>1</v>
      </c>
      <c r="U55" s="408">
        <v>133</v>
      </c>
      <c r="V55" s="407">
        <v>60</v>
      </c>
      <c r="W55" s="408">
        <v>74</v>
      </c>
      <c r="X55" s="409">
        <f t="shared" si="2"/>
        <v>0</v>
      </c>
      <c r="Y55" s="407"/>
      <c r="Z55" s="410"/>
      <c r="AA55" s="408"/>
      <c r="AB55" s="423">
        <f t="shared" si="1"/>
        <v>33</v>
      </c>
      <c r="AC55" s="407">
        <v>33</v>
      </c>
      <c r="AD55" s="410"/>
      <c r="AE55" s="408"/>
      <c r="AF55" s="412">
        <v>27</v>
      </c>
      <c r="AG55" s="422"/>
      <c r="AH55" s="407"/>
      <c r="AI55" s="408">
        <v>32</v>
      </c>
      <c r="AJ55" s="416"/>
      <c r="AK55" s="414"/>
      <c r="AL55" s="408"/>
      <c r="AM55" s="434"/>
      <c r="AN55" s="422">
        <v>1</v>
      </c>
      <c r="AO55" s="435"/>
      <c r="AP55" s="408"/>
      <c r="AQ55" s="417"/>
      <c r="AR55" s="417"/>
      <c r="AS55" s="418"/>
      <c r="AT55" s="418"/>
      <c r="AU55" s="417"/>
      <c r="AV55" s="417"/>
      <c r="AW55" s="417"/>
      <c r="AX55" s="419" t="s">
        <v>134</v>
      </c>
      <c r="BX55" s="371"/>
      <c r="BY55" s="371"/>
      <c r="CG55" s="372">
        <v>0</v>
      </c>
      <c r="CI55" s="372">
        <v>0</v>
      </c>
      <c r="CJ55" s="372">
        <v>0</v>
      </c>
      <c r="CK55" s="372">
        <v>0</v>
      </c>
      <c r="CL55" s="372">
        <v>0</v>
      </c>
      <c r="CM55" s="372">
        <v>0</v>
      </c>
      <c r="CS55" s="372"/>
      <c r="CT55" s="372"/>
    </row>
    <row r="56" spans="1:98" x14ac:dyDescent="0.2">
      <c r="A56" s="431" t="s">
        <v>180</v>
      </c>
      <c r="B56" s="400">
        <f t="shared" si="3"/>
        <v>302</v>
      </c>
      <c r="C56" s="407"/>
      <c r="D56" s="420"/>
      <c r="E56" s="410">
        <v>5</v>
      </c>
      <c r="F56" s="410">
        <v>30</v>
      </c>
      <c r="G56" s="410">
        <v>48</v>
      </c>
      <c r="H56" s="410">
        <v>77</v>
      </c>
      <c r="I56" s="410">
        <v>62</v>
      </c>
      <c r="J56" s="410">
        <v>50</v>
      </c>
      <c r="K56" s="410">
        <v>29</v>
      </c>
      <c r="L56" s="410">
        <v>1</v>
      </c>
      <c r="M56" s="410"/>
      <c r="N56" s="410"/>
      <c r="O56" s="410"/>
      <c r="P56" s="410"/>
      <c r="Q56" s="410"/>
      <c r="R56" s="410"/>
      <c r="S56" s="408"/>
      <c r="T56" s="407">
        <v>5</v>
      </c>
      <c r="U56" s="408">
        <v>297</v>
      </c>
      <c r="V56" s="407"/>
      <c r="W56" s="408">
        <v>302</v>
      </c>
      <c r="X56" s="409">
        <f t="shared" si="2"/>
        <v>2</v>
      </c>
      <c r="Y56" s="407">
        <v>2</v>
      </c>
      <c r="Z56" s="410"/>
      <c r="AA56" s="408"/>
      <c r="AB56" s="423">
        <f t="shared" si="1"/>
        <v>149</v>
      </c>
      <c r="AC56" s="407">
        <v>147</v>
      </c>
      <c r="AD56" s="410">
        <v>2</v>
      </c>
      <c r="AE56" s="408"/>
      <c r="AF56" s="412">
        <v>134</v>
      </c>
      <c r="AG56" s="422"/>
      <c r="AH56" s="407"/>
      <c r="AI56" s="408">
        <v>50</v>
      </c>
      <c r="AJ56" s="416"/>
      <c r="AK56" s="414"/>
      <c r="AL56" s="408"/>
      <c r="AM56" s="434"/>
      <c r="AN56" s="422">
        <v>33</v>
      </c>
      <c r="AO56" s="435"/>
      <c r="AP56" s="408"/>
      <c r="AQ56" s="417"/>
      <c r="AR56" s="417"/>
      <c r="AS56" s="418"/>
      <c r="AT56" s="418"/>
      <c r="AU56" s="417"/>
      <c r="AV56" s="417"/>
      <c r="AW56" s="417"/>
      <c r="AX56" s="419" t="s">
        <v>134</v>
      </c>
      <c r="BX56" s="371"/>
      <c r="BY56" s="371"/>
      <c r="CG56" s="372">
        <v>0</v>
      </c>
      <c r="CI56" s="372">
        <v>0</v>
      </c>
      <c r="CJ56" s="372">
        <v>0</v>
      </c>
      <c r="CK56" s="372">
        <v>0</v>
      </c>
      <c r="CL56" s="372">
        <v>0</v>
      </c>
      <c r="CM56" s="372">
        <v>0</v>
      </c>
      <c r="CS56" s="372"/>
      <c r="CT56" s="372"/>
    </row>
    <row r="57" spans="1:98" x14ac:dyDescent="0.2">
      <c r="A57" s="431" t="s">
        <v>181</v>
      </c>
      <c r="B57" s="400">
        <f>SUM(C57+D57+E57+F57+G57+H57+I57+J57+K57)</f>
        <v>0</v>
      </c>
      <c r="C57" s="407"/>
      <c r="D57" s="420"/>
      <c r="E57" s="410"/>
      <c r="F57" s="410"/>
      <c r="G57" s="410"/>
      <c r="H57" s="410"/>
      <c r="I57" s="410"/>
      <c r="J57" s="410"/>
      <c r="K57" s="410"/>
      <c r="L57" s="405"/>
      <c r="M57" s="405"/>
      <c r="N57" s="405"/>
      <c r="O57" s="405"/>
      <c r="P57" s="405"/>
      <c r="Q57" s="405"/>
      <c r="R57" s="405"/>
      <c r="S57" s="405"/>
      <c r="T57" s="407"/>
      <c r="U57" s="408"/>
      <c r="V57" s="407"/>
      <c r="W57" s="408"/>
      <c r="X57" s="409">
        <f t="shared" si="2"/>
        <v>0</v>
      </c>
      <c r="Y57" s="407"/>
      <c r="Z57" s="410"/>
      <c r="AA57" s="408"/>
      <c r="AB57" s="423">
        <f t="shared" si="1"/>
        <v>0</v>
      </c>
      <c r="AC57" s="407"/>
      <c r="AD57" s="410"/>
      <c r="AE57" s="408"/>
      <c r="AF57" s="412"/>
      <c r="AG57" s="422"/>
      <c r="AH57" s="407"/>
      <c r="AI57" s="408"/>
      <c r="AJ57" s="416"/>
      <c r="AK57" s="414"/>
      <c r="AL57" s="408"/>
      <c r="AM57" s="434"/>
      <c r="AN57" s="422"/>
      <c r="AO57" s="435"/>
      <c r="AP57" s="408"/>
      <c r="AQ57" s="417"/>
      <c r="AR57" s="417"/>
      <c r="AS57" s="418"/>
      <c r="AT57" s="418"/>
      <c r="AU57" s="417"/>
      <c r="AV57" s="417"/>
      <c r="AW57" s="417"/>
      <c r="AX57" s="419" t="s">
        <v>134</v>
      </c>
      <c r="BX57" s="371"/>
      <c r="BY57" s="371"/>
      <c r="CF57" s="372" t="s">
        <v>225</v>
      </c>
      <c r="CG57" s="372">
        <v>0</v>
      </c>
      <c r="CI57" s="372">
        <v>0</v>
      </c>
      <c r="CJ57" s="372">
        <v>0</v>
      </c>
      <c r="CK57" s="372">
        <v>0</v>
      </c>
      <c r="CL57" s="372">
        <v>1</v>
      </c>
      <c r="CM57" s="372">
        <v>0</v>
      </c>
      <c r="CS57" s="372"/>
      <c r="CT57" s="372"/>
    </row>
    <row r="58" spans="1:98" x14ac:dyDescent="0.2">
      <c r="A58" s="431" t="s">
        <v>182</v>
      </c>
      <c r="B58" s="400">
        <f>SUM(C58+D58+E58+F58+G58+H58+I58+J58+K58+L58+M58+N58+O58+P58+Q58+R58+S58)</f>
        <v>478</v>
      </c>
      <c r="C58" s="407">
        <v>2</v>
      </c>
      <c r="D58" s="420">
        <v>13</v>
      </c>
      <c r="E58" s="410">
        <v>16</v>
      </c>
      <c r="F58" s="410">
        <v>25</v>
      </c>
      <c r="G58" s="410">
        <v>11</v>
      </c>
      <c r="H58" s="410">
        <v>37</v>
      </c>
      <c r="I58" s="410">
        <v>55</v>
      </c>
      <c r="J58" s="410">
        <v>56</v>
      </c>
      <c r="K58" s="410">
        <v>66</v>
      </c>
      <c r="L58" s="410">
        <v>56</v>
      </c>
      <c r="M58" s="410">
        <v>64</v>
      </c>
      <c r="N58" s="410">
        <v>33</v>
      </c>
      <c r="O58" s="410">
        <v>23</v>
      </c>
      <c r="P58" s="410">
        <v>10</v>
      </c>
      <c r="Q58" s="410">
        <v>6</v>
      </c>
      <c r="R58" s="410">
        <v>2</v>
      </c>
      <c r="S58" s="408">
        <v>3</v>
      </c>
      <c r="T58" s="407">
        <v>31</v>
      </c>
      <c r="U58" s="408">
        <v>447</v>
      </c>
      <c r="V58" s="407"/>
      <c r="W58" s="408">
        <v>478</v>
      </c>
      <c r="X58" s="409">
        <f t="shared" si="2"/>
        <v>28</v>
      </c>
      <c r="Y58" s="407">
        <v>28</v>
      </c>
      <c r="Z58" s="410"/>
      <c r="AA58" s="408"/>
      <c r="AB58" s="423">
        <f t="shared" si="1"/>
        <v>282</v>
      </c>
      <c r="AC58" s="407">
        <v>282</v>
      </c>
      <c r="AD58" s="410"/>
      <c r="AE58" s="408"/>
      <c r="AF58" s="412">
        <v>234</v>
      </c>
      <c r="AG58" s="422"/>
      <c r="AH58" s="407">
        <v>5</v>
      </c>
      <c r="AI58" s="408">
        <v>86</v>
      </c>
      <c r="AJ58" s="416">
        <v>1</v>
      </c>
      <c r="AK58" s="414"/>
      <c r="AL58" s="408">
        <v>2</v>
      </c>
      <c r="AM58" s="434">
        <v>4</v>
      </c>
      <c r="AN58" s="422">
        <v>82</v>
      </c>
      <c r="AO58" s="435"/>
      <c r="AP58" s="408"/>
      <c r="AQ58" s="417"/>
      <c r="AR58" s="417"/>
      <c r="AS58" s="418"/>
      <c r="AT58" s="418"/>
      <c r="AU58" s="417"/>
      <c r="AV58" s="417"/>
      <c r="AW58" s="417"/>
      <c r="AX58" s="419" t="s">
        <v>134</v>
      </c>
      <c r="BX58" s="371"/>
      <c r="BY58" s="371"/>
      <c r="CG58" s="372">
        <v>0</v>
      </c>
      <c r="CI58" s="372">
        <v>0</v>
      </c>
      <c r="CJ58" s="372">
        <v>0</v>
      </c>
      <c r="CK58" s="372">
        <v>0</v>
      </c>
      <c r="CL58" s="372">
        <v>0</v>
      </c>
      <c r="CM58" s="372">
        <v>0</v>
      </c>
      <c r="CS58" s="372"/>
      <c r="CT58" s="372"/>
    </row>
    <row r="59" spans="1:98" x14ac:dyDescent="0.2">
      <c r="A59" s="409" t="s">
        <v>183</v>
      </c>
      <c r="B59" s="400">
        <f>SUM(C59+D59+E59+F59+G59+H59+I59+J59+K59+L59+M59+N59+O59+P59+Q59+R59+S59)</f>
        <v>789</v>
      </c>
      <c r="C59" s="407">
        <v>49</v>
      </c>
      <c r="D59" s="420">
        <v>21</v>
      </c>
      <c r="E59" s="410">
        <v>11</v>
      </c>
      <c r="F59" s="410">
        <v>11</v>
      </c>
      <c r="G59" s="410">
        <v>7</v>
      </c>
      <c r="H59" s="410">
        <v>10</v>
      </c>
      <c r="I59" s="410">
        <v>18</v>
      </c>
      <c r="J59" s="410">
        <v>15</v>
      </c>
      <c r="K59" s="410">
        <v>23</v>
      </c>
      <c r="L59" s="410">
        <v>23</v>
      </c>
      <c r="M59" s="410">
        <v>46</v>
      </c>
      <c r="N59" s="410">
        <v>61</v>
      </c>
      <c r="O59" s="410">
        <v>49</v>
      </c>
      <c r="P59" s="410">
        <v>111</v>
      </c>
      <c r="Q59" s="410">
        <v>153</v>
      </c>
      <c r="R59" s="410">
        <v>88</v>
      </c>
      <c r="S59" s="408">
        <v>93</v>
      </c>
      <c r="T59" s="407">
        <v>81</v>
      </c>
      <c r="U59" s="408">
        <v>708</v>
      </c>
      <c r="V59" s="407">
        <v>362</v>
      </c>
      <c r="W59" s="408">
        <v>427</v>
      </c>
      <c r="X59" s="409">
        <f t="shared" si="2"/>
        <v>54</v>
      </c>
      <c r="Y59" s="407">
        <v>54</v>
      </c>
      <c r="Z59" s="410"/>
      <c r="AA59" s="408"/>
      <c r="AB59" s="423">
        <f t="shared" si="1"/>
        <v>383</v>
      </c>
      <c r="AC59" s="407">
        <v>383</v>
      </c>
      <c r="AD59" s="410"/>
      <c r="AE59" s="408"/>
      <c r="AF59" s="412">
        <v>350</v>
      </c>
      <c r="AG59" s="422">
        <v>16</v>
      </c>
      <c r="AH59" s="407">
        <v>2</v>
      </c>
      <c r="AI59" s="408">
        <v>26</v>
      </c>
      <c r="AJ59" s="416">
        <v>104</v>
      </c>
      <c r="AK59" s="414">
        <v>3</v>
      </c>
      <c r="AL59" s="408">
        <v>1</v>
      </c>
      <c r="AM59" s="434">
        <v>7</v>
      </c>
      <c r="AN59" s="422">
        <v>88</v>
      </c>
      <c r="AO59" s="435"/>
      <c r="AP59" s="408"/>
      <c r="AQ59" s="417">
        <v>21</v>
      </c>
      <c r="AR59" s="417"/>
      <c r="AS59" s="418"/>
      <c r="AT59" s="418"/>
      <c r="AU59" s="417"/>
      <c r="AV59" s="417"/>
      <c r="AW59" s="417"/>
      <c r="AX59" s="419" t="s">
        <v>134</v>
      </c>
      <c r="BX59" s="371"/>
      <c r="BY59" s="371"/>
      <c r="CG59" s="372">
        <v>0</v>
      </c>
      <c r="CI59" s="372">
        <v>0</v>
      </c>
      <c r="CJ59" s="372">
        <v>0</v>
      </c>
      <c r="CK59" s="372">
        <v>0</v>
      </c>
      <c r="CL59" s="372">
        <v>0</v>
      </c>
      <c r="CM59" s="372">
        <v>0</v>
      </c>
      <c r="CS59" s="372"/>
      <c r="CT59" s="372"/>
    </row>
    <row r="60" spans="1:98" x14ac:dyDescent="0.2">
      <c r="A60" s="409" t="s">
        <v>184</v>
      </c>
      <c r="B60" s="400">
        <f>SUM(C60+D60+E60+F60+G60+H60+I60+J60+K60+L60+M60+N60+O60+P60+Q60+R60+S60)</f>
        <v>486</v>
      </c>
      <c r="C60" s="407">
        <v>39</v>
      </c>
      <c r="D60" s="420">
        <v>88</v>
      </c>
      <c r="E60" s="410">
        <v>62</v>
      </c>
      <c r="F60" s="410">
        <v>30</v>
      </c>
      <c r="G60" s="410">
        <v>18</v>
      </c>
      <c r="H60" s="410">
        <v>9</v>
      </c>
      <c r="I60" s="410">
        <v>13</v>
      </c>
      <c r="J60" s="410">
        <v>20</v>
      </c>
      <c r="K60" s="410">
        <v>15</v>
      </c>
      <c r="L60" s="410">
        <v>24</v>
      </c>
      <c r="M60" s="410">
        <v>33</v>
      </c>
      <c r="N60" s="410">
        <v>26</v>
      </c>
      <c r="O60" s="410">
        <v>23</v>
      </c>
      <c r="P60" s="410">
        <v>29</v>
      </c>
      <c r="Q60" s="410">
        <v>15</v>
      </c>
      <c r="R60" s="410">
        <v>20</v>
      </c>
      <c r="S60" s="408">
        <v>22</v>
      </c>
      <c r="T60" s="407">
        <v>189</v>
      </c>
      <c r="U60" s="408">
        <v>297</v>
      </c>
      <c r="V60" s="407">
        <v>230</v>
      </c>
      <c r="W60" s="408">
        <v>256</v>
      </c>
      <c r="X60" s="409">
        <f t="shared" si="2"/>
        <v>128</v>
      </c>
      <c r="Y60" s="407">
        <v>128</v>
      </c>
      <c r="Z60" s="410"/>
      <c r="AA60" s="408"/>
      <c r="AB60" s="423">
        <f t="shared" si="1"/>
        <v>199</v>
      </c>
      <c r="AC60" s="407">
        <v>199</v>
      </c>
      <c r="AD60" s="410"/>
      <c r="AE60" s="408"/>
      <c r="AF60" s="412">
        <v>285</v>
      </c>
      <c r="AG60" s="408"/>
      <c r="AH60" s="407">
        <v>25</v>
      </c>
      <c r="AI60" s="408">
        <v>68</v>
      </c>
      <c r="AJ60" s="416"/>
      <c r="AK60" s="414"/>
      <c r="AL60" s="408"/>
      <c r="AM60" s="434">
        <v>17</v>
      </c>
      <c r="AN60" s="422">
        <v>32</v>
      </c>
      <c r="AO60" s="435"/>
      <c r="AP60" s="408"/>
      <c r="AQ60" s="417">
        <v>70</v>
      </c>
      <c r="AR60" s="417"/>
      <c r="AS60" s="418"/>
      <c r="AT60" s="418"/>
      <c r="AU60" s="417"/>
      <c r="AV60" s="417"/>
      <c r="AW60" s="417"/>
      <c r="AX60" s="419" t="s">
        <v>134</v>
      </c>
      <c r="BX60" s="371"/>
      <c r="BY60" s="371"/>
      <c r="CG60" s="372">
        <v>0</v>
      </c>
      <c r="CI60" s="372">
        <v>0</v>
      </c>
      <c r="CJ60" s="372">
        <v>0</v>
      </c>
      <c r="CK60" s="372">
        <v>0</v>
      </c>
      <c r="CL60" s="372">
        <v>0</v>
      </c>
      <c r="CM60" s="372">
        <v>0</v>
      </c>
      <c r="CS60" s="372"/>
      <c r="CT60" s="372"/>
    </row>
    <row r="61" spans="1:98" x14ac:dyDescent="0.2">
      <c r="A61" s="409" t="s">
        <v>185</v>
      </c>
      <c r="B61" s="400">
        <f>SUM(C61+D61+E61+F61+G61+H61+I61+J61+K61)</f>
        <v>229</v>
      </c>
      <c r="C61" s="407">
        <v>86</v>
      </c>
      <c r="D61" s="420">
        <v>72</v>
      </c>
      <c r="E61" s="410">
        <v>71</v>
      </c>
      <c r="F61" s="410"/>
      <c r="G61" s="410"/>
      <c r="H61" s="410"/>
      <c r="I61" s="410"/>
      <c r="J61" s="410"/>
      <c r="K61" s="410"/>
      <c r="L61" s="405"/>
      <c r="M61" s="405"/>
      <c r="N61" s="405"/>
      <c r="O61" s="405"/>
      <c r="P61" s="405"/>
      <c r="Q61" s="405"/>
      <c r="R61" s="405"/>
      <c r="S61" s="405"/>
      <c r="T61" s="407">
        <v>229</v>
      </c>
      <c r="U61" s="408"/>
      <c r="V61" s="407">
        <v>120</v>
      </c>
      <c r="W61" s="408">
        <v>109</v>
      </c>
      <c r="X61" s="409">
        <f t="shared" si="2"/>
        <v>136</v>
      </c>
      <c r="Y61" s="407">
        <v>136</v>
      </c>
      <c r="Z61" s="410"/>
      <c r="AA61" s="408"/>
      <c r="AB61" s="423">
        <f t="shared" si="1"/>
        <v>0</v>
      </c>
      <c r="AC61" s="407"/>
      <c r="AD61" s="410"/>
      <c r="AE61" s="408"/>
      <c r="AF61" s="412">
        <v>93</v>
      </c>
      <c r="AG61" s="408"/>
      <c r="AH61" s="407">
        <v>34</v>
      </c>
      <c r="AI61" s="408"/>
      <c r="AJ61" s="416"/>
      <c r="AK61" s="414"/>
      <c r="AL61" s="408"/>
      <c r="AM61" s="434">
        <v>74</v>
      </c>
      <c r="AN61" s="422"/>
      <c r="AO61" s="435"/>
      <c r="AP61" s="408"/>
      <c r="AQ61" s="417"/>
      <c r="AR61" s="417"/>
      <c r="AS61" s="418"/>
      <c r="AT61" s="418"/>
      <c r="AU61" s="417"/>
      <c r="AV61" s="417"/>
      <c r="AW61" s="417"/>
      <c r="AX61" s="419" t="s">
        <v>134</v>
      </c>
      <c r="BX61" s="371"/>
      <c r="BY61" s="371"/>
      <c r="CF61" s="372" t="s">
        <v>225</v>
      </c>
      <c r="CG61" s="372">
        <v>0</v>
      </c>
      <c r="CI61" s="372">
        <v>0</v>
      </c>
      <c r="CJ61" s="372">
        <v>0</v>
      </c>
      <c r="CK61" s="372">
        <v>0</v>
      </c>
      <c r="CL61" s="372">
        <v>1</v>
      </c>
      <c r="CM61" s="372">
        <v>0</v>
      </c>
      <c r="CS61" s="372"/>
      <c r="CT61" s="372"/>
    </row>
    <row r="62" spans="1:98" x14ac:dyDescent="0.2">
      <c r="A62" s="409" t="s">
        <v>186</v>
      </c>
      <c r="B62" s="400">
        <f>SUM(C62+D62+E62+F62+G62+H62+I62+J62+K62+L62+M62+N62+O62+P62+Q62+R62+S62)</f>
        <v>833</v>
      </c>
      <c r="C62" s="407"/>
      <c r="D62" s="420"/>
      <c r="E62" s="410"/>
      <c r="F62" s="410">
        <v>59</v>
      </c>
      <c r="G62" s="410">
        <v>34</v>
      </c>
      <c r="H62" s="410">
        <v>26</v>
      </c>
      <c r="I62" s="410">
        <v>30</v>
      </c>
      <c r="J62" s="410">
        <v>36</v>
      </c>
      <c r="K62" s="410">
        <v>55</v>
      </c>
      <c r="L62" s="410">
        <v>63</v>
      </c>
      <c r="M62" s="410">
        <v>118</v>
      </c>
      <c r="N62" s="410">
        <v>98</v>
      </c>
      <c r="O62" s="410">
        <v>81</v>
      </c>
      <c r="P62" s="410">
        <v>100</v>
      </c>
      <c r="Q62" s="410">
        <v>61</v>
      </c>
      <c r="R62" s="410">
        <v>40</v>
      </c>
      <c r="S62" s="408">
        <v>32</v>
      </c>
      <c r="T62" s="407"/>
      <c r="U62" s="408">
        <v>833</v>
      </c>
      <c r="V62" s="407">
        <v>360</v>
      </c>
      <c r="W62" s="408">
        <v>473</v>
      </c>
      <c r="X62" s="409">
        <f t="shared" si="2"/>
        <v>0</v>
      </c>
      <c r="Y62" s="407"/>
      <c r="Z62" s="410"/>
      <c r="AA62" s="408"/>
      <c r="AB62" s="423">
        <f t="shared" si="1"/>
        <v>513</v>
      </c>
      <c r="AC62" s="407">
        <v>510</v>
      </c>
      <c r="AD62" s="410"/>
      <c r="AE62" s="408">
        <v>3</v>
      </c>
      <c r="AF62" s="412">
        <v>407</v>
      </c>
      <c r="AG62" s="429">
        <v>58</v>
      </c>
      <c r="AH62" s="407"/>
      <c r="AI62" s="408">
        <v>98</v>
      </c>
      <c r="AJ62" s="416"/>
      <c r="AK62" s="414"/>
      <c r="AL62" s="408">
        <v>15</v>
      </c>
      <c r="AM62" s="434"/>
      <c r="AN62" s="422">
        <v>182</v>
      </c>
      <c r="AO62" s="435"/>
      <c r="AP62" s="408"/>
      <c r="AQ62" s="417">
        <v>2</v>
      </c>
      <c r="AR62" s="417"/>
      <c r="AS62" s="418"/>
      <c r="AT62" s="418"/>
      <c r="AU62" s="417"/>
      <c r="AV62" s="417"/>
      <c r="AW62" s="417"/>
      <c r="AX62" s="419" t="s">
        <v>134</v>
      </c>
      <c r="BX62" s="371"/>
      <c r="BY62" s="371"/>
      <c r="CG62" s="372">
        <v>0</v>
      </c>
      <c r="CI62" s="372">
        <v>0</v>
      </c>
      <c r="CJ62" s="372">
        <v>0</v>
      </c>
      <c r="CK62" s="372">
        <v>0</v>
      </c>
      <c r="CL62" s="372">
        <v>0</v>
      </c>
      <c r="CM62" s="372">
        <v>0</v>
      </c>
      <c r="CS62" s="372"/>
      <c r="CT62" s="372"/>
    </row>
    <row r="63" spans="1:98" x14ac:dyDescent="0.2">
      <c r="A63" s="409" t="s">
        <v>187</v>
      </c>
      <c r="B63" s="400">
        <f>SUM(C63+D63+E63+F63+G63+H63+I63+J63+K63)</f>
        <v>0</v>
      </c>
      <c r="C63" s="407"/>
      <c r="D63" s="420"/>
      <c r="E63" s="410"/>
      <c r="F63" s="410"/>
      <c r="G63" s="410"/>
      <c r="H63" s="410"/>
      <c r="I63" s="410"/>
      <c r="J63" s="410"/>
      <c r="K63" s="410"/>
      <c r="L63" s="405"/>
      <c r="M63" s="405"/>
      <c r="N63" s="405"/>
      <c r="O63" s="405"/>
      <c r="P63" s="405"/>
      <c r="Q63" s="405"/>
      <c r="R63" s="405"/>
      <c r="S63" s="405"/>
      <c r="T63" s="407"/>
      <c r="U63" s="408"/>
      <c r="V63" s="407"/>
      <c r="W63" s="408"/>
      <c r="X63" s="409">
        <f t="shared" si="2"/>
        <v>0</v>
      </c>
      <c r="Y63" s="407"/>
      <c r="Z63" s="410"/>
      <c r="AA63" s="408"/>
      <c r="AB63" s="423">
        <f t="shared" si="1"/>
        <v>0</v>
      </c>
      <c r="AC63" s="407"/>
      <c r="AD63" s="410"/>
      <c r="AE63" s="408"/>
      <c r="AF63" s="412"/>
      <c r="AG63" s="422"/>
      <c r="AH63" s="407"/>
      <c r="AI63" s="408"/>
      <c r="AJ63" s="416"/>
      <c r="AK63" s="414"/>
      <c r="AL63" s="408"/>
      <c r="AM63" s="434"/>
      <c r="AN63" s="422"/>
      <c r="AO63" s="435"/>
      <c r="AP63" s="408"/>
      <c r="AQ63" s="417"/>
      <c r="AR63" s="417"/>
      <c r="AS63" s="418"/>
      <c r="AT63" s="418"/>
      <c r="AU63" s="417"/>
      <c r="AV63" s="417"/>
      <c r="AW63" s="417"/>
      <c r="AX63" s="419" t="s">
        <v>134</v>
      </c>
      <c r="BX63" s="371"/>
      <c r="BY63" s="371"/>
      <c r="CF63" s="372" t="s">
        <v>225</v>
      </c>
      <c r="CG63" s="372">
        <v>0</v>
      </c>
      <c r="CI63" s="372">
        <v>0</v>
      </c>
      <c r="CJ63" s="372">
        <v>0</v>
      </c>
      <c r="CK63" s="372">
        <v>0</v>
      </c>
      <c r="CL63" s="372">
        <v>1</v>
      </c>
      <c r="CM63" s="372">
        <v>0</v>
      </c>
      <c r="CS63" s="372"/>
      <c r="CT63" s="372"/>
    </row>
    <row r="64" spans="1:98" x14ac:dyDescent="0.2">
      <c r="A64" s="409" t="s">
        <v>188</v>
      </c>
      <c r="B64" s="400">
        <f>SUM(C64+D64+E64+F64+G64+H64+I64+J64+K64+L64+M64+N64+O64+P64+Q64+R64+S64)</f>
        <v>385</v>
      </c>
      <c r="C64" s="407"/>
      <c r="D64" s="420"/>
      <c r="E64" s="410"/>
      <c r="F64" s="410">
        <v>5</v>
      </c>
      <c r="G64" s="410">
        <v>2</v>
      </c>
      <c r="H64" s="410">
        <v>5</v>
      </c>
      <c r="I64" s="410">
        <v>7</v>
      </c>
      <c r="J64" s="410">
        <v>10</v>
      </c>
      <c r="K64" s="410">
        <v>15</v>
      </c>
      <c r="L64" s="410">
        <v>15</v>
      </c>
      <c r="M64" s="410">
        <v>22</v>
      </c>
      <c r="N64" s="410">
        <v>25</v>
      </c>
      <c r="O64" s="410">
        <v>45</v>
      </c>
      <c r="P64" s="410">
        <v>57</v>
      </c>
      <c r="Q64" s="410">
        <v>62</v>
      </c>
      <c r="R64" s="410">
        <v>53</v>
      </c>
      <c r="S64" s="408">
        <v>62</v>
      </c>
      <c r="T64" s="407"/>
      <c r="U64" s="408">
        <v>385</v>
      </c>
      <c r="V64" s="407">
        <v>324</v>
      </c>
      <c r="W64" s="408">
        <v>61</v>
      </c>
      <c r="X64" s="409">
        <f t="shared" si="2"/>
        <v>0</v>
      </c>
      <c r="Y64" s="407"/>
      <c r="Z64" s="410"/>
      <c r="AA64" s="408"/>
      <c r="AB64" s="423">
        <f t="shared" si="1"/>
        <v>150</v>
      </c>
      <c r="AC64" s="407">
        <v>150</v>
      </c>
      <c r="AD64" s="410"/>
      <c r="AE64" s="408"/>
      <c r="AF64" s="412">
        <v>141</v>
      </c>
      <c r="AG64" s="422">
        <v>20</v>
      </c>
      <c r="AH64" s="407"/>
      <c r="AI64" s="408">
        <v>42</v>
      </c>
      <c r="AJ64" s="416">
        <v>4</v>
      </c>
      <c r="AK64" s="414"/>
      <c r="AL64" s="408">
        <v>15</v>
      </c>
      <c r="AM64" s="434"/>
      <c r="AN64" s="422">
        <v>13</v>
      </c>
      <c r="AO64" s="435"/>
      <c r="AP64" s="408"/>
      <c r="AQ64" s="417"/>
      <c r="AR64" s="417"/>
      <c r="AS64" s="418"/>
      <c r="AT64" s="418"/>
      <c r="AU64" s="417"/>
      <c r="AV64" s="417"/>
      <c r="AW64" s="417"/>
      <c r="AX64" s="419" t="s">
        <v>134</v>
      </c>
      <c r="BX64" s="371"/>
      <c r="BY64" s="371"/>
      <c r="CG64" s="372">
        <v>0</v>
      </c>
      <c r="CI64" s="372">
        <v>0</v>
      </c>
      <c r="CJ64" s="372">
        <v>0</v>
      </c>
      <c r="CK64" s="372">
        <v>0</v>
      </c>
      <c r="CL64" s="372">
        <v>0</v>
      </c>
      <c r="CM64" s="372">
        <v>0</v>
      </c>
      <c r="CS64" s="372"/>
      <c r="CT64" s="372"/>
    </row>
    <row r="65" spans="1:98" x14ac:dyDescent="0.2">
      <c r="A65" s="409" t="s">
        <v>189</v>
      </c>
      <c r="B65" s="400">
        <f>SUM(C65+D65+E65+F65+G65+H65+I65+J65+K65)</f>
        <v>0</v>
      </c>
      <c r="C65" s="407"/>
      <c r="D65" s="420"/>
      <c r="E65" s="410"/>
      <c r="F65" s="410"/>
      <c r="G65" s="410"/>
      <c r="H65" s="410"/>
      <c r="I65" s="410"/>
      <c r="J65" s="410"/>
      <c r="K65" s="410"/>
      <c r="L65" s="405"/>
      <c r="M65" s="405"/>
      <c r="N65" s="405"/>
      <c r="O65" s="405"/>
      <c r="P65" s="405"/>
      <c r="Q65" s="405"/>
      <c r="R65" s="405"/>
      <c r="S65" s="405"/>
      <c r="T65" s="407"/>
      <c r="U65" s="408"/>
      <c r="V65" s="407"/>
      <c r="W65" s="408"/>
      <c r="X65" s="409">
        <f t="shared" si="2"/>
        <v>0</v>
      </c>
      <c r="Y65" s="407"/>
      <c r="Z65" s="410"/>
      <c r="AA65" s="408"/>
      <c r="AB65" s="423">
        <f t="shared" si="1"/>
        <v>0</v>
      </c>
      <c r="AC65" s="407"/>
      <c r="AD65" s="410"/>
      <c r="AE65" s="408"/>
      <c r="AF65" s="412"/>
      <c r="AG65" s="422"/>
      <c r="AH65" s="407"/>
      <c r="AI65" s="408"/>
      <c r="AJ65" s="416"/>
      <c r="AK65" s="414"/>
      <c r="AL65" s="408"/>
      <c r="AM65" s="434"/>
      <c r="AN65" s="422"/>
      <c r="AO65" s="435"/>
      <c r="AP65" s="408"/>
      <c r="AQ65" s="417"/>
      <c r="AR65" s="417"/>
      <c r="AS65" s="418"/>
      <c r="AT65" s="418"/>
      <c r="AU65" s="417"/>
      <c r="AV65" s="417"/>
      <c r="AW65" s="417"/>
      <c r="AX65" s="419" t="s">
        <v>134</v>
      </c>
      <c r="BX65" s="371"/>
      <c r="BY65" s="371"/>
      <c r="CF65" s="372" t="s">
        <v>225</v>
      </c>
      <c r="CG65" s="372">
        <v>0</v>
      </c>
      <c r="CI65" s="372">
        <v>0</v>
      </c>
      <c r="CJ65" s="372">
        <v>0</v>
      </c>
      <c r="CK65" s="372">
        <v>0</v>
      </c>
      <c r="CL65" s="372">
        <v>1</v>
      </c>
      <c r="CM65" s="372">
        <v>0</v>
      </c>
      <c r="CS65" s="372"/>
      <c r="CT65" s="372"/>
    </row>
    <row r="66" spans="1:98" x14ac:dyDescent="0.2">
      <c r="A66" s="409" t="s">
        <v>190</v>
      </c>
      <c r="B66" s="400">
        <f>SUM(C66+D66+E66+F66+G66+H66+I66+J66+K66+L66+M66+N66+O66+P66+Q66+R66+S66)</f>
        <v>0</v>
      </c>
      <c r="C66" s="407"/>
      <c r="D66" s="420"/>
      <c r="E66" s="410"/>
      <c r="F66" s="410"/>
      <c r="G66" s="410"/>
      <c r="H66" s="410"/>
      <c r="I66" s="410"/>
      <c r="J66" s="410"/>
      <c r="K66" s="410"/>
      <c r="L66" s="410"/>
      <c r="M66" s="410"/>
      <c r="N66" s="410"/>
      <c r="O66" s="410"/>
      <c r="P66" s="410"/>
      <c r="Q66" s="410"/>
      <c r="R66" s="410"/>
      <c r="S66" s="408"/>
      <c r="T66" s="407"/>
      <c r="U66" s="408"/>
      <c r="V66" s="407"/>
      <c r="W66" s="408"/>
      <c r="X66" s="409">
        <f t="shared" si="2"/>
        <v>0</v>
      </c>
      <c r="Y66" s="407"/>
      <c r="Z66" s="410"/>
      <c r="AA66" s="408"/>
      <c r="AB66" s="423">
        <f t="shared" si="1"/>
        <v>0</v>
      </c>
      <c r="AC66" s="407"/>
      <c r="AD66" s="410"/>
      <c r="AE66" s="408"/>
      <c r="AF66" s="412"/>
      <c r="AG66" s="408"/>
      <c r="AH66" s="407"/>
      <c r="AI66" s="408"/>
      <c r="AJ66" s="416"/>
      <c r="AK66" s="414"/>
      <c r="AL66" s="408"/>
      <c r="AM66" s="434"/>
      <c r="AN66" s="422"/>
      <c r="AO66" s="435"/>
      <c r="AP66" s="408"/>
      <c r="AQ66" s="417"/>
      <c r="AR66" s="417"/>
      <c r="AS66" s="418"/>
      <c r="AT66" s="418"/>
      <c r="AU66" s="417"/>
      <c r="AV66" s="417"/>
      <c r="AW66" s="417"/>
      <c r="AX66" s="419" t="s">
        <v>134</v>
      </c>
      <c r="BX66" s="371"/>
      <c r="BY66" s="371"/>
      <c r="CG66" s="372">
        <v>0</v>
      </c>
      <c r="CI66" s="372">
        <v>0</v>
      </c>
      <c r="CJ66" s="372">
        <v>0</v>
      </c>
      <c r="CK66" s="372">
        <v>0</v>
      </c>
      <c r="CL66" s="372">
        <v>0</v>
      </c>
      <c r="CM66" s="372">
        <v>0</v>
      </c>
      <c r="CS66" s="372"/>
      <c r="CT66" s="372"/>
    </row>
    <row r="67" spans="1:98" x14ac:dyDescent="0.2">
      <c r="A67" s="409" t="s">
        <v>191</v>
      </c>
      <c r="B67" s="400">
        <f>SUM(C67+D67+E67+F67+G67+H67+I67+J67+K67+L67+M67+N67+O67+P67+Q67+R67+S67)</f>
        <v>0</v>
      </c>
      <c r="C67" s="407"/>
      <c r="D67" s="420"/>
      <c r="E67" s="410"/>
      <c r="F67" s="410"/>
      <c r="G67" s="410"/>
      <c r="H67" s="410"/>
      <c r="I67" s="410"/>
      <c r="J67" s="410"/>
      <c r="K67" s="410"/>
      <c r="L67" s="410"/>
      <c r="M67" s="410"/>
      <c r="N67" s="410"/>
      <c r="O67" s="410"/>
      <c r="P67" s="410"/>
      <c r="Q67" s="410"/>
      <c r="R67" s="410"/>
      <c r="S67" s="408"/>
      <c r="T67" s="407"/>
      <c r="U67" s="408"/>
      <c r="V67" s="407"/>
      <c r="W67" s="408"/>
      <c r="X67" s="409">
        <f t="shared" si="2"/>
        <v>0</v>
      </c>
      <c r="Y67" s="407"/>
      <c r="Z67" s="410"/>
      <c r="AA67" s="408"/>
      <c r="AB67" s="423">
        <f t="shared" si="1"/>
        <v>0</v>
      </c>
      <c r="AC67" s="407"/>
      <c r="AD67" s="410"/>
      <c r="AE67" s="408"/>
      <c r="AF67" s="412"/>
      <c r="AG67" s="408"/>
      <c r="AH67" s="407"/>
      <c r="AI67" s="408"/>
      <c r="AJ67" s="416"/>
      <c r="AK67" s="414"/>
      <c r="AL67" s="408"/>
      <c r="AM67" s="434"/>
      <c r="AN67" s="422"/>
      <c r="AO67" s="435"/>
      <c r="AP67" s="408"/>
      <c r="AQ67" s="417"/>
      <c r="AR67" s="417"/>
      <c r="AS67" s="418"/>
      <c r="AT67" s="418"/>
      <c r="AU67" s="417"/>
      <c r="AV67" s="417"/>
      <c r="AW67" s="417"/>
      <c r="AX67" s="419" t="s">
        <v>134</v>
      </c>
      <c r="BX67" s="371"/>
      <c r="BY67" s="371"/>
      <c r="CG67" s="372">
        <v>0</v>
      </c>
      <c r="CI67" s="372">
        <v>0</v>
      </c>
      <c r="CJ67" s="372">
        <v>0</v>
      </c>
      <c r="CK67" s="372">
        <v>0</v>
      </c>
      <c r="CL67" s="372">
        <v>0</v>
      </c>
      <c r="CM67" s="372">
        <v>0</v>
      </c>
      <c r="CS67" s="372"/>
      <c r="CT67" s="372"/>
    </row>
    <row r="68" spans="1:98" x14ac:dyDescent="0.2">
      <c r="A68" s="409" t="s">
        <v>192</v>
      </c>
      <c r="B68" s="400">
        <f>SUM(C68+D68+E68+F68+G68+H68+I68+J68+K68+L68+M68+N68+O68+P68+Q68+R68+S68)</f>
        <v>0</v>
      </c>
      <c r="C68" s="407"/>
      <c r="D68" s="420"/>
      <c r="E68" s="410"/>
      <c r="F68" s="410"/>
      <c r="G68" s="410"/>
      <c r="H68" s="410"/>
      <c r="I68" s="410"/>
      <c r="J68" s="410"/>
      <c r="K68" s="410"/>
      <c r="L68" s="410"/>
      <c r="M68" s="410"/>
      <c r="N68" s="410"/>
      <c r="O68" s="410"/>
      <c r="P68" s="410"/>
      <c r="Q68" s="410"/>
      <c r="R68" s="410"/>
      <c r="S68" s="408"/>
      <c r="T68" s="407"/>
      <c r="U68" s="408"/>
      <c r="V68" s="407"/>
      <c r="W68" s="408"/>
      <c r="X68" s="409">
        <f t="shared" si="2"/>
        <v>0</v>
      </c>
      <c r="Y68" s="407"/>
      <c r="Z68" s="410"/>
      <c r="AA68" s="408"/>
      <c r="AB68" s="423">
        <f t="shared" si="1"/>
        <v>0</v>
      </c>
      <c r="AC68" s="407"/>
      <c r="AD68" s="410"/>
      <c r="AE68" s="408"/>
      <c r="AF68" s="412"/>
      <c r="AG68" s="436"/>
      <c r="AH68" s="407"/>
      <c r="AI68" s="408"/>
      <c r="AJ68" s="416"/>
      <c r="AK68" s="414"/>
      <c r="AL68" s="408"/>
      <c r="AM68" s="434"/>
      <c r="AN68" s="422"/>
      <c r="AO68" s="437"/>
      <c r="AP68" s="438"/>
      <c r="AQ68" s="429"/>
      <c r="AR68" s="429"/>
      <c r="AS68" s="439"/>
      <c r="AT68" s="439"/>
      <c r="AU68" s="429"/>
      <c r="AV68" s="429"/>
      <c r="AW68" s="429"/>
      <c r="AX68" s="419" t="s">
        <v>134</v>
      </c>
      <c r="BX68" s="371"/>
      <c r="BY68" s="371"/>
      <c r="CG68" s="372">
        <v>0</v>
      </c>
      <c r="CI68" s="372">
        <v>0</v>
      </c>
      <c r="CJ68" s="372">
        <v>0</v>
      </c>
      <c r="CK68" s="372">
        <v>0</v>
      </c>
      <c r="CL68" s="372">
        <v>0</v>
      </c>
      <c r="CM68" s="372">
        <v>0</v>
      </c>
      <c r="CS68" s="372"/>
      <c r="CT68" s="372"/>
    </row>
    <row r="69" spans="1:98" s="452" customFormat="1" ht="13.5" customHeight="1" x14ac:dyDescent="0.15">
      <c r="A69" s="440" t="s">
        <v>38</v>
      </c>
      <c r="B69" s="441">
        <f t="shared" ref="B69:AW69" si="4">SUM(B12:B68)</f>
        <v>7657</v>
      </c>
      <c r="C69" s="442">
        <f t="shared" si="4"/>
        <v>692</v>
      </c>
      <c r="D69" s="443">
        <f t="shared" si="4"/>
        <v>478</v>
      </c>
      <c r="E69" s="444">
        <f t="shared" si="4"/>
        <v>423</v>
      </c>
      <c r="F69" s="444">
        <f t="shared" si="4"/>
        <v>227</v>
      </c>
      <c r="G69" s="444">
        <f t="shared" si="4"/>
        <v>193</v>
      </c>
      <c r="H69" s="444">
        <f t="shared" si="4"/>
        <v>294</v>
      </c>
      <c r="I69" s="444">
        <f t="shared" si="4"/>
        <v>328</v>
      </c>
      <c r="J69" s="444">
        <f t="shared" si="4"/>
        <v>362</v>
      </c>
      <c r="K69" s="444">
        <f t="shared" si="4"/>
        <v>390</v>
      </c>
      <c r="L69" s="444">
        <f t="shared" si="4"/>
        <v>406</v>
      </c>
      <c r="M69" s="444">
        <f t="shared" si="4"/>
        <v>588</v>
      </c>
      <c r="N69" s="444">
        <f t="shared" si="4"/>
        <v>578</v>
      </c>
      <c r="O69" s="444">
        <f t="shared" si="4"/>
        <v>532</v>
      </c>
      <c r="P69" s="444">
        <f t="shared" si="4"/>
        <v>617</v>
      </c>
      <c r="Q69" s="444">
        <f t="shared" si="4"/>
        <v>583</v>
      </c>
      <c r="R69" s="444">
        <f t="shared" si="4"/>
        <v>443</v>
      </c>
      <c r="S69" s="445">
        <f t="shared" si="4"/>
        <v>523</v>
      </c>
      <c r="T69" s="446">
        <f t="shared" si="4"/>
        <v>1593</v>
      </c>
      <c r="U69" s="445">
        <f t="shared" si="4"/>
        <v>6064</v>
      </c>
      <c r="V69" s="446">
        <f t="shared" si="4"/>
        <v>3223</v>
      </c>
      <c r="W69" s="445">
        <f t="shared" si="4"/>
        <v>4432</v>
      </c>
      <c r="X69" s="446">
        <f t="shared" si="4"/>
        <v>848</v>
      </c>
      <c r="Y69" s="446">
        <f t="shared" si="4"/>
        <v>848</v>
      </c>
      <c r="Z69" s="444">
        <f t="shared" si="4"/>
        <v>0</v>
      </c>
      <c r="AA69" s="447">
        <f t="shared" si="4"/>
        <v>0</v>
      </c>
      <c r="AB69" s="442">
        <f t="shared" si="4"/>
        <v>3033</v>
      </c>
      <c r="AC69" s="446">
        <f t="shared" si="4"/>
        <v>3010</v>
      </c>
      <c r="AD69" s="444">
        <f t="shared" si="4"/>
        <v>2</v>
      </c>
      <c r="AE69" s="445">
        <f t="shared" si="4"/>
        <v>21</v>
      </c>
      <c r="AF69" s="446">
        <f t="shared" si="4"/>
        <v>2915</v>
      </c>
      <c r="AG69" s="445">
        <f t="shared" si="4"/>
        <v>171</v>
      </c>
      <c r="AH69" s="447">
        <f t="shared" si="4"/>
        <v>188</v>
      </c>
      <c r="AI69" s="446">
        <f t="shared" si="4"/>
        <v>937</v>
      </c>
      <c r="AJ69" s="445">
        <f t="shared" si="4"/>
        <v>1521</v>
      </c>
      <c r="AK69" s="446">
        <f t="shared" si="4"/>
        <v>3</v>
      </c>
      <c r="AL69" s="445">
        <f t="shared" si="4"/>
        <v>195</v>
      </c>
      <c r="AM69" s="446">
        <f t="shared" si="4"/>
        <v>190</v>
      </c>
      <c r="AN69" s="448">
        <f t="shared" si="4"/>
        <v>785</v>
      </c>
      <c r="AO69" s="448">
        <f t="shared" si="4"/>
        <v>0</v>
      </c>
      <c r="AP69" s="448">
        <f t="shared" si="4"/>
        <v>0</v>
      </c>
      <c r="AQ69" s="448">
        <f t="shared" si="4"/>
        <v>192</v>
      </c>
      <c r="AR69" s="449">
        <f t="shared" si="4"/>
        <v>0</v>
      </c>
      <c r="AS69" s="449">
        <f t="shared" si="4"/>
        <v>0</v>
      </c>
      <c r="AT69" s="450">
        <f t="shared" si="4"/>
        <v>0</v>
      </c>
      <c r="AU69" s="451">
        <f t="shared" si="4"/>
        <v>0</v>
      </c>
      <c r="AV69" s="451">
        <f t="shared" si="4"/>
        <v>0</v>
      </c>
      <c r="AW69" s="449">
        <f t="shared" si="4"/>
        <v>0</v>
      </c>
      <c r="AX69" s="419"/>
      <c r="BZ69" s="453"/>
      <c r="CA69" s="453"/>
      <c r="CB69" s="453"/>
      <c r="CC69" s="453"/>
      <c r="CD69" s="453"/>
      <c r="CE69" s="453"/>
      <c r="CF69" s="453"/>
      <c r="CG69" s="453"/>
      <c r="CH69" s="453"/>
      <c r="CI69" s="453"/>
      <c r="CJ69" s="453"/>
      <c r="CK69" s="453"/>
      <c r="CL69" s="453"/>
      <c r="CM69" s="453"/>
      <c r="CN69" s="453"/>
      <c r="CO69" s="453"/>
      <c r="CP69" s="453"/>
      <c r="CQ69" s="453"/>
      <c r="CR69" s="453"/>
      <c r="CS69" s="453"/>
      <c r="CT69" s="453"/>
    </row>
    <row r="70" spans="1:98" x14ac:dyDescent="0.2">
      <c r="A70" s="454" t="s">
        <v>193</v>
      </c>
      <c r="B70" s="455"/>
    </row>
    <row r="71" spans="1:98" ht="41.25" customHeight="1" x14ac:dyDescent="0.2">
      <c r="A71" s="456" t="s">
        <v>194</v>
      </c>
      <c r="B71" s="457" t="s">
        <v>38</v>
      </c>
      <c r="C71" s="384" t="s">
        <v>18</v>
      </c>
      <c r="D71" s="385" t="s">
        <v>19</v>
      </c>
      <c r="E71" s="386" t="s">
        <v>20</v>
      </c>
      <c r="F71" s="386" t="s">
        <v>21</v>
      </c>
      <c r="G71" s="386" t="s">
        <v>22</v>
      </c>
      <c r="H71" s="387" t="s">
        <v>23</v>
      </c>
      <c r="I71" s="387" t="s">
        <v>24</v>
      </c>
      <c r="J71" s="387" t="s">
        <v>25</v>
      </c>
      <c r="K71" s="387" t="s">
        <v>26</v>
      </c>
      <c r="L71" s="387" t="s">
        <v>27</v>
      </c>
      <c r="M71" s="387" t="s">
        <v>28</v>
      </c>
      <c r="N71" s="387" t="s">
        <v>29</v>
      </c>
      <c r="O71" s="387" t="s">
        <v>30</v>
      </c>
      <c r="P71" s="387" t="s">
        <v>31</v>
      </c>
      <c r="Q71" s="387" t="s">
        <v>32</v>
      </c>
      <c r="R71" s="387" t="s">
        <v>33</v>
      </c>
      <c r="S71" s="388" t="s">
        <v>34</v>
      </c>
      <c r="T71" s="372"/>
    </row>
    <row r="72" spans="1:98" x14ac:dyDescent="0.2">
      <c r="A72" s="458" t="s">
        <v>195</v>
      </c>
      <c r="B72" s="459">
        <f t="shared" ref="B72:B87" si="5">SUM(C72:S72)</f>
        <v>0</v>
      </c>
      <c r="C72" s="460"/>
      <c r="D72" s="460"/>
      <c r="E72" s="460"/>
      <c r="F72" s="460"/>
      <c r="G72" s="460"/>
      <c r="H72" s="460"/>
      <c r="I72" s="460"/>
      <c r="J72" s="460"/>
      <c r="K72" s="460"/>
      <c r="L72" s="460"/>
      <c r="M72" s="460"/>
      <c r="N72" s="460"/>
      <c r="O72" s="460"/>
      <c r="P72" s="460"/>
      <c r="Q72" s="460"/>
      <c r="R72" s="460"/>
      <c r="S72" s="460"/>
      <c r="T72" s="372"/>
    </row>
    <row r="73" spans="1:98" x14ac:dyDescent="0.2">
      <c r="A73" s="461" t="s">
        <v>196</v>
      </c>
      <c r="B73" s="462">
        <f t="shared" si="5"/>
        <v>75</v>
      </c>
      <c r="C73" s="427"/>
      <c r="D73" s="427"/>
      <c r="E73" s="427"/>
      <c r="F73" s="427">
        <v>1</v>
      </c>
      <c r="G73" s="427">
        <v>2</v>
      </c>
      <c r="H73" s="427">
        <v>2</v>
      </c>
      <c r="I73" s="427">
        <v>1</v>
      </c>
      <c r="J73" s="427">
        <v>2</v>
      </c>
      <c r="K73" s="427">
        <v>5</v>
      </c>
      <c r="L73" s="427">
        <v>5</v>
      </c>
      <c r="M73" s="427">
        <v>11</v>
      </c>
      <c r="N73" s="427">
        <v>12</v>
      </c>
      <c r="O73" s="427">
        <v>8</v>
      </c>
      <c r="P73" s="427">
        <v>10</v>
      </c>
      <c r="Q73" s="427">
        <v>6</v>
      </c>
      <c r="R73" s="427">
        <v>4</v>
      </c>
      <c r="S73" s="427">
        <v>6</v>
      </c>
      <c r="T73" s="372"/>
    </row>
    <row r="74" spans="1:98" x14ac:dyDescent="0.2">
      <c r="A74" s="463" t="s">
        <v>197</v>
      </c>
      <c r="B74" s="462">
        <f t="shared" si="5"/>
        <v>20</v>
      </c>
      <c r="C74" s="427"/>
      <c r="D74" s="427"/>
      <c r="E74" s="427"/>
      <c r="F74" s="427"/>
      <c r="G74" s="427">
        <v>1</v>
      </c>
      <c r="H74" s="427">
        <v>1</v>
      </c>
      <c r="I74" s="427">
        <v>2</v>
      </c>
      <c r="J74" s="427">
        <v>2</v>
      </c>
      <c r="K74" s="427">
        <v>2</v>
      </c>
      <c r="L74" s="427">
        <v>2</v>
      </c>
      <c r="M74" s="427">
        <v>3</v>
      </c>
      <c r="N74" s="427">
        <v>6</v>
      </c>
      <c r="O74" s="427">
        <v>1</v>
      </c>
      <c r="P74" s="427"/>
      <c r="Q74" s="427"/>
      <c r="R74" s="427"/>
      <c r="S74" s="427"/>
      <c r="T74" s="372"/>
    </row>
    <row r="75" spans="1:98" x14ac:dyDescent="0.2">
      <c r="A75" s="463" t="s">
        <v>198</v>
      </c>
      <c r="B75" s="462">
        <f t="shared" si="5"/>
        <v>302</v>
      </c>
      <c r="C75" s="427"/>
      <c r="D75" s="427"/>
      <c r="E75" s="427">
        <v>5</v>
      </c>
      <c r="F75" s="427">
        <v>30</v>
      </c>
      <c r="G75" s="427">
        <v>48</v>
      </c>
      <c r="H75" s="427">
        <v>77</v>
      </c>
      <c r="I75" s="427">
        <v>62</v>
      </c>
      <c r="J75" s="427">
        <v>50</v>
      </c>
      <c r="K75" s="427">
        <v>29</v>
      </c>
      <c r="L75" s="427">
        <v>1</v>
      </c>
      <c r="M75" s="427"/>
      <c r="N75" s="427"/>
      <c r="O75" s="427"/>
      <c r="P75" s="427"/>
      <c r="Q75" s="427"/>
      <c r="R75" s="427"/>
      <c r="S75" s="427"/>
      <c r="T75" s="372"/>
    </row>
    <row r="76" spans="1:98" x14ac:dyDescent="0.2">
      <c r="A76" s="463" t="s">
        <v>199</v>
      </c>
      <c r="B76" s="462">
        <f t="shared" si="5"/>
        <v>48</v>
      </c>
      <c r="C76" s="427"/>
      <c r="D76" s="427"/>
      <c r="E76" s="427"/>
      <c r="F76" s="427"/>
      <c r="G76" s="427"/>
      <c r="H76" s="427">
        <v>1</v>
      </c>
      <c r="I76" s="427">
        <v>1</v>
      </c>
      <c r="J76" s="427"/>
      <c r="K76" s="427">
        <v>2</v>
      </c>
      <c r="L76" s="427">
        <v>3</v>
      </c>
      <c r="M76" s="427">
        <v>6</v>
      </c>
      <c r="N76" s="427">
        <v>4</v>
      </c>
      <c r="O76" s="427">
        <v>7</v>
      </c>
      <c r="P76" s="427">
        <v>4</v>
      </c>
      <c r="Q76" s="427">
        <v>9</v>
      </c>
      <c r="R76" s="427">
        <v>8</v>
      </c>
      <c r="S76" s="427">
        <v>3</v>
      </c>
      <c r="T76" s="372"/>
    </row>
    <row r="77" spans="1:98" x14ac:dyDescent="0.2">
      <c r="A77" s="463" t="s">
        <v>200</v>
      </c>
      <c r="B77" s="462">
        <f t="shared" si="5"/>
        <v>108</v>
      </c>
      <c r="C77" s="427"/>
      <c r="D77" s="427"/>
      <c r="E77" s="427"/>
      <c r="F77" s="427">
        <v>1</v>
      </c>
      <c r="G77" s="427">
        <v>1</v>
      </c>
      <c r="H77" s="427">
        <v>8</v>
      </c>
      <c r="I77" s="427"/>
      <c r="J77" s="427">
        <v>5</v>
      </c>
      <c r="K77" s="427">
        <v>4</v>
      </c>
      <c r="L77" s="427">
        <v>4</v>
      </c>
      <c r="M77" s="427">
        <v>7</v>
      </c>
      <c r="N77" s="427">
        <v>9</v>
      </c>
      <c r="O77" s="427">
        <v>12</v>
      </c>
      <c r="P77" s="427">
        <v>17</v>
      </c>
      <c r="Q77" s="427">
        <v>18</v>
      </c>
      <c r="R77" s="427">
        <v>7</v>
      </c>
      <c r="S77" s="427">
        <v>15</v>
      </c>
      <c r="T77" s="372"/>
    </row>
    <row r="78" spans="1:98" x14ac:dyDescent="0.2">
      <c r="A78" s="463" t="s">
        <v>99</v>
      </c>
      <c r="B78" s="462">
        <f t="shared" si="5"/>
        <v>0</v>
      </c>
      <c r="C78" s="427"/>
      <c r="D78" s="427"/>
      <c r="E78" s="427"/>
      <c r="F78" s="427"/>
      <c r="G78" s="427"/>
      <c r="H78" s="427"/>
      <c r="I78" s="427"/>
      <c r="J78" s="427"/>
      <c r="K78" s="427"/>
      <c r="L78" s="427"/>
      <c r="M78" s="427"/>
      <c r="N78" s="427"/>
      <c r="O78" s="427"/>
      <c r="P78" s="427"/>
      <c r="Q78" s="427"/>
      <c r="R78" s="427"/>
      <c r="S78" s="427"/>
      <c r="T78" s="372"/>
    </row>
    <row r="79" spans="1:98" x14ac:dyDescent="0.2">
      <c r="A79" s="463" t="s">
        <v>201</v>
      </c>
      <c r="B79" s="462">
        <f t="shared" si="5"/>
        <v>0</v>
      </c>
      <c r="C79" s="427"/>
      <c r="D79" s="427"/>
      <c r="E79" s="427"/>
      <c r="F79" s="427"/>
      <c r="G79" s="427"/>
      <c r="H79" s="427"/>
      <c r="I79" s="427"/>
      <c r="J79" s="427"/>
      <c r="K79" s="427"/>
      <c r="L79" s="427"/>
      <c r="M79" s="427"/>
      <c r="N79" s="427"/>
      <c r="O79" s="427"/>
      <c r="P79" s="427"/>
      <c r="Q79" s="427"/>
      <c r="R79" s="427"/>
      <c r="S79" s="427"/>
      <c r="T79" s="372"/>
    </row>
    <row r="80" spans="1:98" x14ac:dyDescent="0.2">
      <c r="A80" s="463" t="s">
        <v>202</v>
      </c>
      <c r="B80" s="462">
        <f t="shared" si="5"/>
        <v>190</v>
      </c>
      <c r="C80" s="427"/>
      <c r="D80" s="427"/>
      <c r="E80" s="427"/>
      <c r="F80" s="427"/>
      <c r="G80" s="427">
        <v>4</v>
      </c>
      <c r="H80" s="427">
        <v>18</v>
      </c>
      <c r="I80" s="427">
        <v>32</v>
      </c>
      <c r="J80" s="427">
        <v>29</v>
      </c>
      <c r="K80" s="427">
        <v>30</v>
      </c>
      <c r="L80" s="427">
        <v>27</v>
      </c>
      <c r="M80" s="427">
        <v>23</v>
      </c>
      <c r="N80" s="427">
        <v>15</v>
      </c>
      <c r="O80" s="427">
        <v>5</v>
      </c>
      <c r="P80" s="427">
        <v>4</v>
      </c>
      <c r="Q80" s="427">
        <v>3</v>
      </c>
      <c r="R80" s="427"/>
      <c r="S80" s="427"/>
      <c r="T80" s="464"/>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row>
    <row r="81" spans="1:88" ht="13.5" customHeight="1" x14ac:dyDescent="0.2">
      <c r="A81" s="463" t="s">
        <v>203</v>
      </c>
      <c r="B81" s="462">
        <f t="shared" si="5"/>
        <v>212</v>
      </c>
      <c r="C81" s="427"/>
      <c r="D81" s="427"/>
      <c r="E81" s="427"/>
      <c r="F81" s="427"/>
      <c r="G81" s="427">
        <v>1</v>
      </c>
      <c r="H81" s="427">
        <v>1</v>
      </c>
      <c r="I81" s="427">
        <v>10</v>
      </c>
      <c r="J81" s="427">
        <v>12</v>
      </c>
      <c r="K81" s="427">
        <v>12</v>
      </c>
      <c r="L81" s="427">
        <v>19</v>
      </c>
      <c r="M81" s="427">
        <v>37</v>
      </c>
      <c r="N81" s="427">
        <v>35</v>
      </c>
      <c r="O81" s="427">
        <v>29</v>
      </c>
      <c r="P81" s="427">
        <v>21</v>
      </c>
      <c r="Q81" s="427">
        <v>16</v>
      </c>
      <c r="R81" s="427">
        <v>8</v>
      </c>
      <c r="S81" s="427">
        <v>11</v>
      </c>
      <c r="T81" s="372"/>
    </row>
    <row r="82" spans="1:88" x14ac:dyDescent="0.2">
      <c r="A82" s="463" t="s">
        <v>204</v>
      </c>
      <c r="B82" s="462">
        <f t="shared" si="5"/>
        <v>0</v>
      </c>
      <c r="C82" s="427"/>
      <c r="D82" s="427"/>
      <c r="E82" s="427"/>
      <c r="F82" s="427"/>
      <c r="G82" s="427"/>
      <c r="H82" s="427"/>
      <c r="I82" s="427"/>
      <c r="J82" s="427"/>
      <c r="K82" s="427"/>
      <c r="L82" s="427"/>
      <c r="M82" s="427"/>
      <c r="N82" s="427"/>
      <c r="O82" s="427"/>
      <c r="P82" s="427"/>
      <c r="Q82" s="427"/>
      <c r="R82" s="427"/>
      <c r="S82" s="427"/>
      <c r="T82" s="372"/>
    </row>
    <row r="83" spans="1:88" x14ac:dyDescent="0.2">
      <c r="A83" s="463" t="s">
        <v>205</v>
      </c>
      <c r="B83" s="462">
        <f t="shared" si="5"/>
        <v>0</v>
      </c>
      <c r="C83" s="427"/>
      <c r="D83" s="427"/>
      <c r="E83" s="427"/>
      <c r="F83" s="427"/>
      <c r="G83" s="427"/>
      <c r="H83" s="427"/>
      <c r="I83" s="427"/>
      <c r="J83" s="427"/>
      <c r="K83" s="427"/>
      <c r="L83" s="427"/>
      <c r="M83" s="427"/>
      <c r="N83" s="427"/>
      <c r="O83" s="427"/>
      <c r="P83" s="427"/>
      <c r="Q83" s="427"/>
      <c r="R83" s="427"/>
      <c r="S83" s="427"/>
      <c r="T83" s="372"/>
    </row>
    <row r="84" spans="1:88" x14ac:dyDescent="0.2">
      <c r="A84" s="465" t="s">
        <v>206</v>
      </c>
      <c r="B84" s="462">
        <f t="shared" si="5"/>
        <v>0</v>
      </c>
      <c r="C84" s="427"/>
      <c r="D84" s="427"/>
      <c r="E84" s="427"/>
      <c r="F84" s="427"/>
      <c r="G84" s="427"/>
      <c r="H84" s="427"/>
      <c r="I84" s="427"/>
      <c r="J84" s="427"/>
      <c r="K84" s="427"/>
      <c r="L84" s="427"/>
      <c r="M84" s="427"/>
      <c r="N84" s="427"/>
      <c r="O84" s="427"/>
      <c r="P84" s="427"/>
      <c r="Q84" s="427"/>
      <c r="R84" s="427"/>
      <c r="S84" s="427"/>
      <c r="T84" s="372"/>
    </row>
    <row r="85" spans="1:88" x14ac:dyDescent="0.2">
      <c r="A85" s="465" t="s">
        <v>207</v>
      </c>
      <c r="B85" s="462">
        <f t="shared" si="5"/>
        <v>32</v>
      </c>
      <c r="C85" s="427"/>
      <c r="D85" s="427"/>
      <c r="E85" s="427"/>
      <c r="F85" s="427">
        <v>4</v>
      </c>
      <c r="G85" s="427">
        <v>3</v>
      </c>
      <c r="H85" s="427">
        <v>5</v>
      </c>
      <c r="I85" s="427">
        <v>5</v>
      </c>
      <c r="J85" s="427">
        <v>3</v>
      </c>
      <c r="K85" s="427">
        <v>4</v>
      </c>
      <c r="L85" s="427">
        <v>4</v>
      </c>
      <c r="M85" s="427">
        <v>1</v>
      </c>
      <c r="N85" s="427">
        <v>1</v>
      </c>
      <c r="O85" s="427">
        <v>1</v>
      </c>
      <c r="P85" s="427"/>
      <c r="Q85" s="427">
        <v>1</v>
      </c>
      <c r="R85" s="427"/>
      <c r="S85" s="427"/>
      <c r="T85" s="372"/>
    </row>
    <row r="86" spans="1:88" x14ac:dyDescent="0.2">
      <c r="A86" s="465" t="s">
        <v>59</v>
      </c>
      <c r="B86" s="462">
        <f t="shared" si="5"/>
        <v>35</v>
      </c>
      <c r="C86" s="427"/>
      <c r="D86" s="427"/>
      <c r="E86" s="427"/>
      <c r="F86" s="427"/>
      <c r="G86" s="427">
        <v>5</v>
      </c>
      <c r="H86" s="427">
        <v>4</v>
      </c>
      <c r="I86" s="427">
        <v>5</v>
      </c>
      <c r="J86" s="427">
        <v>7</v>
      </c>
      <c r="K86" s="427">
        <v>6</v>
      </c>
      <c r="L86" s="427">
        <v>4</v>
      </c>
      <c r="M86" s="427">
        <v>3</v>
      </c>
      <c r="N86" s="427">
        <v>1</v>
      </c>
      <c r="O86" s="427"/>
      <c r="P86" s="427"/>
      <c r="Q86" s="427"/>
      <c r="R86" s="427"/>
      <c r="S86" s="427"/>
      <c r="T86" s="372"/>
    </row>
    <row r="87" spans="1:88" x14ac:dyDescent="0.2">
      <c r="A87" s="466" t="s">
        <v>208</v>
      </c>
      <c r="B87" s="400">
        <f t="shared" si="5"/>
        <v>194</v>
      </c>
      <c r="C87" s="467"/>
      <c r="D87" s="467"/>
      <c r="E87" s="467"/>
      <c r="F87" s="467"/>
      <c r="G87" s="467">
        <v>4</v>
      </c>
      <c r="H87" s="467">
        <v>11</v>
      </c>
      <c r="I87" s="467">
        <v>13</v>
      </c>
      <c r="J87" s="467">
        <v>12</v>
      </c>
      <c r="K87" s="467">
        <v>10</v>
      </c>
      <c r="L87" s="467">
        <v>10</v>
      </c>
      <c r="M87" s="467">
        <v>28</v>
      </c>
      <c r="N87" s="467">
        <v>20</v>
      </c>
      <c r="O87" s="467">
        <v>14</v>
      </c>
      <c r="P87" s="467">
        <v>15</v>
      </c>
      <c r="Q87" s="467">
        <v>11</v>
      </c>
      <c r="R87" s="467">
        <v>20</v>
      </c>
      <c r="S87" s="467">
        <v>26</v>
      </c>
      <c r="T87" s="372"/>
    </row>
    <row r="88" spans="1:88" x14ac:dyDescent="0.2">
      <c r="A88" s="468" t="s">
        <v>91</v>
      </c>
      <c r="B88" s="441">
        <f t="shared" ref="B88:S88" si="6">SUM(B72:B87)</f>
        <v>1216</v>
      </c>
      <c r="C88" s="469">
        <f t="shared" si="6"/>
        <v>0</v>
      </c>
      <c r="D88" s="469">
        <f t="shared" si="6"/>
        <v>0</v>
      </c>
      <c r="E88" s="469">
        <f t="shared" si="6"/>
        <v>5</v>
      </c>
      <c r="F88" s="469">
        <f t="shared" si="6"/>
        <v>36</v>
      </c>
      <c r="G88" s="469">
        <f t="shared" si="6"/>
        <v>69</v>
      </c>
      <c r="H88" s="469">
        <f t="shared" si="6"/>
        <v>128</v>
      </c>
      <c r="I88" s="469">
        <f t="shared" si="6"/>
        <v>131</v>
      </c>
      <c r="J88" s="469">
        <f t="shared" si="6"/>
        <v>122</v>
      </c>
      <c r="K88" s="469">
        <f t="shared" si="6"/>
        <v>104</v>
      </c>
      <c r="L88" s="469">
        <f t="shared" si="6"/>
        <v>79</v>
      </c>
      <c r="M88" s="469">
        <f t="shared" si="6"/>
        <v>119</v>
      </c>
      <c r="N88" s="469">
        <f t="shared" si="6"/>
        <v>103</v>
      </c>
      <c r="O88" s="469">
        <f t="shared" si="6"/>
        <v>77</v>
      </c>
      <c r="P88" s="469">
        <f t="shared" si="6"/>
        <v>71</v>
      </c>
      <c r="Q88" s="469">
        <f t="shared" si="6"/>
        <v>64</v>
      </c>
      <c r="R88" s="469">
        <f t="shared" si="6"/>
        <v>47</v>
      </c>
      <c r="S88" s="469">
        <f t="shared" si="6"/>
        <v>61</v>
      </c>
      <c r="T88" s="372"/>
    </row>
    <row r="89" spans="1:88" x14ac:dyDescent="0.2">
      <c r="A89" s="470" t="s">
        <v>209</v>
      </c>
      <c r="B89" s="470"/>
      <c r="C89" s="470"/>
      <c r="D89" s="470"/>
      <c r="E89" s="470"/>
      <c r="F89" s="470"/>
      <c r="G89" s="373"/>
      <c r="H89" s="373"/>
      <c r="I89" s="373"/>
      <c r="J89" s="373"/>
      <c r="K89" s="373"/>
      <c r="L89" s="373"/>
      <c r="M89" s="373"/>
      <c r="N89" s="373"/>
      <c r="O89" s="373"/>
      <c r="P89" s="471"/>
      <c r="Q89" s="373"/>
      <c r="R89" s="373"/>
      <c r="S89" s="471"/>
      <c r="T89" s="373"/>
      <c r="U89" s="373"/>
      <c r="V89" s="471"/>
      <c r="W89" s="373"/>
      <c r="X89" s="373"/>
      <c r="Y89" s="471"/>
      <c r="Z89" s="471"/>
      <c r="AA89" s="471"/>
      <c r="AB89" s="472"/>
      <c r="AC89" s="472"/>
    </row>
    <row r="90" spans="1:88" ht="14.25" customHeight="1" x14ac:dyDescent="0.2">
      <c r="A90" s="640" t="s">
        <v>90</v>
      </c>
      <c r="B90" s="628"/>
      <c r="C90" s="640" t="s">
        <v>91</v>
      </c>
      <c r="D90" s="641"/>
      <c r="E90" s="628"/>
      <c r="F90" s="635" t="s">
        <v>92</v>
      </c>
      <c r="G90" s="645"/>
      <c r="H90" s="645"/>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c r="AF90" s="645"/>
      <c r="AG90" s="645"/>
      <c r="AH90" s="645"/>
      <c r="AI90" s="645"/>
      <c r="AJ90" s="645"/>
      <c r="AK90" s="645"/>
      <c r="AL90" s="645"/>
      <c r="AM90" s="636"/>
      <c r="AN90" s="630" t="s">
        <v>93</v>
      </c>
      <c r="AO90" s="648" t="s">
        <v>94</v>
      </c>
      <c r="AP90" s="651" t="s">
        <v>210</v>
      </c>
      <c r="AQ90" s="651" t="s">
        <v>211</v>
      </c>
      <c r="AR90" s="372"/>
    </row>
    <row r="91" spans="1:88" x14ac:dyDescent="0.2">
      <c r="A91" s="692"/>
      <c r="B91" s="629"/>
      <c r="C91" s="642"/>
      <c r="D91" s="643"/>
      <c r="E91" s="644"/>
      <c r="F91" s="633" t="s">
        <v>18</v>
      </c>
      <c r="G91" s="634"/>
      <c r="H91" s="633" t="s">
        <v>19</v>
      </c>
      <c r="I91" s="634"/>
      <c r="J91" s="633" t="s">
        <v>20</v>
      </c>
      <c r="K91" s="634"/>
      <c r="L91" s="633" t="s">
        <v>21</v>
      </c>
      <c r="M91" s="634"/>
      <c r="N91" s="633" t="s">
        <v>22</v>
      </c>
      <c r="O91" s="634"/>
      <c r="P91" s="635" t="s">
        <v>23</v>
      </c>
      <c r="Q91" s="636"/>
      <c r="R91" s="635" t="s">
        <v>24</v>
      </c>
      <c r="S91" s="636"/>
      <c r="T91" s="635" t="s">
        <v>25</v>
      </c>
      <c r="U91" s="636"/>
      <c r="V91" s="635" t="s">
        <v>26</v>
      </c>
      <c r="W91" s="636"/>
      <c r="X91" s="635" t="s">
        <v>27</v>
      </c>
      <c r="Y91" s="636"/>
      <c r="Z91" s="635" t="s">
        <v>28</v>
      </c>
      <c r="AA91" s="636"/>
      <c r="AB91" s="635" t="s">
        <v>29</v>
      </c>
      <c r="AC91" s="636"/>
      <c r="AD91" s="635" t="s">
        <v>30</v>
      </c>
      <c r="AE91" s="636"/>
      <c r="AF91" s="635" t="s">
        <v>31</v>
      </c>
      <c r="AG91" s="636"/>
      <c r="AH91" s="635" t="s">
        <v>32</v>
      </c>
      <c r="AI91" s="636"/>
      <c r="AJ91" s="635" t="s">
        <v>33</v>
      </c>
      <c r="AK91" s="636"/>
      <c r="AL91" s="635" t="s">
        <v>34</v>
      </c>
      <c r="AM91" s="636"/>
      <c r="AN91" s="632"/>
      <c r="AO91" s="649"/>
      <c r="AP91" s="652"/>
      <c r="AQ91" s="652"/>
      <c r="AR91" s="372"/>
    </row>
    <row r="92" spans="1:88" x14ac:dyDescent="0.2">
      <c r="A92" s="642"/>
      <c r="B92" s="644"/>
      <c r="C92" s="456" t="s">
        <v>212</v>
      </c>
      <c r="D92" s="473" t="s">
        <v>36</v>
      </c>
      <c r="E92" s="456" t="s">
        <v>37</v>
      </c>
      <c r="F92" s="474" t="s">
        <v>36</v>
      </c>
      <c r="G92" s="475" t="s">
        <v>37</v>
      </c>
      <c r="H92" s="474" t="s">
        <v>36</v>
      </c>
      <c r="I92" s="475" t="s">
        <v>37</v>
      </c>
      <c r="J92" s="474" t="s">
        <v>36</v>
      </c>
      <c r="K92" s="475" t="s">
        <v>37</v>
      </c>
      <c r="L92" s="474" t="s">
        <v>36</v>
      </c>
      <c r="M92" s="475" t="s">
        <v>37</v>
      </c>
      <c r="N92" s="474" t="s">
        <v>36</v>
      </c>
      <c r="O92" s="475" t="s">
        <v>37</v>
      </c>
      <c r="P92" s="474" t="s">
        <v>36</v>
      </c>
      <c r="Q92" s="475" t="s">
        <v>37</v>
      </c>
      <c r="R92" s="474" t="s">
        <v>36</v>
      </c>
      <c r="S92" s="475" t="s">
        <v>37</v>
      </c>
      <c r="T92" s="474" t="s">
        <v>36</v>
      </c>
      <c r="U92" s="475" t="s">
        <v>37</v>
      </c>
      <c r="V92" s="474" t="s">
        <v>36</v>
      </c>
      <c r="W92" s="475" t="s">
        <v>37</v>
      </c>
      <c r="X92" s="474" t="s">
        <v>36</v>
      </c>
      <c r="Y92" s="475" t="s">
        <v>37</v>
      </c>
      <c r="Z92" s="474" t="s">
        <v>36</v>
      </c>
      <c r="AA92" s="475" t="s">
        <v>37</v>
      </c>
      <c r="AB92" s="474" t="s">
        <v>36</v>
      </c>
      <c r="AC92" s="475" t="s">
        <v>37</v>
      </c>
      <c r="AD92" s="474" t="s">
        <v>36</v>
      </c>
      <c r="AE92" s="475" t="s">
        <v>37</v>
      </c>
      <c r="AF92" s="474" t="s">
        <v>36</v>
      </c>
      <c r="AG92" s="475" t="s">
        <v>37</v>
      </c>
      <c r="AH92" s="474" t="s">
        <v>36</v>
      </c>
      <c r="AI92" s="475" t="s">
        <v>37</v>
      </c>
      <c r="AJ92" s="474" t="s">
        <v>36</v>
      </c>
      <c r="AK92" s="475" t="s">
        <v>37</v>
      </c>
      <c r="AL92" s="474" t="s">
        <v>36</v>
      </c>
      <c r="AM92" s="475" t="s">
        <v>37</v>
      </c>
      <c r="AN92" s="631"/>
      <c r="AO92" s="650"/>
      <c r="AP92" s="653"/>
      <c r="AQ92" s="653"/>
      <c r="AR92" s="372"/>
    </row>
    <row r="93" spans="1:88" x14ac:dyDescent="0.2">
      <c r="A93" s="646" t="s">
        <v>95</v>
      </c>
      <c r="B93" s="647"/>
      <c r="C93" s="476">
        <f>SUM(D93+E93)</f>
        <v>782</v>
      </c>
      <c r="D93" s="477">
        <f>SUM(F93+H93+J93+L93+N93+P93+R93+T93+V93+X93+Z93+AB93+AD93+AF93+AH93+AJ93+AL93)</f>
        <v>318</v>
      </c>
      <c r="E93" s="476">
        <f>SUM(G93+I93+K93+M93+O93+Q93+S93+U93+W93+Y93+AA93+AC93+AE93+AG93+AI93+AK93+AM93)</f>
        <v>464</v>
      </c>
      <c r="F93" s="478">
        <v>1</v>
      </c>
      <c r="G93" s="479">
        <v>2</v>
      </c>
      <c r="H93" s="478"/>
      <c r="I93" s="479"/>
      <c r="J93" s="478">
        <v>1</v>
      </c>
      <c r="K93" s="413">
        <v>3</v>
      </c>
      <c r="L93" s="478">
        <v>4</v>
      </c>
      <c r="M93" s="413">
        <v>6</v>
      </c>
      <c r="N93" s="478">
        <v>10</v>
      </c>
      <c r="O93" s="413">
        <v>17</v>
      </c>
      <c r="P93" s="478">
        <v>13</v>
      </c>
      <c r="Q93" s="413">
        <v>20</v>
      </c>
      <c r="R93" s="478">
        <v>13</v>
      </c>
      <c r="S93" s="413">
        <v>17</v>
      </c>
      <c r="T93" s="478">
        <v>24</v>
      </c>
      <c r="U93" s="413">
        <v>34</v>
      </c>
      <c r="V93" s="478">
        <v>15</v>
      </c>
      <c r="W93" s="413">
        <v>34</v>
      </c>
      <c r="X93" s="478">
        <v>24</v>
      </c>
      <c r="Y93" s="413">
        <v>32</v>
      </c>
      <c r="Z93" s="478">
        <v>21</v>
      </c>
      <c r="AA93" s="413">
        <v>40</v>
      </c>
      <c r="AB93" s="478">
        <v>26</v>
      </c>
      <c r="AC93" s="413">
        <v>40</v>
      </c>
      <c r="AD93" s="478">
        <v>27</v>
      </c>
      <c r="AE93" s="413">
        <v>58</v>
      </c>
      <c r="AF93" s="478">
        <v>44</v>
      </c>
      <c r="AG93" s="413">
        <v>45</v>
      </c>
      <c r="AH93" s="478">
        <v>44</v>
      </c>
      <c r="AI93" s="413">
        <v>40</v>
      </c>
      <c r="AJ93" s="478">
        <v>24</v>
      </c>
      <c r="AK93" s="413">
        <v>35</v>
      </c>
      <c r="AL93" s="480">
        <v>27</v>
      </c>
      <c r="AM93" s="413">
        <v>41</v>
      </c>
      <c r="AN93" s="481">
        <v>782</v>
      </c>
      <c r="AO93" s="479">
        <v>639</v>
      </c>
      <c r="AP93" s="482">
        <v>0</v>
      </c>
      <c r="AQ93" s="481">
        <v>0</v>
      </c>
      <c r="AR93" s="419" t="s">
        <v>213</v>
      </c>
      <c r="CG93" s="372">
        <v>0</v>
      </c>
      <c r="CH93" s="372">
        <v>0</v>
      </c>
      <c r="CI93" s="372">
        <v>0</v>
      </c>
      <c r="CJ93" s="372">
        <v>0</v>
      </c>
    </row>
    <row r="94" spans="1:88" x14ac:dyDescent="0.2">
      <c r="A94" s="630" t="s">
        <v>96</v>
      </c>
      <c r="B94" s="459" t="s">
        <v>97</v>
      </c>
      <c r="C94" s="476">
        <f>SUM(+D94+E94)</f>
        <v>270</v>
      </c>
      <c r="D94" s="483"/>
      <c r="E94" s="476">
        <f>SUM(G94+I94+K94+M94+O94+Q94+S94+U94+W94+Y94+AA94+AC94+AE94+AG94+AI94+AK94+AM94)</f>
        <v>270</v>
      </c>
      <c r="F94" s="484"/>
      <c r="G94" s="485"/>
      <c r="H94" s="484"/>
      <c r="I94" s="485"/>
      <c r="J94" s="484"/>
      <c r="K94" s="415">
        <v>7</v>
      </c>
      <c r="L94" s="484"/>
      <c r="M94" s="415">
        <v>26</v>
      </c>
      <c r="N94" s="484"/>
      <c r="O94" s="415">
        <v>40</v>
      </c>
      <c r="P94" s="484"/>
      <c r="Q94" s="415">
        <v>63</v>
      </c>
      <c r="R94" s="484"/>
      <c r="S94" s="415">
        <v>52</v>
      </c>
      <c r="T94" s="484"/>
      <c r="U94" s="415">
        <v>55</v>
      </c>
      <c r="V94" s="484"/>
      <c r="W94" s="415">
        <v>24</v>
      </c>
      <c r="X94" s="484"/>
      <c r="Y94" s="415">
        <v>3</v>
      </c>
      <c r="Z94" s="484"/>
      <c r="AA94" s="415"/>
      <c r="AB94" s="484"/>
      <c r="AC94" s="415"/>
      <c r="AD94" s="484"/>
      <c r="AE94" s="415"/>
      <c r="AF94" s="484"/>
      <c r="AG94" s="415"/>
      <c r="AH94" s="484"/>
      <c r="AI94" s="415"/>
      <c r="AJ94" s="484"/>
      <c r="AK94" s="415"/>
      <c r="AL94" s="484"/>
      <c r="AM94" s="415"/>
      <c r="AN94" s="460">
        <v>270</v>
      </c>
      <c r="AO94" s="486">
        <v>262</v>
      </c>
      <c r="AP94" s="487">
        <v>0</v>
      </c>
      <c r="AQ94" s="460">
        <v>0</v>
      </c>
      <c r="AR94" s="419" t="s">
        <v>213</v>
      </c>
      <c r="CG94" s="372">
        <v>0</v>
      </c>
      <c r="CH94" s="372">
        <v>0</v>
      </c>
      <c r="CI94" s="372">
        <v>0</v>
      </c>
      <c r="CJ94" s="372">
        <v>0</v>
      </c>
    </row>
    <row r="95" spans="1:88" ht="21.75" x14ac:dyDescent="0.2">
      <c r="A95" s="632"/>
      <c r="B95" s="431" t="s">
        <v>98</v>
      </c>
      <c r="C95" s="488">
        <f t="shared" ref="C95:C103" si="7">SUM(D95+E95)</f>
        <v>505</v>
      </c>
      <c r="D95" s="489">
        <f>SUM(F95+H95+J95+L95+N95+P95+R95+T95+V95+X95+Z95+AB95+AD95+AF95+AH95+AJ95+AL95)</f>
        <v>23</v>
      </c>
      <c r="E95" s="490">
        <f>SUM(G95+I95+K95+M95+O95+Q95+S95+U95+W95+Y95+AA95+AC95+AE95+AG95+AI95+AK95+AM95)</f>
        <v>482</v>
      </c>
      <c r="F95" s="407"/>
      <c r="G95" s="408">
        <v>1</v>
      </c>
      <c r="H95" s="407"/>
      <c r="I95" s="408">
        <v>2</v>
      </c>
      <c r="J95" s="407"/>
      <c r="K95" s="408">
        <v>8</v>
      </c>
      <c r="L95" s="407">
        <v>2</v>
      </c>
      <c r="M95" s="408">
        <v>33</v>
      </c>
      <c r="N95" s="407">
        <v>4</v>
      </c>
      <c r="O95" s="408">
        <v>52</v>
      </c>
      <c r="P95" s="407">
        <v>4</v>
      </c>
      <c r="Q95" s="408">
        <v>80</v>
      </c>
      <c r="R95" s="407">
        <v>4</v>
      </c>
      <c r="S95" s="408">
        <v>72</v>
      </c>
      <c r="T95" s="407">
        <v>5</v>
      </c>
      <c r="U95" s="408">
        <v>78</v>
      </c>
      <c r="V95" s="407">
        <v>2</v>
      </c>
      <c r="W95" s="408">
        <v>49</v>
      </c>
      <c r="X95" s="407">
        <v>1</v>
      </c>
      <c r="Y95" s="408">
        <v>31</v>
      </c>
      <c r="Z95" s="407">
        <v>1</v>
      </c>
      <c r="AA95" s="408">
        <v>36</v>
      </c>
      <c r="AB95" s="407"/>
      <c r="AC95" s="408">
        <v>15</v>
      </c>
      <c r="AD95" s="407"/>
      <c r="AE95" s="408">
        <v>12</v>
      </c>
      <c r="AF95" s="407"/>
      <c r="AG95" s="408">
        <v>3</v>
      </c>
      <c r="AH95" s="407"/>
      <c r="AI95" s="408">
        <v>6</v>
      </c>
      <c r="AJ95" s="407"/>
      <c r="AK95" s="408">
        <v>3</v>
      </c>
      <c r="AL95" s="414"/>
      <c r="AM95" s="408">
        <v>1</v>
      </c>
      <c r="AN95" s="435">
        <v>505</v>
      </c>
      <c r="AO95" s="427">
        <v>482</v>
      </c>
      <c r="AP95" s="491">
        <v>0</v>
      </c>
      <c r="AQ95" s="435">
        <v>0</v>
      </c>
      <c r="AR95" s="419" t="s">
        <v>213</v>
      </c>
      <c r="CG95" s="372">
        <v>0</v>
      </c>
      <c r="CH95" s="372">
        <v>0</v>
      </c>
      <c r="CI95" s="372">
        <v>0</v>
      </c>
      <c r="CJ95" s="372">
        <v>0</v>
      </c>
    </row>
    <row r="96" spans="1:88" x14ac:dyDescent="0.2">
      <c r="A96" s="631"/>
      <c r="B96" s="492" t="s">
        <v>99</v>
      </c>
      <c r="C96" s="493">
        <f t="shared" si="7"/>
        <v>0</v>
      </c>
      <c r="D96" s="494">
        <f>SUM(N96+P96+R96+T96+V96+X96+Z96)</f>
        <v>0</v>
      </c>
      <c r="E96" s="493">
        <f>SUM(O96+Q96+S96+U96+W96+Y96+AA96)</f>
        <v>0</v>
      </c>
      <c r="F96" s="495"/>
      <c r="G96" s="496"/>
      <c r="H96" s="495"/>
      <c r="I96" s="496"/>
      <c r="J96" s="495"/>
      <c r="K96" s="496"/>
      <c r="L96" s="495"/>
      <c r="M96" s="496"/>
      <c r="N96" s="497"/>
      <c r="O96" s="438"/>
      <c r="P96" s="497"/>
      <c r="Q96" s="438"/>
      <c r="R96" s="497"/>
      <c r="S96" s="438"/>
      <c r="T96" s="497"/>
      <c r="U96" s="438"/>
      <c r="V96" s="497"/>
      <c r="W96" s="438"/>
      <c r="X96" s="497"/>
      <c r="Y96" s="438"/>
      <c r="Z96" s="497"/>
      <c r="AA96" s="467"/>
      <c r="AB96" s="495"/>
      <c r="AC96" s="496"/>
      <c r="AD96" s="495"/>
      <c r="AE96" s="496"/>
      <c r="AF96" s="495"/>
      <c r="AG96" s="496"/>
      <c r="AH96" s="495"/>
      <c r="AI96" s="496"/>
      <c r="AJ96" s="495"/>
      <c r="AK96" s="496"/>
      <c r="AL96" s="495"/>
      <c r="AM96" s="496"/>
      <c r="AN96" s="437"/>
      <c r="AO96" s="467"/>
      <c r="AP96" s="498"/>
      <c r="AQ96" s="437"/>
      <c r="AR96" s="419" t="s">
        <v>213</v>
      </c>
      <c r="CG96" s="372">
        <v>0</v>
      </c>
      <c r="CH96" s="372">
        <v>0</v>
      </c>
      <c r="CI96" s="372">
        <v>0</v>
      </c>
      <c r="CJ96" s="372">
        <v>0</v>
      </c>
    </row>
    <row r="97" spans="1:88" x14ac:dyDescent="0.2">
      <c r="A97" s="690" t="s">
        <v>100</v>
      </c>
      <c r="B97" s="691"/>
      <c r="C97" s="499">
        <f t="shared" si="7"/>
        <v>523</v>
      </c>
      <c r="D97" s="500">
        <f t="shared" ref="D97:E103" si="8">SUM(F97+H97+J97+L97+N97+P97+R97+T97+V97+X97+Z97+AB97+AD97+AF97+AH97+AJ97+AL97)</f>
        <v>219</v>
      </c>
      <c r="E97" s="499">
        <f t="shared" si="8"/>
        <v>304</v>
      </c>
      <c r="F97" s="501">
        <v>61</v>
      </c>
      <c r="G97" s="433">
        <v>55</v>
      </c>
      <c r="H97" s="501">
        <v>25</v>
      </c>
      <c r="I97" s="433">
        <v>30</v>
      </c>
      <c r="J97" s="501">
        <v>17</v>
      </c>
      <c r="K97" s="417">
        <v>20</v>
      </c>
      <c r="L97" s="501">
        <v>14</v>
      </c>
      <c r="M97" s="417">
        <v>16</v>
      </c>
      <c r="N97" s="501">
        <v>1</v>
      </c>
      <c r="O97" s="417">
        <v>4</v>
      </c>
      <c r="P97" s="501">
        <v>6</v>
      </c>
      <c r="Q97" s="417">
        <v>8</v>
      </c>
      <c r="R97" s="501">
        <v>1</v>
      </c>
      <c r="S97" s="417">
        <v>4</v>
      </c>
      <c r="T97" s="501">
        <v>4</v>
      </c>
      <c r="U97" s="417">
        <v>12</v>
      </c>
      <c r="V97" s="501">
        <v>5</v>
      </c>
      <c r="W97" s="417">
        <v>10</v>
      </c>
      <c r="X97" s="501">
        <v>5</v>
      </c>
      <c r="Y97" s="417">
        <v>11</v>
      </c>
      <c r="Z97" s="501">
        <v>8</v>
      </c>
      <c r="AA97" s="417">
        <v>19</v>
      </c>
      <c r="AB97" s="501">
        <v>6</v>
      </c>
      <c r="AC97" s="417">
        <v>18</v>
      </c>
      <c r="AD97" s="501">
        <v>13</v>
      </c>
      <c r="AE97" s="417">
        <v>22</v>
      </c>
      <c r="AF97" s="501">
        <v>11</v>
      </c>
      <c r="AG97" s="417">
        <v>20</v>
      </c>
      <c r="AH97" s="501">
        <v>14</v>
      </c>
      <c r="AI97" s="433">
        <v>20</v>
      </c>
      <c r="AJ97" s="501">
        <v>11</v>
      </c>
      <c r="AK97" s="433">
        <v>15</v>
      </c>
      <c r="AL97" s="502">
        <v>17</v>
      </c>
      <c r="AM97" s="417">
        <v>20</v>
      </c>
      <c r="AN97" s="503">
        <v>523</v>
      </c>
      <c r="AO97" s="433">
        <v>266</v>
      </c>
      <c r="AP97" s="504">
        <v>0</v>
      </c>
      <c r="AQ97" s="503">
        <v>0</v>
      </c>
      <c r="AR97" s="419" t="s">
        <v>213</v>
      </c>
      <c r="CG97" s="372">
        <v>0</v>
      </c>
      <c r="CH97" s="372">
        <v>0</v>
      </c>
      <c r="CI97" s="372">
        <v>0</v>
      </c>
      <c r="CJ97" s="372">
        <v>0</v>
      </c>
    </row>
    <row r="98" spans="1:88" x14ac:dyDescent="0.2">
      <c r="A98" s="693" t="s">
        <v>101</v>
      </c>
      <c r="B98" s="694"/>
      <c r="C98" s="490">
        <f t="shared" si="7"/>
        <v>0</v>
      </c>
      <c r="D98" s="489">
        <f t="shared" si="8"/>
        <v>0</v>
      </c>
      <c r="E98" s="490">
        <f t="shared" si="8"/>
        <v>0</v>
      </c>
      <c r="F98" s="407"/>
      <c r="G98" s="427"/>
      <c r="H98" s="407"/>
      <c r="I98" s="427"/>
      <c r="J98" s="407"/>
      <c r="K98" s="408"/>
      <c r="L98" s="407"/>
      <c r="M98" s="408"/>
      <c r="N98" s="407"/>
      <c r="O98" s="408"/>
      <c r="P98" s="407"/>
      <c r="Q98" s="408"/>
      <c r="R98" s="407"/>
      <c r="S98" s="408"/>
      <c r="T98" s="407"/>
      <c r="U98" s="408"/>
      <c r="V98" s="407"/>
      <c r="W98" s="408"/>
      <c r="X98" s="407"/>
      <c r="Y98" s="408"/>
      <c r="Z98" s="407"/>
      <c r="AA98" s="408"/>
      <c r="AB98" s="407"/>
      <c r="AC98" s="427"/>
      <c r="AD98" s="407"/>
      <c r="AE98" s="427"/>
      <c r="AF98" s="407"/>
      <c r="AG98" s="427"/>
      <c r="AH98" s="407"/>
      <c r="AI98" s="427"/>
      <c r="AJ98" s="407"/>
      <c r="AK98" s="427"/>
      <c r="AL98" s="414"/>
      <c r="AM98" s="408"/>
      <c r="AN98" s="435"/>
      <c r="AO98" s="427"/>
      <c r="AP98" s="491"/>
      <c r="AQ98" s="435"/>
      <c r="AR98" s="419" t="s">
        <v>213</v>
      </c>
      <c r="CG98" s="372">
        <v>0</v>
      </c>
      <c r="CH98" s="372">
        <v>0</v>
      </c>
      <c r="CI98" s="372">
        <v>0</v>
      </c>
      <c r="CJ98" s="372">
        <v>0</v>
      </c>
    </row>
    <row r="99" spans="1:88" x14ac:dyDescent="0.2">
      <c r="A99" s="695" t="s">
        <v>102</v>
      </c>
      <c r="B99" s="696"/>
      <c r="C99" s="505">
        <f t="shared" si="7"/>
        <v>163</v>
      </c>
      <c r="D99" s="506">
        <f t="shared" si="8"/>
        <v>129</v>
      </c>
      <c r="E99" s="490">
        <f t="shared" si="8"/>
        <v>34</v>
      </c>
      <c r="F99" s="407">
        <v>29</v>
      </c>
      <c r="G99" s="427">
        <v>6</v>
      </c>
      <c r="H99" s="407">
        <v>17</v>
      </c>
      <c r="I99" s="427">
        <v>3</v>
      </c>
      <c r="J99" s="407">
        <v>6</v>
      </c>
      <c r="K99" s="408">
        <v>1</v>
      </c>
      <c r="L99" s="407"/>
      <c r="M99" s="408"/>
      <c r="N99" s="407">
        <v>1</v>
      </c>
      <c r="O99" s="408"/>
      <c r="P99" s="407"/>
      <c r="Q99" s="408"/>
      <c r="R99" s="407"/>
      <c r="S99" s="408"/>
      <c r="T99" s="407">
        <v>6</v>
      </c>
      <c r="U99" s="408">
        <v>1</v>
      </c>
      <c r="V99" s="407">
        <v>1</v>
      </c>
      <c r="W99" s="408"/>
      <c r="X99" s="407">
        <v>9</v>
      </c>
      <c r="Y99" s="408">
        <v>2</v>
      </c>
      <c r="Z99" s="407">
        <v>1</v>
      </c>
      <c r="AA99" s="408"/>
      <c r="AB99" s="407">
        <v>3</v>
      </c>
      <c r="AC99" s="427">
        <v>1</v>
      </c>
      <c r="AD99" s="407">
        <v>12</v>
      </c>
      <c r="AE99" s="427">
        <v>3</v>
      </c>
      <c r="AF99" s="407">
        <v>8</v>
      </c>
      <c r="AG99" s="427">
        <v>2</v>
      </c>
      <c r="AH99" s="407">
        <v>12</v>
      </c>
      <c r="AI99" s="427">
        <v>3</v>
      </c>
      <c r="AJ99" s="407">
        <v>8</v>
      </c>
      <c r="AK99" s="427">
        <v>3</v>
      </c>
      <c r="AL99" s="414">
        <v>16</v>
      </c>
      <c r="AM99" s="408">
        <v>9</v>
      </c>
      <c r="AN99" s="435">
        <v>163</v>
      </c>
      <c r="AO99" s="427">
        <v>123</v>
      </c>
      <c r="AP99" s="491">
        <v>0</v>
      </c>
      <c r="AQ99" s="435">
        <v>0</v>
      </c>
      <c r="AR99" s="419" t="s">
        <v>213</v>
      </c>
      <c r="CG99" s="372">
        <v>0</v>
      </c>
      <c r="CH99" s="372">
        <v>0</v>
      </c>
      <c r="CI99" s="372">
        <v>0</v>
      </c>
      <c r="CJ99" s="372">
        <v>0</v>
      </c>
    </row>
    <row r="100" spans="1:88" x14ac:dyDescent="0.2">
      <c r="A100" s="697" t="s">
        <v>103</v>
      </c>
      <c r="B100" s="698"/>
      <c r="C100" s="490">
        <f t="shared" si="7"/>
        <v>0</v>
      </c>
      <c r="D100" s="489">
        <f t="shared" si="8"/>
        <v>0</v>
      </c>
      <c r="E100" s="490">
        <f t="shared" si="8"/>
        <v>0</v>
      </c>
      <c r="F100" s="407"/>
      <c r="G100" s="427"/>
      <c r="H100" s="407"/>
      <c r="I100" s="427"/>
      <c r="J100" s="407"/>
      <c r="K100" s="408"/>
      <c r="L100" s="407"/>
      <c r="M100" s="408"/>
      <c r="N100" s="407"/>
      <c r="O100" s="408"/>
      <c r="P100" s="407"/>
      <c r="Q100" s="408"/>
      <c r="R100" s="407"/>
      <c r="S100" s="408"/>
      <c r="T100" s="407"/>
      <c r="U100" s="408"/>
      <c r="V100" s="407"/>
      <c r="W100" s="408"/>
      <c r="X100" s="407"/>
      <c r="Y100" s="408"/>
      <c r="Z100" s="407"/>
      <c r="AA100" s="408"/>
      <c r="AB100" s="407"/>
      <c r="AC100" s="427"/>
      <c r="AD100" s="407"/>
      <c r="AE100" s="427"/>
      <c r="AF100" s="407"/>
      <c r="AG100" s="427"/>
      <c r="AH100" s="407"/>
      <c r="AI100" s="427"/>
      <c r="AJ100" s="407"/>
      <c r="AK100" s="427"/>
      <c r="AL100" s="414"/>
      <c r="AM100" s="408"/>
      <c r="AN100" s="435"/>
      <c r="AO100" s="427"/>
      <c r="AP100" s="491"/>
      <c r="AQ100" s="435"/>
      <c r="AR100" s="419" t="s">
        <v>213</v>
      </c>
      <c r="CG100" s="372">
        <v>0</v>
      </c>
      <c r="CH100" s="372">
        <v>0</v>
      </c>
      <c r="CI100" s="372">
        <v>0</v>
      </c>
      <c r="CJ100" s="372">
        <v>0</v>
      </c>
    </row>
    <row r="101" spans="1:88" x14ac:dyDescent="0.2">
      <c r="A101" s="693" t="s">
        <v>104</v>
      </c>
      <c r="B101" s="694"/>
      <c r="C101" s="490">
        <f t="shared" si="7"/>
        <v>0</v>
      </c>
      <c r="D101" s="489">
        <f t="shared" si="8"/>
        <v>0</v>
      </c>
      <c r="E101" s="490">
        <f t="shared" si="8"/>
        <v>0</v>
      </c>
      <c r="F101" s="407"/>
      <c r="G101" s="427"/>
      <c r="H101" s="407"/>
      <c r="I101" s="427"/>
      <c r="J101" s="407"/>
      <c r="K101" s="408"/>
      <c r="L101" s="407"/>
      <c r="M101" s="408"/>
      <c r="N101" s="407"/>
      <c r="O101" s="408"/>
      <c r="P101" s="407"/>
      <c r="Q101" s="408"/>
      <c r="R101" s="407"/>
      <c r="S101" s="408"/>
      <c r="T101" s="407"/>
      <c r="U101" s="408"/>
      <c r="V101" s="407"/>
      <c r="W101" s="408"/>
      <c r="X101" s="407"/>
      <c r="Y101" s="408"/>
      <c r="Z101" s="407"/>
      <c r="AA101" s="408"/>
      <c r="AB101" s="407"/>
      <c r="AC101" s="427"/>
      <c r="AD101" s="407"/>
      <c r="AE101" s="427"/>
      <c r="AF101" s="407"/>
      <c r="AG101" s="427"/>
      <c r="AH101" s="407"/>
      <c r="AI101" s="427"/>
      <c r="AJ101" s="407"/>
      <c r="AK101" s="427"/>
      <c r="AL101" s="414"/>
      <c r="AM101" s="408"/>
      <c r="AN101" s="435"/>
      <c r="AO101" s="427"/>
      <c r="AP101" s="491"/>
      <c r="AQ101" s="435"/>
      <c r="AR101" s="419" t="s">
        <v>213</v>
      </c>
      <c r="CG101" s="372">
        <v>0</v>
      </c>
      <c r="CH101" s="372">
        <v>0</v>
      </c>
      <c r="CI101" s="372">
        <v>0</v>
      </c>
      <c r="CJ101" s="372">
        <v>0</v>
      </c>
    </row>
    <row r="102" spans="1:88" x14ac:dyDescent="0.2">
      <c r="A102" s="693" t="s">
        <v>105</v>
      </c>
      <c r="B102" s="694"/>
      <c r="C102" s="490">
        <f t="shared" si="7"/>
        <v>173</v>
      </c>
      <c r="D102" s="489">
        <f t="shared" si="8"/>
        <v>66</v>
      </c>
      <c r="E102" s="490">
        <f t="shared" si="8"/>
        <v>107</v>
      </c>
      <c r="F102" s="407"/>
      <c r="G102" s="427"/>
      <c r="H102" s="407"/>
      <c r="I102" s="427"/>
      <c r="J102" s="407"/>
      <c r="K102" s="408">
        <v>1</v>
      </c>
      <c r="L102" s="407"/>
      <c r="M102" s="408"/>
      <c r="N102" s="407"/>
      <c r="O102" s="408"/>
      <c r="P102" s="407"/>
      <c r="Q102" s="408"/>
      <c r="R102" s="407"/>
      <c r="S102" s="408">
        <v>1</v>
      </c>
      <c r="T102" s="407"/>
      <c r="U102" s="408"/>
      <c r="V102" s="407"/>
      <c r="W102" s="408"/>
      <c r="X102" s="407"/>
      <c r="Y102" s="408"/>
      <c r="Z102" s="407"/>
      <c r="AA102" s="408"/>
      <c r="AB102" s="407"/>
      <c r="AC102" s="408"/>
      <c r="AD102" s="407"/>
      <c r="AE102" s="408"/>
      <c r="AF102" s="407">
        <v>15</v>
      </c>
      <c r="AG102" s="408">
        <v>42</v>
      </c>
      <c r="AH102" s="407">
        <v>16</v>
      </c>
      <c r="AI102" s="427">
        <v>35</v>
      </c>
      <c r="AJ102" s="407">
        <v>15</v>
      </c>
      <c r="AK102" s="427">
        <v>14</v>
      </c>
      <c r="AL102" s="414">
        <v>20</v>
      </c>
      <c r="AM102" s="408">
        <v>14</v>
      </c>
      <c r="AN102" s="435">
        <v>173</v>
      </c>
      <c r="AO102" s="427">
        <v>14</v>
      </c>
      <c r="AP102" s="491">
        <v>0</v>
      </c>
      <c r="AQ102" s="435">
        <v>0</v>
      </c>
      <c r="AR102" s="419" t="s">
        <v>213</v>
      </c>
      <c r="CG102" s="372">
        <v>0</v>
      </c>
      <c r="CH102" s="372">
        <v>0</v>
      </c>
      <c r="CI102" s="372">
        <v>0</v>
      </c>
      <c r="CJ102" s="372">
        <v>0</v>
      </c>
    </row>
    <row r="103" spans="1:88" x14ac:dyDescent="0.2">
      <c r="A103" s="699" t="s">
        <v>106</v>
      </c>
      <c r="B103" s="700"/>
      <c r="C103" s="507">
        <f t="shared" si="7"/>
        <v>0</v>
      </c>
      <c r="D103" s="508">
        <f t="shared" si="8"/>
        <v>0</v>
      </c>
      <c r="E103" s="507">
        <f t="shared" si="8"/>
        <v>0</v>
      </c>
      <c r="F103" s="497"/>
      <c r="G103" s="467"/>
      <c r="H103" s="497"/>
      <c r="I103" s="467"/>
      <c r="J103" s="497"/>
      <c r="K103" s="438"/>
      <c r="L103" s="497"/>
      <c r="M103" s="438"/>
      <c r="N103" s="497"/>
      <c r="O103" s="438"/>
      <c r="P103" s="497"/>
      <c r="Q103" s="438"/>
      <c r="R103" s="497"/>
      <c r="S103" s="438"/>
      <c r="T103" s="497"/>
      <c r="U103" s="438"/>
      <c r="V103" s="497"/>
      <c r="W103" s="438"/>
      <c r="X103" s="497"/>
      <c r="Y103" s="438"/>
      <c r="Z103" s="497"/>
      <c r="AA103" s="438"/>
      <c r="AB103" s="497"/>
      <c r="AC103" s="438"/>
      <c r="AD103" s="497"/>
      <c r="AE103" s="438"/>
      <c r="AF103" s="497"/>
      <c r="AG103" s="438"/>
      <c r="AH103" s="497"/>
      <c r="AI103" s="438"/>
      <c r="AJ103" s="497"/>
      <c r="AK103" s="438"/>
      <c r="AL103" s="509"/>
      <c r="AM103" s="438"/>
      <c r="AN103" s="437"/>
      <c r="AO103" s="467"/>
      <c r="AP103" s="498"/>
      <c r="AQ103" s="437"/>
      <c r="AR103" s="419" t="s">
        <v>213</v>
      </c>
      <c r="CG103" s="372">
        <v>0</v>
      </c>
      <c r="CH103" s="372">
        <v>0</v>
      </c>
      <c r="CI103" s="372">
        <v>0</v>
      </c>
      <c r="CJ103" s="372">
        <v>0</v>
      </c>
    </row>
    <row r="104" spans="1:88" x14ac:dyDescent="0.2">
      <c r="A104" s="701" t="s">
        <v>38</v>
      </c>
      <c r="B104" s="702"/>
      <c r="C104" s="510">
        <f t="shared" ref="C104:AQ104" si="9">SUM(C93:C103)</f>
        <v>2416</v>
      </c>
      <c r="D104" s="511">
        <f t="shared" si="9"/>
        <v>755</v>
      </c>
      <c r="E104" s="493">
        <f t="shared" si="9"/>
        <v>1661</v>
      </c>
      <c r="F104" s="512">
        <f t="shared" si="9"/>
        <v>91</v>
      </c>
      <c r="G104" s="469">
        <f t="shared" si="9"/>
        <v>64</v>
      </c>
      <c r="H104" s="512">
        <f t="shared" si="9"/>
        <v>42</v>
      </c>
      <c r="I104" s="469">
        <f t="shared" si="9"/>
        <v>35</v>
      </c>
      <c r="J104" s="442">
        <f t="shared" si="9"/>
        <v>24</v>
      </c>
      <c r="K104" s="445">
        <f t="shared" si="9"/>
        <v>40</v>
      </c>
      <c r="L104" s="442">
        <f t="shared" si="9"/>
        <v>20</v>
      </c>
      <c r="M104" s="445">
        <f t="shared" si="9"/>
        <v>81</v>
      </c>
      <c r="N104" s="442">
        <f t="shared" si="9"/>
        <v>16</v>
      </c>
      <c r="O104" s="445">
        <f t="shared" si="9"/>
        <v>113</v>
      </c>
      <c r="P104" s="442">
        <f t="shared" si="9"/>
        <v>23</v>
      </c>
      <c r="Q104" s="445">
        <f t="shared" si="9"/>
        <v>171</v>
      </c>
      <c r="R104" s="442">
        <f t="shared" si="9"/>
        <v>18</v>
      </c>
      <c r="S104" s="445">
        <f t="shared" si="9"/>
        <v>146</v>
      </c>
      <c r="T104" s="442">
        <f t="shared" si="9"/>
        <v>39</v>
      </c>
      <c r="U104" s="445">
        <f t="shared" si="9"/>
        <v>180</v>
      </c>
      <c r="V104" s="442">
        <f t="shared" si="9"/>
        <v>23</v>
      </c>
      <c r="W104" s="445">
        <f t="shared" si="9"/>
        <v>117</v>
      </c>
      <c r="X104" s="442">
        <f t="shared" si="9"/>
        <v>39</v>
      </c>
      <c r="Y104" s="445">
        <f t="shared" si="9"/>
        <v>79</v>
      </c>
      <c r="Z104" s="442">
        <f t="shared" si="9"/>
        <v>31</v>
      </c>
      <c r="AA104" s="445">
        <f t="shared" si="9"/>
        <v>95</v>
      </c>
      <c r="AB104" s="442">
        <f t="shared" si="9"/>
        <v>35</v>
      </c>
      <c r="AC104" s="445">
        <f t="shared" si="9"/>
        <v>74</v>
      </c>
      <c r="AD104" s="442">
        <f t="shared" si="9"/>
        <v>52</v>
      </c>
      <c r="AE104" s="445">
        <f t="shared" si="9"/>
        <v>95</v>
      </c>
      <c r="AF104" s="442">
        <f t="shared" si="9"/>
        <v>78</v>
      </c>
      <c r="AG104" s="445">
        <f t="shared" si="9"/>
        <v>112</v>
      </c>
      <c r="AH104" s="442">
        <f t="shared" si="9"/>
        <v>86</v>
      </c>
      <c r="AI104" s="445">
        <f t="shared" si="9"/>
        <v>104</v>
      </c>
      <c r="AJ104" s="442">
        <f t="shared" si="9"/>
        <v>58</v>
      </c>
      <c r="AK104" s="445">
        <f t="shared" si="9"/>
        <v>70</v>
      </c>
      <c r="AL104" s="446">
        <f t="shared" si="9"/>
        <v>80</v>
      </c>
      <c r="AM104" s="445">
        <f t="shared" si="9"/>
        <v>85</v>
      </c>
      <c r="AN104" s="513">
        <f t="shared" si="9"/>
        <v>2416</v>
      </c>
      <c r="AO104" s="469">
        <f t="shared" si="9"/>
        <v>1786</v>
      </c>
      <c r="AP104" s="514">
        <f t="shared" si="9"/>
        <v>0</v>
      </c>
      <c r="AQ104" s="514">
        <f t="shared" si="9"/>
        <v>0</v>
      </c>
      <c r="AR104" s="419"/>
    </row>
    <row r="105" spans="1:88" x14ac:dyDescent="0.2">
      <c r="A105" s="515" t="s">
        <v>214</v>
      </c>
      <c r="B105" s="515"/>
      <c r="C105" s="515"/>
      <c r="D105" s="515"/>
      <c r="E105" s="515"/>
      <c r="F105" s="515"/>
      <c r="G105" s="516"/>
      <c r="H105" s="516"/>
      <c r="I105" s="516"/>
      <c r="J105" s="516"/>
      <c r="K105" s="517"/>
      <c r="L105" s="517"/>
      <c r="M105" s="518"/>
      <c r="N105" s="373"/>
      <c r="O105" s="373"/>
      <c r="P105" s="373"/>
      <c r="Q105" s="373"/>
      <c r="R105" s="373"/>
      <c r="S105" s="373"/>
      <c r="T105" s="373"/>
      <c r="U105" s="373"/>
      <c r="V105" s="373"/>
      <c r="W105" s="373"/>
      <c r="X105" s="373"/>
      <c r="Y105" s="373"/>
      <c r="Z105" s="373"/>
      <c r="AA105" s="373"/>
      <c r="AB105" s="373"/>
      <c r="AC105" s="373"/>
      <c r="AD105" s="471"/>
      <c r="AE105" s="373"/>
      <c r="AF105" s="373"/>
      <c r="AG105" s="471"/>
      <c r="AH105" s="373"/>
      <c r="AI105" s="373"/>
      <c r="AJ105" s="471"/>
      <c r="AK105" s="373"/>
      <c r="AL105" s="373"/>
      <c r="AM105" s="471"/>
      <c r="AN105" s="471"/>
      <c r="AO105" s="471"/>
      <c r="AP105" s="373"/>
      <c r="AQ105" s="373"/>
    </row>
    <row r="106" spans="1:88" ht="14.25" customHeight="1" x14ac:dyDescent="0.2">
      <c r="A106" s="637" t="s">
        <v>107</v>
      </c>
      <c r="B106" s="630" t="s">
        <v>90</v>
      </c>
      <c r="C106" s="640" t="s">
        <v>91</v>
      </c>
      <c r="D106" s="641"/>
      <c r="E106" s="628"/>
      <c r="F106" s="635" t="s">
        <v>92</v>
      </c>
      <c r="G106" s="645"/>
      <c r="H106" s="645"/>
      <c r="I106" s="645"/>
      <c r="J106" s="645"/>
      <c r="K106" s="645"/>
      <c r="L106" s="645"/>
      <c r="M106" s="645"/>
      <c r="N106" s="645"/>
      <c r="O106" s="645"/>
      <c r="P106" s="645"/>
      <c r="Q106" s="645"/>
      <c r="R106" s="645"/>
      <c r="S106" s="645"/>
      <c r="T106" s="645"/>
      <c r="U106" s="645"/>
      <c r="V106" s="645"/>
      <c r="W106" s="645"/>
      <c r="X106" s="645"/>
      <c r="Y106" s="645"/>
      <c r="Z106" s="645"/>
      <c r="AA106" s="645"/>
      <c r="AB106" s="645"/>
      <c r="AC106" s="645"/>
      <c r="AD106" s="645"/>
      <c r="AE106" s="645"/>
      <c r="AF106" s="645"/>
      <c r="AG106" s="645"/>
      <c r="AH106" s="645"/>
      <c r="AI106" s="645"/>
      <c r="AJ106" s="645"/>
      <c r="AK106" s="645"/>
      <c r="AL106" s="645"/>
      <c r="AM106" s="636"/>
      <c r="AN106" s="630" t="s">
        <v>93</v>
      </c>
      <c r="AO106" s="630" t="s">
        <v>215</v>
      </c>
      <c r="AP106" s="630" t="s">
        <v>210</v>
      </c>
      <c r="AQ106" s="630" t="s">
        <v>211</v>
      </c>
    </row>
    <row r="107" spans="1:88" x14ac:dyDescent="0.2">
      <c r="A107" s="638"/>
      <c r="B107" s="632"/>
      <c r="C107" s="642"/>
      <c r="D107" s="643"/>
      <c r="E107" s="644"/>
      <c r="F107" s="633" t="s">
        <v>18</v>
      </c>
      <c r="G107" s="634"/>
      <c r="H107" s="633" t="s">
        <v>19</v>
      </c>
      <c r="I107" s="634"/>
      <c r="J107" s="633" t="s">
        <v>20</v>
      </c>
      <c r="K107" s="634"/>
      <c r="L107" s="633" t="s">
        <v>21</v>
      </c>
      <c r="M107" s="634"/>
      <c r="N107" s="633" t="s">
        <v>22</v>
      </c>
      <c r="O107" s="634"/>
      <c r="P107" s="635" t="s">
        <v>23</v>
      </c>
      <c r="Q107" s="636"/>
      <c r="R107" s="635" t="s">
        <v>24</v>
      </c>
      <c r="S107" s="636"/>
      <c r="T107" s="635" t="s">
        <v>25</v>
      </c>
      <c r="U107" s="636"/>
      <c r="V107" s="635" t="s">
        <v>26</v>
      </c>
      <c r="W107" s="636"/>
      <c r="X107" s="635" t="s">
        <v>27</v>
      </c>
      <c r="Y107" s="636"/>
      <c r="Z107" s="635" t="s">
        <v>28</v>
      </c>
      <c r="AA107" s="636"/>
      <c r="AB107" s="635" t="s">
        <v>29</v>
      </c>
      <c r="AC107" s="636"/>
      <c r="AD107" s="635" t="s">
        <v>30</v>
      </c>
      <c r="AE107" s="636"/>
      <c r="AF107" s="635" t="s">
        <v>31</v>
      </c>
      <c r="AG107" s="636"/>
      <c r="AH107" s="635" t="s">
        <v>32</v>
      </c>
      <c r="AI107" s="636"/>
      <c r="AJ107" s="635" t="s">
        <v>33</v>
      </c>
      <c r="AK107" s="636"/>
      <c r="AL107" s="635" t="s">
        <v>34</v>
      </c>
      <c r="AM107" s="636"/>
      <c r="AN107" s="632"/>
      <c r="AO107" s="632"/>
      <c r="AP107" s="632"/>
      <c r="AQ107" s="632"/>
      <c r="AR107" s="372"/>
    </row>
    <row r="108" spans="1:88" x14ac:dyDescent="0.2">
      <c r="A108" s="639"/>
      <c r="B108" s="631"/>
      <c r="C108" s="519" t="s">
        <v>212</v>
      </c>
      <c r="D108" s="519" t="s">
        <v>216</v>
      </c>
      <c r="E108" s="520" t="s">
        <v>217</v>
      </c>
      <c r="F108" s="474" t="s">
        <v>216</v>
      </c>
      <c r="G108" s="389" t="s">
        <v>217</v>
      </c>
      <c r="H108" s="384" t="s">
        <v>216</v>
      </c>
      <c r="I108" s="475" t="s">
        <v>217</v>
      </c>
      <c r="J108" s="474" t="s">
        <v>216</v>
      </c>
      <c r="K108" s="389" t="s">
        <v>217</v>
      </c>
      <c r="L108" s="474" t="s">
        <v>216</v>
      </c>
      <c r="M108" s="389" t="s">
        <v>217</v>
      </c>
      <c r="N108" s="474" t="s">
        <v>216</v>
      </c>
      <c r="O108" s="389" t="s">
        <v>217</v>
      </c>
      <c r="P108" s="384" t="s">
        <v>216</v>
      </c>
      <c r="Q108" s="475" t="s">
        <v>217</v>
      </c>
      <c r="R108" s="384" t="s">
        <v>216</v>
      </c>
      <c r="S108" s="475" t="s">
        <v>217</v>
      </c>
      <c r="T108" s="474" t="s">
        <v>216</v>
      </c>
      <c r="U108" s="389" t="s">
        <v>217</v>
      </c>
      <c r="V108" s="384" t="s">
        <v>216</v>
      </c>
      <c r="W108" s="475" t="s">
        <v>217</v>
      </c>
      <c r="X108" s="384" t="s">
        <v>216</v>
      </c>
      <c r="Y108" s="475" t="s">
        <v>217</v>
      </c>
      <c r="Z108" s="474" t="s">
        <v>216</v>
      </c>
      <c r="AA108" s="389" t="s">
        <v>217</v>
      </c>
      <c r="AB108" s="474" t="s">
        <v>216</v>
      </c>
      <c r="AC108" s="389" t="s">
        <v>217</v>
      </c>
      <c r="AD108" s="384" t="s">
        <v>216</v>
      </c>
      <c r="AE108" s="475" t="s">
        <v>217</v>
      </c>
      <c r="AF108" s="384" t="s">
        <v>216</v>
      </c>
      <c r="AG108" s="475" t="s">
        <v>217</v>
      </c>
      <c r="AH108" s="474" t="s">
        <v>216</v>
      </c>
      <c r="AI108" s="389" t="s">
        <v>217</v>
      </c>
      <c r="AJ108" s="384" t="s">
        <v>216</v>
      </c>
      <c r="AK108" s="475" t="s">
        <v>217</v>
      </c>
      <c r="AL108" s="474" t="s">
        <v>216</v>
      </c>
      <c r="AM108" s="389" t="s">
        <v>217</v>
      </c>
      <c r="AN108" s="631"/>
      <c r="AO108" s="631"/>
      <c r="AP108" s="631"/>
      <c r="AQ108" s="631"/>
      <c r="AR108" s="372"/>
    </row>
    <row r="109" spans="1:88" x14ac:dyDescent="0.2">
      <c r="A109" s="703" t="s">
        <v>108</v>
      </c>
      <c r="B109" s="521" t="s">
        <v>95</v>
      </c>
      <c r="C109" s="522">
        <f t="shared" ref="C109:C119" si="10">SUM(D109+E109)</f>
        <v>0</v>
      </c>
      <c r="D109" s="522">
        <f t="shared" ref="D109:D117" si="11">SUM(F109+H109+J109+L109+N109+P109+R109+T109+V109+X109+Z109+AB109+AD109+AF109+AH109+AJ109+AL109)</f>
        <v>0</v>
      </c>
      <c r="E109" s="522">
        <f t="shared" ref="E109:E117" si="12">SUM(G109+I109+K109+M109+O109+Q109+S109+U109+W109+Y109+AA109+AC109+AE109+AG109+AI109+AK109+AM109)</f>
        <v>0</v>
      </c>
      <c r="F109" s="401"/>
      <c r="G109" s="486"/>
      <c r="H109" s="401"/>
      <c r="I109" s="486"/>
      <c r="J109" s="401"/>
      <c r="K109" s="415"/>
      <c r="L109" s="401"/>
      <c r="M109" s="415"/>
      <c r="N109" s="401"/>
      <c r="O109" s="415"/>
      <c r="P109" s="401"/>
      <c r="Q109" s="415"/>
      <c r="R109" s="401"/>
      <c r="S109" s="415"/>
      <c r="T109" s="401"/>
      <c r="U109" s="415"/>
      <c r="V109" s="401"/>
      <c r="W109" s="415"/>
      <c r="X109" s="401"/>
      <c r="Y109" s="415"/>
      <c r="Z109" s="401"/>
      <c r="AA109" s="415"/>
      <c r="AB109" s="401"/>
      <c r="AC109" s="415"/>
      <c r="AD109" s="401"/>
      <c r="AE109" s="415"/>
      <c r="AF109" s="401"/>
      <c r="AG109" s="415"/>
      <c r="AH109" s="401"/>
      <c r="AI109" s="415"/>
      <c r="AJ109" s="401"/>
      <c r="AK109" s="415"/>
      <c r="AL109" s="523"/>
      <c r="AM109" s="415"/>
      <c r="AN109" s="460"/>
      <c r="AO109" s="460"/>
      <c r="AP109" s="460"/>
      <c r="AQ109" s="460"/>
      <c r="AR109" s="419" t="s">
        <v>213</v>
      </c>
      <c r="CG109" s="372">
        <v>0</v>
      </c>
      <c r="CH109" s="372">
        <v>0</v>
      </c>
      <c r="CI109" s="372">
        <v>0</v>
      </c>
    </row>
    <row r="110" spans="1:88" x14ac:dyDescent="0.2">
      <c r="A110" s="704"/>
      <c r="B110" s="524" t="s">
        <v>96</v>
      </c>
      <c r="C110" s="507">
        <f t="shared" si="10"/>
        <v>30</v>
      </c>
      <c r="D110" s="507">
        <f t="shared" si="11"/>
        <v>6</v>
      </c>
      <c r="E110" s="507">
        <f t="shared" si="12"/>
        <v>24</v>
      </c>
      <c r="F110" s="497"/>
      <c r="G110" s="467">
        <v>1</v>
      </c>
      <c r="H110" s="497"/>
      <c r="I110" s="467">
        <v>1</v>
      </c>
      <c r="J110" s="497">
        <v>1</v>
      </c>
      <c r="K110" s="438"/>
      <c r="L110" s="497">
        <v>1</v>
      </c>
      <c r="M110" s="438">
        <v>4</v>
      </c>
      <c r="N110" s="497">
        <v>1</v>
      </c>
      <c r="O110" s="438">
        <v>4</v>
      </c>
      <c r="P110" s="497"/>
      <c r="Q110" s="438">
        <v>2</v>
      </c>
      <c r="R110" s="497">
        <v>1</v>
      </c>
      <c r="S110" s="438">
        <v>2</v>
      </c>
      <c r="T110" s="497"/>
      <c r="U110" s="438">
        <v>2</v>
      </c>
      <c r="V110" s="497">
        <v>1</v>
      </c>
      <c r="W110" s="438"/>
      <c r="X110" s="497"/>
      <c r="Y110" s="438">
        <v>2</v>
      </c>
      <c r="Z110" s="497">
        <v>1</v>
      </c>
      <c r="AA110" s="438">
        <v>1</v>
      </c>
      <c r="AB110" s="497"/>
      <c r="AC110" s="438"/>
      <c r="AD110" s="497"/>
      <c r="AE110" s="438">
        <v>3</v>
      </c>
      <c r="AF110" s="497"/>
      <c r="AG110" s="438"/>
      <c r="AH110" s="497"/>
      <c r="AI110" s="438"/>
      <c r="AJ110" s="497"/>
      <c r="AK110" s="438">
        <v>2</v>
      </c>
      <c r="AL110" s="509"/>
      <c r="AM110" s="438"/>
      <c r="AN110" s="437">
        <v>30</v>
      </c>
      <c r="AO110" s="437">
        <v>0</v>
      </c>
      <c r="AP110" s="437">
        <v>0</v>
      </c>
      <c r="AQ110" s="437">
        <v>0</v>
      </c>
      <c r="AR110" s="419" t="s">
        <v>213</v>
      </c>
      <c r="CG110" s="372">
        <v>0</v>
      </c>
      <c r="CH110" s="372">
        <v>0</v>
      </c>
      <c r="CI110" s="372">
        <v>0</v>
      </c>
    </row>
    <row r="111" spans="1:88" x14ac:dyDescent="0.2">
      <c r="A111" s="625" t="s">
        <v>109</v>
      </c>
      <c r="B111" s="521" t="s">
        <v>95</v>
      </c>
      <c r="C111" s="522">
        <f t="shared" si="10"/>
        <v>0</v>
      </c>
      <c r="D111" s="522">
        <f t="shared" si="11"/>
        <v>0</v>
      </c>
      <c r="E111" s="522">
        <f t="shared" si="12"/>
        <v>0</v>
      </c>
      <c r="F111" s="401"/>
      <c r="G111" s="486"/>
      <c r="H111" s="401"/>
      <c r="I111" s="486"/>
      <c r="J111" s="401"/>
      <c r="K111" s="415"/>
      <c r="L111" s="401"/>
      <c r="M111" s="415"/>
      <c r="N111" s="401"/>
      <c r="O111" s="415"/>
      <c r="P111" s="401"/>
      <c r="Q111" s="415"/>
      <c r="R111" s="401"/>
      <c r="S111" s="415"/>
      <c r="T111" s="401"/>
      <c r="U111" s="415"/>
      <c r="V111" s="401"/>
      <c r="W111" s="415"/>
      <c r="X111" s="401"/>
      <c r="Y111" s="415"/>
      <c r="Z111" s="401"/>
      <c r="AA111" s="415"/>
      <c r="AB111" s="401"/>
      <c r="AC111" s="415"/>
      <c r="AD111" s="401"/>
      <c r="AE111" s="415"/>
      <c r="AF111" s="401"/>
      <c r="AG111" s="415"/>
      <c r="AH111" s="401"/>
      <c r="AI111" s="415"/>
      <c r="AJ111" s="401"/>
      <c r="AK111" s="415"/>
      <c r="AL111" s="523"/>
      <c r="AM111" s="415"/>
      <c r="AN111" s="460"/>
      <c r="AO111" s="460"/>
      <c r="AP111" s="460"/>
      <c r="AQ111" s="460"/>
      <c r="AR111" s="419" t="s">
        <v>213</v>
      </c>
      <c r="CG111" s="372">
        <v>0</v>
      </c>
      <c r="CH111" s="372">
        <v>0</v>
      </c>
      <c r="CI111" s="372">
        <v>0</v>
      </c>
    </row>
    <row r="112" spans="1:88" x14ac:dyDescent="0.2">
      <c r="A112" s="626"/>
      <c r="B112" s="525" t="s">
        <v>96</v>
      </c>
      <c r="C112" s="490">
        <f t="shared" si="10"/>
        <v>0</v>
      </c>
      <c r="D112" s="490">
        <f t="shared" si="11"/>
        <v>0</v>
      </c>
      <c r="E112" s="490">
        <f t="shared" si="12"/>
        <v>0</v>
      </c>
      <c r="F112" s="407"/>
      <c r="G112" s="427"/>
      <c r="H112" s="407"/>
      <c r="I112" s="427"/>
      <c r="J112" s="407"/>
      <c r="K112" s="408"/>
      <c r="L112" s="407"/>
      <c r="M112" s="408"/>
      <c r="N112" s="407"/>
      <c r="O112" s="408"/>
      <c r="P112" s="407"/>
      <c r="Q112" s="408"/>
      <c r="R112" s="407"/>
      <c r="S112" s="408"/>
      <c r="T112" s="407"/>
      <c r="U112" s="408"/>
      <c r="V112" s="407"/>
      <c r="W112" s="408"/>
      <c r="X112" s="407"/>
      <c r="Y112" s="408"/>
      <c r="Z112" s="407"/>
      <c r="AA112" s="408"/>
      <c r="AB112" s="407"/>
      <c r="AC112" s="408"/>
      <c r="AD112" s="407"/>
      <c r="AE112" s="408"/>
      <c r="AF112" s="407"/>
      <c r="AG112" s="408"/>
      <c r="AH112" s="407"/>
      <c r="AI112" s="408"/>
      <c r="AJ112" s="407"/>
      <c r="AK112" s="408"/>
      <c r="AL112" s="414"/>
      <c r="AM112" s="408"/>
      <c r="AN112" s="435"/>
      <c r="AO112" s="435"/>
      <c r="AP112" s="435"/>
      <c r="AQ112" s="435"/>
      <c r="AR112" s="419" t="s">
        <v>213</v>
      </c>
      <c r="CG112" s="372">
        <v>0</v>
      </c>
      <c r="CH112" s="372">
        <v>0</v>
      </c>
      <c r="CI112" s="372">
        <v>0</v>
      </c>
    </row>
    <row r="113" spans="1:87" x14ac:dyDescent="0.2">
      <c r="A113" s="627"/>
      <c r="B113" s="524" t="s">
        <v>110</v>
      </c>
      <c r="C113" s="507">
        <f t="shared" si="10"/>
        <v>0</v>
      </c>
      <c r="D113" s="507">
        <f t="shared" si="11"/>
        <v>0</v>
      </c>
      <c r="E113" s="507">
        <f t="shared" si="12"/>
        <v>0</v>
      </c>
      <c r="F113" s="497"/>
      <c r="G113" s="467"/>
      <c r="H113" s="497"/>
      <c r="I113" s="467"/>
      <c r="J113" s="497"/>
      <c r="K113" s="438"/>
      <c r="L113" s="497"/>
      <c r="M113" s="438"/>
      <c r="N113" s="497"/>
      <c r="O113" s="438"/>
      <c r="P113" s="497"/>
      <c r="Q113" s="438"/>
      <c r="R113" s="497"/>
      <c r="S113" s="438"/>
      <c r="T113" s="497"/>
      <c r="U113" s="438"/>
      <c r="V113" s="497"/>
      <c r="W113" s="438"/>
      <c r="X113" s="497"/>
      <c r="Y113" s="438"/>
      <c r="Z113" s="497"/>
      <c r="AA113" s="438"/>
      <c r="AB113" s="497"/>
      <c r="AC113" s="438"/>
      <c r="AD113" s="497"/>
      <c r="AE113" s="438"/>
      <c r="AF113" s="497"/>
      <c r="AG113" s="438"/>
      <c r="AH113" s="497"/>
      <c r="AI113" s="438"/>
      <c r="AJ113" s="497"/>
      <c r="AK113" s="438"/>
      <c r="AL113" s="509"/>
      <c r="AM113" s="438"/>
      <c r="AN113" s="437"/>
      <c r="AO113" s="437"/>
      <c r="AP113" s="437"/>
      <c r="AQ113" s="437"/>
      <c r="AR113" s="419" t="s">
        <v>213</v>
      </c>
      <c r="CG113" s="372">
        <v>0</v>
      </c>
      <c r="CH113" s="372">
        <v>0</v>
      </c>
      <c r="CI113" s="372">
        <v>0</v>
      </c>
    </row>
    <row r="114" spans="1:87" x14ac:dyDescent="0.2">
      <c r="A114" s="628" t="s">
        <v>111</v>
      </c>
      <c r="B114" s="521" t="s">
        <v>95</v>
      </c>
      <c r="C114" s="522">
        <f t="shared" si="10"/>
        <v>0</v>
      </c>
      <c r="D114" s="522">
        <f t="shared" si="11"/>
        <v>0</v>
      </c>
      <c r="E114" s="522">
        <f t="shared" si="12"/>
        <v>0</v>
      </c>
      <c r="F114" s="401"/>
      <c r="G114" s="486"/>
      <c r="H114" s="401"/>
      <c r="I114" s="486"/>
      <c r="J114" s="401"/>
      <c r="K114" s="415"/>
      <c r="L114" s="401"/>
      <c r="M114" s="415"/>
      <c r="N114" s="401"/>
      <c r="O114" s="415"/>
      <c r="P114" s="401"/>
      <c r="Q114" s="415"/>
      <c r="R114" s="401"/>
      <c r="S114" s="415"/>
      <c r="T114" s="401"/>
      <c r="U114" s="415"/>
      <c r="V114" s="401"/>
      <c r="W114" s="486"/>
      <c r="X114" s="401"/>
      <c r="Y114" s="415"/>
      <c r="Z114" s="401"/>
      <c r="AA114" s="415"/>
      <c r="AB114" s="401"/>
      <c r="AC114" s="415"/>
      <c r="AD114" s="401"/>
      <c r="AE114" s="415"/>
      <c r="AF114" s="401"/>
      <c r="AG114" s="415"/>
      <c r="AH114" s="401"/>
      <c r="AI114" s="415"/>
      <c r="AJ114" s="401"/>
      <c r="AK114" s="415"/>
      <c r="AL114" s="523"/>
      <c r="AM114" s="415"/>
      <c r="AN114" s="460"/>
      <c r="AO114" s="460"/>
      <c r="AP114" s="460"/>
      <c r="AQ114" s="460"/>
      <c r="AR114" s="419" t="s">
        <v>213</v>
      </c>
      <c r="CG114" s="372">
        <v>0</v>
      </c>
      <c r="CH114" s="372">
        <v>0</v>
      </c>
      <c r="CI114" s="372">
        <v>0</v>
      </c>
    </row>
    <row r="115" spans="1:87" x14ac:dyDescent="0.2">
      <c r="A115" s="629"/>
      <c r="B115" s="525" t="s">
        <v>96</v>
      </c>
      <c r="C115" s="490">
        <f t="shared" si="10"/>
        <v>21</v>
      </c>
      <c r="D115" s="490">
        <f t="shared" si="11"/>
        <v>16</v>
      </c>
      <c r="E115" s="490">
        <f t="shared" si="12"/>
        <v>5</v>
      </c>
      <c r="F115" s="497"/>
      <c r="G115" s="467"/>
      <c r="H115" s="497"/>
      <c r="I115" s="467"/>
      <c r="J115" s="497"/>
      <c r="K115" s="438"/>
      <c r="L115" s="497">
        <v>1</v>
      </c>
      <c r="M115" s="438"/>
      <c r="N115" s="497">
        <v>1</v>
      </c>
      <c r="O115" s="438"/>
      <c r="P115" s="497">
        <v>2</v>
      </c>
      <c r="Q115" s="438"/>
      <c r="R115" s="497">
        <v>1</v>
      </c>
      <c r="S115" s="438"/>
      <c r="T115" s="497">
        <v>1</v>
      </c>
      <c r="U115" s="438">
        <v>3</v>
      </c>
      <c r="V115" s="497">
        <v>3</v>
      </c>
      <c r="W115" s="438">
        <v>1</v>
      </c>
      <c r="X115" s="497">
        <v>4</v>
      </c>
      <c r="Y115" s="438">
        <v>1</v>
      </c>
      <c r="Z115" s="497">
        <v>3</v>
      </c>
      <c r="AA115" s="438"/>
      <c r="AB115" s="497"/>
      <c r="AC115" s="438"/>
      <c r="AD115" s="497"/>
      <c r="AE115" s="438"/>
      <c r="AF115" s="497"/>
      <c r="AG115" s="438"/>
      <c r="AH115" s="497"/>
      <c r="AI115" s="438"/>
      <c r="AJ115" s="497"/>
      <c r="AK115" s="438"/>
      <c r="AL115" s="509"/>
      <c r="AM115" s="438"/>
      <c r="AN115" s="437">
        <v>21</v>
      </c>
      <c r="AO115" s="437">
        <v>0</v>
      </c>
      <c r="AP115" s="437">
        <v>0</v>
      </c>
      <c r="AQ115" s="437">
        <v>0</v>
      </c>
      <c r="AR115" s="419" t="s">
        <v>213</v>
      </c>
      <c r="CG115" s="372">
        <v>0</v>
      </c>
      <c r="CH115" s="372">
        <v>0</v>
      </c>
      <c r="CI115" s="372">
        <v>0</v>
      </c>
    </row>
    <row r="116" spans="1:87" x14ac:dyDescent="0.2">
      <c r="A116" s="628" t="s">
        <v>112</v>
      </c>
      <c r="B116" s="521" t="s">
        <v>95</v>
      </c>
      <c r="C116" s="522">
        <f t="shared" si="10"/>
        <v>0</v>
      </c>
      <c r="D116" s="522">
        <f t="shared" si="11"/>
        <v>0</v>
      </c>
      <c r="E116" s="522">
        <f t="shared" si="12"/>
        <v>0</v>
      </c>
      <c r="F116" s="401"/>
      <c r="G116" s="486"/>
      <c r="H116" s="401"/>
      <c r="I116" s="486"/>
      <c r="J116" s="401"/>
      <c r="K116" s="415"/>
      <c r="L116" s="401"/>
      <c r="M116" s="415"/>
      <c r="N116" s="401"/>
      <c r="O116" s="415"/>
      <c r="P116" s="401"/>
      <c r="Q116" s="415"/>
      <c r="R116" s="401"/>
      <c r="S116" s="415"/>
      <c r="T116" s="401"/>
      <c r="U116" s="415"/>
      <c r="V116" s="501"/>
      <c r="W116" s="417"/>
      <c r="X116" s="501"/>
      <c r="Y116" s="417"/>
      <c r="Z116" s="501"/>
      <c r="AA116" s="417"/>
      <c r="AB116" s="501"/>
      <c r="AC116" s="417"/>
      <c r="AD116" s="501"/>
      <c r="AE116" s="417"/>
      <c r="AF116" s="501"/>
      <c r="AG116" s="417"/>
      <c r="AH116" s="501"/>
      <c r="AI116" s="417"/>
      <c r="AJ116" s="501"/>
      <c r="AK116" s="417"/>
      <c r="AL116" s="502"/>
      <c r="AM116" s="417"/>
      <c r="AN116" s="460"/>
      <c r="AO116" s="460"/>
      <c r="AP116" s="460"/>
      <c r="AQ116" s="460"/>
      <c r="AR116" s="419" t="s">
        <v>213</v>
      </c>
      <c r="CG116" s="372">
        <v>0</v>
      </c>
      <c r="CH116" s="372">
        <v>0</v>
      </c>
      <c r="CI116" s="372">
        <v>0</v>
      </c>
    </row>
    <row r="117" spans="1:87" x14ac:dyDescent="0.2">
      <c r="A117" s="629"/>
      <c r="B117" s="525" t="s">
        <v>96</v>
      </c>
      <c r="C117" s="490">
        <f t="shared" si="10"/>
        <v>11</v>
      </c>
      <c r="D117" s="490">
        <f t="shared" si="11"/>
        <v>4</v>
      </c>
      <c r="E117" s="490">
        <f t="shared" si="12"/>
        <v>7</v>
      </c>
      <c r="F117" s="497"/>
      <c r="G117" s="467"/>
      <c r="H117" s="497"/>
      <c r="I117" s="467"/>
      <c r="J117" s="497"/>
      <c r="K117" s="438"/>
      <c r="L117" s="497"/>
      <c r="M117" s="438"/>
      <c r="N117" s="497">
        <v>2</v>
      </c>
      <c r="O117" s="438">
        <v>3</v>
      </c>
      <c r="P117" s="497"/>
      <c r="Q117" s="438">
        <v>2</v>
      </c>
      <c r="R117" s="497">
        <v>1</v>
      </c>
      <c r="S117" s="438">
        <v>1</v>
      </c>
      <c r="T117" s="497">
        <v>1</v>
      </c>
      <c r="U117" s="438">
        <v>1</v>
      </c>
      <c r="V117" s="526"/>
      <c r="W117" s="433"/>
      <c r="X117" s="501"/>
      <c r="Y117" s="417"/>
      <c r="Z117" s="501"/>
      <c r="AA117" s="417"/>
      <c r="AB117" s="501"/>
      <c r="AC117" s="417"/>
      <c r="AD117" s="501"/>
      <c r="AE117" s="417"/>
      <c r="AF117" s="501"/>
      <c r="AG117" s="417"/>
      <c r="AH117" s="501"/>
      <c r="AI117" s="417"/>
      <c r="AJ117" s="501"/>
      <c r="AK117" s="417"/>
      <c r="AL117" s="502"/>
      <c r="AM117" s="417"/>
      <c r="AN117" s="503">
        <v>11</v>
      </c>
      <c r="AO117" s="503">
        <v>0</v>
      </c>
      <c r="AP117" s="503">
        <v>0</v>
      </c>
      <c r="AQ117" s="503">
        <v>0</v>
      </c>
      <c r="AR117" s="419" t="s">
        <v>213</v>
      </c>
      <c r="CG117" s="372">
        <v>0</v>
      </c>
      <c r="CH117" s="372">
        <v>0</v>
      </c>
      <c r="CI117" s="372">
        <v>0</v>
      </c>
    </row>
    <row r="118" spans="1:87" x14ac:dyDescent="0.2">
      <c r="A118" s="630" t="s">
        <v>113</v>
      </c>
      <c r="B118" s="527" t="s">
        <v>95</v>
      </c>
      <c r="C118" s="476">
        <f t="shared" si="10"/>
        <v>0</v>
      </c>
      <c r="D118" s="476">
        <f>SUM(L118+N118+P118+R118+T118+V118+X118+Z118+AB118+AD118+AF118+AH118+AJ118+AL118)</f>
        <v>0</v>
      </c>
      <c r="E118" s="476">
        <f>SUM(M118+O118+Q118+S118+U118+W118+Y118+AA118+AC118+AE118+AG118+AI118+AK118+AM118)</f>
        <v>0</v>
      </c>
      <c r="F118" s="528"/>
      <c r="G118" s="529"/>
      <c r="H118" s="528"/>
      <c r="I118" s="529"/>
      <c r="J118" s="528"/>
      <c r="K118" s="529"/>
      <c r="L118" s="404"/>
      <c r="M118" s="413"/>
      <c r="N118" s="478"/>
      <c r="O118" s="413"/>
      <c r="P118" s="478"/>
      <c r="Q118" s="413"/>
      <c r="R118" s="478"/>
      <c r="S118" s="413"/>
      <c r="T118" s="478"/>
      <c r="U118" s="413"/>
      <c r="V118" s="478"/>
      <c r="W118" s="413"/>
      <c r="X118" s="478"/>
      <c r="Y118" s="413"/>
      <c r="Z118" s="478"/>
      <c r="AA118" s="413"/>
      <c r="AB118" s="478"/>
      <c r="AC118" s="413"/>
      <c r="AD118" s="478"/>
      <c r="AE118" s="413"/>
      <c r="AF118" s="478"/>
      <c r="AG118" s="413"/>
      <c r="AH118" s="478"/>
      <c r="AI118" s="413"/>
      <c r="AJ118" s="478"/>
      <c r="AK118" s="413"/>
      <c r="AL118" s="480"/>
      <c r="AM118" s="413"/>
      <c r="AN118" s="481"/>
      <c r="AO118" s="481"/>
      <c r="AP118" s="481"/>
      <c r="AQ118" s="481"/>
      <c r="AR118" s="419" t="s">
        <v>213</v>
      </c>
      <c r="CG118" s="372">
        <v>0</v>
      </c>
      <c r="CH118" s="372">
        <v>0</v>
      </c>
      <c r="CI118" s="372">
        <v>0</v>
      </c>
    </row>
    <row r="119" spans="1:87" x14ac:dyDescent="0.2">
      <c r="A119" s="631"/>
      <c r="B119" s="524" t="s">
        <v>96</v>
      </c>
      <c r="C119" s="507">
        <f t="shared" si="10"/>
        <v>24</v>
      </c>
      <c r="D119" s="507">
        <f>SUM(L119+N119+P119+R119+T119+V119+X119+Z119+AB119+AD119+AF119+AH119+AJ119+AL119)</f>
        <v>3</v>
      </c>
      <c r="E119" s="507">
        <f>SUM(M119+O119+Q119+S119+U119+W119+Y119+AA119+AC119+AE119+AG119+AI119+AK119+AM119)</f>
        <v>21</v>
      </c>
      <c r="F119" s="495"/>
      <c r="G119" s="496"/>
      <c r="H119" s="495"/>
      <c r="I119" s="496"/>
      <c r="J119" s="495"/>
      <c r="K119" s="496"/>
      <c r="L119" s="530"/>
      <c r="M119" s="438">
        <v>2</v>
      </c>
      <c r="N119" s="497"/>
      <c r="O119" s="438">
        <v>2</v>
      </c>
      <c r="P119" s="497"/>
      <c r="Q119" s="438">
        <v>2</v>
      </c>
      <c r="R119" s="497">
        <v>1</v>
      </c>
      <c r="S119" s="438">
        <v>3</v>
      </c>
      <c r="T119" s="497">
        <v>1</v>
      </c>
      <c r="U119" s="438">
        <v>2</v>
      </c>
      <c r="V119" s="497">
        <v>1</v>
      </c>
      <c r="W119" s="438">
        <v>5</v>
      </c>
      <c r="X119" s="497"/>
      <c r="Y119" s="438">
        <v>4</v>
      </c>
      <c r="Z119" s="497"/>
      <c r="AA119" s="438">
        <v>1</v>
      </c>
      <c r="AB119" s="497"/>
      <c r="AC119" s="438"/>
      <c r="AD119" s="497"/>
      <c r="AE119" s="438"/>
      <c r="AF119" s="497"/>
      <c r="AG119" s="438"/>
      <c r="AH119" s="497"/>
      <c r="AI119" s="438"/>
      <c r="AJ119" s="497"/>
      <c r="AK119" s="438"/>
      <c r="AL119" s="509"/>
      <c r="AM119" s="438"/>
      <c r="AN119" s="437">
        <v>24</v>
      </c>
      <c r="AO119" s="437">
        <v>0</v>
      </c>
      <c r="AP119" s="437">
        <v>0</v>
      </c>
      <c r="AQ119" s="437">
        <v>0</v>
      </c>
      <c r="AR119" s="419" t="s">
        <v>213</v>
      </c>
      <c r="CG119" s="372">
        <v>0</v>
      </c>
      <c r="CH119" s="372">
        <v>0</v>
      </c>
      <c r="CI119" s="372">
        <v>0</v>
      </c>
    </row>
    <row r="120" spans="1:87" x14ac:dyDescent="0.2">
      <c r="AA120" s="373"/>
      <c r="AB120" s="471"/>
      <c r="AC120" s="373"/>
      <c r="AD120" s="373"/>
      <c r="AE120" s="373"/>
    </row>
    <row r="121" spans="1:87" ht="39" customHeight="1" x14ac:dyDescent="0.2">
      <c r="AA121" s="373"/>
      <c r="AB121" s="471"/>
      <c r="AC121" s="373"/>
      <c r="AD121" s="373"/>
      <c r="AE121" s="373"/>
    </row>
    <row r="122" spans="1:87" x14ac:dyDescent="0.2">
      <c r="AA122" s="373"/>
      <c r="AB122" s="471"/>
      <c r="AC122" s="373"/>
      <c r="AD122" s="373"/>
      <c r="AE122" s="373"/>
    </row>
    <row r="123" spans="1:87" x14ac:dyDescent="0.2">
      <c r="AA123" s="373"/>
      <c r="AB123" s="471"/>
      <c r="AC123" s="373"/>
      <c r="AD123" s="373"/>
      <c r="AE123" s="373"/>
    </row>
    <row r="124" spans="1:87" x14ac:dyDescent="0.2">
      <c r="AA124" s="373"/>
      <c r="AB124" s="471"/>
      <c r="AC124" s="373"/>
      <c r="AD124" s="373"/>
      <c r="AE124" s="373"/>
    </row>
    <row r="125" spans="1:87" x14ac:dyDescent="0.2">
      <c r="AA125" s="373"/>
      <c r="AB125" s="471"/>
      <c r="AC125" s="373"/>
      <c r="AD125" s="373"/>
      <c r="AE125" s="373"/>
    </row>
    <row r="126" spans="1:87" x14ac:dyDescent="0.2">
      <c r="AA126" s="373"/>
      <c r="AB126" s="471"/>
      <c r="AC126" s="373"/>
      <c r="AD126" s="373"/>
      <c r="AE126" s="373"/>
    </row>
    <row r="127" spans="1:87" x14ac:dyDescent="0.2">
      <c r="AA127" s="373"/>
      <c r="AB127" s="471"/>
      <c r="AC127" s="373"/>
      <c r="AD127" s="373"/>
      <c r="AE127" s="373"/>
    </row>
    <row r="128" spans="1:87" x14ac:dyDescent="0.2">
      <c r="AA128" s="373"/>
      <c r="AB128" s="373"/>
      <c r="AC128" s="373"/>
      <c r="AD128" s="471"/>
      <c r="AE128" s="373"/>
    </row>
    <row r="129" spans="1:43" x14ac:dyDescent="0.2">
      <c r="AA129" s="373"/>
      <c r="AB129" s="373"/>
      <c r="AC129" s="373"/>
      <c r="AD129" s="471"/>
      <c r="AE129" s="373"/>
    </row>
    <row r="130" spans="1:43" x14ac:dyDescent="0.2">
      <c r="AA130" s="471"/>
      <c r="AB130" s="471"/>
      <c r="AC130" s="471"/>
      <c r="AD130" s="471"/>
      <c r="AE130" s="471"/>
      <c r="AF130" s="471"/>
      <c r="AG130" s="373"/>
      <c r="AH130" s="373"/>
      <c r="AI130" s="373"/>
      <c r="AJ130" s="373"/>
      <c r="AK130" s="471"/>
      <c r="AL130" s="373"/>
    </row>
    <row r="131" spans="1:43" x14ac:dyDescent="0.2">
      <c r="AA131" s="471"/>
      <c r="AB131" s="471"/>
      <c r="AC131" s="471"/>
      <c r="AD131" s="471"/>
      <c r="AE131" s="471"/>
      <c r="AF131" s="471"/>
      <c r="AG131" s="373"/>
      <c r="AH131" s="373"/>
      <c r="AI131" s="373"/>
      <c r="AJ131" s="373"/>
      <c r="AK131" s="373"/>
      <c r="AL131" s="373"/>
    </row>
    <row r="132" spans="1:43" x14ac:dyDescent="0.2">
      <c r="AA132" s="471"/>
      <c r="AB132" s="471"/>
      <c r="AC132" s="471"/>
      <c r="AD132" s="471"/>
      <c r="AE132" s="471"/>
      <c r="AF132" s="471"/>
      <c r="AG132" s="373"/>
      <c r="AH132" s="373"/>
      <c r="AI132" s="373"/>
      <c r="AJ132" s="373"/>
      <c r="AK132" s="373"/>
      <c r="AL132" s="373"/>
    </row>
    <row r="133" spans="1:43" x14ac:dyDescent="0.2">
      <c r="AA133" s="471"/>
      <c r="AB133" s="471"/>
      <c r="AC133" s="471"/>
      <c r="AD133" s="471"/>
      <c r="AE133" s="471"/>
      <c r="AF133" s="471"/>
      <c r="AG133" s="373"/>
      <c r="AH133" s="373"/>
      <c r="AI133" s="373"/>
      <c r="AJ133" s="373"/>
      <c r="AK133" s="373"/>
      <c r="AL133" s="373"/>
    </row>
    <row r="134" spans="1:43" x14ac:dyDescent="0.2">
      <c r="AA134" s="471"/>
      <c r="AB134" s="471"/>
      <c r="AC134" s="471"/>
      <c r="AD134" s="471"/>
      <c r="AE134" s="471"/>
      <c r="AF134" s="471"/>
      <c r="AG134" s="373"/>
      <c r="AH134" s="373"/>
      <c r="AI134" s="373"/>
      <c r="AJ134" s="373"/>
      <c r="AK134" s="373"/>
      <c r="AL134" s="373"/>
    </row>
    <row r="135" spans="1:43" x14ac:dyDescent="0.2">
      <c r="AA135" s="471"/>
      <c r="AB135" s="471"/>
      <c r="AC135" s="471"/>
      <c r="AD135" s="471"/>
      <c r="AE135" s="471"/>
      <c r="AF135" s="471"/>
      <c r="AG135" s="373"/>
      <c r="AH135" s="373"/>
      <c r="AI135" s="373"/>
      <c r="AJ135" s="373"/>
      <c r="AK135" s="373"/>
      <c r="AL135" s="373"/>
    </row>
    <row r="136" spans="1:43" x14ac:dyDescent="0.2">
      <c r="AA136" s="471"/>
      <c r="AB136" s="471"/>
      <c r="AC136" s="471"/>
      <c r="AD136" s="471"/>
      <c r="AE136" s="471"/>
      <c r="AF136" s="471"/>
      <c r="AG136" s="373"/>
      <c r="AH136" s="373"/>
      <c r="AI136" s="373"/>
      <c r="AJ136" s="373"/>
      <c r="AK136" s="373"/>
      <c r="AL136" s="373"/>
    </row>
    <row r="137" spans="1:43" x14ac:dyDescent="0.2">
      <c r="AA137" s="471"/>
      <c r="AB137" s="471"/>
      <c r="AC137" s="471"/>
      <c r="AD137" s="471"/>
      <c r="AE137" s="471"/>
      <c r="AF137" s="471"/>
      <c r="AG137" s="373"/>
      <c r="AH137" s="373"/>
      <c r="AI137" s="373"/>
      <c r="AJ137" s="373"/>
      <c r="AK137" s="373"/>
      <c r="AL137" s="373"/>
    </row>
    <row r="138" spans="1:43" x14ac:dyDescent="0.2">
      <c r="A138" s="373"/>
      <c r="B138" s="471"/>
      <c r="C138" s="471"/>
      <c r="D138" s="471"/>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1"/>
      <c r="AA138" s="471"/>
      <c r="AB138" s="471"/>
      <c r="AC138" s="471"/>
      <c r="AD138" s="471"/>
      <c r="AE138" s="471"/>
      <c r="AF138" s="471"/>
      <c r="AG138" s="471"/>
      <c r="AH138" s="471"/>
      <c r="AI138" s="531"/>
      <c r="AJ138" s="471"/>
      <c r="AK138" s="471"/>
      <c r="AL138" s="373"/>
      <c r="AM138" s="373"/>
      <c r="AN138" s="373"/>
      <c r="AO138" s="373"/>
      <c r="AP138" s="471"/>
      <c r="AQ138" s="532"/>
    </row>
    <row r="195" spans="1:2" hidden="1" x14ac:dyDescent="0.2">
      <c r="A195" s="533">
        <f>SUM(B69,B88,C104,C109:C119,AW69,AS69:AT69,X69:AW69)</f>
        <v>26234</v>
      </c>
      <c r="B195" s="533">
        <f>SUM(CG7:CK121)</f>
        <v>0</v>
      </c>
    </row>
    <row r="197" spans="1:2" ht="15" customHeight="1" x14ac:dyDescent="0.2"/>
  </sheetData>
  <mergeCells count="87">
    <mergeCell ref="A104:B104"/>
    <mergeCell ref="A109:A110"/>
    <mergeCell ref="AS9:AT10"/>
    <mergeCell ref="AU9:AW10"/>
    <mergeCell ref="A97:B97"/>
    <mergeCell ref="A90:B92"/>
    <mergeCell ref="C90:E91"/>
    <mergeCell ref="F90:AM90"/>
    <mergeCell ref="AD91:AE91"/>
    <mergeCell ref="AK9:AL10"/>
    <mergeCell ref="AM9:AN10"/>
    <mergeCell ref="AO9:AP10"/>
    <mergeCell ref="AQ9:AQ11"/>
    <mergeCell ref="AR9:AR11"/>
    <mergeCell ref="A6:AD6"/>
    <mergeCell ref="AP5:AP8"/>
    <mergeCell ref="AQ5:AR8"/>
    <mergeCell ref="AS7:AU8"/>
    <mergeCell ref="AB10:AE10"/>
    <mergeCell ref="A9:A11"/>
    <mergeCell ref="B9:W9"/>
    <mergeCell ref="AF9:AG10"/>
    <mergeCell ref="AH9:AI10"/>
    <mergeCell ref="AJ9:AJ11"/>
    <mergeCell ref="B10:B11"/>
    <mergeCell ref="C10:S10"/>
    <mergeCell ref="T10:U10"/>
    <mergeCell ref="V10:W10"/>
    <mergeCell ref="X9:AE9"/>
    <mergeCell ref="X10:AA10"/>
    <mergeCell ref="AN90:AN92"/>
    <mergeCell ref="AO90:AO92"/>
    <mergeCell ref="AP90:AP92"/>
    <mergeCell ref="AQ90:AQ92"/>
    <mergeCell ref="F91:G91"/>
    <mergeCell ref="H91:I91"/>
    <mergeCell ref="J91:K91"/>
    <mergeCell ref="L91:M91"/>
    <mergeCell ref="N91:O91"/>
    <mergeCell ref="P91:Q91"/>
    <mergeCell ref="R91:S91"/>
    <mergeCell ref="T91:U91"/>
    <mergeCell ref="V91:W91"/>
    <mergeCell ref="X91:Y91"/>
    <mergeCell ref="Z91:AA91"/>
    <mergeCell ref="AB91:AC91"/>
    <mergeCell ref="AF91:AG91"/>
    <mergeCell ref="AH91:AI91"/>
    <mergeCell ref="AJ91:AK91"/>
    <mergeCell ref="AL91:AM91"/>
    <mergeCell ref="A93:B93"/>
    <mergeCell ref="A94:A96"/>
    <mergeCell ref="A106:A108"/>
    <mergeCell ref="B106:B108"/>
    <mergeCell ref="C106:E107"/>
    <mergeCell ref="F106:AM106"/>
    <mergeCell ref="AD107:AE107"/>
    <mergeCell ref="AF107:AG107"/>
    <mergeCell ref="AH107:AI107"/>
    <mergeCell ref="AJ107:AK107"/>
    <mergeCell ref="AL107:AM107"/>
    <mergeCell ref="A98:B98"/>
    <mergeCell ref="A99:B99"/>
    <mergeCell ref="A100:B100"/>
    <mergeCell ref="A101:B101"/>
    <mergeCell ref="A102:B102"/>
    <mergeCell ref="A103:B103"/>
    <mergeCell ref="AO106:AO108"/>
    <mergeCell ref="AP106:AP108"/>
    <mergeCell ref="AQ106:AQ108"/>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111:A113"/>
    <mergeCell ref="A114:A115"/>
    <mergeCell ref="A116:A117"/>
    <mergeCell ref="A118:A119"/>
    <mergeCell ref="AN106:AN108"/>
  </mergeCells>
  <dataValidations count="2">
    <dataValidation type="whole" allowBlank="1" showInputMessage="1" showErrorMessage="1" errorTitle="Error" error="Por favor ingrese números enteros" sqref="AO11:AP11">
      <formula1>0</formula1>
      <formula2>10000000000</formula2>
    </dataValidation>
    <dataValidation type="whole" allowBlank="1" showInputMessage="1" showErrorMessage="1" errorTitle="ERROR" error="Por favor ingrese solo Números." sqref="AT50:AT69 AT9:AT48 AU9:XFD69 A1:XFD8 A70:XFD1048576 AQ9:AS69 AO12:AP69 A9:AN69">
      <formula1>0</formula1>
      <formula2>1000000000000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7"/>
  <sheetViews>
    <sheetView tabSelected="1" workbookViewId="0">
      <selection activeCell="D7" sqref="D7"/>
    </sheetView>
  </sheetViews>
  <sheetFormatPr baseColWidth="10" defaultRowHeight="14.25" x14ac:dyDescent="0.2"/>
  <cols>
    <col min="1" max="1" width="67.28515625" style="371" customWidth="1"/>
    <col min="2" max="2" width="20.85546875" style="371" customWidth="1"/>
    <col min="3" max="5" width="14.140625" style="371" customWidth="1"/>
    <col min="6" max="6" width="11.42578125" style="371"/>
    <col min="7" max="7" width="12.5703125" style="371" customWidth="1"/>
    <col min="8" max="35" width="11.42578125" style="371"/>
    <col min="36" max="36" width="14.28515625" style="371" customWidth="1"/>
    <col min="37" max="40" width="11.42578125" style="371"/>
    <col min="41" max="41" width="13.5703125" style="371" customWidth="1"/>
    <col min="42" max="42" width="14.42578125" style="371" customWidth="1"/>
    <col min="43" max="44" width="11.42578125" style="371"/>
    <col min="45" max="45" width="13.42578125" style="371" customWidth="1"/>
    <col min="46" max="46" width="17.28515625" style="371" customWidth="1"/>
    <col min="47" max="47" width="14.42578125" style="371" customWidth="1"/>
    <col min="48" max="48" width="11.42578125" style="371"/>
    <col min="49" max="49" width="14" style="371" customWidth="1"/>
    <col min="50" max="50" width="11.42578125" style="371"/>
    <col min="51" max="51" width="13.5703125" style="371" customWidth="1"/>
    <col min="52" max="75" width="11.42578125" style="371"/>
    <col min="76" max="96" width="21.5703125" style="372" customWidth="1"/>
    <col min="97" max="97" width="21.5703125" style="371" customWidth="1"/>
    <col min="98" max="16384" width="11.42578125" style="371"/>
  </cols>
  <sheetData>
    <row r="1" spans="1:98" x14ac:dyDescent="0.2">
      <c r="A1" s="370" t="s">
        <v>0</v>
      </c>
    </row>
    <row r="2" spans="1:98" x14ac:dyDescent="0.2">
      <c r="A2" s="370" t="str">
        <f>CONCATENATE("COMUNA: ",[6]NOMBRE!B2," - ","( ",[6]NOMBRE!C2,[6]NOMBRE!D2,[6]NOMBRE!E2,[6]NOMBRE!F2,[6]NOMBRE!G2," )")</f>
        <v>COMUNA: Linares - ( 07401 )</v>
      </c>
    </row>
    <row r="3" spans="1:98" x14ac:dyDescent="0.2">
      <c r="A3" s="370" t="str">
        <f>CONCATENATE("ESTABLECIMIENTO/ESTRATEGIA: ",[6]NOMBRE!B3," - ","( ",[6]NOMBRE!C3,[6]NOMBRE!D3,[6]NOMBRE!E3,[6]NOMBRE!F3,[6]NOMBRE!G3,[6]NOMBRE!H3," )")</f>
        <v>ESTABLECIMIENTO/ESTRATEGIA: Hospital Presidente Carlos Ibáñez del Campo - ( 116108 )</v>
      </c>
    </row>
    <row r="4" spans="1:98" x14ac:dyDescent="0.2">
      <c r="A4" s="370" t="str">
        <f>CONCATENATE("MES: ",[6]NOMBRE!B6," - ","( ",[6]NOMBRE!C6,[6]NOMBRE!D6," )")</f>
        <v>MES: JUNIO - ( 06 )</v>
      </c>
    </row>
    <row r="5" spans="1:98" ht="15" customHeight="1" x14ac:dyDescent="0.2">
      <c r="A5" s="370" t="str">
        <f>CONCATENATE("AÑO: ",[6]NOMBRE!B7)</f>
        <v>AÑO: 2017</v>
      </c>
      <c r="AP5" s="655"/>
      <c r="AQ5" s="657"/>
      <c r="AR5" s="657"/>
    </row>
    <row r="6" spans="1:98" ht="15" x14ac:dyDescent="0.2">
      <c r="A6" s="654" t="s">
        <v>1</v>
      </c>
      <c r="B6" s="654"/>
      <c r="C6" s="654"/>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373"/>
      <c r="AF6" s="373"/>
      <c r="AG6" s="373"/>
      <c r="AH6" s="374"/>
      <c r="AI6" s="373"/>
      <c r="AJ6" s="373"/>
      <c r="AK6" s="374"/>
      <c r="AL6" s="373"/>
      <c r="AM6" s="373"/>
      <c r="AN6" s="375"/>
      <c r="AP6" s="655"/>
      <c r="AQ6" s="657"/>
      <c r="AR6" s="657"/>
    </row>
    <row r="7" spans="1:98" ht="15" customHeight="1" x14ac:dyDescent="0.2">
      <c r="A7" s="376"/>
      <c r="B7" s="376"/>
      <c r="C7" s="376"/>
      <c r="D7" s="376"/>
      <c r="E7" s="376"/>
      <c r="F7" s="376"/>
      <c r="G7" s="376"/>
      <c r="H7" s="376"/>
      <c r="I7" s="376"/>
      <c r="J7" s="376"/>
      <c r="K7" s="376"/>
      <c r="L7" s="376"/>
      <c r="M7" s="376"/>
      <c r="N7" s="376"/>
      <c r="O7" s="376"/>
      <c r="P7" s="376"/>
      <c r="Q7" s="376"/>
      <c r="R7" s="376"/>
      <c r="S7" s="376"/>
      <c r="T7" s="376"/>
      <c r="U7" s="376"/>
      <c r="V7" s="376"/>
      <c r="W7" s="376"/>
      <c r="X7" s="376"/>
      <c r="Y7" s="376"/>
      <c r="Z7" s="377"/>
      <c r="AA7" s="377"/>
      <c r="AB7" s="377"/>
      <c r="AC7" s="377"/>
      <c r="AD7" s="377"/>
      <c r="AE7" s="373"/>
      <c r="AF7" s="373"/>
      <c r="AG7" s="373"/>
      <c r="AH7" s="374"/>
      <c r="AI7" s="373"/>
      <c r="AJ7" s="373"/>
      <c r="AK7" s="374"/>
      <c r="AL7" s="373"/>
      <c r="AM7" s="373"/>
      <c r="AN7" s="375"/>
      <c r="AP7" s="655"/>
      <c r="AQ7" s="657"/>
      <c r="AR7" s="657"/>
      <c r="AS7" s="659"/>
      <c r="AT7" s="660"/>
      <c r="AU7" s="660"/>
    </row>
    <row r="8" spans="1:98" x14ac:dyDescent="0.2">
      <c r="A8" s="378" t="s">
        <v>125</v>
      </c>
      <c r="B8" s="379"/>
      <c r="C8" s="380"/>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1"/>
      <c r="AE8" s="382"/>
      <c r="AF8" s="382"/>
      <c r="AG8" s="382"/>
      <c r="AH8" s="382"/>
      <c r="AI8" s="373"/>
      <c r="AJ8" s="373"/>
      <c r="AK8" s="374"/>
      <c r="AL8" s="373"/>
      <c r="AM8" s="373"/>
      <c r="AN8" s="375"/>
      <c r="AP8" s="656"/>
      <c r="AQ8" s="658"/>
      <c r="AR8" s="658"/>
      <c r="AS8" s="661"/>
      <c r="AT8" s="662"/>
      <c r="AU8" s="662"/>
    </row>
    <row r="9" spans="1:98" ht="39" customHeight="1" x14ac:dyDescent="0.2">
      <c r="A9" s="663" t="s">
        <v>2</v>
      </c>
      <c r="B9" s="666" t="s">
        <v>3</v>
      </c>
      <c r="C9" s="667"/>
      <c r="D9" s="667"/>
      <c r="E9" s="667"/>
      <c r="F9" s="667"/>
      <c r="G9" s="667"/>
      <c r="H9" s="667"/>
      <c r="I9" s="667"/>
      <c r="J9" s="667"/>
      <c r="K9" s="667"/>
      <c r="L9" s="667"/>
      <c r="M9" s="667"/>
      <c r="N9" s="667"/>
      <c r="O9" s="667"/>
      <c r="P9" s="667"/>
      <c r="Q9" s="667"/>
      <c r="R9" s="667"/>
      <c r="S9" s="667"/>
      <c r="T9" s="667"/>
      <c r="U9" s="667"/>
      <c r="V9" s="667"/>
      <c r="W9" s="667"/>
      <c r="X9" s="663" t="s">
        <v>15</v>
      </c>
      <c r="Y9" s="677"/>
      <c r="Z9" s="677"/>
      <c r="AA9" s="677"/>
      <c r="AB9" s="677"/>
      <c r="AC9" s="677"/>
      <c r="AD9" s="677"/>
      <c r="AE9" s="672"/>
      <c r="AF9" s="668" t="s">
        <v>4</v>
      </c>
      <c r="AG9" s="669"/>
      <c r="AH9" s="663" t="s">
        <v>5</v>
      </c>
      <c r="AI9" s="672"/>
      <c r="AJ9" s="674" t="s">
        <v>6</v>
      </c>
      <c r="AK9" s="663" t="s">
        <v>7</v>
      </c>
      <c r="AL9" s="672"/>
      <c r="AM9" s="663" t="s">
        <v>8</v>
      </c>
      <c r="AN9" s="672"/>
      <c r="AO9" s="678" t="s">
        <v>222</v>
      </c>
      <c r="AP9" s="678"/>
      <c r="AQ9" s="679" t="s">
        <v>126</v>
      </c>
      <c r="AR9" s="682" t="s">
        <v>127</v>
      </c>
      <c r="AS9" s="685" t="s">
        <v>128</v>
      </c>
      <c r="AT9" s="686"/>
      <c r="AU9" s="663" t="s">
        <v>129</v>
      </c>
      <c r="AV9" s="677"/>
      <c r="AW9" s="677"/>
      <c r="AX9" s="383"/>
      <c r="BX9" s="371"/>
      <c r="BY9" s="371"/>
      <c r="CS9" s="372"/>
      <c r="CT9" s="372"/>
    </row>
    <row r="10" spans="1:98" x14ac:dyDescent="0.2">
      <c r="A10" s="664"/>
      <c r="B10" s="630" t="s">
        <v>11</v>
      </c>
      <c r="C10" s="663" t="s">
        <v>12</v>
      </c>
      <c r="D10" s="677"/>
      <c r="E10" s="677"/>
      <c r="F10" s="677"/>
      <c r="G10" s="677"/>
      <c r="H10" s="677"/>
      <c r="I10" s="677"/>
      <c r="J10" s="677"/>
      <c r="K10" s="677"/>
      <c r="L10" s="677"/>
      <c r="M10" s="677"/>
      <c r="N10" s="677"/>
      <c r="O10" s="677"/>
      <c r="P10" s="677"/>
      <c r="Q10" s="677"/>
      <c r="R10" s="677"/>
      <c r="S10" s="672"/>
      <c r="T10" s="663" t="s">
        <v>13</v>
      </c>
      <c r="U10" s="672"/>
      <c r="V10" s="635" t="s">
        <v>14</v>
      </c>
      <c r="W10" s="636"/>
      <c r="X10" s="645" t="s">
        <v>16</v>
      </c>
      <c r="Y10" s="645"/>
      <c r="Z10" s="645"/>
      <c r="AA10" s="636"/>
      <c r="AB10" s="635" t="s">
        <v>17</v>
      </c>
      <c r="AC10" s="645"/>
      <c r="AD10" s="645"/>
      <c r="AE10" s="636"/>
      <c r="AF10" s="670"/>
      <c r="AG10" s="671"/>
      <c r="AH10" s="665"/>
      <c r="AI10" s="673"/>
      <c r="AJ10" s="675"/>
      <c r="AK10" s="665"/>
      <c r="AL10" s="673"/>
      <c r="AM10" s="665"/>
      <c r="AN10" s="673"/>
      <c r="AO10" s="678"/>
      <c r="AP10" s="678"/>
      <c r="AQ10" s="680"/>
      <c r="AR10" s="683"/>
      <c r="AS10" s="687"/>
      <c r="AT10" s="688"/>
      <c r="AU10" s="665"/>
      <c r="AV10" s="689"/>
      <c r="AW10" s="673"/>
      <c r="BX10" s="371"/>
      <c r="BY10" s="371"/>
      <c r="CS10" s="372"/>
      <c r="CT10" s="372"/>
    </row>
    <row r="11" spans="1:98" ht="63.75" customHeight="1" x14ac:dyDescent="0.2">
      <c r="A11" s="665"/>
      <c r="B11" s="631"/>
      <c r="C11" s="384" t="s">
        <v>18</v>
      </c>
      <c r="D11" s="385" t="s">
        <v>19</v>
      </c>
      <c r="E11" s="386" t="s">
        <v>20</v>
      </c>
      <c r="F11" s="386" t="s">
        <v>21</v>
      </c>
      <c r="G11" s="386" t="s">
        <v>22</v>
      </c>
      <c r="H11" s="387" t="s">
        <v>23</v>
      </c>
      <c r="I11" s="387" t="s">
        <v>24</v>
      </c>
      <c r="J11" s="387" t="s">
        <v>25</v>
      </c>
      <c r="K11" s="387" t="s">
        <v>26</v>
      </c>
      <c r="L11" s="387" t="s">
        <v>27</v>
      </c>
      <c r="M11" s="387" t="s">
        <v>28</v>
      </c>
      <c r="N11" s="387" t="s">
        <v>29</v>
      </c>
      <c r="O11" s="387" t="s">
        <v>30</v>
      </c>
      <c r="P11" s="387" t="s">
        <v>31</v>
      </c>
      <c r="Q11" s="387" t="s">
        <v>32</v>
      </c>
      <c r="R11" s="387" t="s">
        <v>33</v>
      </c>
      <c r="S11" s="388" t="s">
        <v>34</v>
      </c>
      <c r="T11" s="384" t="s">
        <v>9</v>
      </c>
      <c r="U11" s="389" t="s">
        <v>35</v>
      </c>
      <c r="V11" s="390" t="s">
        <v>36</v>
      </c>
      <c r="W11" s="389" t="s">
        <v>37</v>
      </c>
      <c r="X11" s="391" t="s">
        <v>38</v>
      </c>
      <c r="Y11" s="392" t="s">
        <v>39</v>
      </c>
      <c r="Z11" s="386" t="s">
        <v>40</v>
      </c>
      <c r="AA11" s="389" t="s">
        <v>41</v>
      </c>
      <c r="AB11" s="392" t="s">
        <v>38</v>
      </c>
      <c r="AC11" s="392" t="s">
        <v>39</v>
      </c>
      <c r="AD11" s="386" t="s">
        <v>40</v>
      </c>
      <c r="AE11" s="389" t="s">
        <v>41</v>
      </c>
      <c r="AF11" s="393" t="s">
        <v>42</v>
      </c>
      <c r="AG11" s="394" t="s">
        <v>43</v>
      </c>
      <c r="AH11" s="384" t="s">
        <v>9</v>
      </c>
      <c r="AI11" s="389" t="s">
        <v>35</v>
      </c>
      <c r="AJ11" s="676"/>
      <c r="AK11" s="384" t="s">
        <v>9</v>
      </c>
      <c r="AL11" s="389" t="s">
        <v>35</v>
      </c>
      <c r="AM11" s="384" t="s">
        <v>9</v>
      </c>
      <c r="AN11" s="389" t="s">
        <v>35</v>
      </c>
      <c r="AO11" s="395" t="s">
        <v>223</v>
      </c>
      <c r="AP11" s="395" t="s">
        <v>224</v>
      </c>
      <c r="AQ11" s="681"/>
      <c r="AR11" s="684"/>
      <c r="AS11" s="396" t="s">
        <v>16</v>
      </c>
      <c r="AT11" s="396" t="s">
        <v>10</v>
      </c>
      <c r="AU11" s="397" t="s">
        <v>130</v>
      </c>
      <c r="AV11" s="397" t="s">
        <v>131</v>
      </c>
      <c r="AW11" s="398" t="s">
        <v>132</v>
      </c>
      <c r="BX11" s="371"/>
      <c r="BY11" s="371"/>
      <c r="CS11" s="372"/>
      <c r="CT11" s="372"/>
    </row>
    <row r="12" spans="1:98" x14ac:dyDescent="0.2">
      <c r="A12" s="399" t="s">
        <v>133</v>
      </c>
      <c r="B12" s="400">
        <f>SUM(C12+D12+E12+F12+G12+H12+I12+J12+K12)</f>
        <v>291</v>
      </c>
      <c r="C12" s="401">
        <v>111</v>
      </c>
      <c r="D12" s="402">
        <v>91</v>
      </c>
      <c r="E12" s="403">
        <v>89</v>
      </c>
      <c r="F12" s="403"/>
      <c r="G12" s="404"/>
      <c r="H12" s="404"/>
      <c r="I12" s="404"/>
      <c r="J12" s="404"/>
      <c r="K12" s="404"/>
      <c r="L12" s="405"/>
      <c r="M12" s="405"/>
      <c r="N12" s="405"/>
      <c r="O12" s="405"/>
      <c r="P12" s="405"/>
      <c r="Q12" s="405"/>
      <c r="R12" s="405"/>
      <c r="S12" s="406"/>
      <c r="T12" s="407">
        <v>291</v>
      </c>
      <c r="U12" s="408"/>
      <c r="V12" s="407">
        <v>132</v>
      </c>
      <c r="W12" s="408">
        <v>159</v>
      </c>
      <c r="X12" s="409">
        <f t="shared" ref="X12:X37" si="0">SUM(Y12+Z12+AA12)</f>
        <v>121</v>
      </c>
      <c r="Y12" s="407">
        <v>121</v>
      </c>
      <c r="Z12" s="410"/>
      <c r="AA12" s="408"/>
      <c r="AB12" s="411">
        <f t="shared" ref="AB12:AB68" si="1">SUM(AC12+AD12+AE12)</f>
        <v>3</v>
      </c>
      <c r="AC12" s="407">
        <v>3</v>
      </c>
      <c r="AD12" s="410"/>
      <c r="AE12" s="408"/>
      <c r="AF12" s="412">
        <v>89</v>
      </c>
      <c r="AG12" s="413"/>
      <c r="AH12" s="414">
        <v>36</v>
      </c>
      <c r="AI12" s="415">
        <v>2</v>
      </c>
      <c r="AJ12" s="416">
        <v>12</v>
      </c>
      <c r="AK12" s="414"/>
      <c r="AL12" s="415"/>
      <c r="AM12" s="414">
        <v>20</v>
      </c>
      <c r="AN12" s="415"/>
      <c r="AO12" s="417"/>
      <c r="AP12" s="417"/>
      <c r="AQ12" s="417"/>
      <c r="AR12" s="417"/>
      <c r="AS12" s="418"/>
      <c r="AT12" s="418"/>
      <c r="AU12" s="417"/>
      <c r="AV12" s="417"/>
      <c r="AW12" s="417"/>
      <c r="AX12" s="419" t="s">
        <v>134</v>
      </c>
      <c r="BX12" s="371"/>
      <c r="BY12" s="371"/>
      <c r="CF12" s="372" t="s">
        <v>225</v>
      </c>
      <c r="CG12" s="372">
        <v>0</v>
      </c>
      <c r="CI12" s="372">
        <v>0</v>
      </c>
      <c r="CJ12" s="372">
        <v>0</v>
      </c>
      <c r="CK12" s="372">
        <v>0</v>
      </c>
      <c r="CL12" s="372">
        <v>1</v>
      </c>
      <c r="CM12" s="372">
        <v>0</v>
      </c>
      <c r="CS12" s="372"/>
      <c r="CT12" s="372"/>
    </row>
    <row r="13" spans="1:98" x14ac:dyDescent="0.2">
      <c r="A13" s="409" t="s">
        <v>135</v>
      </c>
      <c r="B13" s="400">
        <f>SUM(C13+D13+E13+F13+G13+H13+I13+J13+K13+L13+M13+N13+O13+P13+Q13+R13+S13)</f>
        <v>998</v>
      </c>
      <c r="C13" s="407"/>
      <c r="D13" s="420"/>
      <c r="E13" s="421"/>
      <c r="F13" s="421">
        <v>13</v>
      </c>
      <c r="G13" s="421">
        <v>40</v>
      </c>
      <c r="H13" s="421">
        <v>60</v>
      </c>
      <c r="I13" s="421">
        <v>53</v>
      </c>
      <c r="J13" s="421">
        <v>60</v>
      </c>
      <c r="K13" s="421">
        <v>42</v>
      </c>
      <c r="L13" s="421">
        <v>61</v>
      </c>
      <c r="M13" s="421">
        <v>61</v>
      </c>
      <c r="N13" s="421">
        <v>101</v>
      </c>
      <c r="O13" s="421">
        <v>95</v>
      </c>
      <c r="P13" s="421">
        <v>112</v>
      </c>
      <c r="Q13" s="421">
        <v>94</v>
      </c>
      <c r="R13" s="421">
        <v>92</v>
      </c>
      <c r="S13" s="408">
        <v>114</v>
      </c>
      <c r="T13" s="407"/>
      <c r="U13" s="408">
        <v>998</v>
      </c>
      <c r="V13" s="407">
        <v>384</v>
      </c>
      <c r="W13" s="408">
        <v>614</v>
      </c>
      <c r="X13" s="409">
        <f t="shared" si="0"/>
        <v>0</v>
      </c>
      <c r="Y13" s="407"/>
      <c r="Z13" s="410"/>
      <c r="AA13" s="408"/>
      <c r="AB13" s="411">
        <f t="shared" si="1"/>
        <v>493</v>
      </c>
      <c r="AC13" s="407">
        <v>493</v>
      </c>
      <c r="AD13" s="420"/>
      <c r="AE13" s="408"/>
      <c r="AF13" s="412">
        <v>274</v>
      </c>
      <c r="AG13" s="422"/>
      <c r="AH13" s="407"/>
      <c r="AI13" s="408">
        <v>150</v>
      </c>
      <c r="AJ13" s="416">
        <v>572</v>
      </c>
      <c r="AK13" s="414"/>
      <c r="AL13" s="408">
        <v>19</v>
      </c>
      <c r="AM13" s="414"/>
      <c r="AN13" s="408">
        <v>88</v>
      </c>
      <c r="AO13" s="417"/>
      <c r="AP13" s="417"/>
      <c r="AQ13" s="417"/>
      <c r="AR13" s="417"/>
      <c r="AS13" s="418"/>
      <c r="AT13" s="418"/>
      <c r="AU13" s="417"/>
      <c r="AV13" s="417"/>
      <c r="AW13" s="417"/>
      <c r="AX13" s="419" t="s">
        <v>134</v>
      </c>
      <c r="BX13" s="371"/>
      <c r="BY13" s="371"/>
      <c r="CG13" s="372">
        <v>0</v>
      </c>
      <c r="CI13" s="372">
        <v>0</v>
      </c>
      <c r="CJ13" s="372">
        <v>0</v>
      </c>
      <c r="CK13" s="372">
        <v>0</v>
      </c>
      <c r="CL13" s="372">
        <v>0</v>
      </c>
      <c r="CM13" s="372">
        <v>0</v>
      </c>
      <c r="CS13" s="372"/>
      <c r="CT13" s="372"/>
    </row>
    <row r="14" spans="1:98" x14ac:dyDescent="0.2">
      <c r="A14" s="409" t="s">
        <v>136</v>
      </c>
      <c r="B14" s="400">
        <f>SUM(C14)</f>
        <v>108</v>
      </c>
      <c r="C14" s="407">
        <v>108</v>
      </c>
      <c r="D14" s="405"/>
      <c r="E14" s="405"/>
      <c r="F14" s="405"/>
      <c r="G14" s="405"/>
      <c r="H14" s="405"/>
      <c r="I14" s="405"/>
      <c r="J14" s="405"/>
      <c r="K14" s="405"/>
      <c r="L14" s="405"/>
      <c r="M14" s="405"/>
      <c r="N14" s="405"/>
      <c r="O14" s="405"/>
      <c r="P14" s="405"/>
      <c r="Q14" s="405"/>
      <c r="R14" s="405"/>
      <c r="S14" s="405"/>
      <c r="T14" s="407">
        <v>108</v>
      </c>
      <c r="U14" s="408"/>
      <c r="V14" s="407">
        <v>52</v>
      </c>
      <c r="W14" s="408">
        <v>56</v>
      </c>
      <c r="X14" s="409">
        <f t="shared" si="0"/>
        <v>38</v>
      </c>
      <c r="Y14" s="407">
        <v>38</v>
      </c>
      <c r="Z14" s="410"/>
      <c r="AA14" s="408"/>
      <c r="AB14" s="411">
        <f t="shared" si="1"/>
        <v>0</v>
      </c>
      <c r="AC14" s="407"/>
      <c r="AD14" s="420"/>
      <c r="AE14" s="408"/>
      <c r="AF14" s="412">
        <v>0</v>
      </c>
      <c r="AG14" s="412"/>
      <c r="AH14" s="407">
        <v>12</v>
      </c>
      <c r="AI14" s="408"/>
      <c r="AJ14" s="416">
        <v>1</v>
      </c>
      <c r="AK14" s="414"/>
      <c r="AL14" s="408"/>
      <c r="AM14" s="414">
        <v>7</v>
      </c>
      <c r="AN14" s="408"/>
      <c r="AO14" s="417"/>
      <c r="AP14" s="417"/>
      <c r="AQ14" s="417"/>
      <c r="AR14" s="417"/>
      <c r="AS14" s="418"/>
      <c r="AT14" s="418"/>
      <c r="AU14" s="417"/>
      <c r="AV14" s="417"/>
      <c r="AW14" s="417"/>
      <c r="AX14" s="419" t="s">
        <v>134</v>
      </c>
      <c r="BX14" s="371"/>
      <c r="BY14" s="371"/>
      <c r="CF14" s="372" t="s">
        <v>225</v>
      </c>
      <c r="CG14" s="372">
        <v>0</v>
      </c>
      <c r="CI14" s="372">
        <v>0</v>
      </c>
      <c r="CJ14" s="372">
        <v>0</v>
      </c>
      <c r="CK14" s="372">
        <v>0</v>
      </c>
      <c r="CL14" s="372">
        <v>1</v>
      </c>
      <c r="CM14" s="372">
        <v>1</v>
      </c>
      <c r="CS14" s="372"/>
      <c r="CT14" s="372"/>
    </row>
    <row r="15" spans="1:98" x14ac:dyDescent="0.2">
      <c r="A15" s="409" t="s">
        <v>139</v>
      </c>
      <c r="B15" s="400">
        <f>SUM(C15+D15+E15+F15+G15+H15+I15+J15+K15)</f>
        <v>68</v>
      </c>
      <c r="C15" s="407">
        <v>41</v>
      </c>
      <c r="D15" s="420">
        <v>15</v>
      </c>
      <c r="E15" s="421">
        <v>12</v>
      </c>
      <c r="F15" s="421"/>
      <c r="G15" s="421"/>
      <c r="H15" s="421"/>
      <c r="I15" s="421"/>
      <c r="J15" s="421"/>
      <c r="K15" s="421"/>
      <c r="L15" s="405"/>
      <c r="M15" s="405"/>
      <c r="N15" s="405"/>
      <c r="O15" s="405"/>
      <c r="P15" s="405"/>
      <c r="Q15" s="405"/>
      <c r="R15" s="405"/>
      <c r="S15" s="405"/>
      <c r="T15" s="407">
        <v>68</v>
      </c>
      <c r="U15" s="408"/>
      <c r="V15" s="407">
        <v>46</v>
      </c>
      <c r="W15" s="408">
        <v>22</v>
      </c>
      <c r="X15" s="409">
        <f t="shared" si="0"/>
        <v>29</v>
      </c>
      <c r="Y15" s="407">
        <v>29</v>
      </c>
      <c r="Z15" s="410"/>
      <c r="AA15" s="408"/>
      <c r="AB15" s="411">
        <f t="shared" si="1"/>
        <v>0</v>
      </c>
      <c r="AC15" s="407"/>
      <c r="AD15" s="420"/>
      <c r="AE15" s="408"/>
      <c r="AF15" s="412">
        <v>15</v>
      </c>
      <c r="AG15" s="412"/>
      <c r="AH15" s="407">
        <v>14</v>
      </c>
      <c r="AI15" s="408"/>
      <c r="AJ15" s="416"/>
      <c r="AK15" s="414"/>
      <c r="AL15" s="408"/>
      <c r="AM15" s="414"/>
      <c r="AN15" s="408"/>
      <c r="AO15" s="417"/>
      <c r="AP15" s="417"/>
      <c r="AQ15" s="417"/>
      <c r="AR15" s="417"/>
      <c r="AS15" s="418"/>
      <c r="AT15" s="418"/>
      <c r="AU15" s="417"/>
      <c r="AV15" s="417"/>
      <c r="AW15" s="417"/>
      <c r="AX15" s="419" t="s">
        <v>134</v>
      </c>
      <c r="BX15" s="371"/>
      <c r="BY15" s="371"/>
      <c r="CF15" s="372" t="s">
        <v>225</v>
      </c>
      <c r="CG15" s="372">
        <v>0</v>
      </c>
      <c r="CI15" s="372">
        <v>0</v>
      </c>
      <c r="CJ15" s="372">
        <v>0</v>
      </c>
      <c r="CK15" s="372">
        <v>0</v>
      </c>
      <c r="CL15" s="372">
        <v>1</v>
      </c>
      <c r="CM15" s="372">
        <v>0</v>
      </c>
      <c r="CS15" s="372"/>
      <c r="CT15" s="372"/>
    </row>
    <row r="16" spans="1:98" x14ac:dyDescent="0.2">
      <c r="A16" s="409" t="s">
        <v>140</v>
      </c>
      <c r="B16" s="400">
        <f>SUM(C16+D16+E16+F16+G16+H16+I16+J16+K16+L16+M16+N16+O16+P16+Q16+R16+S16)</f>
        <v>0</v>
      </c>
      <c r="C16" s="407"/>
      <c r="D16" s="420"/>
      <c r="E16" s="410"/>
      <c r="F16" s="410"/>
      <c r="G16" s="410"/>
      <c r="H16" s="410"/>
      <c r="I16" s="410"/>
      <c r="J16" s="410"/>
      <c r="K16" s="410"/>
      <c r="L16" s="410"/>
      <c r="M16" s="410"/>
      <c r="N16" s="410"/>
      <c r="O16" s="410"/>
      <c r="P16" s="410"/>
      <c r="Q16" s="410"/>
      <c r="R16" s="410"/>
      <c r="S16" s="408"/>
      <c r="T16" s="407"/>
      <c r="U16" s="408"/>
      <c r="V16" s="407"/>
      <c r="W16" s="408"/>
      <c r="X16" s="409">
        <f t="shared" si="0"/>
        <v>0</v>
      </c>
      <c r="Y16" s="407"/>
      <c r="Z16" s="410"/>
      <c r="AA16" s="408"/>
      <c r="AB16" s="423">
        <f t="shared" si="1"/>
        <v>0</v>
      </c>
      <c r="AC16" s="407"/>
      <c r="AD16" s="410"/>
      <c r="AE16" s="408"/>
      <c r="AF16" s="412"/>
      <c r="AG16" s="412"/>
      <c r="AH16" s="407"/>
      <c r="AI16" s="408"/>
      <c r="AJ16" s="416"/>
      <c r="AK16" s="414"/>
      <c r="AL16" s="408"/>
      <c r="AM16" s="414"/>
      <c r="AN16" s="408"/>
      <c r="AO16" s="417"/>
      <c r="AP16" s="417"/>
      <c r="AQ16" s="417"/>
      <c r="AR16" s="417"/>
      <c r="AS16" s="418"/>
      <c r="AT16" s="418"/>
      <c r="AU16" s="417"/>
      <c r="AV16" s="417"/>
      <c r="AW16" s="417"/>
      <c r="AX16" s="419" t="s">
        <v>134</v>
      </c>
      <c r="BX16" s="371"/>
      <c r="BY16" s="371"/>
      <c r="CG16" s="372">
        <v>0</v>
      </c>
      <c r="CI16" s="372">
        <v>0</v>
      </c>
      <c r="CJ16" s="372">
        <v>0</v>
      </c>
      <c r="CK16" s="372">
        <v>0</v>
      </c>
      <c r="CL16" s="372">
        <v>0</v>
      </c>
      <c r="CM16" s="372">
        <v>0</v>
      </c>
      <c r="CS16" s="372"/>
      <c r="CT16" s="372"/>
    </row>
    <row r="17" spans="1:98" x14ac:dyDescent="0.2">
      <c r="A17" s="409" t="s">
        <v>141</v>
      </c>
      <c r="B17" s="400">
        <f>SUM(C17+D17+E17+F17+G17+H17+I17+J17+K17)</f>
        <v>83</v>
      </c>
      <c r="C17" s="407">
        <v>58</v>
      </c>
      <c r="D17" s="420">
        <v>11</v>
      </c>
      <c r="E17" s="410">
        <v>14</v>
      </c>
      <c r="F17" s="410"/>
      <c r="G17" s="410"/>
      <c r="H17" s="410"/>
      <c r="I17" s="410"/>
      <c r="J17" s="410"/>
      <c r="K17" s="410"/>
      <c r="L17" s="405"/>
      <c r="M17" s="405"/>
      <c r="N17" s="405"/>
      <c r="O17" s="405"/>
      <c r="P17" s="405"/>
      <c r="Q17" s="405"/>
      <c r="R17" s="405"/>
      <c r="S17" s="405"/>
      <c r="T17" s="407">
        <v>83</v>
      </c>
      <c r="U17" s="408"/>
      <c r="V17" s="407">
        <v>46</v>
      </c>
      <c r="W17" s="408">
        <v>37</v>
      </c>
      <c r="X17" s="409">
        <f t="shared" si="0"/>
        <v>39</v>
      </c>
      <c r="Y17" s="407">
        <v>39</v>
      </c>
      <c r="Z17" s="410"/>
      <c r="AA17" s="408"/>
      <c r="AB17" s="423">
        <f t="shared" si="1"/>
        <v>0</v>
      </c>
      <c r="AC17" s="407"/>
      <c r="AD17" s="410"/>
      <c r="AE17" s="408"/>
      <c r="AF17" s="412">
        <v>44</v>
      </c>
      <c r="AG17" s="412"/>
      <c r="AH17" s="407"/>
      <c r="AI17" s="408"/>
      <c r="AJ17" s="416">
        <v>5</v>
      </c>
      <c r="AK17" s="414"/>
      <c r="AL17" s="408"/>
      <c r="AM17" s="414">
        <v>7</v>
      </c>
      <c r="AN17" s="408"/>
      <c r="AO17" s="417"/>
      <c r="AP17" s="417"/>
      <c r="AQ17" s="417">
        <v>83</v>
      </c>
      <c r="AR17" s="417"/>
      <c r="AS17" s="418"/>
      <c r="AT17" s="418"/>
      <c r="AU17" s="417"/>
      <c r="AV17" s="417"/>
      <c r="AW17" s="417"/>
      <c r="AX17" s="419" t="s">
        <v>134</v>
      </c>
      <c r="BX17" s="371"/>
      <c r="BY17" s="371"/>
      <c r="CF17" s="372" t="s">
        <v>225</v>
      </c>
      <c r="CG17" s="372">
        <v>0</v>
      </c>
      <c r="CI17" s="372">
        <v>0</v>
      </c>
      <c r="CJ17" s="372">
        <v>0</v>
      </c>
      <c r="CK17" s="372">
        <v>0</v>
      </c>
      <c r="CL17" s="372">
        <v>1</v>
      </c>
      <c r="CM17" s="372">
        <v>0</v>
      </c>
      <c r="CS17" s="372"/>
      <c r="CT17" s="372"/>
    </row>
    <row r="18" spans="1:98" x14ac:dyDescent="0.2">
      <c r="A18" s="409" t="s">
        <v>142</v>
      </c>
      <c r="B18" s="400">
        <f>SUM(C18+D18+E18+F18+G18+H18+I18+J18+K18+L18+M18+N18+O18+P18+Q18+R18+S18)</f>
        <v>360</v>
      </c>
      <c r="C18" s="407"/>
      <c r="D18" s="420"/>
      <c r="E18" s="410"/>
      <c r="F18" s="410">
        <v>3</v>
      </c>
      <c r="G18" s="410">
        <v>2</v>
      </c>
      <c r="H18" s="410">
        <v>1</v>
      </c>
      <c r="I18" s="410">
        <v>3</v>
      </c>
      <c r="J18" s="410">
        <v>7</v>
      </c>
      <c r="K18" s="410">
        <v>9</v>
      </c>
      <c r="L18" s="410">
        <v>9</v>
      </c>
      <c r="M18" s="410">
        <v>25</v>
      </c>
      <c r="N18" s="410">
        <v>35</v>
      </c>
      <c r="O18" s="410">
        <v>54</v>
      </c>
      <c r="P18" s="410">
        <v>65</v>
      </c>
      <c r="Q18" s="410">
        <v>42</v>
      </c>
      <c r="R18" s="410">
        <v>43</v>
      </c>
      <c r="S18" s="408">
        <v>62</v>
      </c>
      <c r="T18" s="407"/>
      <c r="U18" s="408">
        <v>360</v>
      </c>
      <c r="V18" s="407">
        <v>179</v>
      </c>
      <c r="W18" s="408">
        <v>181</v>
      </c>
      <c r="X18" s="409">
        <f t="shared" si="0"/>
        <v>0</v>
      </c>
      <c r="Y18" s="407"/>
      <c r="Z18" s="410"/>
      <c r="AA18" s="408"/>
      <c r="AB18" s="423">
        <f t="shared" si="1"/>
        <v>80</v>
      </c>
      <c r="AC18" s="407">
        <v>80</v>
      </c>
      <c r="AD18" s="410"/>
      <c r="AE18" s="408"/>
      <c r="AF18" s="412">
        <v>71</v>
      </c>
      <c r="AG18" s="412">
        <v>9</v>
      </c>
      <c r="AH18" s="407"/>
      <c r="AI18" s="408">
        <v>64</v>
      </c>
      <c r="AJ18" s="416">
        <v>1</v>
      </c>
      <c r="AK18" s="414"/>
      <c r="AL18" s="408">
        <v>1</v>
      </c>
      <c r="AM18" s="414"/>
      <c r="AN18" s="408">
        <v>53</v>
      </c>
      <c r="AO18" s="417"/>
      <c r="AP18" s="417"/>
      <c r="AQ18" s="417"/>
      <c r="AR18" s="417"/>
      <c r="AS18" s="418"/>
      <c r="AT18" s="418"/>
      <c r="AU18" s="417"/>
      <c r="AV18" s="417"/>
      <c r="AW18" s="417"/>
      <c r="AX18" s="419" t="s">
        <v>134</v>
      </c>
      <c r="BX18" s="371"/>
      <c r="BY18" s="371"/>
      <c r="CG18" s="372">
        <v>0</v>
      </c>
      <c r="CI18" s="372">
        <v>0</v>
      </c>
      <c r="CJ18" s="372">
        <v>0</v>
      </c>
      <c r="CK18" s="372">
        <v>0</v>
      </c>
      <c r="CL18" s="372">
        <v>0</v>
      </c>
      <c r="CM18" s="372">
        <v>0</v>
      </c>
      <c r="CS18" s="372"/>
      <c r="CT18" s="372"/>
    </row>
    <row r="19" spans="1:98" x14ac:dyDescent="0.2">
      <c r="A19" s="409" t="s">
        <v>143</v>
      </c>
      <c r="B19" s="400">
        <f>SUM(C19+D19+E19+F19+G19+H19+I19+J19+K19)</f>
        <v>0</v>
      </c>
      <c r="C19" s="407"/>
      <c r="D19" s="420"/>
      <c r="E19" s="410"/>
      <c r="F19" s="410"/>
      <c r="G19" s="410"/>
      <c r="H19" s="410"/>
      <c r="I19" s="410"/>
      <c r="J19" s="410"/>
      <c r="K19" s="410"/>
      <c r="L19" s="405"/>
      <c r="M19" s="405"/>
      <c r="N19" s="405"/>
      <c r="O19" s="405"/>
      <c r="P19" s="405"/>
      <c r="Q19" s="405"/>
      <c r="R19" s="405"/>
      <c r="S19" s="405"/>
      <c r="T19" s="407"/>
      <c r="U19" s="408"/>
      <c r="V19" s="407"/>
      <c r="W19" s="408"/>
      <c r="X19" s="409">
        <f t="shared" si="0"/>
        <v>0</v>
      </c>
      <c r="Y19" s="407"/>
      <c r="Z19" s="410"/>
      <c r="AA19" s="408"/>
      <c r="AB19" s="423">
        <f t="shared" si="1"/>
        <v>0</v>
      </c>
      <c r="AC19" s="407"/>
      <c r="AD19" s="410"/>
      <c r="AE19" s="408"/>
      <c r="AF19" s="412"/>
      <c r="AG19" s="412"/>
      <c r="AH19" s="407"/>
      <c r="AI19" s="408"/>
      <c r="AJ19" s="416"/>
      <c r="AK19" s="414"/>
      <c r="AL19" s="408"/>
      <c r="AM19" s="414"/>
      <c r="AN19" s="408"/>
      <c r="AO19" s="417"/>
      <c r="AP19" s="417"/>
      <c r="AQ19" s="417"/>
      <c r="AR19" s="417"/>
      <c r="AS19" s="418"/>
      <c r="AT19" s="418"/>
      <c r="AU19" s="417"/>
      <c r="AV19" s="417"/>
      <c r="AW19" s="417"/>
      <c r="AX19" s="419" t="s">
        <v>134</v>
      </c>
      <c r="BX19" s="371"/>
      <c r="BY19" s="371"/>
      <c r="CF19" s="372" t="s">
        <v>225</v>
      </c>
      <c r="CG19" s="372">
        <v>0</v>
      </c>
      <c r="CI19" s="372">
        <v>0</v>
      </c>
      <c r="CJ19" s="372">
        <v>0</v>
      </c>
      <c r="CK19" s="372">
        <v>0</v>
      </c>
      <c r="CL19" s="372">
        <v>1</v>
      </c>
      <c r="CM19" s="372">
        <v>0</v>
      </c>
      <c r="CS19" s="372"/>
      <c r="CT19" s="372"/>
    </row>
    <row r="20" spans="1:98" x14ac:dyDescent="0.2">
      <c r="A20" s="409" t="s">
        <v>144</v>
      </c>
      <c r="B20" s="400">
        <f>SUM(C20+D20+E20+F20+G20+H20+I20+J20+K20+L20+M20+N20+O20+P20+Q20+R20+S20)</f>
        <v>96</v>
      </c>
      <c r="C20" s="407"/>
      <c r="D20" s="420"/>
      <c r="E20" s="410"/>
      <c r="F20" s="410">
        <v>5</v>
      </c>
      <c r="G20" s="410">
        <v>5</v>
      </c>
      <c r="H20" s="410">
        <v>6</v>
      </c>
      <c r="I20" s="410">
        <v>6</v>
      </c>
      <c r="J20" s="410">
        <v>9</v>
      </c>
      <c r="K20" s="410">
        <v>9</v>
      </c>
      <c r="L20" s="410">
        <v>10</v>
      </c>
      <c r="M20" s="410">
        <v>12</v>
      </c>
      <c r="N20" s="410">
        <v>7</v>
      </c>
      <c r="O20" s="410">
        <v>6</v>
      </c>
      <c r="P20" s="410">
        <v>10</v>
      </c>
      <c r="Q20" s="410">
        <v>7</v>
      </c>
      <c r="R20" s="410">
        <v>4</v>
      </c>
      <c r="S20" s="408"/>
      <c r="T20" s="407"/>
      <c r="U20" s="408">
        <v>96</v>
      </c>
      <c r="V20" s="407">
        <v>15</v>
      </c>
      <c r="W20" s="408">
        <v>81</v>
      </c>
      <c r="X20" s="409">
        <f t="shared" si="0"/>
        <v>0</v>
      </c>
      <c r="Y20" s="407"/>
      <c r="Z20" s="410"/>
      <c r="AA20" s="408"/>
      <c r="AB20" s="423">
        <f t="shared" si="1"/>
        <v>62</v>
      </c>
      <c r="AC20" s="407">
        <v>62</v>
      </c>
      <c r="AD20" s="410"/>
      <c r="AE20" s="408"/>
      <c r="AF20" s="412">
        <v>58</v>
      </c>
      <c r="AG20" s="412"/>
      <c r="AH20" s="407"/>
      <c r="AI20" s="408">
        <v>29</v>
      </c>
      <c r="AJ20" s="416"/>
      <c r="AK20" s="414"/>
      <c r="AL20" s="408"/>
      <c r="AM20" s="414"/>
      <c r="AN20" s="408">
        <v>7</v>
      </c>
      <c r="AO20" s="417"/>
      <c r="AP20" s="417"/>
      <c r="AQ20" s="417"/>
      <c r="AR20" s="417"/>
      <c r="AS20" s="418"/>
      <c r="AT20" s="418"/>
      <c r="AU20" s="417"/>
      <c r="AV20" s="417"/>
      <c r="AW20" s="417"/>
      <c r="AX20" s="419" t="s">
        <v>134</v>
      </c>
      <c r="BX20" s="371"/>
      <c r="BY20" s="371"/>
      <c r="CG20" s="372">
        <v>0</v>
      </c>
      <c r="CI20" s="372">
        <v>0</v>
      </c>
      <c r="CJ20" s="372">
        <v>0</v>
      </c>
      <c r="CK20" s="372">
        <v>0</v>
      </c>
      <c r="CL20" s="372">
        <v>0</v>
      </c>
      <c r="CM20" s="372">
        <v>0</v>
      </c>
      <c r="CS20" s="372"/>
      <c r="CT20" s="372"/>
    </row>
    <row r="21" spans="1:98" x14ac:dyDescent="0.2">
      <c r="A21" s="409" t="s">
        <v>145</v>
      </c>
      <c r="B21" s="400">
        <f>SUM(C21+D21+E21+F21+G21+H21+I21+J21+K21)</f>
        <v>0</v>
      </c>
      <c r="C21" s="407"/>
      <c r="D21" s="420"/>
      <c r="E21" s="410"/>
      <c r="F21" s="410"/>
      <c r="G21" s="410"/>
      <c r="H21" s="410"/>
      <c r="I21" s="410"/>
      <c r="J21" s="410"/>
      <c r="K21" s="410"/>
      <c r="L21" s="405"/>
      <c r="M21" s="405"/>
      <c r="N21" s="405"/>
      <c r="O21" s="405"/>
      <c r="P21" s="405"/>
      <c r="Q21" s="405"/>
      <c r="R21" s="405"/>
      <c r="S21" s="405"/>
      <c r="T21" s="407"/>
      <c r="U21" s="408"/>
      <c r="V21" s="407"/>
      <c r="W21" s="408"/>
      <c r="X21" s="409">
        <f t="shared" si="0"/>
        <v>0</v>
      </c>
      <c r="Y21" s="407"/>
      <c r="Z21" s="410"/>
      <c r="AA21" s="408"/>
      <c r="AB21" s="423">
        <f t="shared" si="1"/>
        <v>0</v>
      </c>
      <c r="AC21" s="407"/>
      <c r="AD21" s="410"/>
      <c r="AE21" s="408"/>
      <c r="AF21" s="412"/>
      <c r="AG21" s="412"/>
      <c r="AH21" s="407"/>
      <c r="AI21" s="408"/>
      <c r="AJ21" s="416"/>
      <c r="AK21" s="414"/>
      <c r="AL21" s="408"/>
      <c r="AM21" s="414"/>
      <c r="AN21" s="408"/>
      <c r="AO21" s="417"/>
      <c r="AP21" s="417"/>
      <c r="AQ21" s="417"/>
      <c r="AR21" s="417"/>
      <c r="AS21" s="418"/>
      <c r="AT21" s="418"/>
      <c r="AU21" s="417"/>
      <c r="AV21" s="417"/>
      <c r="AW21" s="417"/>
      <c r="AX21" s="419" t="s">
        <v>134</v>
      </c>
      <c r="BX21" s="371"/>
      <c r="BY21" s="371"/>
      <c r="CF21" s="372" t="s">
        <v>225</v>
      </c>
      <c r="CG21" s="372">
        <v>0</v>
      </c>
      <c r="CI21" s="372">
        <v>0</v>
      </c>
      <c r="CJ21" s="372">
        <v>0</v>
      </c>
      <c r="CK21" s="372">
        <v>0</v>
      </c>
      <c r="CL21" s="372">
        <v>1</v>
      </c>
      <c r="CM21" s="372">
        <v>0</v>
      </c>
      <c r="CS21" s="372"/>
      <c r="CT21" s="372"/>
    </row>
    <row r="22" spans="1:98" x14ac:dyDescent="0.2">
      <c r="A22" s="409" t="s">
        <v>146</v>
      </c>
      <c r="B22" s="400">
        <f>SUM(C22+D22+E22+F22+G22+H22+I22+J22+K22+L22+M22+N22+O22+P22+Q22+R22+S22)</f>
        <v>185</v>
      </c>
      <c r="C22" s="407"/>
      <c r="D22" s="420"/>
      <c r="E22" s="410"/>
      <c r="F22" s="410">
        <v>5</v>
      </c>
      <c r="G22" s="410">
        <v>4</v>
      </c>
      <c r="H22" s="410">
        <v>5</v>
      </c>
      <c r="I22" s="410">
        <v>4</v>
      </c>
      <c r="J22" s="410">
        <v>8</v>
      </c>
      <c r="K22" s="410">
        <v>11</v>
      </c>
      <c r="L22" s="410">
        <v>21</v>
      </c>
      <c r="M22" s="410">
        <v>18</v>
      </c>
      <c r="N22" s="410">
        <v>25</v>
      </c>
      <c r="O22" s="410">
        <v>22</v>
      </c>
      <c r="P22" s="410">
        <v>22</v>
      </c>
      <c r="Q22" s="410">
        <v>20</v>
      </c>
      <c r="R22" s="410">
        <v>11</v>
      </c>
      <c r="S22" s="408">
        <v>9</v>
      </c>
      <c r="T22" s="407"/>
      <c r="U22" s="408">
        <v>185</v>
      </c>
      <c r="V22" s="407">
        <v>66</v>
      </c>
      <c r="W22" s="408">
        <v>119</v>
      </c>
      <c r="X22" s="409">
        <f t="shared" si="0"/>
        <v>0</v>
      </c>
      <c r="Y22" s="407"/>
      <c r="Z22" s="410"/>
      <c r="AA22" s="408"/>
      <c r="AB22" s="423">
        <f t="shared" si="1"/>
        <v>110</v>
      </c>
      <c r="AC22" s="407">
        <v>110</v>
      </c>
      <c r="AD22" s="410"/>
      <c r="AE22" s="408"/>
      <c r="AF22" s="412">
        <v>88</v>
      </c>
      <c r="AG22" s="412"/>
      <c r="AH22" s="407"/>
      <c r="AI22" s="408">
        <v>50</v>
      </c>
      <c r="AJ22" s="416">
        <v>1</v>
      </c>
      <c r="AK22" s="414"/>
      <c r="AL22" s="408">
        <v>30</v>
      </c>
      <c r="AM22" s="414"/>
      <c r="AN22" s="408">
        <v>46</v>
      </c>
      <c r="AO22" s="417"/>
      <c r="AP22" s="417"/>
      <c r="AQ22" s="417"/>
      <c r="AR22" s="417"/>
      <c r="AS22" s="418"/>
      <c r="AT22" s="418"/>
      <c r="AU22" s="417"/>
      <c r="AV22" s="417"/>
      <c r="AW22" s="417"/>
      <c r="AX22" s="419" t="s">
        <v>134</v>
      </c>
      <c r="BX22" s="371"/>
      <c r="BY22" s="371"/>
      <c r="CG22" s="372">
        <v>0</v>
      </c>
      <c r="CI22" s="372">
        <v>0</v>
      </c>
      <c r="CJ22" s="372">
        <v>0</v>
      </c>
      <c r="CK22" s="372">
        <v>0</v>
      </c>
      <c r="CL22" s="372">
        <v>0</v>
      </c>
      <c r="CM22" s="372">
        <v>0</v>
      </c>
      <c r="CS22" s="372"/>
      <c r="CT22" s="372"/>
    </row>
    <row r="23" spans="1:98" x14ac:dyDescent="0.2">
      <c r="A23" s="409" t="s">
        <v>147</v>
      </c>
      <c r="B23" s="400">
        <f>SUM(C23+D23+E23+F23+G23+H23+I23+J23+K23+L23+M23+N23+O23+P23+Q23+R23+S23)</f>
        <v>0</v>
      </c>
      <c r="C23" s="407"/>
      <c r="D23" s="420"/>
      <c r="E23" s="410"/>
      <c r="F23" s="410"/>
      <c r="G23" s="410"/>
      <c r="H23" s="410"/>
      <c r="I23" s="410"/>
      <c r="J23" s="410"/>
      <c r="K23" s="410"/>
      <c r="L23" s="410"/>
      <c r="M23" s="410"/>
      <c r="N23" s="410"/>
      <c r="O23" s="410"/>
      <c r="P23" s="410"/>
      <c r="Q23" s="410"/>
      <c r="R23" s="410"/>
      <c r="S23" s="408"/>
      <c r="T23" s="407"/>
      <c r="U23" s="408"/>
      <c r="V23" s="407"/>
      <c r="W23" s="408"/>
      <c r="X23" s="409">
        <f t="shared" si="0"/>
        <v>0</v>
      </c>
      <c r="Y23" s="407"/>
      <c r="Z23" s="410"/>
      <c r="AA23" s="408"/>
      <c r="AB23" s="423">
        <f t="shared" si="1"/>
        <v>0</v>
      </c>
      <c r="AC23" s="407"/>
      <c r="AD23" s="410"/>
      <c r="AE23" s="408"/>
      <c r="AF23" s="412"/>
      <c r="AG23" s="412"/>
      <c r="AH23" s="407"/>
      <c r="AI23" s="408"/>
      <c r="AJ23" s="416"/>
      <c r="AK23" s="414"/>
      <c r="AL23" s="408"/>
      <c r="AM23" s="414"/>
      <c r="AN23" s="408"/>
      <c r="AO23" s="417"/>
      <c r="AP23" s="417"/>
      <c r="AQ23" s="417"/>
      <c r="AR23" s="417"/>
      <c r="AS23" s="418"/>
      <c r="AT23" s="418"/>
      <c r="AU23" s="417"/>
      <c r="AV23" s="417"/>
      <c r="AW23" s="417"/>
      <c r="AX23" s="419" t="s">
        <v>134</v>
      </c>
      <c r="BX23" s="371"/>
      <c r="BY23" s="371"/>
      <c r="CG23" s="372">
        <v>0</v>
      </c>
      <c r="CI23" s="372">
        <v>0</v>
      </c>
      <c r="CJ23" s="372">
        <v>0</v>
      </c>
      <c r="CK23" s="372">
        <v>0</v>
      </c>
      <c r="CL23" s="372">
        <v>0</v>
      </c>
      <c r="CM23" s="372">
        <v>0</v>
      </c>
      <c r="CS23" s="372"/>
      <c r="CT23" s="372"/>
    </row>
    <row r="24" spans="1:98" x14ac:dyDescent="0.2">
      <c r="A24" s="409" t="s">
        <v>148</v>
      </c>
      <c r="B24" s="400">
        <f>SUM(C24+D24+E24+F24+G24+H24+I24+J24+K24)</f>
        <v>0</v>
      </c>
      <c r="C24" s="407"/>
      <c r="D24" s="420"/>
      <c r="E24" s="410"/>
      <c r="F24" s="410"/>
      <c r="G24" s="410"/>
      <c r="H24" s="410"/>
      <c r="I24" s="410"/>
      <c r="J24" s="410"/>
      <c r="K24" s="410"/>
      <c r="L24" s="405"/>
      <c r="M24" s="405"/>
      <c r="N24" s="405"/>
      <c r="O24" s="405"/>
      <c r="P24" s="405"/>
      <c r="Q24" s="405"/>
      <c r="R24" s="405"/>
      <c r="S24" s="405"/>
      <c r="T24" s="407"/>
      <c r="U24" s="408"/>
      <c r="V24" s="407"/>
      <c r="W24" s="408"/>
      <c r="X24" s="409">
        <f t="shared" si="0"/>
        <v>0</v>
      </c>
      <c r="Y24" s="407"/>
      <c r="Z24" s="410"/>
      <c r="AA24" s="408"/>
      <c r="AB24" s="423">
        <f t="shared" si="1"/>
        <v>0</v>
      </c>
      <c r="AC24" s="407"/>
      <c r="AD24" s="410"/>
      <c r="AE24" s="408"/>
      <c r="AF24" s="412"/>
      <c r="AG24" s="412"/>
      <c r="AH24" s="407"/>
      <c r="AI24" s="408"/>
      <c r="AJ24" s="416"/>
      <c r="AK24" s="414"/>
      <c r="AL24" s="408"/>
      <c r="AM24" s="414"/>
      <c r="AN24" s="408"/>
      <c r="AO24" s="417"/>
      <c r="AP24" s="417"/>
      <c r="AQ24" s="417"/>
      <c r="AR24" s="417"/>
      <c r="AS24" s="418"/>
      <c r="AT24" s="418"/>
      <c r="AU24" s="417"/>
      <c r="AV24" s="417"/>
      <c r="AW24" s="417"/>
      <c r="AX24" s="419" t="s">
        <v>134</v>
      </c>
      <c r="BX24" s="371"/>
      <c r="BY24" s="371"/>
      <c r="CF24" s="372" t="s">
        <v>225</v>
      </c>
      <c r="CG24" s="372">
        <v>0</v>
      </c>
      <c r="CI24" s="372">
        <v>0</v>
      </c>
      <c r="CJ24" s="372">
        <v>0</v>
      </c>
      <c r="CK24" s="372">
        <v>0</v>
      </c>
      <c r="CL24" s="372">
        <v>1</v>
      </c>
      <c r="CM24" s="372">
        <v>0</v>
      </c>
      <c r="CS24" s="372"/>
      <c r="CT24" s="372"/>
    </row>
    <row r="25" spans="1:98" x14ac:dyDescent="0.2">
      <c r="A25" s="409" t="s">
        <v>149</v>
      </c>
      <c r="B25" s="400">
        <f>SUM(C25+D25+E25+F25+G25+H25+I25+J25+K25+L25+M25+N25+O25+P25+Q25+R25+S25)</f>
        <v>0</v>
      </c>
      <c r="C25" s="407"/>
      <c r="D25" s="420"/>
      <c r="E25" s="410"/>
      <c r="F25" s="410"/>
      <c r="G25" s="410"/>
      <c r="H25" s="410"/>
      <c r="I25" s="410"/>
      <c r="J25" s="410"/>
      <c r="K25" s="410"/>
      <c r="L25" s="410"/>
      <c r="M25" s="410"/>
      <c r="N25" s="410"/>
      <c r="O25" s="410"/>
      <c r="P25" s="410"/>
      <c r="Q25" s="410"/>
      <c r="R25" s="410"/>
      <c r="S25" s="408"/>
      <c r="T25" s="407"/>
      <c r="U25" s="408"/>
      <c r="V25" s="407"/>
      <c r="W25" s="408"/>
      <c r="X25" s="409">
        <f t="shared" si="0"/>
        <v>0</v>
      </c>
      <c r="Y25" s="407"/>
      <c r="Z25" s="410"/>
      <c r="AA25" s="408"/>
      <c r="AB25" s="423">
        <f t="shared" si="1"/>
        <v>0</v>
      </c>
      <c r="AC25" s="407"/>
      <c r="AD25" s="410"/>
      <c r="AE25" s="408"/>
      <c r="AF25" s="412"/>
      <c r="AG25" s="412"/>
      <c r="AH25" s="407"/>
      <c r="AI25" s="408"/>
      <c r="AJ25" s="416"/>
      <c r="AK25" s="414"/>
      <c r="AL25" s="408"/>
      <c r="AM25" s="414"/>
      <c r="AN25" s="408"/>
      <c r="AO25" s="417"/>
      <c r="AP25" s="417"/>
      <c r="AQ25" s="417"/>
      <c r="AR25" s="417"/>
      <c r="AS25" s="418"/>
      <c r="AT25" s="418"/>
      <c r="AU25" s="417"/>
      <c r="AV25" s="417"/>
      <c r="AW25" s="417"/>
      <c r="AX25" s="419" t="s">
        <v>134</v>
      </c>
      <c r="BX25" s="371"/>
      <c r="BY25" s="371"/>
      <c r="CG25" s="372">
        <v>0</v>
      </c>
      <c r="CI25" s="372">
        <v>0</v>
      </c>
      <c r="CJ25" s="372">
        <v>0</v>
      </c>
      <c r="CK25" s="372">
        <v>0</v>
      </c>
      <c r="CL25" s="372">
        <v>0</v>
      </c>
      <c r="CM25" s="372">
        <v>0</v>
      </c>
      <c r="CS25" s="372"/>
      <c r="CT25" s="372"/>
    </row>
    <row r="26" spans="1:98" x14ac:dyDescent="0.2">
      <c r="A26" s="409" t="s">
        <v>150</v>
      </c>
      <c r="B26" s="400">
        <f>SUM(C26+D26+E26+F26+G26+H26+I26+J26+K26)</f>
        <v>0</v>
      </c>
      <c r="C26" s="407"/>
      <c r="D26" s="420"/>
      <c r="E26" s="410"/>
      <c r="F26" s="410"/>
      <c r="G26" s="410"/>
      <c r="H26" s="410"/>
      <c r="I26" s="410"/>
      <c r="J26" s="410"/>
      <c r="K26" s="410"/>
      <c r="L26" s="405"/>
      <c r="M26" s="405"/>
      <c r="N26" s="405"/>
      <c r="O26" s="405"/>
      <c r="P26" s="405"/>
      <c r="Q26" s="405"/>
      <c r="R26" s="405"/>
      <c r="S26" s="405"/>
      <c r="T26" s="407"/>
      <c r="U26" s="408"/>
      <c r="V26" s="407"/>
      <c r="W26" s="408"/>
      <c r="X26" s="409">
        <f t="shared" si="0"/>
        <v>0</v>
      </c>
      <c r="Y26" s="407"/>
      <c r="Z26" s="410"/>
      <c r="AA26" s="408"/>
      <c r="AB26" s="423">
        <f t="shared" si="1"/>
        <v>0</v>
      </c>
      <c r="AC26" s="407"/>
      <c r="AD26" s="410"/>
      <c r="AE26" s="408"/>
      <c r="AF26" s="412"/>
      <c r="AG26" s="412"/>
      <c r="AH26" s="407"/>
      <c r="AI26" s="408"/>
      <c r="AJ26" s="416"/>
      <c r="AK26" s="414"/>
      <c r="AL26" s="408"/>
      <c r="AM26" s="414"/>
      <c r="AN26" s="408"/>
      <c r="AO26" s="417"/>
      <c r="AP26" s="417"/>
      <c r="AQ26" s="417"/>
      <c r="AR26" s="417"/>
      <c r="AS26" s="418"/>
      <c r="AT26" s="418"/>
      <c r="AU26" s="417"/>
      <c r="AV26" s="417"/>
      <c r="AW26" s="417"/>
      <c r="AX26" s="419" t="s">
        <v>134</v>
      </c>
      <c r="BX26" s="371"/>
      <c r="BY26" s="371"/>
      <c r="CF26" s="372" t="s">
        <v>225</v>
      </c>
      <c r="CG26" s="372">
        <v>0</v>
      </c>
      <c r="CI26" s="372">
        <v>0</v>
      </c>
      <c r="CJ26" s="372">
        <v>0</v>
      </c>
      <c r="CK26" s="372">
        <v>0</v>
      </c>
      <c r="CL26" s="372">
        <v>1</v>
      </c>
      <c r="CM26" s="372">
        <v>0</v>
      </c>
      <c r="CS26" s="372"/>
      <c r="CT26" s="372"/>
    </row>
    <row r="27" spans="1:98" x14ac:dyDescent="0.2">
      <c r="A27" s="409" t="s">
        <v>151</v>
      </c>
      <c r="B27" s="400">
        <f>SUM(C27+D27+E27+F27+G27+H27+I27+J27+K27+L27+M27+N27+O27+P27+Q27+R27+S27)</f>
        <v>31</v>
      </c>
      <c r="C27" s="407"/>
      <c r="D27" s="420"/>
      <c r="E27" s="410"/>
      <c r="F27" s="410"/>
      <c r="G27" s="410"/>
      <c r="H27" s="410">
        <v>1</v>
      </c>
      <c r="I27" s="410"/>
      <c r="J27" s="410">
        <v>1</v>
      </c>
      <c r="K27" s="410"/>
      <c r="L27" s="410">
        <v>2</v>
      </c>
      <c r="M27" s="410">
        <v>1</v>
      </c>
      <c r="N27" s="410"/>
      <c r="O27" s="410">
        <v>4</v>
      </c>
      <c r="P27" s="410">
        <v>6</v>
      </c>
      <c r="Q27" s="410">
        <v>4</v>
      </c>
      <c r="R27" s="410">
        <v>5</v>
      </c>
      <c r="S27" s="408">
        <v>7</v>
      </c>
      <c r="T27" s="407"/>
      <c r="U27" s="408">
        <v>31</v>
      </c>
      <c r="V27" s="407">
        <v>12</v>
      </c>
      <c r="W27" s="408">
        <v>19</v>
      </c>
      <c r="X27" s="409">
        <f t="shared" si="0"/>
        <v>0</v>
      </c>
      <c r="Y27" s="407"/>
      <c r="Z27" s="410"/>
      <c r="AA27" s="408"/>
      <c r="AB27" s="423">
        <f t="shared" si="1"/>
        <v>23</v>
      </c>
      <c r="AC27" s="407">
        <v>23</v>
      </c>
      <c r="AD27" s="410"/>
      <c r="AE27" s="408"/>
      <c r="AF27" s="412">
        <v>7</v>
      </c>
      <c r="AG27" s="412"/>
      <c r="AH27" s="407"/>
      <c r="AI27" s="408">
        <v>9</v>
      </c>
      <c r="AJ27" s="416">
        <v>57</v>
      </c>
      <c r="AK27" s="414"/>
      <c r="AL27" s="408"/>
      <c r="AM27" s="414"/>
      <c r="AN27" s="408">
        <v>20</v>
      </c>
      <c r="AO27" s="417"/>
      <c r="AP27" s="417"/>
      <c r="AQ27" s="417"/>
      <c r="AR27" s="417"/>
      <c r="AS27" s="418"/>
      <c r="AT27" s="418"/>
      <c r="AU27" s="417"/>
      <c r="AV27" s="417"/>
      <c r="AW27" s="417"/>
      <c r="AX27" s="419" t="s">
        <v>134</v>
      </c>
      <c r="BX27" s="371"/>
      <c r="BY27" s="371"/>
      <c r="CG27" s="372">
        <v>0</v>
      </c>
      <c r="CI27" s="372">
        <v>0</v>
      </c>
      <c r="CJ27" s="372">
        <v>0</v>
      </c>
      <c r="CK27" s="372">
        <v>0</v>
      </c>
      <c r="CL27" s="372">
        <v>0</v>
      </c>
      <c r="CM27" s="372">
        <v>0</v>
      </c>
      <c r="CS27" s="372"/>
      <c r="CT27" s="372"/>
    </row>
    <row r="28" spans="1:98" x14ac:dyDescent="0.2">
      <c r="A28" s="409" t="s">
        <v>152</v>
      </c>
      <c r="B28" s="400">
        <f>SUM(C28+D28+E28+F28+G28+H28+I28+J28+K28)</f>
        <v>0</v>
      </c>
      <c r="C28" s="407"/>
      <c r="D28" s="420"/>
      <c r="E28" s="410"/>
      <c r="F28" s="410"/>
      <c r="G28" s="410"/>
      <c r="H28" s="410"/>
      <c r="I28" s="410"/>
      <c r="J28" s="410"/>
      <c r="K28" s="410"/>
      <c r="L28" s="405"/>
      <c r="M28" s="405"/>
      <c r="N28" s="405"/>
      <c r="O28" s="405"/>
      <c r="P28" s="405"/>
      <c r="Q28" s="405"/>
      <c r="R28" s="405"/>
      <c r="S28" s="405"/>
      <c r="T28" s="407"/>
      <c r="U28" s="408"/>
      <c r="V28" s="407"/>
      <c r="W28" s="408"/>
      <c r="X28" s="409">
        <f t="shared" si="0"/>
        <v>0</v>
      </c>
      <c r="Y28" s="407"/>
      <c r="Z28" s="410"/>
      <c r="AA28" s="408"/>
      <c r="AB28" s="423">
        <f t="shared" si="1"/>
        <v>0</v>
      </c>
      <c r="AC28" s="407"/>
      <c r="AD28" s="410"/>
      <c r="AE28" s="408"/>
      <c r="AF28" s="412"/>
      <c r="AG28" s="412"/>
      <c r="AH28" s="407"/>
      <c r="AI28" s="408"/>
      <c r="AJ28" s="416"/>
      <c r="AK28" s="414"/>
      <c r="AL28" s="408"/>
      <c r="AM28" s="414"/>
      <c r="AN28" s="408"/>
      <c r="AO28" s="417"/>
      <c r="AP28" s="417"/>
      <c r="AQ28" s="417"/>
      <c r="AR28" s="417"/>
      <c r="AS28" s="418"/>
      <c r="AT28" s="418"/>
      <c r="AU28" s="417"/>
      <c r="AV28" s="417"/>
      <c r="AW28" s="417"/>
      <c r="AX28" s="419" t="s">
        <v>134</v>
      </c>
      <c r="BX28" s="371"/>
      <c r="BY28" s="371"/>
      <c r="CF28" s="372" t="s">
        <v>225</v>
      </c>
      <c r="CG28" s="372">
        <v>0</v>
      </c>
      <c r="CI28" s="372">
        <v>0</v>
      </c>
      <c r="CJ28" s="372">
        <v>0</v>
      </c>
      <c r="CK28" s="372">
        <v>0</v>
      </c>
      <c r="CL28" s="372">
        <v>1</v>
      </c>
      <c r="CM28" s="372">
        <v>0</v>
      </c>
      <c r="CS28" s="372"/>
      <c r="CT28" s="372"/>
    </row>
    <row r="29" spans="1:98" x14ac:dyDescent="0.2">
      <c r="A29" s="409" t="s">
        <v>153</v>
      </c>
      <c r="B29" s="400">
        <f>SUM(C29+D29+E29+F29+G29+H29+I29+J29+K29+L29+M29+N29+O29+P29+Q29+R29+S29)</f>
        <v>0</v>
      </c>
      <c r="C29" s="407"/>
      <c r="D29" s="420"/>
      <c r="E29" s="410"/>
      <c r="F29" s="410"/>
      <c r="G29" s="410"/>
      <c r="H29" s="410"/>
      <c r="I29" s="410"/>
      <c r="J29" s="410"/>
      <c r="K29" s="410"/>
      <c r="L29" s="410"/>
      <c r="M29" s="410"/>
      <c r="N29" s="410"/>
      <c r="O29" s="410"/>
      <c r="P29" s="410"/>
      <c r="Q29" s="410"/>
      <c r="R29" s="410"/>
      <c r="S29" s="408"/>
      <c r="T29" s="407"/>
      <c r="U29" s="408"/>
      <c r="V29" s="407"/>
      <c r="W29" s="408"/>
      <c r="X29" s="409">
        <f t="shared" si="0"/>
        <v>0</v>
      </c>
      <c r="Y29" s="407"/>
      <c r="Z29" s="410"/>
      <c r="AA29" s="408"/>
      <c r="AB29" s="423">
        <f t="shared" si="1"/>
        <v>0</v>
      </c>
      <c r="AC29" s="407"/>
      <c r="AD29" s="410"/>
      <c r="AE29" s="408"/>
      <c r="AF29" s="412"/>
      <c r="AG29" s="412"/>
      <c r="AH29" s="407"/>
      <c r="AI29" s="408"/>
      <c r="AJ29" s="416"/>
      <c r="AK29" s="414"/>
      <c r="AL29" s="408"/>
      <c r="AM29" s="414"/>
      <c r="AN29" s="408"/>
      <c r="AO29" s="417"/>
      <c r="AP29" s="417"/>
      <c r="AQ29" s="417"/>
      <c r="AR29" s="417"/>
      <c r="AS29" s="418"/>
      <c r="AT29" s="418"/>
      <c r="AU29" s="417"/>
      <c r="AV29" s="417"/>
      <c r="AW29" s="417"/>
      <c r="AX29" s="419" t="s">
        <v>134</v>
      </c>
      <c r="BX29" s="371"/>
      <c r="BY29" s="371"/>
      <c r="CG29" s="372">
        <v>0</v>
      </c>
      <c r="CI29" s="372">
        <v>0</v>
      </c>
      <c r="CJ29" s="372">
        <v>0</v>
      </c>
      <c r="CK29" s="372">
        <v>0</v>
      </c>
      <c r="CL29" s="372">
        <v>0</v>
      </c>
      <c r="CM29" s="372">
        <v>0</v>
      </c>
      <c r="CS29" s="372"/>
      <c r="CT29" s="372"/>
    </row>
    <row r="30" spans="1:98" x14ac:dyDescent="0.2">
      <c r="A30" s="409" t="s">
        <v>154</v>
      </c>
      <c r="B30" s="400">
        <f>SUM(C30+D30+E30+F30+G30+H30+I30+J30+K30)</f>
        <v>0</v>
      </c>
      <c r="C30" s="407"/>
      <c r="D30" s="420"/>
      <c r="E30" s="410"/>
      <c r="F30" s="410"/>
      <c r="G30" s="410"/>
      <c r="H30" s="410"/>
      <c r="I30" s="410"/>
      <c r="J30" s="410"/>
      <c r="K30" s="410"/>
      <c r="L30" s="405"/>
      <c r="M30" s="405"/>
      <c r="N30" s="405"/>
      <c r="O30" s="405"/>
      <c r="P30" s="405"/>
      <c r="Q30" s="405"/>
      <c r="R30" s="405"/>
      <c r="S30" s="405"/>
      <c r="T30" s="407"/>
      <c r="U30" s="408"/>
      <c r="V30" s="407"/>
      <c r="W30" s="408"/>
      <c r="X30" s="409">
        <f t="shared" si="0"/>
        <v>0</v>
      </c>
      <c r="Y30" s="407"/>
      <c r="Z30" s="410"/>
      <c r="AA30" s="408"/>
      <c r="AB30" s="423">
        <f t="shared" si="1"/>
        <v>0</v>
      </c>
      <c r="AC30" s="407"/>
      <c r="AD30" s="410"/>
      <c r="AE30" s="408"/>
      <c r="AF30" s="412"/>
      <c r="AG30" s="412"/>
      <c r="AH30" s="407"/>
      <c r="AI30" s="408"/>
      <c r="AJ30" s="416"/>
      <c r="AK30" s="414"/>
      <c r="AL30" s="408"/>
      <c r="AM30" s="414"/>
      <c r="AN30" s="408"/>
      <c r="AO30" s="417"/>
      <c r="AP30" s="417"/>
      <c r="AQ30" s="417"/>
      <c r="AR30" s="417"/>
      <c r="AS30" s="418"/>
      <c r="AT30" s="418"/>
      <c r="AU30" s="417"/>
      <c r="AV30" s="417"/>
      <c r="AW30" s="417"/>
      <c r="AX30" s="419" t="s">
        <v>134</v>
      </c>
      <c r="BX30" s="371"/>
      <c r="BY30" s="371"/>
      <c r="CF30" s="372" t="s">
        <v>225</v>
      </c>
      <c r="CG30" s="372">
        <v>0</v>
      </c>
      <c r="CI30" s="372">
        <v>0</v>
      </c>
      <c r="CJ30" s="372">
        <v>0</v>
      </c>
      <c r="CK30" s="372">
        <v>0</v>
      </c>
      <c r="CL30" s="372">
        <v>1</v>
      </c>
      <c r="CM30" s="372">
        <v>0</v>
      </c>
      <c r="CS30" s="372"/>
      <c r="CT30" s="372"/>
    </row>
    <row r="31" spans="1:98" x14ac:dyDescent="0.2">
      <c r="A31" s="409" t="s">
        <v>155</v>
      </c>
      <c r="B31" s="400">
        <f>SUM(C31+D31+E31+F31+G31+H31+I31+J31+K31+L31+M31+N31+O31+P31+Q31+R31+S31)</f>
        <v>0</v>
      </c>
      <c r="C31" s="407"/>
      <c r="D31" s="420"/>
      <c r="E31" s="410"/>
      <c r="F31" s="410"/>
      <c r="G31" s="410"/>
      <c r="H31" s="410"/>
      <c r="I31" s="410"/>
      <c r="J31" s="410"/>
      <c r="K31" s="410"/>
      <c r="L31" s="410"/>
      <c r="M31" s="410"/>
      <c r="N31" s="410"/>
      <c r="O31" s="410"/>
      <c r="P31" s="410"/>
      <c r="Q31" s="410"/>
      <c r="R31" s="410"/>
      <c r="S31" s="408"/>
      <c r="T31" s="407"/>
      <c r="U31" s="408"/>
      <c r="V31" s="407"/>
      <c r="W31" s="408"/>
      <c r="X31" s="409">
        <f t="shared" si="0"/>
        <v>0</v>
      </c>
      <c r="Y31" s="407"/>
      <c r="Z31" s="410"/>
      <c r="AA31" s="408"/>
      <c r="AB31" s="423">
        <f t="shared" si="1"/>
        <v>0</v>
      </c>
      <c r="AC31" s="407"/>
      <c r="AD31" s="410"/>
      <c r="AE31" s="408"/>
      <c r="AF31" s="412"/>
      <c r="AG31" s="412"/>
      <c r="AH31" s="407"/>
      <c r="AI31" s="408"/>
      <c r="AJ31" s="416"/>
      <c r="AK31" s="414"/>
      <c r="AL31" s="408"/>
      <c r="AM31" s="414"/>
      <c r="AN31" s="408"/>
      <c r="AO31" s="417"/>
      <c r="AP31" s="417"/>
      <c r="AQ31" s="417"/>
      <c r="AR31" s="417"/>
      <c r="AS31" s="418"/>
      <c r="AT31" s="418"/>
      <c r="AU31" s="417"/>
      <c r="AV31" s="417"/>
      <c r="AW31" s="417"/>
      <c r="AX31" s="419" t="s">
        <v>134</v>
      </c>
      <c r="BX31" s="371"/>
      <c r="BY31" s="371"/>
      <c r="CG31" s="372">
        <v>0</v>
      </c>
      <c r="CI31" s="372">
        <v>0</v>
      </c>
      <c r="CJ31" s="372">
        <v>0</v>
      </c>
      <c r="CK31" s="372">
        <v>0</v>
      </c>
      <c r="CL31" s="372">
        <v>0</v>
      </c>
      <c r="CM31" s="372">
        <v>0</v>
      </c>
      <c r="CS31" s="372"/>
      <c r="CT31" s="372"/>
    </row>
    <row r="32" spans="1:98" x14ac:dyDescent="0.2">
      <c r="A32" s="409" t="s">
        <v>156</v>
      </c>
      <c r="B32" s="400">
        <f>SUM(C32+D32+E32+F32+G32+H32+I32+J32+K32+L32+M32+N32+O32+P32+Q32+R32+S32)</f>
        <v>11</v>
      </c>
      <c r="C32" s="407">
        <v>2</v>
      </c>
      <c r="D32" s="420">
        <v>3</v>
      </c>
      <c r="E32" s="410"/>
      <c r="F32" s="410"/>
      <c r="G32" s="410"/>
      <c r="H32" s="410"/>
      <c r="I32" s="410"/>
      <c r="J32" s="410">
        <v>1</v>
      </c>
      <c r="K32" s="410"/>
      <c r="L32" s="410"/>
      <c r="M32" s="410">
        <v>1</v>
      </c>
      <c r="N32" s="410">
        <v>2</v>
      </c>
      <c r="O32" s="410">
        <v>1</v>
      </c>
      <c r="P32" s="410"/>
      <c r="Q32" s="410"/>
      <c r="R32" s="410">
        <v>1</v>
      </c>
      <c r="S32" s="408"/>
      <c r="T32" s="407">
        <v>5</v>
      </c>
      <c r="U32" s="408">
        <v>6</v>
      </c>
      <c r="V32" s="407">
        <v>2</v>
      </c>
      <c r="W32" s="408">
        <v>9</v>
      </c>
      <c r="X32" s="409">
        <f t="shared" si="0"/>
        <v>5</v>
      </c>
      <c r="Y32" s="407">
        <v>5</v>
      </c>
      <c r="Z32" s="410"/>
      <c r="AA32" s="408"/>
      <c r="AB32" s="423">
        <f t="shared" si="1"/>
        <v>6</v>
      </c>
      <c r="AC32" s="407">
        <v>6</v>
      </c>
      <c r="AD32" s="410"/>
      <c r="AE32" s="408"/>
      <c r="AF32" s="412">
        <v>7</v>
      </c>
      <c r="AG32" s="412"/>
      <c r="AH32" s="407"/>
      <c r="AI32" s="408">
        <v>5</v>
      </c>
      <c r="AJ32" s="416"/>
      <c r="AK32" s="414"/>
      <c r="AL32" s="408"/>
      <c r="AM32" s="414">
        <v>1</v>
      </c>
      <c r="AN32" s="408">
        <v>3</v>
      </c>
      <c r="AO32" s="417"/>
      <c r="AP32" s="417"/>
      <c r="AQ32" s="417"/>
      <c r="AR32" s="417"/>
      <c r="AS32" s="418"/>
      <c r="AT32" s="418"/>
      <c r="AU32" s="417"/>
      <c r="AV32" s="417"/>
      <c r="AW32" s="417"/>
      <c r="AX32" s="419" t="s">
        <v>134</v>
      </c>
      <c r="BX32" s="371"/>
      <c r="BY32" s="371"/>
      <c r="CG32" s="372">
        <v>0</v>
      </c>
      <c r="CI32" s="372">
        <v>0</v>
      </c>
      <c r="CJ32" s="372">
        <v>0</v>
      </c>
      <c r="CK32" s="372">
        <v>0</v>
      </c>
      <c r="CL32" s="372">
        <v>0</v>
      </c>
      <c r="CM32" s="372">
        <v>0</v>
      </c>
      <c r="CS32" s="372"/>
      <c r="CT32" s="372"/>
    </row>
    <row r="33" spans="1:98" x14ac:dyDescent="0.2">
      <c r="A33" s="409" t="s">
        <v>157</v>
      </c>
      <c r="B33" s="400">
        <f>SUM(C33+D33+E33+F33+G33+H33+I33+J33+K33)</f>
        <v>0</v>
      </c>
      <c r="C33" s="407"/>
      <c r="D33" s="420"/>
      <c r="E33" s="410"/>
      <c r="F33" s="410"/>
      <c r="G33" s="410"/>
      <c r="H33" s="410"/>
      <c r="I33" s="410"/>
      <c r="J33" s="410"/>
      <c r="K33" s="410"/>
      <c r="L33" s="405"/>
      <c r="M33" s="405"/>
      <c r="N33" s="405"/>
      <c r="O33" s="405"/>
      <c r="P33" s="405"/>
      <c r="Q33" s="405"/>
      <c r="R33" s="405"/>
      <c r="S33" s="405"/>
      <c r="T33" s="407"/>
      <c r="U33" s="422"/>
      <c r="V33" s="407"/>
      <c r="W33" s="408"/>
      <c r="X33" s="409">
        <f t="shared" si="0"/>
        <v>0</v>
      </c>
      <c r="Y33" s="407"/>
      <c r="Z33" s="410"/>
      <c r="AA33" s="408"/>
      <c r="AB33" s="423">
        <f t="shared" si="1"/>
        <v>0</v>
      </c>
      <c r="AC33" s="407"/>
      <c r="AD33" s="410"/>
      <c r="AE33" s="408"/>
      <c r="AF33" s="412"/>
      <c r="AG33" s="412"/>
      <c r="AH33" s="407"/>
      <c r="AI33" s="408"/>
      <c r="AJ33" s="416"/>
      <c r="AK33" s="414"/>
      <c r="AL33" s="408"/>
      <c r="AM33" s="414"/>
      <c r="AN33" s="408"/>
      <c r="AO33" s="417"/>
      <c r="AP33" s="417"/>
      <c r="AQ33" s="417"/>
      <c r="AR33" s="417"/>
      <c r="AS33" s="418"/>
      <c r="AT33" s="418"/>
      <c r="AU33" s="417"/>
      <c r="AV33" s="417"/>
      <c r="AW33" s="417"/>
      <c r="AX33" s="419" t="s">
        <v>134</v>
      </c>
      <c r="BX33" s="371"/>
      <c r="BY33" s="371"/>
      <c r="CF33" s="372" t="s">
        <v>225</v>
      </c>
      <c r="CG33" s="372">
        <v>0</v>
      </c>
      <c r="CI33" s="372">
        <v>0</v>
      </c>
      <c r="CJ33" s="372">
        <v>0</v>
      </c>
      <c r="CK33" s="372">
        <v>0</v>
      </c>
      <c r="CL33" s="372">
        <v>1</v>
      </c>
      <c r="CM33" s="372">
        <v>0</v>
      </c>
      <c r="CS33" s="372"/>
      <c r="CT33" s="372"/>
    </row>
    <row r="34" spans="1:98" x14ac:dyDescent="0.2">
      <c r="A34" s="409" t="s">
        <v>158</v>
      </c>
      <c r="B34" s="400">
        <f>SUM(C34+D34+E34+F34+G34+H34+I34+J34+K34+L34+M34+N34+O34+P34+Q34+R34+S34)</f>
        <v>0</v>
      </c>
      <c r="C34" s="407"/>
      <c r="D34" s="420"/>
      <c r="E34" s="410"/>
      <c r="F34" s="410"/>
      <c r="G34" s="410"/>
      <c r="H34" s="410"/>
      <c r="I34" s="410"/>
      <c r="J34" s="410"/>
      <c r="K34" s="410"/>
      <c r="L34" s="410"/>
      <c r="M34" s="410"/>
      <c r="N34" s="410"/>
      <c r="O34" s="410"/>
      <c r="P34" s="410"/>
      <c r="Q34" s="410"/>
      <c r="R34" s="410"/>
      <c r="S34" s="408"/>
      <c r="T34" s="407"/>
      <c r="U34" s="422"/>
      <c r="V34" s="407"/>
      <c r="W34" s="408"/>
      <c r="X34" s="409">
        <f t="shared" si="0"/>
        <v>0</v>
      </c>
      <c r="Y34" s="407"/>
      <c r="Z34" s="410"/>
      <c r="AA34" s="408"/>
      <c r="AB34" s="423">
        <f t="shared" si="1"/>
        <v>0</v>
      </c>
      <c r="AC34" s="407"/>
      <c r="AD34" s="410"/>
      <c r="AE34" s="408"/>
      <c r="AF34" s="412"/>
      <c r="AG34" s="412"/>
      <c r="AH34" s="407"/>
      <c r="AI34" s="408"/>
      <c r="AJ34" s="416"/>
      <c r="AK34" s="414"/>
      <c r="AL34" s="408"/>
      <c r="AM34" s="414"/>
      <c r="AN34" s="408"/>
      <c r="AO34" s="417"/>
      <c r="AP34" s="417"/>
      <c r="AQ34" s="417"/>
      <c r="AR34" s="417"/>
      <c r="AS34" s="418"/>
      <c r="AT34" s="418"/>
      <c r="AU34" s="417"/>
      <c r="AV34" s="417"/>
      <c r="AW34" s="417"/>
      <c r="AX34" s="419" t="s">
        <v>134</v>
      </c>
      <c r="BX34" s="371"/>
      <c r="BY34" s="371"/>
      <c r="CG34" s="372">
        <v>0</v>
      </c>
      <c r="CI34" s="372">
        <v>0</v>
      </c>
      <c r="CJ34" s="372">
        <v>0</v>
      </c>
      <c r="CK34" s="372">
        <v>0</v>
      </c>
      <c r="CL34" s="372">
        <v>0</v>
      </c>
      <c r="CM34" s="372">
        <v>0</v>
      </c>
      <c r="CS34" s="372"/>
      <c r="CT34" s="372"/>
    </row>
    <row r="35" spans="1:98" x14ac:dyDescent="0.2">
      <c r="A35" s="409" t="s">
        <v>159</v>
      </c>
      <c r="B35" s="400">
        <f>SUM(C35+D35+E35+F35+G35+H35+I35+J35+K35+L35+M35+N35+O35+P35+Q35+R35+S35)</f>
        <v>0</v>
      </c>
      <c r="C35" s="407"/>
      <c r="D35" s="420"/>
      <c r="E35" s="410"/>
      <c r="F35" s="410"/>
      <c r="G35" s="410"/>
      <c r="H35" s="410"/>
      <c r="I35" s="410"/>
      <c r="J35" s="410"/>
      <c r="K35" s="410"/>
      <c r="L35" s="410"/>
      <c r="M35" s="410"/>
      <c r="N35" s="410"/>
      <c r="O35" s="410"/>
      <c r="P35" s="410"/>
      <c r="Q35" s="410"/>
      <c r="R35" s="410"/>
      <c r="S35" s="408"/>
      <c r="T35" s="407"/>
      <c r="U35" s="422"/>
      <c r="V35" s="407"/>
      <c r="W35" s="408"/>
      <c r="X35" s="409">
        <f t="shared" si="0"/>
        <v>0</v>
      </c>
      <c r="Y35" s="407"/>
      <c r="Z35" s="410"/>
      <c r="AA35" s="408"/>
      <c r="AB35" s="423">
        <f t="shared" si="1"/>
        <v>0</v>
      </c>
      <c r="AC35" s="407"/>
      <c r="AD35" s="410"/>
      <c r="AE35" s="408"/>
      <c r="AF35" s="412"/>
      <c r="AG35" s="412"/>
      <c r="AH35" s="407"/>
      <c r="AI35" s="408"/>
      <c r="AJ35" s="416"/>
      <c r="AK35" s="414"/>
      <c r="AL35" s="408"/>
      <c r="AM35" s="414"/>
      <c r="AN35" s="408"/>
      <c r="AO35" s="417"/>
      <c r="AP35" s="417"/>
      <c r="AQ35" s="417"/>
      <c r="AR35" s="417"/>
      <c r="AS35" s="418"/>
      <c r="AT35" s="418"/>
      <c r="AU35" s="417"/>
      <c r="AV35" s="417"/>
      <c r="AW35" s="417"/>
      <c r="AX35" s="419" t="s">
        <v>134</v>
      </c>
      <c r="BX35" s="371"/>
      <c r="BY35" s="371"/>
      <c r="CG35" s="372">
        <v>0</v>
      </c>
      <c r="CI35" s="372">
        <v>0</v>
      </c>
      <c r="CJ35" s="372">
        <v>0</v>
      </c>
      <c r="CK35" s="372">
        <v>0</v>
      </c>
      <c r="CL35" s="372">
        <v>0</v>
      </c>
      <c r="CM35" s="372">
        <v>0</v>
      </c>
      <c r="CS35" s="372"/>
      <c r="CT35" s="372"/>
    </row>
    <row r="36" spans="1:98" x14ac:dyDescent="0.2">
      <c r="A36" s="409" t="s">
        <v>160</v>
      </c>
      <c r="B36" s="400">
        <f>SUM(O36+P36+Q36+R36+S36)</f>
        <v>0</v>
      </c>
      <c r="C36" s="405"/>
      <c r="D36" s="405"/>
      <c r="E36" s="405"/>
      <c r="F36" s="405"/>
      <c r="G36" s="405"/>
      <c r="H36" s="405"/>
      <c r="I36" s="405"/>
      <c r="J36" s="405"/>
      <c r="K36" s="405"/>
      <c r="L36" s="405"/>
      <c r="M36" s="405"/>
      <c r="N36" s="405"/>
      <c r="O36" s="410"/>
      <c r="P36" s="410"/>
      <c r="Q36" s="410"/>
      <c r="R36" s="410"/>
      <c r="S36" s="408"/>
      <c r="T36" s="407"/>
      <c r="U36" s="422"/>
      <c r="V36" s="407"/>
      <c r="W36" s="408"/>
      <c r="X36" s="409">
        <f t="shared" si="0"/>
        <v>0</v>
      </c>
      <c r="Y36" s="424"/>
      <c r="Z36" s="425"/>
      <c r="AA36" s="426"/>
      <c r="AB36" s="423">
        <f t="shared" si="1"/>
        <v>0</v>
      </c>
      <c r="AC36" s="407"/>
      <c r="AD36" s="410"/>
      <c r="AE36" s="408"/>
      <c r="AF36" s="412"/>
      <c r="AG36" s="412"/>
      <c r="AH36" s="424"/>
      <c r="AI36" s="427"/>
      <c r="AJ36" s="416"/>
      <c r="AK36" s="424"/>
      <c r="AL36" s="408"/>
      <c r="AM36" s="425"/>
      <c r="AN36" s="408"/>
      <c r="AO36" s="417"/>
      <c r="AP36" s="417"/>
      <c r="AQ36" s="417"/>
      <c r="AR36" s="417"/>
      <c r="AS36" s="426"/>
      <c r="AT36" s="418"/>
      <c r="AU36" s="417"/>
      <c r="AV36" s="417"/>
      <c r="AW36" s="417"/>
      <c r="AX36" s="419" t="s">
        <v>134</v>
      </c>
      <c r="BX36" s="371"/>
      <c r="BY36" s="371"/>
      <c r="CF36" s="372" t="s">
        <v>225</v>
      </c>
      <c r="CG36" s="372">
        <v>0</v>
      </c>
      <c r="CI36" s="372">
        <v>0</v>
      </c>
      <c r="CJ36" s="372">
        <v>0</v>
      </c>
      <c r="CK36" s="372">
        <v>0</v>
      </c>
      <c r="CL36" s="372">
        <v>1</v>
      </c>
      <c r="CM36" s="372">
        <v>0</v>
      </c>
      <c r="CS36" s="372"/>
      <c r="CT36" s="372"/>
    </row>
    <row r="37" spans="1:98" x14ac:dyDescent="0.2">
      <c r="A37" s="409" t="s">
        <v>161</v>
      </c>
      <c r="B37" s="400">
        <f>SUM(C37+D37+E37+F37+G37+H37+I37+J37+K37)</f>
        <v>0</v>
      </c>
      <c r="C37" s="407"/>
      <c r="D37" s="420"/>
      <c r="E37" s="410"/>
      <c r="F37" s="404"/>
      <c r="G37" s="404"/>
      <c r="H37" s="404"/>
      <c r="I37" s="404"/>
      <c r="J37" s="404"/>
      <c r="K37" s="404"/>
      <c r="L37" s="425"/>
      <c r="M37" s="425"/>
      <c r="N37" s="425"/>
      <c r="O37" s="425"/>
      <c r="P37" s="425"/>
      <c r="Q37" s="425"/>
      <c r="R37" s="425"/>
      <c r="S37" s="426"/>
      <c r="T37" s="407"/>
      <c r="U37" s="422"/>
      <c r="V37" s="407"/>
      <c r="W37" s="408"/>
      <c r="X37" s="409">
        <f t="shared" si="0"/>
        <v>0</v>
      </c>
      <c r="Y37" s="407"/>
      <c r="Z37" s="410"/>
      <c r="AA37" s="408"/>
      <c r="AB37" s="423">
        <f t="shared" si="1"/>
        <v>0</v>
      </c>
      <c r="AC37" s="407"/>
      <c r="AD37" s="410"/>
      <c r="AE37" s="408"/>
      <c r="AF37" s="412"/>
      <c r="AG37" s="412"/>
      <c r="AH37" s="407"/>
      <c r="AI37" s="408"/>
      <c r="AJ37" s="416"/>
      <c r="AK37" s="414"/>
      <c r="AL37" s="408"/>
      <c r="AM37" s="414"/>
      <c r="AN37" s="408"/>
      <c r="AO37" s="417"/>
      <c r="AP37" s="417"/>
      <c r="AQ37" s="417"/>
      <c r="AR37" s="417"/>
      <c r="AS37" s="418"/>
      <c r="AT37" s="418"/>
      <c r="AU37" s="417"/>
      <c r="AV37" s="417"/>
      <c r="AW37" s="417"/>
      <c r="AX37" s="419" t="s">
        <v>134</v>
      </c>
      <c r="BX37" s="371"/>
      <c r="BY37" s="371"/>
      <c r="CF37" s="372" t="s">
        <v>225</v>
      </c>
      <c r="CG37" s="372">
        <v>0</v>
      </c>
      <c r="CI37" s="372">
        <v>0</v>
      </c>
      <c r="CJ37" s="372">
        <v>0</v>
      </c>
      <c r="CK37" s="372">
        <v>0</v>
      </c>
      <c r="CL37" s="372">
        <v>1</v>
      </c>
      <c r="CM37" s="372">
        <v>0</v>
      </c>
      <c r="CS37" s="372"/>
      <c r="CT37" s="372"/>
    </row>
    <row r="38" spans="1:98" x14ac:dyDescent="0.2">
      <c r="A38" s="409" t="s">
        <v>162</v>
      </c>
      <c r="B38" s="400">
        <f>SUM(C38+D38+E38+F38+G38+H38+I38+J38+K38+L38+M38+N38+O38+P38+Q38+R38+S38)</f>
        <v>0</v>
      </c>
      <c r="C38" s="404"/>
      <c r="D38" s="404"/>
      <c r="E38" s="404"/>
      <c r="F38" s="404"/>
      <c r="G38" s="410"/>
      <c r="H38" s="410"/>
      <c r="I38" s="410"/>
      <c r="J38" s="410"/>
      <c r="K38" s="410"/>
      <c r="L38" s="410"/>
      <c r="M38" s="410"/>
      <c r="N38" s="410"/>
      <c r="O38" s="410"/>
      <c r="P38" s="410"/>
      <c r="Q38" s="410"/>
      <c r="R38" s="410"/>
      <c r="S38" s="408"/>
      <c r="T38" s="407"/>
      <c r="U38" s="408"/>
      <c r="V38" s="407"/>
      <c r="W38" s="408"/>
      <c r="X38" s="428"/>
      <c r="Y38" s="424"/>
      <c r="Z38" s="425"/>
      <c r="AA38" s="426"/>
      <c r="AB38" s="423">
        <f t="shared" si="1"/>
        <v>0</v>
      </c>
      <c r="AC38" s="407"/>
      <c r="AD38" s="410"/>
      <c r="AE38" s="408"/>
      <c r="AF38" s="412"/>
      <c r="AG38" s="412"/>
      <c r="AH38" s="407"/>
      <c r="AI38" s="408"/>
      <c r="AJ38" s="416"/>
      <c r="AK38" s="414"/>
      <c r="AL38" s="408"/>
      <c r="AM38" s="414"/>
      <c r="AN38" s="408"/>
      <c r="AO38" s="417"/>
      <c r="AP38" s="417"/>
      <c r="AQ38" s="417"/>
      <c r="AR38" s="417"/>
      <c r="AS38" s="418"/>
      <c r="AT38" s="418"/>
      <c r="AU38" s="417"/>
      <c r="AV38" s="417"/>
      <c r="AW38" s="417"/>
      <c r="AX38" s="419" t="s">
        <v>134</v>
      </c>
      <c r="BX38" s="371"/>
      <c r="BY38" s="371"/>
      <c r="CG38" s="372">
        <v>0</v>
      </c>
      <c r="CI38" s="372">
        <v>0</v>
      </c>
      <c r="CJ38" s="372">
        <v>0</v>
      </c>
      <c r="CK38" s="372">
        <v>0</v>
      </c>
      <c r="CL38" s="372">
        <v>0</v>
      </c>
      <c r="CM38" s="372">
        <v>0</v>
      </c>
      <c r="CS38" s="372"/>
      <c r="CT38" s="372"/>
    </row>
    <row r="39" spans="1:98" x14ac:dyDescent="0.2">
      <c r="A39" s="409" t="s">
        <v>163</v>
      </c>
      <c r="B39" s="400">
        <f>SUM(C39+D39+E39+F39+G39+H39+I39+J39+K39)</f>
        <v>208</v>
      </c>
      <c r="C39" s="404">
        <v>44</v>
      </c>
      <c r="D39" s="404">
        <v>75</v>
      </c>
      <c r="E39" s="404">
        <v>89</v>
      </c>
      <c r="F39" s="404"/>
      <c r="G39" s="404"/>
      <c r="H39" s="404"/>
      <c r="I39" s="404"/>
      <c r="J39" s="404"/>
      <c r="K39" s="404"/>
      <c r="L39" s="405"/>
      <c r="M39" s="405"/>
      <c r="N39" s="405"/>
      <c r="O39" s="405"/>
      <c r="P39" s="405"/>
      <c r="Q39" s="405"/>
      <c r="R39" s="405"/>
      <c r="S39" s="405"/>
      <c r="T39" s="407">
        <v>208</v>
      </c>
      <c r="U39" s="408"/>
      <c r="V39" s="407">
        <v>140</v>
      </c>
      <c r="W39" s="408">
        <v>68</v>
      </c>
      <c r="X39" s="409">
        <f t="shared" ref="X39:X68" si="2">SUM(Y39+Z39+AA39)</f>
        <v>81</v>
      </c>
      <c r="Y39" s="407">
        <v>81</v>
      </c>
      <c r="Z39" s="410"/>
      <c r="AA39" s="408"/>
      <c r="AB39" s="423">
        <f t="shared" si="1"/>
        <v>0</v>
      </c>
      <c r="AC39" s="407"/>
      <c r="AD39" s="410"/>
      <c r="AE39" s="408"/>
      <c r="AF39" s="412">
        <v>81</v>
      </c>
      <c r="AG39" s="408"/>
      <c r="AH39" s="407">
        <v>37</v>
      </c>
      <c r="AI39" s="408"/>
      <c r="AJ39" s="416">
        <v>169</v>
      </c>
      <c r="AK39" s="414"/>
      <c r="AL39" s="408"/>
      <c r="AM39" s="414">
        <v>2</v>
      </c>
      <c r="AN39" s="408"/>
      <c r="AO39" s="417"/>
      <c r="AP39" s="417"/>
      <c r="AQ39" s="417"/>
      <c r="AR39" s="417"/>
      <c r="AS39" s="418"/>
      <c r="AT39" s="418"/>
      <c r="AU39" s="417"/>
      <c r="AV39" s="417"/>
      <c r="AW39" s="417"/>
      <c r="AX39" s="419" t="s">
        <v>134</v>
      </c>
      <c r="BX39" s="371"/>
      <c r="BY39" s="371"/>
      <c r="CF39" s="372" t="s">
        <v>225</v>
      </c>
      <c r="CG39" s="372">
        <v>0</v>
      </c>
      <c r="CI39" s="372">
        <v>0</v>
      </c>
      <c r="CJ39" s="372">
        <v>0</v>
      </c>
      <c r="CK39" s="372">
        <v>0</v>
      </c>
      <c r="CL39" s="372">
        <v>1</v>
      </c>
      <c r="CM39" s="372">
        <v>0</v>
      </c>
      <c r="CS39" s="372"/>
      <c r="CT39" s="372"/>
    </row>
    <row r="40" spans="1:98" x14ac:dyDescent="0.2">
      <c r="A40" s="409" t="s">
        <v>164</v>
      </c>
      <c r="B40" s="400">
        <f>SUM(C40+D40+E40+F40+G40+H40+I40+J40+K40+L40+M40+N40+O40+P40+Q40+R40+S40)</f>
        <v>197</v>
      </c>
      <c r="C40" s="404"/>
      <c r="D40" s="404"/>
      <c r="E40" s="404"/>
      <c r="F40" s="410">
        <v>10</v>
      </c>
      <c r="G40" s="410">
        <v>8</v>
      </c>
      <c r="H40" s="410">
        <v>7</v>
      </c>
      <c r="I40" s="410">
        <v>9</v>
      </c>
      <c r="J40" s="410">
        <v>10</v>
      </c>
      <c r="K40" s="410">
        <v>12</v>
      </c>
      <c r="L40" s="410">
        <v>17</v>
      </c>
      <c r="M40" s="410">
        <v>10</v>
      </c>
      <c r="N40" s="410">
        <v>28</v>
      </c>
      <c r="O40" s="410">
        <v>9</v>
      </c>
      <c r="P40" s="410">
        <v>19</v>
      </c>
      <c r="Q40" s="410">
        <v>21</v>
      </c>
      <c r="R40" s="410">
        <v>19</v>
      </c>
      <c r="S40" s="408">
        <v>18</v>
      </c>
      <c r="T40" s="407"/>
      <c r="U40" s="408">
        <v>197</v>
      </c>
      <c r="V40" s="407">
        <v>92</v>
      </c>
      <c r="W40" s="408">
        <v>105</v>
      </c>
      <c r="X40" s="409">
        <f>SUM(Y40+Z40+AA40)</f>
        <v>0</v>
      </c>
      <c r="Y40" s="407"/>
      <c r="Z40" s="410"/>
      <c r="AA40" s="408"/>
      <c r="AB40" s="423">
        <f t="shared" si="1"/>
        <v>95</v>
      </c>
      <c r="AC40" s="407">
        <v>95</v>
      </c>
      <c r="AD40" s="410"/>
      <c r="AE40" s="408"/>
      <c r="AF40" s="412">
        <v>53</v>
      </c>
      <c r="AG40" s="429"/>
      <c r="AH40" s="407"/>
      <c r="AI40" s="408">
        <v>42</v>
      </c>
      <c r="AJ40" s="416">
        <v>11</v>
      </c>
      <c r="AK40" s="414"/>
      <c r="AL40" s="408">
        <v>18</v>
      </c>
      <c r="AM40" s="414"/>
      <c r="AN40" s="408">
        <v>30</v>
      </c>
      <c r="AO40" s="417"/>
      <c r="AP40" s="417"/>
      <c r="AQ40" s="417">
        <v>16</v>
      </c>
      <c r="AR40" s="417"/>
      <c r="AS40" s="418"/>
      <c r="AT40" s="418"/>
      <c r="AU40" s="417"/>
      <c r="AV40" s="417"/>
      <c r="AW40" s="417"/>
      <c r="AX40" s="419" t="s">
        <v>134</v>
      </c>
      <c r="BX40" s="371"/>
      <c r="BY40" s="371"/>
      <c r="CG40" s="372">
        <v>0</v>
      </c>
      <c r="CI40" s="372">
        <v>0</v>
      </c>
      <c r="CJ40" s="372">
        <v>0</v>
      </c>
      <c r="CK40" s="372">
        <v>0</v>
      </c>
      <c r="CL40" s="372">
        <v>0</v>
      </c>
      <c r="CM40" s="372">
        <v>0</v>
      </c>
      <c r="CS40" s="372"/>
      <c r="CT40" s="372"/>
    </row>
    <row r="41" spans="1:98" x14ac:dyDescent="0.2">
      <c r="A41" s="409" t="s">
        <v>165</v>
      </c>
      <c r="B41" s="400">
        <f>SUM(C41+D41+E41+F41+G41+H41+I41+J41+K41+L41+M41+N41+O41+P41+Q41+R41+S41)</f>
        <v>0</v>
      </c>
      <c r="C41" s="404"/>
      <c r="D41" s="404"/>
      <c r="E41" s="404"/>
      <c r="F41" s="410"/>
      <c r="G41" s="410"/>
      <c r="H41" s="410"/>
      <c r="I41" s="410"/>
      <c r="J41" s="410"/>
      <c r="K41" s="410"/>
      <c r="L41" s="410"/>
      <c r="M41" s="410"/>
      <c r="N41" s="410"/>
      <c r="O41" s="410"/>
      <c r="P41" s="410"/>
      <c r="Q41" s="410"/>
      <c r="R41" s="410"/>
      <c r="S41" s="408"/>
      <c r="T41" s="407"/>
      <c r="U41" s="408"/>
      <c r="V41" s="407"/>
      <c r="W41" s="408"/>
      <c r="X41" s="409">
        <f>SUM(Y41+Z41+AA41)</f>
        <v>0</v>
      </c>
      <c r="Y41" s="407"/>
      <c r="Z41" s="410"/>
      <c r="AA41" s="408"/>
      <c r="AB41" s="423">
        <f t="shared" si="1"/>
        <v>0</v>
      </c>
      <c r="AC41" s="407"/>
      <c r="AD41" s="410"/>
      <c r="AE41" s="408"/>
      <c r="AF41" s="412"/>
      <c r="AG41" s="408"/>
      <c r="AH41" s="407"/>
      <c r="AI41" s="408"/>
      <c r="AJ41" s="416"/>
      <c r="AK41" s="414"/>
      <c r="AL41" s="408"/>
      <c r="AM41" s="414"/>
      <c r="AN41" s="408"/>
      <c r="AO41" s="417"/>
      <c r="AP41" s="417"/>
      <c r="AQ41" s="417"/>
      <c r="AR41" s="417"/>
      <c r="AS41" s="418"/>
      <c r="AT41" s="418"/>
      <c r="AU41" s="417"/>
      <c r="AV41" s="417"/>
      <c r="AW41" s="417"/>
      <c r="AX41" s="419" t="s">
        <v>134</v>
      </c>
      <c r="BX41" s="371"/>
      <c r="BY41" s="371"/>
      <c r="CG41" s="372">
        <v>0</v>
      </c>
      <c r="CI41" s="372">
        <v>0</v>
      </c>
      <c r="CJ41" s="372">
        <v>0</v>
      </c>
      <c r="CK41" s="372">
        <v>0</v>
      </c>
      <c r="CL41" s="372">
        <v>0</v>
      </c>
      <c r="CM41" s="372">
        <v>0</v>
      </c>
      <c r="CS41" s="372"/>
      <c r="CT41" s="372"/>
    </row>
    <row r="42" spans="1:98" x14ac:dyDescent="0.2">
      <c r="A42" s="409" t="s">
        <v>166</v>
      </c>
      <c r="B42" s="400">
        <f>SUM(C42+D42+E42+F42+G42+H42+I42+J42+K42)</f>
        <v>0</v>
      </c>
      <c r="C42" s="404"/>
      <c r="D42" s="404"/>
      <c r="E42" s="404"/>
      <c r="F42" s="410"/>
      <c r="G42" s="410"/>
      <c r="H42" s="410"/>
      <c r="I42" s="410"/>
      <c r="J42" s="410"/>
      <c r="K42" s="410"/>
      <c r="L42" s="405"/>
      <c r="M42" s="405"/>
      <c r="N42" s="405"/>
      <c r="O42" s="405"/>
      <c r="P42" s="405"/>
      <c r="Q42" s="405"/>
      <c r="R42" s="405"/>
      <c r="S42" s="405"/>
      <c r="T42" s="407"/>
      <c r="U42" s="408"/>
      <c r="V42" s="407"/>
      <c r="W42" s="408"/>
      <c r="X42" s="409">
        <f t="shared" si="2"/>
        <v>0</v>
      </c>
      <c r="Y42" s="407"/>
      <c r="Z42" s="410"/>
      <c r="AA42" s="408"/>
      <c r="AB42" s="423">
        <f t="shared" si="1"/>
        <v>0</v>
      </c>
      <c r="AC42" s="407"/>
      <c r="AD42" s="410"/>
      <c r="AE42" s="408"/>
      <c r="AF42" s="412"/>
      <c r="AG42" s="408"/>
      <c r="AH42" s="407"/>
      <c r="AI42" s="408"/>
      <c r="AJ42" s="416"/>
      <c r="AK42" s="414"/>
      <c r="AL42" s="408"/>
      <c r="AM42" s="414"/>
      <c r="AN42" s="408"/>
      <c r="AO42" s="417"/>
      <c r="AP42" s="417"/>
      <c r="AQ42" s="417"/>
      <c r="AR42" s="417"/>
      <c r="AS42" s="418"/>
      <c r="AT42" s="418"/>
      <c r="AU42" s="417"/>
      <c r="AV42" s="417"/>
      <c r="AW42" s="417"/>
      <c r="AX42" s="419" t="s">
        <v>134</v>
      </c>
      <c r="BX42" s="371"/>
      <c r="BY42" s="371"/>
      <c r="CF42" s="372" t="s">
        <v>225</v>
      </c>
      <c r="CG42" s="372">
        <v>0</v>
      </c>
      <c r="CI42" s="372">
        <v>0</v>
      </c>
      <c r="CJ42" s="372">
        <v>0</v>
      </c>
      <c r="CK42" s="372">
        <v>0</v>
      </c>
      <c r="CL42" s="372">
        <v>1</v>
      </c>
      <c r="CM42" s="372">
        <v>0</v>
      </c>
      <c r="CS42" s="372"/>
      <c r="CT42" s="372"/>
    </row>
    <row r="43" spans="1:98" x14ac:dyDescent="0.2">
      <c r="A43" s="409" t="s">
        <v>167</v>
      </c>
      <c r="B43" s="400">
        <f>SUM(C43+D43+E43+F43+G43+H43+I43+J43+K43+L43+M43+N43+O43+P43+Q43+R43+S43)</f>
        <v>305</v>
      </c>
      <c r="C43" s="407"/>
      <c r="D43" s="420">
        <v>2</v>
      </c>
      <c r="E43" s="410">
        <v>10</v>
      </c>
      <c r="F43" s="410">
        <v>15</v>
      </c>
      <c r="G43" s="410">
        <v>15</v>
      </c>
      <c r="H43" s="410">
        <v>19</v>
      </c>
      <c r="I43" s="410">
        <v>32</v>
      </c>
      <c r="J43" s="410">
        <v>28</v>
      </c>
      <c r="K43" s="410">
        <v>34</v>
      </c>
      <c r="L43" s="410">
        <v>29</v>
      </c>
      <c r="M43" s="410">
        <v>31</v>
      </c>
      <c r="N43" s="410">
        <v>34</v>
      </c>
      <c r="O43" s="410">
        <v>22</v>
      </c>
      <c r="P43" s="410">
        <v>20</v>
      </c>
      <c r="Q43" s="410">
        <v>5</v>
      </c>
      <c r="R43" s="410">
        <v>6</v>
      </c>
      <c r="S43" s="408">
        <v>3</v>
      </c>
      <c r="T43" s="407">
        <v>12</v>
      </c>
      <c r="U43" s="408">
        <v>293</v>
      </c>
      <c r="V43" s="407">
        <v>124</v>
      </c>
      <c r="W43" s="408">
        <v>181</v>
      </c>
      <c r="X43" s="409">
        <f t="shared" si="2"/>
        <v>20</v>
      </c>
      <c r="Y43" s="407">
        <v>20</v>
      </c>
      <c r="Z43" s="410"/>
      <c r="AA43" s="408"/>
      <c r="AB43" s="423">
        <f t="shared" si="1"/>
        <v>17</v>
      </c>
      <c r="AC43" s="407">
        <v>16</v>
      </c>
      <c r="AD43" s="410"/>
      <c r="AE43" s="408">
        <v>1</v>
      </c>
      <c r="AF43" s="412">
        <v>21</v>
      </c>
      <c r="AG43" s="408">
        <v>1</v>
      </c>
      <c r="AH43" s="407">
        <v>7</v>
      </c>
      <c r="AI43" s="427">
        <v>68</v>
      </c>
      <c r="AJ43" s="416">
        <v>388</v>
      </c>
      <c r="AK43" s="414"/>
      <c r="AL43" s="408"/>
      <c r="AM43" s="414"/>
      <c r="AN43" s="408">
        <v>7</v>
      </c>
      <c r="AO43" s="417"/>
      <c r="AP43" s="417"/>
      <c r="AQ43" s="417">
        <v>20</v>
      </c>
      <c r="AR43" s="417"/>
      <c r="AS43" s="418"/>
      <c r="AT43" s="418"/>
      <c r="AU43" s="417"/>
      <c r="AV43" s="417"/>
      <c r="AW43" s="417"/>
      <c r="AX43" s="419" t="s">
        <v>134</v>
      </c>
      <c r="BX43" s="371"/>
      <c r="BY43" s="371"/>
      <c r="CG43" s="372">
        <v>0</v>
      </c>
      <c r="CI43" s="372">
        <v>0</v>
      </c>
      <c r="CJ43" s="372">
        <v>0</v>
      </c>
      <c r="CK43" s="372">
        <v>0</v>
      </c>
      <c r="CL43" s="372">
        <v>0</v>
      </c>
      <c r="CM43" s="372">
        <v>0</v>
      </c>
      <c r="CS43" s="372"/>
      <c r="CT43" s="372"/>
    </row>
    <row r="44" spans="1:98" x14ac:dyDescent="0.2">
      <c r="A44" s="409" t="s">
        <v>168</v>
      </c>
      <c r="B44" s="400">
        <f>SUM(C44+D44+E44+F44+G44+H44+I44+J44+K44)</f>
        <v>170</v>
      </c>
      <c r="C44" s="407">
        <v>74</v>
      </c>
      <c r="D44" s="420">
        <v>67</v>
      </c>
      <c r="E44" s="410">
        <v>29</v>
      </c>
      <c r="F44" s="410"/>
      <c r="G44" s="410"/>
      <c r="H44" s="410"/>
      <c r="I44" s="410"/>
      <c r="J44" s="410"/>
      <c r="K44" s="410"/>
      <c r="L44" s="405"/>
      <c r="M44" s="405"/>
      <c r="N44" s="405"/>
      <c r="O44" s="405"/>
      <c r="P44" s="405"/>
      <c r="Q44" s="405"/>
      <c r="R44" s="405"/>
      <c r="S44" s="405"/>
      <c r="T44" s="407">
        <v>170</v>
      </c>
      <c r="U44" s="408"/>
      <c r="V44" s="407">
        <v>146</v>
      </c>
      <c r="W44" s="408">
        <v>24</v>
      </c>
      <c r="X44" s="409">
        <f t="shared" si="2"/>
        <v>126</v>
      </c>
      <c r="Y44" s="407">
        <v>126</v>
      </c>
      <c r="Z44" s="410"/>
      <c r="AA44" s="408"/>
      <c r="AB44" s="423">
        <f t="shared" si="1"/>
        <v>0</v>
      </c>
      <c r="AC44" s="407"/>
      <c r="AD44" s="410"/>
      <c r="AE44" s="408"/>
      <c r="AF44" s="412">
        <v>78</v>
      </c>
      <c r="AG44" s="417"/>
      <c r="AH44" s="407">
        <v>38</v>
      </c>
      <c r="AI44" s="427"/>
      <c r="AJ44" s="416"/>
      <c r="AK44" s="414"/>
      <c r="AL44" s="408"/>
      <c r="AM44" s="414">
        <v>61</v>
      </c>
      <c r="AN44" s="408"/>
      <c r="AO44" s="417"/>
      <c r="AP44" s="417"/>
      <c r="AQ44" s="417"/>
      <c r="AR44" s="417"/>
      <c r="AS44" s="418"/>
      <c r="AT44" s="418"/>
      <c r="AU44" s="417"/>
      <c r="AV44" s="417"/>
      <c r="AW44" s="417"/>
      <c r="AX44" s="419" t="s">
        <v>134</v>
      </c>
      <c r="BX44" s="371"/>
      <c r="BY44" s="371"/>
      <c r="CF44" s="372" t="s">
        <v>225</v>
      </c>
      <c r="CG44" s="372">
        <v>0</v>
      </c>
      <c r="CI44" s="372">
        <v>0</v>
      </c>
      <c r="CJ44" s="372">
        <v>0</v>
      </c>
      <c r="CK44" s="372">
        <v>0</v>
      </c>
      <c r="CL44" s="372">
        <v>1</v>
      </c>
      <c r="CM44" s="372">
        <v>0</v>
      </c>
      <c r="CS44" s="372"/>
      <c r="CT44" s="372"/>
    </row>
    <row r="45" spans="1:98" x14ac:dyDescent="0.2">
      <c r="A45" s="409" t="s">
        <v>169</v>
      </c>
      <c r="B45" s="400">
        <f>SUM(C45+D45+E45+F45+G45+H45+I45+J45+K45+L45+M45+N45+O45+P45+Q45+R45+S45)</f>
        <v>680</v>
      </c>
      <c r="C45" s="407"/>
      <c r="D45" s="420"/>
      <c r="E45" s="410"/>
      <c r="F45" s="410">
        <v>20</v>
      </c>
      <c r="G45" s="410">
        <v>12</v>
      </c>
      <c r="H45" s="410">
        <v>14</v>
      </c>
      <c r="I45" s="410">
        <v>39</v>
      </c>
      <c r="J45" s="410">
        <v>38</v>
      </c>
      <c r="K45" s="410">
        <v>59</v>
      </c>
      <c r="L45" s="410">
        <v>68</v>
      </c>
      <c r="M45" s="410">
        <v>76</v>
      </c>
      <c r="N45" s="410">
        <v>79</v>
      </c>
      <c r="O45" s="410">
        <v>81</v>
      </c>
      <c r="P45" s="410">
        <v>68</v>
      </c>
      <c r="Q45" s="410">
        <v>45</v>
      </c>
      <c r="R45" s="410">
        <v>33</v>
      </c>
      <c r="S45" s="408">
        <v>48</v>
      </c>
      <c r="T45" s="407"/>
      <c r="U45" s="408">
        <v>680</v>
      </c>
      <c r="V45" s="407">
        <v>158</v>
      </c>
      <c r="W45" s="408">
        <v>522</v>
      </c>
      <c r="X45" s="409">
        <f t="shared" si="2"/>
        <v>0</v>
      </c>
      <c r="Y45" s="407"/>
      <c r="Z45" s="410"/>
      <c r="AA45" s="408"/>
      <c r="AB45" s="423">
        <f t="shared" si="1"/>
        <v>334</v>
      </c>
      <c r="AC45" s="407">
        <v>334</v>
      </c>
      <c r="AD45" s="410"/>
      <c r="AE45" s="408"/>
      <c r="AF45" s="412">
        <v>159</v>
      </c>
      <c r="AG45" s="429">
        <v>27</v>
      </c>
      <c r="AH45" s="407"/>
      <c r="AI45" s="427">
        <v>129</v>
      </c>
      <c r="AJ45" s="427">
        <v>91</v>
      </c>
      <c r="AK45" s="414"/>
      <c r="AL45" s="408">
        <v>21</v>
      </c>
      <c r="AM45" s="414"/>
      <c r="AN45" s="408">
        <v>62</v>
      </c>
      <c r="AO45" s="417"/>
      <c r="AP45" s="417"/>
      <c r="AQ45" s="417">
        <v>7</v>
      </c>
      <c r="AR45" s="417"/>
      <c r="AS45" s="418"/>
      <c r="AT45" s="418"/>
      <c r="AU45" s="417"/>
      <c r="AV45" s="417"/>
      <c r="AW45" s="417"/>
      <c r="AX45" s="419" t="s">
        <v>134</v>
      </c>
      <c r="BX45" s="371"/>
      <c r="BY45" s="371"/>
      <c r="CG45" s="372">
        <v>0</v>
      </c>
      <c r="CI45" s="372">
        <v>0</v>
      </c>
      <c r="CJ45" s="372">
        <v>0</v>
      </c>
      <c r="CK45" s="372">
        <v>0</v>
      </c>
      <c r="CL45" s="372">
        <v>0</v>
      </c>
      <c r="CM45" s="372">
        <v>0</v>
      </c>
      <c r="CS45" s="372"/>
      <c r="CT45" s="372"/>
    </row>
    <row r="46" spans="1:98" x14ac:dyDescent="0.2">
      <c r="A46" s="430" t="s">
        <v>170</v>
      </c>
      <c r="B46" s="400">
        <f>SUM(C46+D46+E46+F46+G46+H46+I46+J46+K46+L46+M46+N46+O46+P46+Q46+R46+S46)</f>
        <v>0</v>
      </c>
      <c r="C46" s="404"/>
      <c r="D46" s="404"/>
      <c r="E46" s="404"/>
      <c r="F46" s="404"/>
      <c r="G46" s="410"/>
      <c r="H46" s="410"/>
      <c r="I46" s="410"/>
      <c r="J46" s="410"/>
      <c r="K46" s="410"/>
      <c r="L46" s="410"/>
      <c r="M46" s="410"/>
      <c r="N46" s="410"/>
      <c r="O46" s="410"/>
      <c r="P46" s="410"/>
      <c r="Q46" s="410"/>
      <c r="R46" s="410"/>
      <c r="S46" s="408"/>
      <c r="T46" s="407"/>
      <c r="U46" s="408"/>
      <c r="V46" s="407"/>
      <c r="W46" s="408"/>
      <c r="X46" s="409">
        <f t="shared" si="2"/>
        <v>0</v>
      </c>
      <c r="Y46" s="407"/>
      <c r="Z46" s="410"/>
      <c r="AA46" s="408"/>
      <c r="AB46" s="423">
        <f t="shared" si="1"/>
        <v>0</v>
      </c>
      <c r="AC46" s="407"/>
      <c r="AD46" s="410"/>
      <c r="AE46" s="408"/>
      <c r="AF46" s="412"/>
      <c r="AG46" s="408"/>
      <c r="AH46" s="407"/>
      <c r="AI46" s="408"/>
      <c r="AJ46" s="416"/>
      <c r="AK46" s="414"/>
      <c r="AL46" s="408"/>
      <c r="AM46" s="414"/>
      <c r="AN46" s="408"/>
      <c r="AO46" s="417"/>
      <c r="AP46" s="417"/>
      <c r="AQ46" s="417"/>
      <c r="AR46" s="417"/>
      <c r="AS46" s="418"/>
      <c r="AT46" s="418"/>
      <c r="AU46" s="417"/>
      <c r="AV46" s="417"/>
      <c r="AW46" s="417"/>
      <c r="AX46" s="419" t="s">
        <v>134</v>
      </c>
      <c r="BX46" s="371"/>
      <c r="BY46" s="371"/>
      <c r="CG46" s="372">
        <v>0</v>
      </c>
      <c r="CI46" s="372">
        <v>0</v>
      </c>
      <c r="CJ46" s="372">
        <v>0</v>
      </c>
      <c r="CK46" s="372">
        <v>0</v>
      </c>
      <c r="CL46" s="372">
        <v>0</v>
      </c>
      <c r="CM46" s="372">
        <v>0</v>
      </c>
      <c r="CS46" s="372"/>
      <c r="CT46" s="372"/>
    </row>
    <row r="47" spans="1:98" x14ac:dyDescent="0.2">
      <c r="A47" s="431" t="s">
        <v>171</v>
      </c>
      <c r="B47" s="400">
        <f>SUM(C47+D47+E47+F47+G47+H47+I47+J47+K47+L47+M47+N47+O47+P47+Q47+R47+S47)</f>
        <v>0</v>
      </c>
      <c r="C47" s="404"/>
      <c r="D47" s="404"/>
      <c r="E47" s="404"/>
      <c r="F47" s="404"/>
      <c r="G47" s="410"/>
      <c r="H47" s="410"/>
      <c r="I47" s="410"/>
      <c r="J47" s="410"/>
      <c r="K47" s="410"/>
      <c r="L47" s="410"/>
      <c r="M47" s="410"/>
      <c r="N47" s="410"/>
      <c r="O47" s="410"/>
      <c r="P47" s="410"/>
      <c r="Q47" s="410"/>
      <c r="R47" s="410"/>
      <c r="S47" s="408"/>
      <c r="T47" s="407"/>
      <c r="U47" s="408"/>
      <c r="V47" s="407"/>
      <c r="W47" s="408"/>
      <c r="X47" s="409">
        <f t="shared" si="2"/>
        <v>0</v>
      </c>
      <c r="Y47" s="407"/>
      <c r="Z47" s="410"/>
      <c r="AA47" s="408"/>
      <c r="AB47" s="423">
        <f t="shared" si="1"/>
        <v>0</v>
      </c>
      <c r="AC47" s="407"/>
      <c r="AD47" s="410"/>
      <c r="AE47" s="408"/>
      <c r="AF47" s="412"/>
      <c r="AG47" s="429"/>
      <c r="AH47" s="407"/>
      <c r="AI47" s="408"/>
      <c r="AJ47" s="416"/>
      <c r="AK47" s="414"/>
      <c r="AL47" s="408"/>
      <c r="AM47" s="414"/>
      <c r="AN47" s="408"/>
      <c r="AO47" s="417"/>
      <c r="AP47" s="417"/>
      <c r="AQ47" s="417"/>
      <c r="AR47" s="417"/>
      <c r="AS47" s="418"/>
      <c r="AT47" s="418"/>
      <c r="AU47" s="417"/>
      <c r="AV47" s="417"/>
      <c r="AW47" s="417"/>
      <c r="AX47" s="419" t="s">
        <v>134</v>
      </c>
      <c r="BX47" s="371"/>
      <c r="BY47" s="371"/>
      <c r="CG47" s="372">
        <v>0</v>
      </c>
      <c r="CI47" s="372">
        <v>0</v>
      </c>
      <c r="CJ47" s="372">
        <v>0</v>
      </c>
      <c r="CK47" s="372">
        <v>0</v>
      </c>
      <c r="CL47" s="372">
        <v>0</v>
      </c>
      <c r="CM47" s="372">
        <v>0</v>
      </c>
      <c r="CS47" s="372"/>
      <c r="CT47" s="372"/>
    </row>
    <row r="48" spans="1:98" x14ac:dyDescent="0.2">
      <c r="A48" s="409" t="s">
        <v>172</v>
      </c>
      <c r="B48" s="400">
        <f>SUM(C48+D48+E48+F48+G48+H48+I48+J48+K48)</f>
        <v>0</v>
      </c>
      <c r="C48" s="404"/>
      <c r="D48" s="404"/>
      <c r="E48" s="404"/>
      <c r="F48" s="404"/>
      <c r="G48" s="404"/>
      <c r="H48" s="404"/>
      <c r="I48" s="404"/>
      <c r="J48" s="404"/>
      <c r="K48" s="404"/>
      <c r="L48" s="405"/>
      <c r="M48" s="405"/>
      <c r="N48" s="405"/>
      <c r="O48" s="405"/>
      <c r="P48" s="405"/>
      <c r="Q48" s="405"/>
      <c r="R48" s="405"/>
      <c r="S48" s="405"/>
      <c r="T48" s="407"/>
      <c r="U48" s="408"/>
      <c r="V48" s="407"/>
      <c r="W48" s="408"/>
      <c r="X48" s="409">
        <f t="shared" si="2"/>
        <v>0</v>
      </c>
      <c r="Y48" s="407"/>
      <c r="Z48" s="410"/>
      <c r="AA48" s="408"/>
      <c r="AB48" s="423">
        <f t="shared" si="1"/>
        <v>0</v>
      </c>
      <c r="AC48" s="407"/>
      <c r="AD48" s="410"/>
      <c r="AE48" s="408"/>
      <c r="AF48" s="412"/>
      <c r="AG48" s="408"/>
      <c r="AH48" s="407"/>
      <c r="AI48" s="408"/>
      <c r="AJ48" s="416"/>
      <c r="AK48" s="414"/>
      <c r="AL48" s="408"/>
      <c r="AM48" s="414"/>
      <c r="AN48" s="427"/>
      <c r="AO48" s="417"/>
      <c r="AP48" s="417"/>
      <c r="AQ48" s="417"/>
      <c r="AR48" s="417"/>
      <c r="AS48" s="418"/>
      <c r="AT48" s="432"/>
      <c r="AU48" s="433"/>
      <c r="AV48" s="417"/>
      <c r="AW48" s="417"/>
      <c r="AX48" s="419" t="s">
        <v>134</v>
      </c>
      <c r="BX48" s="371"/>
      <c r="BY48" s="371"/>
      <c r="CF48" s="372" t="s">
        <v>225</v>
      </c>
      <c r="CG48" s="372">
        <v>0</v>
      </c>
      <c r="CI48" s="372">
        <v>0</v>
      </c>
      <c r="CJ48" s="372">
        <v>0</v>
      </c>
      <c r="CK48" s="372">
        <v>0</v>
      </c>
      <c r="CL48" s="372">
        <v>1</v>
      </c>
      <c r="CM48" s="372">
        <v>0</v>
      </c>
      <c r="CS48" s="372"/>
      <c r="CT48" s="372"/>
    </row>
    <row r="49" spans="1:98" x14ac:dyDescent="0.2">
      <c r="A49" s="409" t="s">
        <v>173</v>
      </c>
      <c r="B49" s="400">
        <f t="shared" ref="B49:B56" si="3">SUM(C49+D49+E49+F49+G49+H49+I49+J49+K49+L49+M49+N49+O49+P49+Q49+R49+S49)</f>
        <v>0</v>
      </c>
      <c r="C49" s="404"/>
      <c r="D49" s="404"/>
      <c r="E49" s="404"/>
      <c r="F49" s="404"/>
      <c r="G49" s="410"/>
      <c r="H49" s="410"/>
      <c r="I49" s="410"/>
      <c r="J49" s="410"/>
      <c r="K49" s="410"/>
      <c r="L49" s="410"/>
      <c r="M49" s="410"/>
      <c r="N49" s="410"/>
      <c r="O49" s="410"/>
      <c r="P49" s="410"/>
      <c r="Q49" s="410"/>
      <c r="R49" s="410"/>
      <c r="S49" s="408"/>
      <c r="T49" s="407"/>
      <c r="U49" s="408"/>
      <c r="V49" s="407"/>
      <c r="W49" s="408"/>
      <c r="X49" s="409">
        <f t="shared" si="2"/>
        <v>0</v>
      </c>
      <c r="Y49" s="407"/>
      <c r="Z49" s="410"/>
      <c r="AA49" s="408"/>
      <c r="AB49" s="423">
        <f t="shared" si="1"/>
        <v>0</v>
      </c>
      <c r="AC49" s="407"/>
      <c r="AD49" s="410"/>
      <c r="AE49" s="408"/>
      <c r="AF49" s="412"/>
      <c r="AG49" s="408"/>
      <c r="AH49" s="407"/>
      <c r="AI49" s="408"/>
      <c r="AJ49" s="416"/>
      <c r="AK49" s="414"/>
      <c r="AL49" s="408"/>
      <c r="AM49" s="414"/>
      <c r="AN49" s="408"/>
      <c r="AO49" s="417"/>
      <c r="AP49" s="417"/>
      <c r="AQ49" s="417"/>
      <c r="AR49" s="417"/>
      <c r="AS49" s="418"/>
      <c r="AT49" s="418"/>
      <c r="AU49" s="417"/>
      <c r="AV49" s="417"/>
      <c r="AW49" s="417"/>
      <c r="AX49" s="419" t="s">
        <v>134</v>
      </c>
      <c r="BX49" s="371"/>
      <c r="BY49" s="371"/>
      <c r="CG49" s="372">
        <v>0</v>
      </c>
      <c r="CI49" s="372">
        <v>0</v>
      </c>
      <c r="CJ49" s="372">
        <v>0</v>
      </c>
      <c r="CK49" s="372">
        <v>0</v>
      </c>
      <c r="CL49" s="372">
        <v>0</v>
      </c>
      <c r="CM49" s="372">
        <v>0</v>
      </c>
      <c r="CS49" s="372"/>
      <c r="CT49" s="372"/>
    </row>
    <row r="50" spans="1:98" x14ac:dyDescent="0.2">
      <c r="A50" s="409" t="s">
        <v>174</v>
      </c>
      <c r="B50" s="400">
        <f t="shared" si="3"/>
        <v>0</v>
      </c>
      <c r="C50" s="407"/>
      <c r="D50" s="420"/>
      <c r="E50" s="410"/>
      <c r="F50" s="410"/>
      <c r="G50" s="410"/>
      <c r="H50" s="410"/>
      <c r="I50" s="410"/>
      <c r="J50" s="410"/>
      <c r="K50" s="410"/>
      <c r="L50" s="410"/>
      <c r="M50" s="410"/>
      <c r="N50" s="410"/>
      <c r="O50" s="410"/>
      <c r="P50" s="410"/>
      <c r="Q50" s="410"/>
      <c r="R50" s="410"/>
      <c r="S50" s="408"/>
      <c r="T50" s="407"/>
      <c r="U50" s="408"/>
      <c r="V50" s="407"/>
      <c r="W50" s="408"/>
      <c r="X50" s="409">
        <f t="shared" si="2"/>
        <v>0</v>
      </c>
      <c r="Y50" s="407"/>
      <c r="Z50" s="410"/>
      <c r="AA50" s="408"/>
      <c r="AB50" s="423">
        <f t="shared" si="1"/>
        <v>0</v>
      </c>
      <c r="AC50" s="407"/>
      <c r="AD50" s="410"/>
      <c r="AE50" s="408"/>
      <c r="AF50" s="412"/>
      <c r="AG50" s="429"/>
      <c r="AH50" s="407"/>
      <c r="AI50" s="408"/>
      <c r="AJ50" s="416"/>
      <c r="AK50" s="414"/>
      <c r="AL50" s="408"/>
      <c r="AM50" s="414"/>
      <c r="AN50" s="408"/>
      <c r="AO50" s="417"/>
      <c r="AP50" s="417"/>
      <c r="AQ50" s="417"/>
      <c r="AR50" s="417"/>
      <c r="AS50" s="418"/>
      <c r="AT50" s="418"/>
      <c r="AU50" s="417"/>
      <c r="AV50" s="417"/>
      <c r="AW50" s="417"/>
      <c r="AX50" s="419" t="s">
        <v>134</v>
      </c>
      <c r="BX50" s="371"/>
      <c r="BY50" s="371"/>
      <c r="CG50" s="372">
        <v>0</v>
      </c>
      <c r="CI50" s="372">
        <v>0</v>
      </c>
      <c r="CJ50" s="372">
        <v>0</v>
      </c>
      <c r="CK50" s="372">
        <v>0</v>
      </c>
      <c r="CL50" s="372">
        <v>0</v>
      </c>
      <c r="CM50" s="372">
        <v>0</v>
      </c>
      <c r="CS50" s="372"/>
      <c r="CT50" s="372"/>
    </row>
    <row r="51" spans="1:98" x14ac:dyDescent="0.2">
      <c r="A51" s="409" t="s">
        <v>175</v>
      </c>
      <c r="B51" s="400">
        <f t="shared" si="3"/>
        <v>0</v>
      </c>
      <c r="C51" s="407"/>
      <c r="D51" s="420"/>
      <c r="E51" s="410"/>
      <c r="F51" s="410"/>
      <c r="G51" s="410"/>
      <c r="H51" s="410"/>
      <c r="I51" s="410"/>
      <c r="J51" s="410"/>
      <c r="K51" s="410"/>
      <c r="L51" s="410"/>
      <c r="M51" s="410"/>
      <c r="N51" s="410"/>
      <c r="O51" s="410"/>
      <c r="P51" s="410"/>
      <c r="Q51" s="410"/>
      <c r="R51" s="410"/>
      <c r="S51" s="408"/>
      <c r="T51" s="407"/>
      <c r="U51" s="408"/>
      <c r="V51" s="407"/>
      <c r="W51" s="408"/>
      <c r="X51" s="409">
        <f t="shared" si="2"/>
        <v>0</v>
      </c>
      <c r="Y51" s="407"/>
      <c r="Z51" s="410"/>
      <c r="AA51" s="408"/>
      <c r="AB51" s="423">
        <f t="shared" si="1"/>
        <v>0</v>
      </c>
      <c r="AC51" s="407"/>
      <c r="AD51" s="410"/>
      <c r="AE51" s="408"/>
      <c r="AF51" s="412"/>
      <c r="AG51" s="408"/>
      <c r="AH51" s="407"/>
      <c r="AI51" s="408"/>
      <c r="AJ51" s="416"/>
      <c r="AK51" s="414"/>
      <c r="AL51" s="408"/>
      <c r="AM51" s="414"/>
      <c r="AN51" s="408"/>
      <c r="AO51" s="417"/>
      <c r="AP51" s="417"/>
      <c r="AQ51" s="417"/>
      <c r="AR51" s="417"/>
      <c r="AS51" s="418"/>
      <c r="AT51" s="418"/>
      <c r="AU51" s="417"/>
      <c r="AV51" s="417"/>
      <c r="AW51" s="417"/>
      <c r="AX51" s="419" t="s">
        <v>134</v>
      </c>
      <c r="BX51" s="371"/>
      <c r="BY51" s="371"/>
      <c r="CG51" s="372">
        <v>0</v>
      </c>
      <c r="CI51" s="372">
        <v>0</v>
      </c>
      <c r="CJ51" s="372">
        <v>0</v>
      </c>
      <c r="CK51" s="372">
        <v>0</v>
      </c>
      <c r="CL51" s="372">
        <v>0</v>
      </c>
      <c r="CM51" s="372">
        <v>0</v>
      </c>
      <c r="CS51" s="372"/>
      <c r="CT51" s="372"/>
    </row>
    <row r="52" spans="1:98" x14ac:dyDescent="0.2">
      <c r="A52" s="409" t="s">
        <v>176</v>
      </c>
      <c r="B52" s="400">
        <f t="shared" si="3"/>
        <v>0</v>
      </c>
      <c r="C52" s="407"/>
      <c r="D52" s="420"/>
      <c r="E52" s="410"/>
      <c r="F52" s="410"/>
      <c r="G52" s="410"/>
      <c r="H52" s="410"/>
      <c r="I52" s="410"/>
      <c r="J52" s="410"/>
      <c r="K52" s="410"/>
      <c r="L52" s="410"/>
      <c r="M52" s="410"/>
      <c r="N52" s="410"/>
      <c r="O52" s="410"/>
      <c r="P52" s="410"/>
      <c r="Q52" s="410"/>
      <c r="R52" s="410"/>
      <c r="S52" s="408"/>
      <c r="T52" s="407"/>
      <c r="U52" s="408"/>
      <c r="V52" s="407"/>
      <c r="W52" s="408"/>
      <c r="X52" s="409">
        <f t="shared" si="2"/>
        <v>0</v>
      </c>
      <c r="Y52" s="407"/>
      <c r="Z52" s="410"/>
      <c r="AA52" s="408"/>
      <c r="AB52" s="423">
        <f t="shared" si="1"/>
        <v>0</v>
      </c>
      <c r="AC52" s="407"/>
      <c r="AD52" s="410"/>
      <c r="AE52" s="408"/>
      <c r="AF52" s="412"/>
      <c r="AG52" s="422"/>
      <c r="AH52" s="407"/>
      <c r="AI52" s="408"/>
      <c r="AJ52" s="416"/>
      <c r="AK52" s="414"/>
      <c r="AL52" s="408"/>
      <c r="AM52" s="434"/>
      <c r="AN52" s="422"/>
      <c r="AO52" s="435"/>
      <c r="AP52" s="408"/>
      <c r="AQ52" s="417"/>
      <c r="AR52" s="417"/>
      <c r="AS52" s="418"/>
      <c r="AT52" s="418"/>
      <c r="AU52" s="417"/>
      <c r="AV52" s="417"/>
      <c r="AW52" s="417"/>
      <c r="AX52" s="419" t="s">
        <v>134</v>
      </c>
      <c r="BX52" s="371"/>
      <c r="BY52" s="371"/>
      <c r="CG52" s="372">
        <v>0</v>
      </c>
      <c r="CI52" s="372">
        <v>0</v>
      </c>
      <c r="CJ52" s="372">
        <v>0</v>
      </c>
      <c r="CK52" s="372">
        <v>0</v>
      </c>
      <c r="CL52" s="372">
        <v>0</v>
      </c>
      <c r="CM52" s="372">
        <v>0</v>
      </c>
      <c r="CS52" s="372"/>
      <c r="CT52" s="372"/>
    </row>
    <row r="53" spans="1:98" x14ac:dyDescent="0.2">
      <c r="A53" s="409" t="s">
        <v>177</v>
      </c>
      <c r="B53" s="400">
        <f t="shared" si="3"/>
        <v>0</v>
      </c>
      <c r="C53" s="407"/>
      <c r="D53" s="420"/>
      <c r="E53" s="410"/>
      <c r="F53" s="410"/>
      <c r="G53" s="410"/>
      <c r="H53" s="410"/>
      <c r="I53" s="410"/>
      <c r="J53" s="410"/>
      <c r="K53" s="410"/>
      <c r="L53" s="410"/>
      <c r="M53" s="410"/>
      <c r="N53" s="410"/>
      <c r="O53" s="410"/>
      <c r="P53" s="410"/>
      <c r="Q53" s="410"/>
      <c r="R53" s="410"/>
      <c r="S53" s="408"/>
      <c r="T53" s="407"/>
      <c r="U53" s="408"/>
      <c r="V53" s="407"/>
      <c r="W53" s="408"/>
      <c r="X53" s="409">
        <f t="shared" si="2"/>
        <v>0</v>
      </c>
      <c r="Y53" s="407"/>
      <c r="Z53" s="410"/>
      <c r="AA53" s="408"/>
      <c r="AB53" s="423">
        <f t="shared" si="1"/>
        <v>0</v>
      </c>
      <c r="AC53" s="407"/>
      <c r="AD53" s="410"/>
      <c r="AE53" s="408"/>
      <c r="AF53" s="412"/>
      <c r="AG53" s="422"/>
      <c r="AH53" s="407"/>
      <c r="AI53" s="408"/>
      <c r="AJ53" s="416"/>
      <c r="AK53" s="414"/>
      <c r="AL53" s="408"/>
      <c r="AM53" s="434"/>
      <c r="AN53" s="422"/>
      <c r="AO53" s="435"/>
      <c r="AP53" s="408"/>
      <c r="AQ53" s="417"/>
      <c r="AR53" s="417"/>
      <c r="AS53" s="418"/>
      <c r="AT53" s="418"/>
      <c r="AU53" s="417"/>
      <c r="AV53" s="417"/>
      <c r="AW53" s="417"/>
      <c r="AX53" s="419" t="s">
        <v>134</v>
      </c>
      <c r="BX53" s="371"/>
      <c r="BY53" s="371"/>
      <c r="CG53" s="372">
        <v>0</v>
      </c>
      <c r="CI53" s="372">
        <v>0</v>
      </c>
      <c r="CJ53" s="372">
        <v>0</v>
      </c>
      <c r="CK53" s="372">
        <v>0</v>
      </c>
      <c r="CL53" s="372">
        <v>0</v>
      </c>
      <c r="CM53" s="372">
        <v>0</v>
      </c>
      <c r="CS53" s="372"/>
      <c r="CT53" s="372"/>
    </row>
    <row r="54" spans="1:98" x14ac:dyDescent="0.2">
      <c r="A54" s="409" t="s">
        <v>178</v>
      </c>
      <c r="B54" s="400">
        <f t="shared" si="3"/>
        <v>0</v>
      </c>
      <c r="C54" s="407"/>
      <c r="D54" s="420"/>
      <c r="E54" s="410"/>
      <c r="F54" s="410"/>
      <c r="G54" s="410"/>
      <c r="H54" s="410"/>
      <c r="I54" s="410"/>
      <c r="J54" s="410"/>
      <c r="K54" s="410"/>
      <c r="L54" s="410"/>
      <c r="M54" s="410"/>
      <c r="N54" s="410"/>
      <c r="O54" s="410"/>
      <c r="P54" s="410"/>
      <c r="Q54" s="410"/>
      <c r="R54" s="410"/>
      <c r="S54" s="408"/>
      <c r="T54" s="407"/>
      <c r="U54" s="408"/>
      <c r="V54" s="407"/>
      <c r="W54" s="408"/>
      <c r="X54" s="409">
        <f t="shared" si="2"/>
        <v>0</v>
      </c>
      <c r="Y54" s="407"/>
      <c r="Z54" s="410"/>
      <c r="AA54" s="408"/>
      <c r="AB54" s="423">
        <f t="shared" si="1"/>
        <v>0</v>
      </c>
      <c r="AC54" s="407"/>
      <c r="AD54" s="410"/>
      <c r="AE54" s="408"/>
      <c r="AF54" s="412"/>
      <c r="AG54" s="422"/>
      <c r="AH54" s="407"/>
      <c r="AI54" s="408"/>
      <c r="AJ54" s="416"/>
      <c r="AK54" s="414"/>
      <c r="AL54" s="408"/>
      <c r="AM54" s="434"/>
      <c r="AN54" s="422"/>
      <c r="AO54" s="435"/>
      <c r="AP54" s="408"/>
      <c r="AQ54" s="417"/>
      <c r="AR54" s="417"/>
      <c r="AS54" s="418"/>
      <c r="AT54" s="418"/>
      <c r="AU54" s="417"/>
      <c r="AV54" s="417"/>
      <c r="AW54" s="417"/>
      <c r="AX54" s="419" t="s">
        <v>134</v>
      </c>
      <c r="BX54" s="371"/>
      <c r="BY54" s="371"/>
      <c r="CG54" s="372">
        <v>0</v>
      </c>
      <c r="CI54" s="372">
        <v>0</v>
      </c>
      <c r="CJ54" s="372">
        <v>0</v>
      </c>
      <c r="CK54" s="372">
        <v>0</v>
      </c>
      <c r="CL54" s="372">
        <v>0</v>
      </c>
      <c r="CM54" s="372">
        <v>0</v>
      </c>
      <c r="CS54" s="372"/>
      <c r="CT54" s="372"/>
    </row>
    <row r="55" spans="1:98" x14ac:dyDescent="0.2">
      <c r="A55" s="399" t="s">
        <v>179</v>
      </c>
      <c r="B55" s="400">
        <f t="shared" si="3"/>
        <v>145</v>
      </c>
      <c r="C55" s="407"/>
      <c r="D55" s="420"/>
      <c r="E55" s="410"/>
      <c r="F55" s="410">
        <v>3</v>
      </c>
      <c r="G55" s="410"/>
      <c r="H55" s="410">
        <v>7</v>
      </c>
      <c r="I55" s="410">
        <v>1</v>
      </c>
      <c r="J55" s="410"/>
      <c r="K55" s="410">
        <v>5</v>
      </c>
      <c r="L55" s="410">
        <v>9</v>
      </c>
      <c r="M55" s="410">
        <v>13</v>
      </c>
      <c r="N55" s="410">
        <v>9</v>
      </c>
      <c r="O55" s="410">
        <v>13</v>
      </c>
      <c r="P55" s="410">
        <v>20</v>
      </c>
      <c r="Q55" s="410">
        <v>19</v>
      </c>
      <c r="R55" s="410">
        <v>19</v>
      </c>
      <c r="S55" s="408">
        <v>27</v>
      </c>
      <c r="T55" s="407"/>
      <c r="U55" s="408">
        <v>145</v>
      </c>
      <c r="V55" s="407">
        <v>60</v>
      </c>
      <c r="W55" s="408">
        <v>85</v>
      </c>
      <c r="X55" s="409">
        <f t="shared" si="2"/>
        <v>0</v>
      </c>
      <c r="Y55" s="407"/>
      <c r="Z55" s="410"/>
      <c r="AA55" s="408"/>
      <c r="AB55" s="423">
        <f t="shared" si="1"/>
        <v>50</v>
      </c>
      <c r="AC55" s="407">
        <v>50</v>
      </c>
      <c r="AD55" s="410"/>
      <c r="AE55" s="408"/>
      <c r="AF55" s="412">
        <v>37</v>
      </c>
      <c r="AG55" s="422"/>
      <c r="AH55" s="407"/>
      <c r="AI55" s="408">
        <v>13</v>
      </c>
      <c r="AJ55" s="416"/>
      <c r="AK55" s="414"/>
      <c r="AL55" s="408"/>
      <c r="AM55" s="434"/>
      <c r="AN55" s="422"/>
      <c r="AO55" s="435"/>
      <c r="AP55" s="408"/>
      <c r="AQ55" s="417"/>
      <c r="AR55" s="417"/>
      <c r="AS55" s="418"/>
      <c r="AT55" s="418"/>
      <c r="AU55" s="417"/>
      <c r="AV55" s="417"/>
      <c r="AW55" s="417"/>
      <c r="AX55" s="419" t="s">
        <v>134</v>
      </c>
      <c r="BX55" s="371"/>
      <c r="BY55" s="371"/>
      <c r="CG55" s="372">
        <v>0</v>
      </c>
      <c r="CI55" s="372">
        <v>0</v>
      </c>
      <c r="CJ55" s="372">
        <v>0</v>
      </c>
      <c r="CK55" s="372">
        <v>0</v>
      </c>
      <c r="CL55" s="372">
        <v>0</v>
      </c>
      <c r="CM55" s="372">
        <v>0</v>
      </c>
      <c r="CS55" s="372"/>
      <c r="CT55" s="372"/>
    </row>
    <row r="56" spans="1:98" x14ac:dyDescent="0.2">
      <c r="A56" s="431" t="s">
        <v>180</v>
      </c>
      <c r="B56" s="400">
        <f t="shared" si="3"/>
        <v>218</v>
      </c>
      <c r="C56" s="407"/>
      <c r="D56" s="420"/>
      <c r="E56" s="410">
        <v>4</v>
      </c>
      <c r="F56" s="410">
        <v>13</v>
      </c>
      <c r="G56" s="410">
        <v>37</v>
      </c>
      <c r="H56" s="410">
        <v>49</v>
      </c>
      <c r="I56" s="410">
        <v>55</v>
      </c>
      <c r="J56" s="410">
        <v>40</v>
      </c>
      <c r="K56" s="410">
        <v>18</v>
      </c>
      <c r="L56" s="410">
        <v>2</v>
      </c>
      <c r="M56" s="410"/>
      <c r="N56" s="410"/>
      <c r="O56" s="410"/>
      <c r="P56" s="410"/>
      <c r="Q56" s="410"/>
      <c r="R56" s="410"/>
      <c r="S56" s="408"/>
      <c r="T56" s="407">
        <v>4</v>
      </c>
      <c r="U56" s="408">
        <v>214</v>
      </c>
      <c r="V56" s="407"/>
      <c r="W56" s="408">
        <v>218</v>
      </c>
      <c r="X56" s="409">
        <f t="shared" si="2"/>
        <v>0</v>
      </c>
      <c r="Y56" s="407"/>
      <c r="Z56" s="410"/>
      <c r="AA56" s="408"/>
      <c r="AB56" s="423">
        <f t="shared" si="1"/>
        <v>110</v>
      </c>
      <c r="AC56" s="407">
        <v>110</v>
      </c>
      <c r="AD56" s="410"/>
      <c r="AE56" s="408"/>
      <c r="AF56" s="412">
        <v>99</v>
      </c>
      <c r="AG56" s="422"/>
      <c r="AH56" s="407"/>
      <c r="AI56" s="408">
        <v>45</v>
      </c>
      <c r="AJ56" s="416"/>
      <c r="AK56" s="414"/>
      <c r="AL56" s="408"/>
      <c r="AM56" s="434"/>
      <c r="AN56" s="422">
        <v>23</v>
      </c>
      <c r="AO56" s="435"/>
      <c r="AP56" s="408"/>
      <c r="AQ56" s="417"/>
      <c r="AR56" s="417"/>
      <c r="AS56" s="418"/>
      <c r="AT56" s="418"/>
      <c r="AU56" s="417"/>
      <c r="AV56" s="417"/>
      <c r="AW56" s="417"/>
      <c r="AX56" s="419" t="s">
        <v>134</v>
      </c>
      <c r="BX56" s="371"/>
      <c r="BY56" s="371"/>
      <c r="CG56" s="372">
        <v>0</v>
      </c>
      <c r="CI56" s="372">
        <v>0</v>
      </c>
      <c r="CJ56" s="372">
        <v>0</v>
      </c>
      <c r="CK56" s="372">
        <v>0</v>
      </c>
      <c r="CL56" s="372">
        <v>0</v>
      </c>
      <c r="CM56" s="372">
        <v>0</v>
      </c>
      <c r="CS56" s="372"/>
      <c r="CT56" s="372"/>
    </row>
    <row r="57" spans="1:98" x14ac:dyDescent="0.2">
      <c r="A57" s="431" t="s">
        <v>181</v>
      </c>
      <c r="B57" s="400">
        <f>SUM(C57+D57+E57+F57+G57+H57+I57+J57+K57)</f>
        <v>0</v>
      </c>
      <c r="C57" s="407"/>
      <c r="D57" s="420"/>
      <c r="E57" s="410"/>
      <c r="F57" s="410"/>
      <c r="G57" s="410"/>
      <c r="H57" s="410"/>
      <c r="I57" s="410"/>
      <c r="J57" s="410"/>
      <c r="K57" s="410"/>
      <c r="L57" s="405"/>
      <c r="M57" s="405"/>
      <c r="N57" s="405"/>
      <c r="O57" s="405"/>
      <c r="P57" s="405"/>
      <c r="Q57" s="405"/>
      <c r="R57" s="405"/>
      <c r="S57" s="405"/>
      <c r="T57" s="407"/>
      <c r="U57" s="408"/>
      <c r="V57" s="407"/>
      <c r="W57" s="408"/>
      <c r="X57" s="409">
        <f t="shared" si="2"/>
        <v>0</v>
      </c>
      <c r="Y57" s="407"/>
      <c r="Z57" s="410"/>
      <c r="AA57" s="408"/>
      <c r="AB57" s="423">
        <f t="shared" si="1"/>
        <v>0</v>
      </c>
      <c r="AC57" s="407"/>
      <c r="AD57" s="410"/>
      <c r="AE57" s="408"/>
      <c r="AF57" s="412"/>
      <c r="AG57" s="422"/>
      <c r="AH57" s="407"/>
      <c r="AI57" s="408"/>
      <c r="AJ57" s="416"/>
      <c r="AK57" s="414"/>
      <c r="AL57" s="408"/>
      <c r="AM57" s="434"/>
      <c r="AN57" s="422"/>
      <c r="AO57" s="435"/>
      <c r="AP57" s="408"/>
      <c r="AQ57" s="417"/>
      <c r="AR57" s="417"/>
      <c r="AS57" s="418"/>
      <c r="AT57" s="418"/>
      <c r="AU57" s="417"/>
      <c r="AV57" s="417"/>
      <c r="AW57" s="417"/>
      <c r="AX57" s="419" t="s">
        <v>134</v>
      </c>
      <c r="BX57" s="371"/>
      <c r="BY57" s="371"/>
      <c r="CF57" s="372" t="s">
        <v>225</v>
      </c>
      <c r="CG57" s="372">
        <v>0</v>
      </c>
      <c r="CI57" s="372">
        <v>0</v>
      </c>
      <c r="CJ57" s="372">
        <v>0</v>
      </c>
      <c r="CK57" s="372">
        <v>0</v>
      </c>
      <c r="CL57" s="372">
        <v>1</v>
      </c>
      <c r="CM57" s="372">
        <v>0</v>
      </c>
      <c r="CS57" s="372"/>
      <c r="CT57" s="372"/>
    </row>
    <row r="58" spans="1:98" x14ac:dyDescent="0.2">
      <c r="A58" s="431" t="s">
        <v>182</v>
      </c>
      <c r="B58" s="400">
        <f>SUM(C58+D58+E58+F58+G58+H58+I58+J58+K58+L58+M58+N58+O58+P58+Q58+R58+S58)</f>
        <v>345</v>
      </c>
      <c r="C58" s="407">
        <v>3</v>
      </c>
      <c r="D58" s="420">
        <v>12</v>
      </c>
      <c r="E58" s="410">
        <v>13</v>
      </c>
      <c r="F58" s="410">
        <v>29</v>
      </c>
      <c r="G58" s="410">
        <v>13</v>
      </c>
      <c r="H58" s="410">
        <v>24</v>
      </c>
      <c r="I58" s="410">
        <v>31</v>
      </c>
      <c r="J58" s="410">
        <v>33</v>
      </c>
      <c r="K58" s="410">
        <v>31</v>
      </c>
      <c r="L58" s="410">
        <v>44</v>
      </c>
      <c r="M58" s="410">
        <v>54</v>
      </c>
      <c r="N58" s="410">
        <v>20</v>
      </c>
      <c r="O58" s="410">
        <v>15</v>
      </c>
      <c r="P58" s="410">
        <v>12</v>
      </c>
      <c r="Q58" s="410">
        <v>6</v>
      </c>
      <c r="R58" s="410">
        <v>3</v>
      </c>
      <c r="S58" s="408">
        <v>2</v>
      </c>
      <c r="T58" s="407">
        <v>28</v>
      </c>
      <c r="U58" s="408">
        <v>317</v>
      </c>
      <c r="V58" s="407"/>
      <c r="W58" s="408">
        <v>345</v>
      </c>
      <c r="X58" s="409">
        <f t="shared" si="2"/>
        <v>22</v>
      </c>
      <c r="Y58" s="407">
        <v>22</v>
      </c>
      <c r="Z58" s="410"/>
      <c r="AA58" s="408"/>
      <c r="AB58" s="423">
        <f t="shared" si="1"/>
        <v>221</v>
      </c>
      <c r="AC58" s="407">
        <v>221</v>
      </c>
      <c r="AD58" s="410"/>
      <c r="AE58" s="408"/>
      <c r="AF58" s="412">
        <v>201</v>
      </c>
      <c r="AG58" s="422"/>
      <c r="AH58" s="407">
        <v>6</v>
      </c>
      <c r="AI58" s="408">
        <v>55</v>
      </c>
      <c r="AJ58" s="416"/>
      <c r="AK58" s="414"/>
      <c r="AL58" s="408">
        <v>1</v>
      </c>
      <c r="AM58" s="434">
        <v>1</v>
      </c>
      <c r="AN58" s="422">
        <v>57</v>
      </c>
      <c r="AO58" s="435"/>
      <c r="AP58" s="408"/>
      <c r="AQ58" s="417"/>
      <c r="AR58" s="417"/>
      <c r="AS58" s="418"/>
      <c r="AT58" s="418"/>
      <c r="AU58" s="417"/>
      <c r="AV58" s="417"/>
      <c r="AW58" s="417"/>
      <c r="AX58" s="419" t="s">
        <v>134</v>
      </c>
      <c r="BX58" s="371"/>
      <c r="BY58" s="371"/>
      <c r="CG58" s="372">
        <v>0</v>
      </c>
      <c r="CI58" s="372">
        <v>0</v>
      </c>
      <c r="CJ58" s="372">
        <v>0</v>
      </c>
      <c r="CK58" s="372">
        <v>0</v>
      </c>
      <c r="CL58" s="372">
        <v>0</v>
      </c>
      <c r="CM58" s="372">
        <v>0</v>
      </c>
      <c r="CS58" s="372"/>
      <c r="CT58" s="372"/>
    </row>
    <row r="59" spans="1:98" x14ac:dyDescent="0.2">
      <c r="A59" s="409" t="s">
        <v>183</v>
      </c>
      <c r="B59" s="400">
        <f>SUM(C59+D59+E59+F59+G59+H59+I59+J59+K59+L59+M59+N59+O59+P59+Q59+R59+S59)</f>
        <v>703</v>
      </c>
      <c r="C59" s="407">
        <v>30</v>
      </c>
      <c r="D59" s="420">
        <v>12</v>
      </c>
      <c r="E59" s="410">
        <v>6</v>
      </c>
      <c r="F59" s="410">
        <v>7</v>
      </c>
      <c r="G59" s="410">
        <v>3</v>
      </c>
      <c r="H59" s="410">
        <v>20</v>
      </c>
      <c r="I59" s="410">
        <v>9</v>
      </c>
      <c r="J59" s="410">
        <v>18</v>
      </c>
      <c r="K59" s="410">
        <v>21</v>
      </c>
      <c r="L59" s="410">
        <v>32</v>
      </c>
      <c r="M59" s="410">
        <v>40</v>
      </c>
      <c r="N59" s="410">
        <v>46</v>
      </c>
      <c r="O59" s="410">
        <v>74</v>
      </c>
      <c r="P59" s="410">
        <v>95</v>
      </c>
      <c r="Q59" s="410">
        <v>110</v>
      </c>
      <c r="R59" s="410">
        <v>88</v>
      </c>
      <c r="S59" s="408">
        <v>92</v>
      </c>
      <c r="T59" s="407">
        <v>48</v>
      </c>
      <c r="U59" s="408">
        <v>655</v>
      </c>
      <c r="V59" s="407">
        <v>307</v>
      </c>
      <c r="W59" s="408">
        <v>396</v>
      </c>
      <c r="X59" s="409">
        <f t="shared" si="2"/>
        <v>32</v>
      </c>
      <c r="Y59" s="407">
        <v>32</v>
      </c>
      <c r="Z59" s="410"/>
      <c r="AA59" s="408"/>
      <c r="AB59" s="423">
        <f t="shared" si="1"/>
        <v>327</v>
      </c>
      <c r="AC59" s="407">
        <v>327</v>
      </c>
      <c r="AD59" s="410"/>
      <c r="AE59" s="408"/>
      <c r="AF59" s="412">
        <v>274</v>
      </c>
      <c r="AG59" s="422">
        <v>20</v>
      </c>
      <c r="AH59" s="407"/>
      <c r="AI59" s="408">
        <v>17</v>
      </c>
      <c r="AJ59" s="416">
        <v>203</v>
      </c>
      <c r="AK59" s="414">
        <v>4</v>
      </c>
      <c r="AL59" s="408">
        <v>1</v>
      </c>
      <c r="AM59" s="434">
        <v>3</v>
      </c>
      <c r="AN59" s="422">
        <v>91</v>
      </c>
      <c r="AO59" s="435"/>
      <c r="AP59" s="408"/>
      <c r="AQ59" s="417">
        <v>5</v>
      </c>
      <c r="AR59" s="417"/>
      <c r="AS59" s="418"/>
      <c r="AT59" s="418"/>
      <c r="AU59" s="417"/>
      <c r="AV59" s="417"/>
      <c r="AW59" s="417"/>
      <c r="AX59" s="419" t="s">
        <v>134</v>
      </c>
      <c r="BX59" s="371"/>
      <c r="BY59" s="371"/>
      <c r="CG59" s="372">
        <v>0</v>
      </c>
      <c r="CI59" s="372">
        <v>0</v>
      </c>
      <c r="CJ59" s="372">
        <v>0</v>
      </c>
      <c r="CK59" s="372">
        <v>0</v>
      </c>
      <c r="CL59" s="372">
        <v>0</v>
      </c>
      <c r="CM59" s="372">
        <v>0</v>
      </c>
      <c r="CS59" s="372"/>
      <c r="CT59" s="372"/>
    </row>
    <row r="60" spans="1:98" x14ac:dyDescent="0.2">
      <c r="A60" s="409" t="s">
        <v>184</v>
      </c>
      <c r="B60" s="400">
        <f>SUM(C60+D60+E60+F60+G60+H60+I60+J60+K60+L60+M60+N60+O60+P60+Q60+R60+S60)</f>
        <v>426</v>
      </c>
      <c r="C60" s="407">
        <v>43</v>
      </c>
      <c r="D60" s="420">
        <v>103</v>
      </c>
      <c r="E60" s="410">
        <v>57</v>
      </c>
      <c r="F60" s="410">
        <v>24</v>
      </c>
      <c r="G60" s="410">
        <v>14</v>
      </c>
      <c r="H60" s="410">
        <v>5</v>
      </c>
      <c r="I60" s="410">
        <v>8</v>
      </c>
      <c r="J60" s="410">
        <v>3</v>
      </c>
      <c r="K60" s="410">
        <v>9</v>
      </c>
      <c r="L60" s="410">
        <v>12</v>
      </c>
      <c r="M60" s="410">
        <v>22</v>
      </c>
      <c r="N60" s="410">
        <v>22</v>
      </c>
      <c r="O60" s="410">
        <v>23</v>
      </c>
      <c r="P60" s="410">
        <v>29</v>
      </c>
      <c r="Q60" s="410">
        <v>15</v>
      </c>
      <c r="R60" s="410">
        <v>21</v>
      </c>
      <c r="S60" s="408">
        <v>16</v>
      </c>
      <c r="T60" s="407">
        <v>203</v>
      </c>
      <c r="U60" s="408">
        <v>223</v>
      </c>
      <c r="V60" s="407">
        <v>207</v>
      </c>
      <c r="W60" s="408">
        <v>219</v>
      </c>
      <c r="X60" s="409">
        <f t="shared" si="2"/>
        <v>140</v>
      </c>
      <c r="Y60" s="407">
        <v>140</v>
      </c>
      <c r="Z60" s="410"/>
      <c r="AA60" s="408"/>
      <c r="AB60" s="423">
        <f t="shared" si="1"/>
        <v>109</v>
      </c>
      <c r="AC60" s="407">
        <v>108</v>
      </c>
      <c r="AD60" s="410"/>
      <c r="AE60" s="408">
        <v>1</v>
      </c>
      <c r="AF60" s="412">
        <v>217</v>
      </c>
      <c r="AG60" s="408"/>
      <c r="AH60" s="407">
        <v>22</v>
      </c>
      <c r="AI60" s="408">
        <v>41</v>
      </c>
      <c r="AJ60" s="416"/>
      <c r="AK60" s="414"/>
      <c r="AL60" s="408"/>
      <c r="AM60" s="434">
        <v>21</v>
      </c>
      <c r="AN60" s="422">
        <v>49</v>
      </c>
      <c r="AO60" s="435"/>
      <c r="AP60" s="408"/>
      <c r="AQ60" s="417">
        <v>46</v>
      </c>
      <c r="AR60" s="417"/>
      <c r="AS60" s="418"/>
      <c r="AT60" s="418"/>
      <c r="AU60" s="417"/>
      <c r="AV60" s="417"/>
      <c r="AW60" s="417"/>
      <c r="AX60" s="419" t="s">
        <v>134</v>
      </c>
      <c r="BX60" s="371"/>
      <c r="BY60" s="371"/>
      <c r="CG60" s="372">
        <v>0</v>
      </c>
      <c r="CI60" s="372">
        <v>0</v>
      </c>
      <c r="CJ60" s="372">
        <v>0</v>
      </c>
      <c r="CK60" s="372">
        <v>0</v>
      </c>
      <c r="CL60" s="372">
        <v>0</v>
      </c>
      <c r="CM60" s="372">
        <v>0</v>
      </c>
      <c r="CS60" s="372"/>
      <c r="CT60" s="372"/>
    </row>
    <row r="61" spans="1:98" x14ac:dyDescent="0.2">
      <c r="A61" s="409" t="s">
        <v>185</v>
      </c>
      <c r="B61" s="400">
        <f>SUM(C61+D61+E61+F61+G61+H61+I61+J61+K61)</f>
        <v>258</v>
      </c>
      <c r="C61" s="407">
        <v>96</v>
      </c>
      <c r="D61" s="420">
        <v>67</v>
      </c>
      <c r="E61" s="410">
        <v>95</v>
      </c>
      <c r="F61" s="410"/>
      <c r="G61" s="410"/>
      <c r="H61" s="410"/>
      <c r="I61" s="410"/>
      <c r="J61" s="410"/>
      <c r="K61" s="410"/>
      <c r="L61" s="405"/>
      <c r="M61" s="405"/>
      <c r="N61" s="405"/>
      <c r="O61" s="405"/>
      <c r="P61" s="405"/>
      <c r="Q61" s="405"/>
      <c r="R61" s="405"/>
      <c r="S61" s="405"/>
      <c r="T61" s="407">
        <v>258</v>
      </c>
      <c r="U61" s="408"/>
      <c r="V61" s="407">
        <v>129</v>
      </c>
      <c r="W61" s="408">
        <v>129</v>
      </c>
      <c r="X61" s="409">
        <f t="shared" si="2"/>
        <v>155</v>
      </c>
      <c r="Y61" s="407">
        <v>155</v>
      </c>
      <c r="Z61" s="410"/>
      <c r="AA61" s="408"/>
      <c r="AB61" s="423">
        <f t="shared" si="1"/>
        <v>0</v>
      </c>
      <c r="AC61" s="407"/>
      <c r="AD61" s="410"/>
      <c r="AE61" s="408"/>
      <c r="AF61" s="412">
        <v>93</v>
      </c>
      <c r="AG61" s="408"/>
      <c r="AH61" s="407">
        <v>45</v>
      </c>
      <c r="AI61" s="408"/>
      <c r="AJ61" s="416"/>
      <c r="AK61" s="414"/>
      <c r="AL61" s="408"/>
      <c r="AM61" s="434">
        <v>85</v>
      </c>
      <c r="AN61" s="422"/>
      <c r="AO61" s="435"/>
      <c r="AP61" s="408"/>
      <c r="AQ61" s="417"/>
      <c r="AR61" s="417"/>
      <c r="AS61" s="418"/>
      <c r="AT61" s="418"/>
      <c r="AU61" s="417"/>
      <c r="AV61" s="417"/>
      <c r="AW61" s="417"/>
      <c r="AX61" s="419" t="s">
        <v>134</v>
      </c>
      <c r="BX61" s="371"/>
      <c r="BY61" s="371"/>
      <c r="CF61" s="372" t="s">
        <v>225</v>
      </c>
      <c r="CG61" s="372">
        <v>0</v>
      </c>
      <c r="CI61" s="372">
        <v>0</v>
      </c>
      <c r="CJ61" s="372">
        <v>0</v>
      </c>
      <c r="CK61" s="372">
        <v>0</v>
      </c>
      <c r="CL61" s="372">
        <v>1</v>
      </c>
      <c r="CM61" s="372">
        <v>0</v>
      </c>
      <c r="CS61" s="372"/>
      <c r="CT61" s="372"/>
    </row>
    <row r="62" spans="1:98" x14ac:dyDescent="0.2">
      <c r="A62" s="409" t="s">
        <v>186</v>
      </c>
      <c r="B62" s="400">
        <f>SUM(C62+D62+E62+F62+G62+H62+I62+J62+K62+L62+M62+N62+O62+P62+Q62+R62+S62)</f>
        <v>763</v>
      </c>
      <c r="C62" s="407"/>
      <c r="D62" s="420"/>
      <c r="E62" s="410"/>
      <c r="F62" s="410">
        <v>60</v>
      </c>
      <c r="G62" s="410">
        <v>33</v>
      </c>
      <c r="H62" s="410">
        <v>18</v>
      </c>
      <c r="I62" s="410">
        <v>38</v>
      </c>
      <c r="J62" s="410">
        <v>25</v>
      </c>
      <c r="K62" s="410">
        <v>50</v>
      </c>
      <c r="L62" s="410">
        <v>62</v>
      </c>
      <c r="M62" s="410">
        <v>102</v>
      </c>
      <c r="N62" s="410">
        <v>87</v>
      </c>
      <c r="O62" s="410">
        <v>95</v>
      </c>
      <c r="P62" s="410">
        <v>83</v>
      </c>
      <c r="Q62" s="410">
        <v>44</v>
      </c>
      <c r="R62" s="410">
        <v>34</v>
      </c>
      <c r="S62" s="408">
        <v>32</v>
      </c>
      <c r="T62" s="407"/>
      <c r="U62" s="408">
        <v>763</v>
      </c>
      <c r="V62" s="407">
        <v>330</v>
      </c>
      <c r="W62" s="408">
        <v>433</v>
      </c>
      <c r="X62" s="409">
        <f t="shared" si="2"/>
        <v>0</v>
      </c>
      <c r="Y62" s="407"/>
      <c r="Z62" s="410"/>
      <c r="AA62" s="408"/>
      <c r="AB62" s="423">
        <f t="shared" si="1"/>
        <v>482</v>
      </c>
      <c r="AC62" s="407">
        <v>482</v>
      </c>
      <c r="AD62" s="410"/>
      <c r="AE62" s="408"/>
      <c r="AF62" s="412">
        <v>410</v>
      </c>
      <c r="AG62" s="429">
        <v>36</v>
      </c>
      <c r="AH62" s="407"/>
      <c r="AI62" s="408">
        <v>115</v>
      </c>
      <c r="AJ62" s="416"/>
      <c r="AK62" s="414"/>
      <c r="AL62" s="408">
        <v>10</v>
      </c>
      <c r="AM62" s="434"/>
      <c r="AN62" s="422">
        <v>141</v>
      </c>
      <c r="AO62" s="435"/>
      <c r="AP62" s="408"/>
      <c r="AQ62" s="417"/>
      <c r="AR62" s="417"/>
      <c r="AS62" s="418"/>
      <c r="AT62" s="418"/>
      <c r="AU62" s="417"/>
      <c r="AV62" s="417"/>
      <c r="AW62" s="417"/>
      <c r="AX62" s="419" t="s">
        <v>134</v>
      </c>
      <c r="BX62" s="371"/>
      <c r="BY62" s="371"/>
      <c r="CG62" s="372">
        <v>0</v>
      </c>
      <c r="CI62" s="372">
        <v>0</v>
      </c>
      <c r="CJ62" s="372">
        <v>0</v>
      </c>
      <c r="CK62" s="372">
        <v>0</v>
      </c>
      <c r="CL62" s="372">
        <v>0</v>
      </c>
      <c r="CM62" s="372">
        <v>0</v>
      </c>
      <c r="CS62" s="372"/>
      <c r="CT62" s="372"/>
    </row>
    <row r="63" spans="1:98" x14ac:dyDescent="0.2">
      <c r="A63" s="409" t="s">
        <v>187</v>
      </c>
      <c r="B63" s="400">
        <f>SUM(C63+D63+E63+F63+G63+H63+I63+J63+K63)</f>
        <v>0</v>
      </c>
      <c r="C63" s="407"/>
      <c r="D63" s="420"/>
      <c r="E63" s="410"/>
      <c r="F63" s="410"/>
      <c r="G63" s="410"/>
      <c r="H63" s="410"/>
      <c r="I63" s="410"/>
      <c r="J63" s="410"/>
      <c r="K63" s="410"/>
      <c r="L63" s="405"/>
      <c r="M63" s="405"/>
      <c r="N63" s="405"/>
      <c r="O63" s="405"/>
      <c r="P63" s="405"/>
      <c r="Q63" s="405"/>
      <c r="R63" s="405"/>
      <c r="S63" s="405"/>
      <c r="T63" s="407"/>
      <c r="U63" s="408"/>
      <c r="V63" s="407"/>
      <c r="W63" s="408"/>
      <c r="X63" s="409">
        <f t="shared" si="2"/>
        <v>0</v>
      </c>
      <c r="Y63" s="407"/>
      <c r="Z63" s="410"/>
      <c r="AA63" s="408"/>
      <c r="AB63" s="423">
        <f t="shared" si="1"/>
        <v>0</v>
      </c>
      <c r="AC63" s="407"/>
      <c r="AD63" s="410"/>
      <c r="AE63" s="408"/>
      <c r="AF63" s="412"/>
      <c r="AG63" s="422"/>
      <c r="AH63" s="407"/>
      <c r="AI63" s="408"/>
      <c r="AJ63" s="416"/>
      <c r="AK63" s="414"/>
      <c r="AL63" s="408"/>
      <c r="AM63" s="434"/>
      <c r="AN63" s="422"/>
      <c r="AO63" s="435"/>
      <c r="AP63" s="408"/>
      <c r="AQ63" s="417"/>
      <c r="AR63" s="417"/>
      <c r="AS63" s="418"/>
      <c r="AT63" s="418"/>
      <c r="AU63" s="417"/>
      <c r="AV63" s="417"/>
      <c r="AW63" s="417"/>
      <c r="AX63" s="419" t="s">
        <v>134</v>
      </c>
      <c r="BX63" s="371"/>
      <c r="BY63" s="371"/>
      <c r="CF63" s="372" t="s">
        <v>225</v>
      </c>
      <c r="CG63" s="372">
        <v>0</v>
      </c>
      <c r="CI63" s="372">
        <v>0</v>
      </c>
      <c r="CJ63" s="372">
        <v>0</v>
      </c>
      <c r="CK63" s="372">
        <v>0</v>
      </c>
      <c r="CL63" s="372">
        <v>1</v>
      </c>
      <c r="CM63" s="372">
        <v>0</v>
      </c>
      <c r="CS63" s="372"/>
      <c r="CT63" s="372"/>
    </row>
    <row r="64" spans="1:98" x14ac:dyDescent="0.2">
      <c r="A64" s="409" t="s">
        <v>188</v>
      </c>
      <c r="B64" s="400">
        <f>SUM(C64+D64+E64+F64+G64+H64+I64+J64+K64+L64+M64+N64+O64+P64+Q64+R64+S64)</f>
        <v>378</v>
      </c>
      <c r="C64" s="407"/>
      <c r="D64" s="420"/>
      <c r="E64" s="410"/>
      <c r="F64" s="410">
        <v>4</v>
      </c>
      <c r="G64" s="410">
        <v>5</v>
      </c>
      <c r="H64" s="410">
        <v>6</v>
      </c>
      <c r="I64" s="410">
        <v>3</v>
      </c>
      <c r="J64" s="410">
        <v>4</v>
      </c>
      <c r="K64" s="410">
        <v>9</v>
      </c>
      <c r="L64" s="410">
        <v>10</v>
      </c>
      <c r="M64" s="410">
        <v>19</v>
      </c>
      <c r="N64" s="410">
        <v>31</v>
      </c>
      <c r="O64" s="410">
        <v>42</v>
      </c>
      <c r="P64" s="410">
        <v>62</v>
      </c>
      <c r="Q64" s="410">
        <v>71</v>
      </c>
      <c r="R64" s="410">
        <v>56</v>
      </c>
      <c r="S64" s="408">
        <v>56</v>
      </c>
      <c r="T64" s="407"/>
      <c r="U64" s="408">
        <v>378</v>
      </c>
      <c r="V64" s="407">
        <v>311</v>
      </c>
      <c r="W64" s="408">
        <v>67</v>
      </c>
      <c r="X64" s="409">
        <f t="shared" si="2"/>
        <v>0</v>
      </c>
      <c r="Y64" s="407"/>
      <c r="Z64" s="410"/>
      <c r="AA64" s="408"/>
      <c r="AB64" s="423">
        <f t="shared" si="1"/>
        <v>169</v>
      </c>
      <c r="AC64" s="407">
        <v>169</v>
      </c>
      <c r="AD64" s="410"/>
      <c r="AE64" s="408"/>
      <c r="AF64" s="412">
        <v>162</v>
      </c>
      <c r="AG64" s="422">
        <v>13</v>
      </c>
      <c r="AH64" s="407"/>
      <c r="AI64" s="408">
        <v>48</v>
      </c>
      <c r="AJ64" s="416"/>
      <c r="AK64" s="414"/>
      <c r="AL64" s="408">
        <v>24</v>
      </c>
      <c r="AM64" s="434"/>
      <c r="AN64" s="422">
        <v>7</v>
      </c>
      <c r="AO64" s="435"/>
      <c r="AP64" s="408"/>
      <c r="AQ64" s="417">
        <v>31</v>
      </c>
      <c r="AR64" s="417"/>
      <c r="AS64" s="418"/>
      <c r="AT64" s="418"/>
      <c r="AU64" s="417"/>
      <c r="AV64" s="417"/>
      <c r="AW64" s="417"/>
      <c r="AX64" s="419" t="s">
        <v>134</v>
      </c>
      <c r="BX64" s="371"/>
      <c r="BY64" s="371"/>
      <c r="CG64" s="372">
        <v>0</v>
      </c>
      <c r="CI64" s="372">
        <v>0</v>
      </c>
      <c r="CJ64" s="372">
        <v>0</v>
      </c>
      <c r="CK64" s="372">
        <v>0</v>
      </c>
      <c r="CL64" s="372">
        <v>0</v>
      </c>
      <c r="CM64" s="372">
        <v>0</v>
      </c>
      <c r="CS64" s="372"/>
      <c r="CT64" s="372"/>
    </row>
    <row r="65" spans="1:98" x14ac:dyDescent="0.2">
      <c r="A65" s="409" t="s">
        <v>189</v>
      </c>
      <c r="B65" s="400">
        <f>SUM(C65+D65+E65+F65+G65+H65+I65+J65+K65)</f>
        <v>0</v>
      </c>
      <c r="C65" s="407"/>
      <c r="D65" s="420"/>
      <c r="E65" s="410"/>
      <c r="F65" s="410"/>
      <c r="G65" s="410"/>
      <c r="H65" s="410"/>
      <c r="I65" s="410"/>
      <c r="J65" s="410"/>
      <c r="K65" s="410"/>
      <c r="L65" s="405"/>
      <c r="M65" s="405"/>
      <c r="N65" s="405"/>
      <c r="O65" s="405"/>
      <c r="P65" s="405"/>
      <c r="Q65" s="405"/>
      <c r="R65" s="405"/>
      <c r="S65" s="405"/>
      <c r="T65" s="407"/>
      <c r="U65" s="408"/>
      <c r="V65" s="407"/>
      <c r="W65" s="408"/>
      <c r="X65" s="409">
        <f t="shared" si="2"/>
        <v>0</v>
      </c>
      <c r="Y65" s="407"/>
      <c r="Z65" s="410"/>
      <c r="AA65" s="408"/>
      <c r="AB65" s="423">
        <f t="shared" si="1"/>
        <v>0</v>
      </c>
      <c r="AC65" s="407"/>
      <c r="AD65" s="410"/>
      <c r="AE65" s="408"/>
      <c r="AF65" s="412"/>
      <c r="AG65" s="422"/>
      <c r="AH65" s="407"/>
      <c r="AI65" s="408"/>
      <c r="AJ65" s="416"/>
      <c r="AK65" s="414"/>
      <c r="AL65" s="408"/>
      <c r="AM65" s="434"/>
      <c r="AN65" s="422"/>
      <c r="AO65" s="435"/>
      <c r="AP65" s="408"/>
      <c r="AQ65" s="417"/>
      <c r="AR65" s="417"/>
      <c r="AS65" s="418"/>
      <c r="AT65" s="418"/>
      <c r="AU65" s="417"/>
      <c r="AV65" s="417"/>
      <c r="AW65" s="417"/>
      <c r="AX65" s="419" t="s">
        <v>134</v>
      </c>
      <c r="BX65" s="371"/>
      <c r="BY65" s="371"/>
      <c r="CF65" s="372" t="s">
        <v>225</v>
      </c>
      <c r="CG65" s="372">
        <v>0</v>
      </c>
      <c r="CI65" s="372">
        <v>0</v>
      </c>
      <c r="CJ65" s="372">
        <v>0</v>
      </c>
      <c r="CK65" s="372">
        <v>0</v>
      </c>
      <c r="CL65" s="372">
        <v>1</v>
      </c>
      <c r="CM65" s="372">
        <v>0</v>
      </c>
      <c r="CS65" s="372"/>
      <c r="CT65" s="372"/>
    </row>
    <row r="66" spans="1:98" x14ac:dyDescent="0.2">
      <c r="A66" s="409" t="s">
        <v>190</v>
      </c>
      <c r="B66" s="400">
        <f>SUM(C66+D66+E66+F66+G66+H66+I66+J66+K66+L66+M66+N66+O66+P66+Q66+R66+S66)</f>
        <v>0</v>
      </c>
      <c r="C66" s="407"/>
      <c r="D66" s="420"/>
      <c r="E66" s="410"/>
      <c r="F66" s="410"/>
      <c r="G66" s="410"/>
      <c r="H66" s="410"/>
      <c r="I66" s="410"/>
      <c r="J66" s="410"/>
      <c r="K66" s="410"/>
      <c r="L66" s="410"/>
      <c r="M66" s="410"/>
      <c r="N66" s="410"/>
      <c r="O66" s="410"/>
      <c r="P66" s="410"/>
      <c r="Q66" s="410"/>
      <c r="R66" s="410"/>
      <c r="S66" s="408"/>
      <c r="T66" s="407"/>
      <c r="U66" s="408"/>
      <c r="V66" s="407"/>
      <c r="W66" s="408"/>
      <c r="X66" s="409">
        <f t="shared" si="2"/>
        <v>0</v>
      </c>
      <c r="Y66" s="407"/>
      <c r="Z66" s="410"/>
      <c r="AA66" s="408"/>
      <c r="AB66" s="423">
        <f t="shared" si="1"/>
        <v>0</v>
      </c>
      <c r="AC66" s="407"/>
      <c r="AD66" s="410"/>
      <c r="AE66" s="408"/>
      <c r="AF66" s="412"/>
      <c r="AG66" s="408"/>
      <c r="AH66" s="407"/>
      <c r="AI66" s="408"/>
      <c r="AJ66" s="416"/>
      <c r="AK66" s="414"/>
      <c r="AL66" s="408"/>
      <c r="AM66" s="434"/>
      <c r="AN66" s="422"/>
      <c r="AO66" s="435"/>
      <c r="AP66" s="408"/>
      <c r="AQ66" s="417"/>
      <c r="AR66" s="417"/>
      <c r="AS66" s="418"/>
      <c r="AT66" s="418"/>
      <c r="AU66" s="417"/>
      <c r="AV66" s="417"/>
      <c r="AW66" s="417"/>
      <c r="AX66" s="419" t="s">
        <v>134</v>
      </c>
      <c r="BX66" s="371"/>
      <c r="BY66" s="371"/>
      <c r="CG66" s="372">
        <v>0</v>
      </c>
      <c r="CI66" s="372">
        <v>0</v>
      </c>
      <c r="CJ66" s="372">
        <v>0</v>
      </c>
      <c r="CK66" s="372">
        <v>0</v>
      </c>
      <c r="CL66" s="372">
        <v>0</v>
      </c>
      <c r="CM66" s="372">
        <v>0</v>
      </c>
      <c r="CS66" s="372"/>
      <c r="CT66" s="372"/>
    </row>
    <row r="67" spans="1:98" x14ac:dyDescent="0.2">
      <c r="A67" s="409" t="s">
        <v>191</v>
      </c>
      <c r="B67" s="400">
        <f>SUM(C67+D67+E67+F67+G67+H67+I67+J67+K67+L67+M67+N67+O67+P67+Q67+R67+S67)</f>
        <v>0</v>
      </c>
      <c r="C67" s="407"/>
      <c r="D67" s="420"/>
      <c r="E67" s="410"/>
      <c r="F67" s="410"/>
      <c r="G67" s="410"/>
      <c r="H67" s="410"/>
      <c r="I67" s="410"/>
      <c r="J67" s="410"/>
      <c r="K67" s="410"/>
      <c r="L67" s="410"/>
      <c r="M67" s="410"/>
      <c r="N67" s="410"/>
      <c r="O67" s="410"/>
      <c r="P67" s="410"/>
      <c r="Q67" s="410"/>
      <c r="R67" s="410"/>
      <c r="S67" s="408"/>
      <c r="T67" s="407"/>
      <c r="U67" s="408"/>
      <c r="V67" s="407"/>
      <c r="W67" s="408"/>
      <c r="X67" s="409">
        <f t="shared" si="2"/>
        <v>0</v>
      </c>
      <c r="Y67" s="407"/>
      <c r="Z67" s="410"/>
      <c r="AA67" s="408"/>
      <c r="AB67" s="423">
        <f t="shared" si="1"/>
        <v>0</v>
      </c>
      <c r="AC67" s="407"/>
      <c r="AD67" s="410"/>
      <c r="AE67" s="408"/>
      <c r="AF67" s="412"/>
      <c r="AG67" s="408"/>
      <c r="AH67" s="407"/>
      <c r="AI67" s="408"/>
      <c r="AJ67" s="416"/>
      <c r="AK67" s="414"/>
      <c r="AL67" s="408"/>
      <c r="AM67" s="434"/>
      <c r="AN67" s="422"/>
      <c r="AO67" s="435"/>
      <c r="AP67" s="408"/>
      <c r="AQ67" s="417"/>
      <c r="AR67" s="417"/>
      <c r="AS67" s="418"/>
      <c r="AT67" s="418"/>
      <c r="AU67" s="417"/>
      <c r="AV67" s="417"/>
      <c r="AW67" s="417"/>
      <c r="AX67" s="419" t="s">
        <v>134</v>
      </c>
      <c r="BX67" s="371"/>
      <c r="BY67" s="371"/>
      <c r="CG67" s="372">
        <v>0</v>
      </c>
      <c r="CI67" s="372">
        <v>0</v>
      </c>
      <c r="CJ67" s="372">
        <v>0</v>
      </c>
      <c r="CK67" s="372">
        <v>0</v>
      </c>
      <c r="CL67" s="372">
        <v>0</v>
      </c>
      <c r="CM67" s="372">
        <v>0</v>
      </c>
      <c r="CS67" s="372"/>
      <c r="CT67" s="372"/>
    </row>
    <row r="68" spans="1:98" x14ac:dyDescent="0.2">
      <c r="A68" s="409" t="s">
        <v>192</v>
      </c>
      <c r="B68" s="400">
        <f>SUM(C68+D68+E68+F68+G68+H68+I68+J68+K68+L68+M68+N68+O68+P68+Q68+R68+S68)</f>
        <v>0</v>
      </c>
      <c r="C68" s="407"/>
      <c r="D68" s="420"/>
      <c r="E68" s="410"/>
      <c r="F68" s="410"/>
      <c r="G68" s="410"/>
      <c r="H68" s="410"/>
      <c r="I68" s="410"/>
      <c r="J68" s="410"/>
      <c r="K68" s="410"/>
      <c r="L68" s="410"/>
      <c r="M68" s="410"/>
      <c r="N68" s="410"/>
      <c r="O68" s="410"/>
      <c r="P68" s="410"/>
      <c r="Q68" s="410"/>
      <c r="R68" s="410"/>
      <c r="S68" s="408"/>
      <c r="T68" s="407"/>
      <c r="U68" s="408"/>
      <c r="V68" s="407"/>
      <c r="W68" s="408"/>
      <c r="X68" s="409">
        <f t="shared" si="2"/>
        <v>0</v>
      </c>
      <c r="Y68" s="407"/>
      <c r="Z68" s="410"/>
      <c r="AA68" s="408"/>
      <c r="AB68" s="423">
        <f t="shared" si="1"/>
        <v>0</v>
      </c>
      <c r="AC68" s="407"/>
      <c r="AD68" s="410"/>
      <c r="AE68" s="408"/>
      <c r="AF68" s="412"/>
      <c r="AG68" s="436"/>
      <c r="AH68" s="407"/>
      <c r="AI68" s="408"/>
      <c r="AJ68" s="416"/>
      <c r="AK68" s="414"/>
      <c r="AL68" s="408"/>
      <c r="AM68" s="434"/>
      <c r="AN68" s="422"/>
      <c r="AO68" s="437"/>
      <c r="AP68" s="438"/>
      <c r="AQ68" s="429"/>
      <c r="AR68" s="429"/>
      <c r="AS68" s="439"/>
      <c r="AT68" s="439"/>
      <c r="AU68" s="429"/>
      <c r="AV68" s="429"/>
      <c r="AW68" s="429"/>
      <c r="AX68" s="419" t="s">
        <v>134</v>
      </c>
      <c r="BX68" s="371"/>
      <c r="BY68" s="371"/>
      <c r="CG68" s="372">
        <v>0</v>
      </c>
      <c r="CI68" s="372">
        <v>0</v>
      </c>
      <c r="CJ68" s="372">
        <v>0</v>
      </c>
      <c r="CK68" s="372">
        <v>0</v>
      </c>
      <c r="CL68" s="372">
        <v>0</v>
      </c>
      <c r="CM68" s="372">
        <v>0</v>
      </c>
      <c r="CS68" s="372"/>
      <c r="CT68" s="372"/>
    </row>
    <row r="69" spans="1:98" s="452" customFormat="1" ht="13.5" customHeight="1" x14ac:dyDescent="0.15">
      <c r="A69" s="440" t="s">
        <v>38</v>
      </c>
      <c r="B69" s="441">
        <f t="shared" ref="B69:AW69" si="4">SUM(B12:B68)</f>
        <v>7027</v>
      </c>
      <c r="C69" s="442">
        <f t="shared" si="4"/>
        <v>610</v>
      </c>
      <c r="D69" s="443">
        <f t="shared" si="4"/>
        <v>458</v>
      </c>
      <c r="E69" s="444">
        <f t="shared" si="4"/>
        <v>418</v>
      </c>
      <c r="F69" s="444">
        <f t="shared" si="4"/>
        <v>211</v>
      </c>
      <c r="G69" s="444">
        <f t="shared" si="4"/>
        <v>191</v>
      </c>
      <c r="H69" s="444">
        <f t="shared" si="4"/>
        <v>242</v>
      </c>
      <c r="I69" s="444">
        <f t="shared" si="4"/>
        <v>291</v>
      </c>
      <c r="J69" s="444">
        <f t="shared" si="4"/>
        <v>285</v>
      </c>
      <c r="K69" s="444">
        <f t="shared" si="4"/>
        <v>319</v>
      </c>
      <c r="L69" s="444">
        <f t="shared" si="4"/>
        <v>388</v>
      </c>
      <c r="M69" s="444">
        <f t="shared" si="4"/>
        <v>485</v>
      </c>
      <c r="N69" s="444">
        <f t="shared" si="4"/>
        <v>526</v>
      </c>
      <c r="O69" s="444">
        <f t="shared" si="4"/>
        <v>556</v>
      </c>
      <c r="P69" s="444">
        <f t="shared" si="4"/>
        <v>623</v>
      </c>
      <c r="Q69" s="444">
        <f t="shared" si="4"/>
        <v>503</v>
      </c>
      <c r="R69" s="444">
        <f t="shared" si="4"/>
        <v>435</v>
      </c>
      <c r="S69" s="445">
        <f t="shared" si="4"/>
        <v>486</v>
      </c>
      <c r="T69" s="446">
        <f t="shared" si="4"/>
        <v>1486</v>
      </c>
      <c r="U69" s="445">
        <f t="shared" si="4"/>
        <v>5541</v>
      </c>
      <c r="V69" s="446">
        <f t="shared" si="4"/>
        <v>2938</v>
      </c>
      <c r="W69" s="445">
        <f t="shared" si="4"/>
        <v>4089</v>
      </c>
      <c r="X69" s="446">
        <f t="shared" si="4"/>
        <v>808</v>
      </c>
      <c r="Y69" s="446">
        <f t="shared" si="4"/>
        <v>808</v>
      </c>
      <c r="Z69" s="444">
        <f t="shared" si="4"/>
        <v>0</v>
      </c>
      <c r="AA69" s="447">
        <f t="shared" si="4"/>
        <v>0</v>
      </c>
      <c r="AB69" s="442">
        <f t="shared" si="4"/>
        <v>2691</v>
      </c>
      <c r="AC69" s="446">
        <f t="shared" si="4"/>
        <v>2689</v>
      </c>
      <c r="AD69" s="444">
        <f t="shared" si="4"/>
        <v>0</v>
      </c>
      <c r="AE69" s="445">
        <f t="shared" si="4"/>
        <v>2</v>
      </c>
      <c r="AF69" s="446">
        <f t="shared" si="4"/>
        <v>2538</v>
      </c>
      <c r="AG69" s="445">
        <f t="shared" si="4"/>
        <v>106</v>
      </c>
      <c r="AH69" s="447">
        <f t="shared" si="4"/>
        <v>217</v>
      </c>
      <c r="AI69" s="446">
        <f t="shared" si="4"/>
        <v>882</v>
      </c>
      <c r="AJ69" s="445">
        <f t="shared" si="4"/>
        <v>1511</v>
      </c>
      <c r="AK69" s="446">
        <f t="shared" si="4"/>
        <v>4</v>
      </c>
      <c r="AL69" s="445">
        <f t="shared" si="4"/>
        <v>125</v>
      </c>
      <c r="AM69" s="446">
        <f t="shared" si="4"/>
        <v>208</v>
      </c>
      <c r="AN69" s="448">
        <f t="shared" si="4"/>
        <v>684</v>
      </c>
      <c r="AO69" s="448">
        <f t="shared" si="4"/>
        <v>0</v>
      </c>
      <c r="AP69" s="448">
        <f t="shared" si="4"/>
        <v>0</v>
      </c>
      <c r="AQ69" s="448">
        <f t="shared" si="4"/>
        <v>208</v>
      </c>
      <c r="AR69" s="449">
        <f t="shared" si="4"/>
        <v>0</v>
      </c>
      <c r="AS69" s="449">
        <f t="shared" si="4"/>
        <v>0</v>
      </c>
      <c r="AT69" s="450">
        <f t="shared" si="4"/>
        <v>0</v>
      </c>
      <c r="AU69" s="451">
        <f t="shared" si="4"/>
        <v>0</v>
      </c>
      <c r="AV69" s="451">
        <f t="shared" si="4"/>
        <v>0</v>
      </c>
      <c r="AW69" s="449">
        <f t="shared" si="4"/>
        <v>0</v>
      </c>
      <c r="AX69" s="419"/>
      <c r="BZ69" s="453"/>
      <c r="CA69" s="453"/>
      <c r="CB69" s="453"/>
      <c r="CC69" s="453"/>
      <c r="CD69" s="453"/>
      <c r="CE69" s="453"/>
      <c r="CF69" s="453"/>
      <c r="CG69" s="453"/>
      <c r="CH69" s="453"/>
      <c r="CI69" s="453"/>
      <c r="CJ69" s="453"/>
      <c r="CK69" s="453"/>
      <c r="CL69" s="453"/>
      <c r="CM69" s="453"/>
      <c r="CN69" s="453"/>
      <c r="CO69" s="453"/>
      <c r="CP69" s="453"/>
      <c r="CQ69" s="453"/>
      <c r="CR69" s="453"/>
      <c r="CS69" s="453"/>
      <c r="CT69" s="453"/>
    </row>
    <row r="70" spans="1:98" x14ac:dyDescent="0.2">
      <c r="A70" s="454" t="s">
        <v>193</v>
      </c>
      <c r="B70" s="455"/>
    </row>
    <row r="71" spans="1:98" ht="41.25" customHeight="1" x14ac:dyDescent="0.2">
      <c r="A71" s="456" t="s">
        <v>194</v>
      </c>
      <c r="B71" s="457" t="s">
        <v>38</v>
      </c>
      <c r="C71" s="384" t="s">
        <v>18</v>
      </c>
      <c r="D71" s="385" t="s">
        <v>19</v>
      </c>
      <c r="E71" s="386" t="s">
        <v>20</v>
      </c>
      <c r="F71" s="386" t="s">
        <v>21</v>
      </c>
      <c r="G71" s="386" t="s">
        <v>22</v>
      </c>
      <c r="H71" s="387" t="s">
        <v>23</v>
      </c>
      <c r="I71" s="387" t="s">
        <v>24</v>
      </c>
      <c r="J71" s="387" t="s">
        <v>25</v>
      </c>
      <c r="K71" s="387" t="s">
        <v>26</v>
      </c>
      <c r="L71" s="387" t="s">
        <v>27</v>
      </c>
      <c r="M71" s="387" t="s">
        <v>28</v>
      </c>
      <c r="N71" s="387" t="s">
        <v>29</v>
      </c>
      <c r="O71" s="387" t="s">
        <v>30</v>
      </c>
      <c r="P71" s="387" t="s">
        <v>31</v>
      </c>
      <c r="Q71" s="387" t="s">
        <v>32</v>
      </c>
      <c r="R71" s="387" t="s">
        <v>33</v>
      </c>
      <c r="S71" s="388" t="s">
        <v>34</v>
      </c>
      <c r="T71" s="372"/>
    </row>
    <row r="72" spans="1:98" x14ac:dyDescent="0.2">
      <c r="A72" s="458" t="s">
        <v>195</v>
      </c>
      <c r="B72" s="459">
        <f t="shared" ref="B72:B87" si="5">SUM(C72:S72)</f>
        <v>0</v>
      </c>
      <c r="C72" s="460"/>
      <c r="D72" s="460"/>
      <c r="E72" s="460"/>
      <c r="F72" s="460"/>
      <c r="G72" s="460"/>
      <c r="H72" s="460"/>
      <c r="I72" s="460"/>
      <c r="J72" s="460"/>
      <c r="K72" s="460"/>
      <c r="L72" s="460"/>
      <c r="M72" s="460"/>
      <c r="N72" s="460"/>
      <c r="O72" s="460"/>
      <c r="P72" s="460"/>
      <c r="Q72" s="460"/>
      <c r="R72" s="460"/>
      <c r="S72" s="460"/>
      <c r="T72" s="372"/>
    </row>
    <row r="73" spans="1:98" x14ac:dyDescent="0.2">
      <c r="A73" s="461" t="s">
        <v>196</v>
      </c>
      <c r="B73" s="462">
        <f t="shared" si="5"/>
        <v>47</v>
      </c>
      <c r="C73" s="427"/>
      <c r="D73" s="427"/>
      <c r="E73" s="427"/>
      <c r="F73" s="427"/>
      <c r="G73" s="427">
        <v>1</v>
      </c>
      <c r="H73" s="427">
        <v>1</v>
      </c>
      <c r="I73" s="427">
        <v>1</v>
      </c>
      <c r="J73" s="427">
        <v>2</v>
      </c>
      <c r="K73" s="427">
        <v>1</v>
      </c>
      <c r="L73" s="427">
        <v>2</v>
      </c>
      <c r="M73" s="427">
        <v>7</v>
      </c>
      <c r="N73" s="427">
        <v>9</v>
      </c>
      <c r="O73" s="427">
        <v>7</v>
      </c>
      <c r="P73" s="427">
        <v>7</v>
      </c>
      <c r="Q73" s="427">
        <v>5</v>
      </c>
      <c r="R73" s="427">
        <v>2</v>
      </c>
      <c r="S73" s="427">
        <v>2</v>
      </c>
      <c r="T73" s="372"/>
    </row>
    <row r="74" spans="1:98" x14ac:dyDescent="0.2">
      <c r="A74" s="463" t="s">
        <v>197</v>
      </c>
      <c r="B74" s="462">
        <f t="shared" si="5"/>
        <v>80</v>
      </c>
      <c r="C74" s="427"/>
      <c r="D74" s="427"/>
      <c r="E74" s="427"/>
      <c r="F74" s="427">
        <v>4</v>
      </c>
      <c r="G74" s="427">
        <v>1</v>
      </c>
      <c r="H74" s="427">
        <v>1</v>
      </c>
      <c r="I74" s="427">
        <v>13</v>
      </c>
      <c r="J74" s="427">
        <v>8</v>
      </c>
      <c r="K74" s="427">
        <v>7</v>
      </c>
      <c r="L74" s="427">
        <v>17</v>
      </c>
      <c r="M74" s="427">
        <v>3</v>
      </c>
      <c r="N74" s="427">
        <v>8</v>
      </c>
      <c r="O74" s="427">
        <v>4</v>
      </c>
      <c r="P74" s="427">
        <v>10</v>
      </c>
      <c r="Q74" s="427">
        <v>1</v>
      </c>
      <c r="R74" s="427">
        <v>3</v>
      </c>
      <c r="S74" s="427"/>
      <c r="T74" s="372"/>
    </row>
    <row r="75" spans="1:98" x14ac:dyDescent="0.2">
      <c r="A75" s="463" t="s">
        <v>198</v>
      </c>
      <c r="B75" s="462">
        <f t="shared" si="5"/>
        <v>218</v>
      </c>
      <c r="C75" s="427"/>
      <c r="D75" s="427"/>
      <c r="E75" s="427">
        <v>4</v>
      </c>
      <c r="F75" s="427">
        <v>13</v>
      </c>
      <c r="G75" s="427">
        <v>37</v>
      </c>
      <c r="H75" s="427">
        <v>49</v>
      </c>
      <c r="I75" s="427">
        <v>55</v>
      </c>
      <c r="J75" s="427">
        <v>40</v>
      </c>
      <c r="K75" s="427">
        <v>18</v>
      </c>
      <c r="L75" s="427">
        <v>2</v>
      </c>
      <c r="M75" s="427"/>
      <c r="N75" s="427"/>
      <c r="O75" s="427"/>
      <c r="P75" s="427"/>
      <c r="Q75" s="427"/>
      <c r="R75" s="427"/>
      <c r="S75" s="427"/>
      <c r="T75" s="372"/>
    </row>
    <row r="76" spans="1:98" x14ac:dyDescent="0.2">
      <c r="A76" s="463" t="s">
        <v>199</v>
      </c>
      <c r="B76" s="462">
        <f t="shared" si="5"/>
        <v>166</v>
      </c>
      <c r="C76" s="427"/>
      <c r="D76" s="427"/>
      <c r="E76" s="427"/>
      <c r="F76" s="427"/>
      <c r="G76" s="427">
        <v>2</v>
      </c>
      <c r="H76" s="427">
        <v>7</v>
      </c>
      <c r="I76" s="427">
        <v>11</v>
      </c>
      <c r="J76" s="427">
        <v>4</v>
      </c>
      <c r="K76" s="427">
        <v>10</v>
      </c>
      <c r="L76" s="427">
        <v>9</v>
      </c>
      <c r="M76" s="427">
        <v>12</v>
      </c>
      <c r="N76" s="427">
        <v>21</v>
      </c>
      <c r="O76" s="427">
        <v>19</v>
      </c>
      <c r="P76" s="427">
        <v>19</v>
      </c>
      <c r="Q76" s="427">
        <v>16</v>
      </c>
      <c r="R76" s="427">
        <v>19</v>
      </c>
      <c r="S76" s="427">
        <v>17</v>
      </c>
      <c r="T76" s="372"/>
    </row>
    <row r="77" spans="1:98" x14ac:dyDescent="0.2">
      <c r="A77" s="463" t="s">
        <v>200</v>
      </c>
      <c r="B77" s="462">
        <f t="shared" si="5"/>
        <v>127</v>
      </c>
      <c r="C77" s="427"/>
      <c r="D77" s="427"/>
      <c r="E77" s="427"/>
      <c r="F77" s="427">
        <v>3</v>
      </c>
      <c r="G77" s="427"/>
      <c r="H77" s="427">
        <v>7</v>
      </c>
      <c r="I77" s="427">
        <v>1</v>
      </c>
      <c r="J77" s="427"/>
      <c r="K77" s="427">
        <v>4</v>
      </c>
      <c r="L77" s="427">
        <v>8</v>
      </c>
      <c r="M77" s="427">
        <v>11</v>
      </c>
      <c r="N77" s="427">
        <v>9</v>
      </c>
      <c r="O77" s="427">
        <v>11</v>
      </c>
      <c r="P77" s="427">
        <v>14</v>
      </c>
      <c r="Q77" s="427">
        <v>17</v>
      </c>
      <c r="R77" s="427">
        <v>16</v>
      </c>
      <c r="S77" s="427">
        <v>26</v>
      </c>
      <c r="T77" s="372"/>
    </row>
    <row r="78" spans="1:98" x14ac:dyDescent="0.2">
      <c r="A78" s="463" t="s">
        <v>99</v>
      </c>
      <c r="B78" s="462">
        <f t="shared" si="5"/>
        <v>0</v>
      </c>
      <c r="C78" s="427"/>
      <c r="D78" s="427"/>
      <c r="E78" s="427"/>
      <c r="F78" s="427"/>
      <c r="G78" s="427"/>
      <c r="H78" s="427"/>
      <c r="I78" s="427"/>
      <c r="J78" s="427"/>
      <c r="K78" s="427"/>
      <c r="L78" s="427"/>
      <c r="M78" s="427"/>
      <c r="N78" s="427"/>
      <c r="O78" s="427"/>
      <c r="P78" s="427"/>
      <c r="Q78" s="427"/>
      <c r="R78" s="427"/>
      <c r="S78" s="427"/>
      <c r="T78" s="372"/>
    </row>
    <row r="79" spans="1:98" x14ac:dyDescent="0.2">
      <c r="A79" s="463" t="s">
        <v>201</v>
      </c>
      <c r="B79" s="462">
        <f t="shared" si="5"/>
        <v>0</v>
      </c>
      <c r="C79" s="427"/>
      <c r="D79" s="427"/>
      <c r="E79" s="427"/>
      <c r="F79" s="427"/>
      <c r="G79" s="427"/>
      <c r="H79" s="427"/>
      <c r="I79" s="427"/>
      <c r="J79" s="427"/>
      <c r="K79" s="427"/>
      <c r="L79" s="427"/>
      <c r="M79" s="427"/>
      <c r="N79" s="427"/>
      <c r="O79" s="427"/>
      <c r="P79" s="427"/>
      <c r="Q79" s="427"/>
      <c r="R79" s="427"/>
      <c r="S79" s="427"/>
      <c r="T79" s="372"/>
    </row>
    <row r="80" spans="1:98" x14ac:dyDescent="0.2">
      <c r="A80" s="463" t="s">
        <v>202</v>
      </c>
      <c r="B80" s="462">
        <f t="shared" si="5"/>
        <v>112</v>
      </c>
      <c r="C80" s="427"/>
      <c r="D80" s="427"/>
      <c r="E80" s="427"/>
      <c r="F80" s="427"/>
      <c r="G80" s="427">
        <v>3</v>
      </c>
      <c r="H80" s="427">
        <v>13</v>
      </c>
      <c r="I80" s="427">
        <v>17</v>
      </c>
      <c r="J80" s="427">
        <v>17</v>
      </c>
      <c r="K80" s="427">
        <v>10</v>
      </c>
      <c r="L80" s="427">
        <v>15</v>
      </c>
      <c r="M80" s="427">
        <v>16</v>
      </c>
      <c r="N80" s="427">
        <v>8</v>
      </c>
      <c r="O80" s="427">
        <v>7</v>
      </c>
      <c r="P80" s="427">
        <v>2</v>
      </c>
      <c r="Q80" s="427">
        <v>4</v>
      </c>
      <c r="R80" s="427"/>
      <c r="S80" s="427"/>
      <c r="T80" s="464"/>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row>
    <row r="81" spans="1:88" ht="13.5" customHeight="1" x14ac:dyDescent="0.2">
      <c r="A81" s="463" t="s">
        <v>203</v>
      </c>
      <c r="B81" s="462">
        <f t="shared" si="5"/>
        <v>201</v>
      </c>
      <c r="C81" s="427"/>
      <c r="D81" s="427"/>
      <c r="E81" s="427"/>
      <c r="F81" s="427">
        <v>2</v>
      </c>
      <c r="G81" s="427"/>
      <c r="H81" s="427">
        <v>4</v>
      </c>
      <c r="I81" s="427">
        <v>10</v>
      </c>
      <c r="J81" s="427">
        <v>4</v>
      </c>
      <c r="K81" s="427">
        <v>17</v>
      </c>
      <c r="L81" s="427">
        <v>16</v>
      </c>
      <c r="M81" s="427">
        <v>40</v>
      </c>
      <c r="N81" s="427">
        <v>27</v>
      </c>
      <c r="O81" s="427">
        <v>32</v>
      </c>
      <c r="P81" s="427">
        <v>17</v>
      </c>
      <c r="Q81" s="427">
        <v>17</v>
      </c>
      <c r="R81" s="427">
        <v>6</v>
      </c>
      <c r="S81" s="427">
        <v>9</v>
      </c>
      <c r="T81" s="372"/>
    </row>
    <row r="82" spans="1:88" x14ac:dyDescent="0.2">
      <c r="A82" s="463" t="s">
        <v>204</v>
      </c>
      <c r="B82" s="462">
        <f t="shared" si="5"/>
        <v>0</v>
      </c>
      <c r="C82" s="427"/>
      <c r="D82" s="427"/>
      <c r="E82" s="427"/>
      <c r="F82" s="427"/>
      <c r="G82" s="427"/>
      <c r="H82" s="427"/>
      <c r="I82" s="427"/>
      <c r="J82" s="427"/>
      <c r="K82" s="427"/>
      <c r="L82" s="427"/>
      <c r="M82" s="427"/>
      <c r="N82" s="427"/>
      <c r="O82" s="427"/>
      <c r="P82" s="427"/>
      <c r="Q82" s="427"/>
      <c r="R82" s="427"/>
      <c r="S82" s="427"/>
      <c r="T82" s="372"/>
    </row>
    <row r="83" spans="1:88" x14ac:dyDescent="0.2">
      <c r="A83" s="463" t="s">
        <v>205</v>
      </c>
      <c r="B83" s="462">
        <f t="shared" si="5"/>
        <v>0</v>
      </c>
      <c r="C83" s="427"/>
      <c r="D83" s="427"/>
      <c r="E83" s="427"/>
      <c r="F83" s="427"/>
      <c r="G83" s="427"/>
      <c r="H83" s="427"/>
      <c r="I83" s="427"/>
      <c r="J83" s="427"/>
      <c r="K83" s="427"/>
      <c r="L83" s="427"/>
      <c r="M83" s="427"/>
      <c r="N83" s="427"/>
      <c r="O83" s="427"/>
      <c r="P83" s="427"/>
      <c r="Q83" s="427"/>
      <c r="R83" s="427"/>
      <c r="S83" s="427"/>
      <c r="T83" s="372"/>
    </row>
    <row r="84" spans="1:88" x14ac:dyDescent="0.2">
      <c r="A84" s="465" t="s">
        <v>206</v>
      </c>
      <c r="B84" s="462">
        <f t="shared" si="5"/>
        <v>0</v>
      </c>
      <c r="C84" s="427"/>
      <c r="D84" s="427"/>
      <c r="E84" s="427"/>
      <c r="F84" s="427"/>
      <c r="G84" s="427"/>
      <c r="H84" s="427"/>
      <c r="I84" s="427"/>
      <c r="J84" s="427"/>
      <c r="K84" s="427"/>
      <c r="L84" s="427"/>
      <c r="M84" s="427"/>
      <c r="N84" s="427"/>
      <c r="O84" s="427"/>
      <c r="P84" s="427"/>
      <c r="Q84" s="427"/>
      <c r="R84" s="427"/>
      <c r="S84" s="427"/>
      <c r="T84" s="372"/>
    </row>
    <row r="85" spans="1:88" x14ac:dyDescent="0.2">
      <c r="A85" s="465" t="s">
        <v>207</v>
      </c>
      <c r="B85" s="462">
        <f t="shared" si="5"/>
        <v>21</v>
      </c>
      <c r="C85" s="427"/>
      <c r="D85" s="427"/>
      <c r="E85" s="427"/>
      <c r="F85" s="427">
        <v>7</v>
      </c>
      <c r="G85" s="427">
        <v>3</v>
      </c>
      <c r="H85" s="427">
        <v>1</v>
      </c>
      <c r="I85" s="427">
        <v>2</v>
      </c>
      <c r="J85" s="427">
        <v>1</v>
      </c>
      <c r="K85" s="427"/>
      <c r="L85" s="427">
        <v>3</v>
      </c>
      <c r="M85" s="427">
        <v>3</v>
      </c>
      <c r="N85" s="427"/>
      <c r="O85" s="427"/>
      <c r="P85" s="427">
        <v>1</v>
      </c>
      <c r="Q85" s="427"/>
      <c r="R85" s="427"/>
      <c r="S85" s="427"/>
      <c r="T85" s="372"/>
    </row>
    <row r="86" spans="1:88" x14ac:dyDescent="0.2">
      <c r="A86" s="465" t="s">
        <v>59</v>
      </c>
      <c r="B86" s="462">
        <f t="shared" si="5"/>
        <v>53</v>
      </c>
      <c r="C86" s="427"/>
      <c r="D86" s="427"/>
      <c r="E86" s="427"/>
      <c r="F86" s="427">
        <v>4</v>
      </c>
      <c r="G86" s="427">
        <v>8</v>
      </c>
      <c r="H86" s="427">
        <v>3</v>
      </c>
      <c r="I86" s="427">
        <v>8</v>
      </c>
      <c r="J86" s="427">
        <v>8</v>
      </c>
      <c r="K86" s="427">
        <v>6</v>
      </c>
      <c r="L86" s="427">
        <v>8</v>
      </c>
      <c r="M86" s="427">
        <v>5</v>
      </c>
      <c r="N86" s="427">
        <v>2</v>
      </c>
      <c r="O86" s="427"/>
      <c r="P86" s="427">
        <v>1</v>
      </c>
      <c r="Q86" s="427"/>
      <c r="R86" s="427"/>
      <c r="S86" s="427"/>
      <c r="T86" s="372"/>
    </row>
    <row r="87" spans="1:88" x14ac:dyDescent="0.2">
      <c r="A87" s="466" t="s">
        <v>208</v>
      </c>
      <c r="B87" s="400">
        <f t="shared" si="5"/>
        <v>28</v>
      </c>
      <c r="C87" s="467"/>
      <c r="D87" s="467"/>
      <c r="E87" s="467"/>
      <c r="F87" s="467"/>
      <c r="G87" s="467">
        <v>2</v>
      </c>
      <c r="H87" s="467">
        <v>2</v>
      </c>
      <c r="I87" s="467">
        <v>4</v>
      </c>
      <c r="J87" s="467">
        <v>4</v>
      </c>
      <c r="K87" s="467">
        <v>5</v>
      </c>
      <c r="L87" s="467"/>
      <c r="M87" s="467">
        <v>3</v>
      </c>
      <c r="N87" s="467">
        <v>5</v>
      </c>
      <c r="O87" s="467">
        <v>3</v>
      </c>
      <c r="P87" s="467"/>
      <c r="Q87" s="467"/>
      <c r="R87" s="467"/>
      <c r="S87" s="467"/>
      <c r="T87" s="372"/>
    </row>
    <row r="88" spans="1:88" x14ac:dyDescent="0.2">
      <c r="A88" s="468" t="s">
        <v>91</v>
      </c>
      <c r="B88" s="441">
        <f t="shared" ref="B88:S88" si="6">SUM(B72:B87)</f>
        <v>1053</v>
      </c>
      <c r="C88" s="469">
        <f t="shared" si="6"/>
        <v>0</v>
      </c>
      <c r="D88" s="469">
        <f t="shared" si="6"/>
        <v>0</v>
      </c>
      <c r="E88" s="469">
        <f t="shared" si="6"/>
        <v>4</v>
      </c>
      <c r="F88" s="469">
        <f t="shared" si="6"/>
        <v>33</v>
      </c>
      <c r="G88" s="469">
        <f t="shared" si="6"/>
        <v>57</v>
      </c>
      <c r="H88" s="469">
        <f t="shared" si="6"/>
        <v>88</v>
      </c>
      <c r="I88" s="469">
        <f t="shared" si="6"/>
        <v>122</v>
      </c>
      <c r="J88" s="469">
        <f t="shared" si="6"/>
        <v>88</v>
      </c>
      <c r="K88" s="469">
        <f t="shared" si="6"/>
        <v>78</v>
      </c>
      <c r="L88" s="469">
        <f t="shared" si="6"/>
        <v>80</v>
      </c>
      <c r="M88" s="469">
        <f t="shared" si="6"/>
        <v>100</v>
      </c>
      <c r="N88" s="469">
        <f t="shared" si="6"/>
        <v>89</v>
      </c>
      <c r="O88" s="469">
        <f t="shared" si="6"/>
        <v>83</v>
      </c>
      <c r="P88" s="469">
        <f t="shared" si="6"/>
        <v>71</v>
      </c>
      <c r="Q88" s="469">
        <f t="shared" si="6"/>
        <v>60</v>
      </c>
      <c r="R88" s="469">
        <f t="shared" si="6"/>
        <v>46</v>
      </c>
      <c r="S88" s="469">
        <f t="shared" si="6"/>
        <v>54</v>
      </c>
      <c r="T88" s="372"/>
    </row>
    <row r="89" spans="1:88" x14ac:dyDescent="0.2">
      <c r="A89" s="470" t="s">
        <v>209</v>
      </c>
      <c r="B89" s="470"/>
      <c r="C89" s="470"/>
      <c r="D89" s="470"/>
      <c r="E89" s="470"/>
      <c r="F89" s="470"/>
      <c r="G89" s="373"/>
      <c r="H89" s="373"/>
      <c r="I89" s="373"/>
      <c r="J89" s="373"/>
      <c r="K89" s="373"/>
      <c r="L89" s="373"/>
      <c r="M89" s="373"/>
      <c r="N89" s="373"/>
      <c r="O89" s="373"/>
      <c r="P89" s="471"/>
      <c r="Q89" s="373"/>
      <c r="R89" s="373"/>
      <c r="S89" s="471"/>
      <c r="T89" s="373"/>
      <c r="U89" s="373"/>
      <c r="V89" s="471"/>
      <c r="W89" s="373"/>
      <c r="X89" s="373"/>
      <c r="Y89" s="471"/>
      <c r="Z89" s="471"/>
      <c r="AA89" s="471"/>
      <c r="AB89" s="472"/>
      <c r="AC89" s="472"/>
    </row>
    <row r="90" spans="1:88" ht="14.25" customHeight="1" x14ac:dyDescent="0.2">
      <c r="A90" s="640" t="s">
        <v>90</v>
      </c>
      <c r="B90" s="628"/>
      <c r="C90" s="640" t="s">
        <v>91</v>
      </c>
      <c r="D90" s="641"/>
      <c r="E90" s="628"/>
      <c r="F90" s="635" t="s">
        <v>92</v>
      </c>
      <c r="G90" s="645"/>
      <c r="H90" s="645"/>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c r="AF90" s="645"/>
      <c r="AG90" s="645"/>
      <c r="AH90" s="645"/>
      <c r="AI90" s="645"/>
      <c r="AJ90" s="645"/>
      <c r="AK90" s="645"/>
      <c r="AL90" s="645"/>
      <c r="AM90" s="636"/>
      <c r="AN90" s="630" t="s">
        <v>93</v>
      </c>
      <c r="AO90" s="648" t="s">
        <v>94</v>
      </c>
      <c r="AP90" s="651" t="s">
        <v>210</v>
      </c>
      <c r="AQ90" s="651" t="s">
        <v>211</v>
      </c>
      <c r="AR90" s="372"/>
    </row>
    <row r="91" spans="1:88" x14ac:dyDescent="0.2">
      <c r="A91" s="692"/>
      <c r="B91" s="629"/>
      <c r="C91" s="642"/>
      <c r="D91" s="643"/>
      <c r="E91" s="644"/>
      <c r="F91" s="633" t="s">
        <v>18</v>
      </c>
      <c r="G91" s="634"/>
      <c r="H91" s="633" t="s">
        <v>19</v>
      </c>
      <c r="I91" s="634"/>
      <c r="J91" s="633" t="s">
        <v>20</v>
      </c>
      <c r="K91" s="634"/>
      <c r="L91" s="633" t="s">
        <v>21</v>
      </c>
      <c r="M91" s="634"/>
      <c r="N91" s="633" t="s">
        <v>22</v>
      </c>
      <c r="O91" s="634"/>
      <c r="P91" s="635" t="s">
        <v>23</v>
      </c>
      <c r="Q91" s="636"/>
      <c r="R91" s="635" t="s">
        <v>24</v>
      </c>
      <c r="S91" s="636"/>
      <c r="T91" s="635" t="s">
        <v>25</v>
      </c>
      <c r="U91" s="636"/>
      <c r="V91" s="635" t="s">
        <v>26</v>
      </c>
      <c r="W91" s="636"/>
      <c r="X91" s="635" t="s">
        <v>27</v>
      </c>
      <c r="Y91" s="636"/>
      <c r="Z91" s="635" t="s">
        <v>28</v>
      </c>
      <c r="AA91" s="636"/>
      <c r="AB91" s="635" t="s">
        <v>29</v>
      </c>
      <c r="AC91" s="636"/>
      <c r="AD91" s="635" t="s">
        <v>30</v>
      </c>
      <c r="AE91" s="636"/>
      <c r="AF91" s="635" t="s">
        <v>31</v>
      </c>
      <c r="AG91" s="636"/>
      <c r="AH91" s="635" t="s">
        <v>32</v>
      </c>
      <c r="AI91" s="636"/>
      <c r="AJ91" s="635" t="s">
        <v>33</v>
      </c>
      <c r="AK91" s="636"/>
      <c r="AL91" s="635" t="s">
        <v>34</v>
      </c>
      <c r="AM91" s="636"/>
      <c r="AN91" s="632"/>
      <c r="AO91" s="649"/>
      <c r="AP91" s="652"/>
      <c r="AQ91" s="652"/>
      <c r="AR91" s="372"/>
    </row>
    <row r="92" spans="1:88" x14ac:dyDescent="0.2">
      <c r="A92" s="642"/>
      <c r="B92" s="644"/>
      <c r="C92" s="456" t="s">
        <v>212</v>
      </c>
      <c r="D92" s="473" t="s">
        <v>36</v>
      </c>
      <c r="E92" s="456" t="s">
        <v>37</v>
      </c>
      <c r="F92" s="474" t="s">
        <v>36</v>
      </c>
      <c r="G92" s="475" t="s">
        <v>37</v>
      </c>
      <c r="H92" s="474" t="s">
        <v>36</v>
      </c>
      <c r="I92" s="475" t="s">
        <v>37</v>
      </c>
      <c r="J92" s="474" t="s">
        <v>36</v>
      </c>
      <c r="K92" s="475" t="s">
        <v>37</v>
      </c>
      <c r="L92" s="474" t="s">
        <v>36</v>
      </c>
      <c r="M92" s="475" t="s">
        <v>37</v>
      </c>
      <c r="N92" s="474" t="s">
        <v>36</v>
      </c>
      <c r="O92" s="475" t="s">
        <v>37</v>
      </c>
      <c r="P92" s="474" t="s">
        <v>36</v>
      </c>
      <c r="Q92" s="475" t="s">
        <v>37</v>
      </c>
      <c r="R92" s="474" t="s">
        <v>36</v>
      </c>
      <c r="S92" s="475" t="s">
        <v>37</v>
      </c>
      <c r="T92" s="474" t="s">
        <v>36</v>
      </c>
      <c r="U92" s="475" t="s">
        <v>37</v>
      </c>
      <c r="V92" s="474" t="s">
        <v>36</v>
      </c>
      <c r="W92" s="475" t="s">
        <v>37</v>
      </c>
      <c r="X92" s="474" t="s">
        <v>36</v>
      </c>
      <c r="Y92" s="475" t="s">
        <v>37</v>
      </c>
      <c r="Z92" s="474" t="s">
        <v>36</v>
      </c>
      <c r="AA92" s="475" t="s">
        <v>37</v>
      </c>
      <c r="AB92" s="474" t="s">
        <v>36</v>
      </c>
      <c r="AC92" s="475" t="s">
        <v>37</v>
      </c>
      <c r="AD92" s="474" t="s">
        <v>36</v>
      </c>
      <c r="AE92" s="475" t="s">
        <v>37</v>
      </c>
      <c r="AF92" s="474" t="s">
        <v>36</v>
      </c>
      <c r="AG92" s="475" t="s">
        <v>37</v>
      </c>
      <c r="AH92" s="474" t="s">
        <v>36</v>
      </c>
      <c r="AI92" s="475" t="s">
        <v>37</v>
      </c>
      <c r="AJ92" s="474" t="s">
        <v>36</v>
      </c>
      <c r="AK92" s="475" t="s">
        <v>37</v>
      </c>
      <c r="AL92" s="474" t="s">
        <v>36</v>
      </c>
      <c r="AM92" s="475" t="s">
        <v>37</v>
      </c>
      <c r="AN92" s="631"/>
      <c r="AO92" s="650"/>
      <c r="AP92" s="653"/>
      <c r="AQ92" s="653"/>
      <c r="AR92" s="372"/>
    </row>
    <row r="93" spans="1:88" x14ac:dyDescent="0.2">
      <c r="A93" s="646" t="s">
        <v>95</v>
      </c>
      <c r="B93" s="647"/>
      <c r="C93" s="476">
        <f>SUM(D93+E93)</f>
        <v>747</v>
      </c>
      <c r="D93" s="477">
        <f>SUM(F93+H93+J93+L93+N93+P93+R93+T93+V93+X93+Z93+AB93+AD93+AF93+AH93+AJ93+AL93)</f>
        <v>330</v>
      </c>
      <c r="E93" s="476">
        <f>SUM(G93+I93+K93+M93+O93+Q93+S93+U93+W93+Y93+AA93+AC93+AE93+AG93+AI93+AK93+AM93)</f>
        <v>417</v>
      </c>
      <c r="F93" s="478">
        <v>2</v>
      </c>
      <c r="G93" s="479">
        <v>4</v>
      </c>
      <c r="H93" s="478">
        <v>1</v>
      </c>
      <c r="I93" s="479">
        <v>3</v>
      </c>
      <c r="J93" s="478">
        <v>2</v>
      </c>
      <c r="K93" s="413">
        <v>4</v>
      </c>
      <c r="L93" s="478">
        <v>4</v>
      </c>
      <c r="M93" s="413">
        <v>4</v>
      </c>
      <c r="N93" s="478">
        <v>10</v>
      </c>
      <c r="O93" s="413">
        <v>11</v>
      </c>
      <c r="P93" s="478">
        <v>20</v>
      </c>
      <c r="Q93" s="413">
        <v>31</v>
      </c>
      <c r="R93" s="478">
        <v>16</v>
      </c>
      <c r="S93" s="413">
        <v>16</v>
      </c>
      <c r="T93" s="478">
        <v>15</v>
      </c>
      <c r="U93" s="413">
        <v>27</v>
      </c>
      <c r="V93" s="478">
        <v>19</v>
      </c>
      <c r="W93" s="413">
        <v>19</v>
      </c>
      <c r="X93" s="478">
        <v>15</v>
      </c>
      <c r="Y93" s="413">
        <v>37</v>
      </c>
      <c r="Z93" s="478">
        <v>30</v>
      </c>
      <c r="AA93" s="413">
        <v>34</v>
      </c>
      <c r="AB93" s="478">
        <v>28</v>
      </c>
      <c r="AC93" s="413">
        <v>39</v>
      </c>
      <c r="AD93" s="478">
        <v>35</v>
      </c>
      <c r="AE93" s="413">
        <v>43</v>
      </c>
      <c r="AF93" s="478">
        <v>40</v>
      </c>
      <c r="AG93" s="413">
        <v>45</v>
      </c>
      <c r="AH93" s="478">
        <v>41</v>
      </c>
      <c r="AI93" s="413">
        <v>30</v>
      </c>
      <c r="AJ93" s="478">
        <v>30</v>
      </c>
      <c r="AK93" s="413">
        <v>30</v>
      </c>
      <c r="AL93" s="480">
        <v>22</v>
      </c>
      <c r="AM93" s="413">
        <v>40</v>
      </c>
      <c r="AN93" s="481">
        <v>747</v>
      </c>
      <c r="AO93" s="479">
        <v>590</v>
      </c>
      <c r="AP93" s="482">
        <v>0</v>
      </c>
      <c r="AQ93" s="481">
        <v>0</v>
      </c>
      <c r="AR93" s="419" t="s">
        <v>213</v>
      </c>
      <c r="CG93" s="372">
        <v>0</v>
      </c>
      <c r="CH93" s="372">
        <v>0</v>
      </c>
      <c r="CI93" s="372">
        <v>0</v>
      </c>
      <c r="CJ93" s="372">
        <v>0</v>
      </c>
    </row>
    <row r="94" spans="1:88" x14ac:dyDescent="0.2">
      <c r="A94" s="630" t="s">
        <v>96</v>
      </c>
      <c r="B94" s="459" t="s">
        <v>97</v>
      </c>
      <c r="C94" s="476">
        <f>SUM(+D94+E94)</f>
        <v>224</v>
      </c>
      <c r="D94" s="483"/>
      <c r="E94" s="476">
        <f>SUM(G94+I94+K94+M94+O94+Q94+S94+U94+W94+Y94+AA94+AC94+AE94+AG94+AI94+AK94+AM94)</f>
        <v>224</v>
      </c>
      <c r="F94" s="484"/>
      <c r="G94" s="485"/>
      <c r="H94" s="484"/>
      <c r="I94" s="485"/>
      <c r="J94" s="484"/>
      <c r="K94" s="415">
        <v>3</v>
      </c>
      <c r="L94" s="484"/>
      <c r="M94" s="415">
        <v>8</v>
      </c>
      <c r="N94" s="484"/>
      <c r="O94" s="415">
        <v>46</v>
      </c>
      <c r="P94" s="484"/>
      <c r="Q94" s="415">
        <v>47</v>
      </c>
      <c r="R94" s="484"/>
      <c r="S94" s="415">
        <v>66</v>
      </c>
      <c r="T94" s="484"/>
      <c r="U94" s="415">
        <v>38</v>
      </c>
      <c r="V94" s="484"/>
      <c r="W94" s="415">
        <v>13</v>
      </c>
      <c r="X94" s="484"/>
      <c r="Y94" s="415">
        <v>3</v>
      </c>
      <c r="Z94" s="484"/>
      <c r="AA94" s="415"/>
      <c r="AB94" s="484"/>
      <c r="AC94" s="415"/>
      <c r="AD94" s="484"/>
      <c r="AE94" s="415"/>
      <c r="AF94" s="484"/>
      <c r="AG94" s="415"/>
      <c r="AH94" s="484"/>
      <c r="AI94" s="415"/>
      <c r="AJ94" s="484"/>
      <c r="AK94" s="415"/>
      <c r="AL94" s="484"/>
      <c r="AM94" s="415"/>
      <c r="AN94" s="460">
        <v>224</v>
      </c>
      <c r="AO94" s="486">
        <v>224</v>
      </c>
      <c r="AP94" s="487">
        <v>0</v>
      </c>
      <c r="AQ94" s="460">
        <v>0</v>
      </c>
      <c r="AR94" s="419" t="s">
        <v>213</v>
      </c>
      <c r="CG94" s="372">
        <v>0</v>
      </c>
      <c r="CH94" s="372">
        <v>0</v>
      </c>
      <c r="CI94" s="372">
        <v>0</v>
      </c>
      <c r="CJ94" s="372">
        <v>0</v>
      </c>
    </row>
    <row r="95" spans="1:88" ht="21.75" x14ac:dyDescent="0.2">
      <c r="A95" s="632"/>
      <c r="B95" s="431" t="s">
        <v>98</v>
      </c>
      <c r="C95" s="488">
        <f t="shared" ref="C95:C103" si="7">SUM(D95+E95)</f>
        <v>401</v>
      </c>
      <c r="D95" s="489">
        <f>SUM(F95+H95+J95+L95+N95+P95+R95+T95+V95+X95+Z95+AB95+AD95+AF95+AH95+AJ95+AL95)</f>
        <v>19</v>
      </c>
      <c r="E95" s="490">
        <f>SUM(G95+I95+K95+M95+O95+Q95+S95+U95+W95+Y95+AA95+AC95+AE95+AG95+AI95+AK95+AM95)</f>
        <v>382</v>
      </c>
      <c r="F95" s="407"/>
      <c r="G95" s="408">
        <v>2</v>
      </c>
      <c r="H95" s="407"/>
      <c r="I95" s="408"/>
      <c r="J95" s="407"/>
      <c r="K95" s="408">
        <v>4</v>
      </c>
      <c r="L95" s="407"/>
      <c r="M95" s="408">
        <v>12</v>
      </c>
      <c r="N95" s="407">
        <v>6</v>
      </c>
      <c r="O95" s="408">
        <v>53</v>
      </c>
      <c r="P95" s="407">
        <v>4</v>
      </c>
      <c r="Q95" s="408">
        <v>59</v>
      </c>
      <c r="R95" s="407">
        <v>4</v>
      </c>
      <c r="S95" s="408">
        <v>88</v>
      </c>
      <c r="T95" s="407">
        <v>3</v>
      </c>
      <c r="U95" s="408">
        <v>57</v>
      </c>
      <c r="V95" s="407">
        <v>2</v>
      </c>
      <c r="W95" s="408">
        <v>25</v>
      </c>
      <c r="X95" s="407"/>
      <c r="Y95" s="408">
        <v>28</v>
      </c>
      <c r="Z95" s="407"/>
      <c r="AA95" s="408">
        <v>24</v>
      </c>
      <c r="AB95" s="407"/>
      <c r="AC95" s="408">
        <v>7</v>
      </c>
      <c r="AD95" s="407"/>
      <c r="AE95" s="408">
        <v>6</v>
      </c>
      <c r="AF95" s="407"/>
      <c r="AG95" s="408">
        <v>8</v>
      </c>
      <c r="AH95" s="407"/>
      <c r="AI95" s="408">
        <v>6</v>
      </c>
      <c r="AJ95" s="407"/>
      <c r="AK95" s="408"/>
      <c r="AL95" s="414"/>
      <c r="AM95" s="408">
        <v>3</v>
      </c>
      <c r="AN95" s="435">
        <v>401</v>
      </c>
      <c r="AO95" s="427">
        <v>370</v>
      </c>
      <c r="AP95" s="491">
        <v>0</v>
      </c>
      <c r="AQ95" s="435">
        <v>0</v>
      </c>
      <c r="AR95" s="419" t="s">
        <v>213</v>
      </c>
      <c r="CG95" s="372">
        <v>0</v>
      </c>
      <c r="CH95" s="372">
        <v>0</v>
      </c>
      <c r="CI95" s="372">
        <v>0</v>
      </c>
      <c r="CJ95" s="372">
        <v>0</v>
      </c>
    </row>
    <row r="96" spans="1:88" x14ac:dyDescent="0.2">
      <c r="A96" s="631"/>
      <c r="B96" s="492" t="s">
        <v>99</v>
      </c>
      <c r="C96" s="493">
        <f t="shared" si="7"/>
        <v>0</v>
      </c>
      <c r="D96" s="494">
        <f>SUM(N96+P96+R96+T96+V96+X96+Z96)</f>
        <v>0</v>
      </c>
      <c r="E96" s="493">
        <f>SUM(O96+Q96+S96+U96+W96+Y96+AA96)</f>
        <v>0</v>
      </c>
      <c r="F96" s="495"/>
      <c r="G96" s="496"/>
      <c r="H96" s="495"/>
      <c r="I96" s="496"/>
      <c r="J96" s="495"/>
      <c r="K96" s="496"/>
      <c r="L96" s="495"/>
      <c r="M96" s="496"/>
      <c r="N96" s="497"/>
      <c r="O96" s="438"/>
      <c r="P96" s="497"/>
      <c r="Q96" s="438"/>
      <c r="R96" s="497"/>
      <c r="S96" s="438"/>
      <c r="T96" s="497"/>
      <c r="U96" s="438"/>
      <c r="V96" s="497"/>
      <c r="W96" s="438"/>
      <c r="X96" s="497"/>
      <c r="Y96" s="438"/>
      <c r="Z96" s="497"/>
      <c r="AA96" s="467"/>
      <c r="AB96" s="495"/>
      <c r="AC96" s="496"/>
      <c r="AD96" s="495"/>
      <c r="AE96" s="496"/>
      <c r="AF96" s="495"/>
      <c r="AG96" s="496"/>
      <c r="AH96" s="495"/>
      <c r="AI96" s="496"/>
      <c r="AJ96" s="495"/>
      <c r="AK96" s="496"/>
      <c r="AL96" s="495"/>
      <c r="AM96" s="496"/>
      <c r="AN96" s="437"/>
      <c r="AO96" s="467"/>
      <c r="AP96" s="498"/>
      <c r="AQ96" s="437"/>
      <c r="AR96" s="419" t="s">
        <v>213</v>
      </c>
      <c r="CG96" s="372">
        <v>0</v>
      </c>
      <c r="CH96" s="372">
        <v>0</v>
      </c>
      <c r="CI96" s="372">
        <v>0</v>
      </c>
      <c r="CJ96" s="372">
        <v>0</v>
      </c>
    </row>
    <row r="97" spans="1:88" x14ac:dyDescent="0.2">
      <c r="A97" s="690" t="s">
        <v>100</v>
      </c>
      <c r="B97" s="691"/>
      <c r="C97" s="499">
        <f t="shared" si="7"/>
        <v>505</v>
      </c>
      <c r="D97" s="500">
        <f t="shared" ref="D97:E103" si="8">SUM(F97+H97+J97+L97+N97+P97+R97+T97+V97+X97+Z97+AB97+AD97+AF97+AH97+AJ97+AL97)</f>
        <v>205</v>
      </c>
      <c r="E97" s="499">
        <f t="shared" si="8"/>
        <v>300</v>
      </c>
      <c r="F97" s="501">
        <v>33</v>
      </c>
      <c r="G97" s="433">
        <v>67</v>
      </c>
      <c r="H97" s="501">
        <v>19</v>
      </c>
      <c r="I97" s="433">
        <v>40</v>
      </c>
      <c r="J97" s="501">
        <v>8</v>
      </c>
      <c r="K97" s="417">
        <v>28</v>
      </c>
      <c r="L97" s="501">
        <v>9</v>
      </c>
      <c r="M97" s="417">
        <v>20</v>
      </c>
      <c r="N97" s="501">
        <v>2</v>
      </c>
      <c r="O97" s="417">
        <v>3</v>
      </c>
      <c r="P97" s="501">
        <v>5</v>
      </c>
      <c r="Q97" s="417">
        <v>5</v>
      </c>
      <c r="R97" s="501">
        <v>3</v>
      </c>
      <c r="S97" s="417">
        <v>3</v>
      </c>
      <c r="T97" s="501">
        <v>7</v>
      </c>
      <c r="U97" s="417">
        <v>6</v>
      </c>
      <c r="V97" s="501">
        <v>5</v>
      </c>
      <c r="W97" s="417">
        <v>7</v>
      </c>
      <c r="X97" s="501">
        <v>8</v>
      </c>
      <c r="Y97" s="417">
        <v>8</v>
      </c>
      <c r="Z97" s="501">
        <v>12</v>
      </c>
      <c r="AA97" s="417">
        <v>13</v>
      </c>
      <c r="AB97" s="501">
        <v>11</v>
      </c>
      <c r="AC97" s="417">
        <v>12</v>
      </c>
      <c r="AD97" s="501">
        <v>17</v>
      </c>
      <c r="AE97" s="417">
        <v>20</v>
      </c>
      <c r="AF97" s="501">
        <v>16</v>
      </c>
      <c r="AG97" s="417">
        <v>17</v>
      </c>
      <c r="AH97" s="501">
        <v>17</v>
      </c>
      <c r="AI97" s="433">
        <v>20</v>
      </c>
      <c r="AJ97" s="501">
        <v>15</v>
      </c>
      <c r="AK97" s="433">
        <v>15</v>
      </c>
      <c r="AL97" s="502">
        <v>18</v>
      </c>
      <c r="AM97" s="417">
        <v>16</v>
      </c>
      <c r="AN97" s="503">
        <v>505</v>
      </c>
      <c r="AO97" s="433">
        <v>267</v>
      </c>
      <c r="AP97" s="504">
        <v>0</v>
      </c>
      <c r="AQ97" s="503">
        <v>0</v>
      </c>
      <c r="AR97" s="419" t="s">
        <v>213</v>
      </c>
      <c r="CG97" s="372">
        <v>0</v>
      </c>
      <c r="CH97" s="372">
        <v>0</v>
      </c>
      <c r="CI97" s="372">
        <v>0</v>
      </c>
      <c r="CJ97" s="372">
        <v>0</v>
      </c>
    </row>
    <row r="98" spans="1:88" x14ac:dyDescent="0.2">
      <c r="A98" s="693" t="s">
        <v>101</v>
      </c>
      <c r="B98" s="694"/>
      <c r="C98" s="490">
        <f t="shared" si="7"/>
        <v>0</v>
      </c>
      <c r="D98" s="489">
        <f t="shared" si="8"/>
        <v>0</v>
      </c>
      <c r="E98" s="490">
        <f t="shared" si="8"/>
        <v>0</v>
      </c>
      <c r="F98" s="407"/>
      <c r="G98" s="427"/>
      <c r="H98" s="407"/>
      <c r="I98" s="427"/>
      <c r="J98" s="407"/>
      <c r="K98" s="408"/>
      <c r="L98" s="407"/>
      <c r="M98" s="408"/>
      <c r="N98" s="407"/>
      <c r="O98" s="408"/>
      <c r="P98" s="407"/>
      <c r="Q98" s="408"/>
      <c r="R98" s="407"/>
      <c r="S98" s="408"/>
      <c r="T98" s="407"/>
      <c r="U98" s="408"/>
      <c r="V98" s="407"/>
      <c r="W98" s="408"/>
      <c r="X98" s="407"/>
      <c r="Y98" s="408"/>
      <c r="Z98" s="407"/>
      <c r="AA98" s="408"/>
      <c r="AB98" s="407"/>
      <c r="AC98" s="427"/>
      <c r="AD98" s="407"/>
      <c r="AE98" s="427"/>
      <c r="AF98" s="407"/>
      <c r="AG98" s="427"/>
      <c r="AH98" s="407"/>
      <c r="AI98" s="427"/>
      <c r="AJ98" s="407"/>
      <c r="AK98" s="427"/>
      <c r="AL98" s="414"/>
      <c r="AM98" s="408"/>
      <c r="AN98" s="435"/>
      <c r="AO98" s="427"/>
      <c r="AP98" s="491"/>
      <c r="AQ98" s="435"/>
      <c r="AR98" s="419" t="s">
        <v>213</v>
      </c>
      <c r="CG98" s="372">
        <v>0</v>
      </c>
      <c r="CH98" s="372">
        <v>0</v>
      </c>
      <c r="CI98" s="372">
        <v>0</v>
      </c>
      <c r="CJ98" s="372">
        <v>0</v>
      </c>
    </row>
    <row r="99" spans="1:88" x14ac:dyDescent="0.2">
      <c r="A99" s="695" t="s">
        <v>102</v>
      </c>
      <c r="B99" s="696"/>
      <c r="C99" s="505">
        <f t="shared" si="7"/>
        <v>164</v>
      </c>
      <c r="D99" s="506">
        <f t="shared" si="8"/>
        <v>113</v>
      </c>
      <c r="E99" s="490">
        <f t="shared" si="8"/>
        <v>51</v>
      </c>
      <c r="F99" s="407">
        <v>21</v>
      </c>
      <c r="G99" s="427">
        <v>10</v>
      </c>
      <c r="H99" s="407">
        <v>15</v>
      </c>
      <c r="I99" s="427">
        <v>15</v>
      </c>
      <c r="J99" s="407">
        <v>7</v>
      </c>
      <c r="K99" s="408">
        <v>4</v>
      </c>
      <c r="L99" s="407">
        <v>1</v>
      </c>
      <c r="M99" s="408"/>
      <c r="N99" s="407"/>
      <c r="O99" s="408"/>
      <c r="P99" s="407"/>
      <c r="Q99" s="408"/>
      <c r="R99" s="407"/>
      <c r="S99" s="408"/>
      <c r="T99" s="407"/>
      <c r="U99" s="408"/>
      <c r="V99" s="407">
        <v>5</v>
      </c>
      <c r="W99" s="408">
        <v>2</v>
      </c>
      <c r="X99" s="407">
        <v>3</v>
      </c>
      <c r="Y99" s="408">
        <v>1</v>
      </c>
      <c r="Z99" s="407">
        <v>2</v>
      </c>
      <c r="AA99" s="408">
        <v>1</v>
      </c>
      <c r="AB99" s="407">
        <v>3</v>
      </c>
      <c r="AC99" s="427">
        <v>1</v>
      </c>
      <c r="AD99" s="407">
        <v>7</v>
      </c>
      <c r="AE99" s="427">
        <v>2</v>
      </c>
      <c r="AF99" s="407">
        <v>6</v>
      </c>
      <c r="AG99" s="427">
        <v>3</v>
      </c>
      <c r="AH99" s="407">
        <v>5</v>
      </c>
      <c r="AI99" s="427">
        <v>1</v>
      </c>
      <c r="AJ99" s="407">
        <v>19</v>
      </c>
      <c r="AK99" s="427">
        <v>4</v>
      </c>
      <c r="AL99" s="414">
        <v>19</v>
      </c>
      <c r="AM99" s="408">
        <v>7</v>
      </c>
      <c r="AN99" s="435">
        <v>164</v>
      </c>
      <c r="AO99" s="427">
        <v>129</v>
      </c>
      <c r="AP99" s="491">
        <v>0</v>
      </c>
      <c r="AQ99" s="435">
        <v>0</v>
      </c>
      <c r="AR99" s="419" t="s">
        <v>213</v>
      </c>
      <c r="CG99" s="372">
        <v>0</v>
      </c>
      <c r="CH99" s="372">
        <v>0</v>
      </c>
      <c r="CI99" s="372">
        <v>0</v>
      </c>
      <c r="CJ99" s="372">
        <v>0</v>
      </c>
    </row>
    <row r="100" spans="1:88" x14ac:dyDescent="0.2">
      <c r="A100" s="697" t="s">
        <v>103</v>
      </c>
      <c r="B100" s="698"/>
      <c r="C100" s="490">
        <f t="shared" si="7"/>
        <v>0</v>
      </c>
      <c r="D100" s="489">
        <f t="shared" si="8"/>
        <v>0</v>
      </c>
      <c r="E100" s="490">
        <f t="shared" si="8"/>
        <v>0</v>
      </c>
      <c r="F100" s="407"/>
      <c r="G100" s="427"/>
      <c r="H100" s="407"/>
      <c r="I100" s="427"/>
      <c r="J100" s="407"/>
      <c r="K100" s="408"/>
      <c r="L100" s="407"/>
      <c r="M100" s="408"/>
      <c r="N100" s="407"/>
      <c r="O100" s="408"/>
      <c r="P100" s="407"/>
      <c r="Q100" s="408"/>
      <c r="R100" s="407"/>
      <c r="S100" s="408"/>
      <c r="T100" s="407"/>
      <c r="U100" s="408"/>
      <c r="V100" s="407"/>
      <c r="W100" s="408"/>
      <c r="X100" s="407"/>
      <c r="Y100" s="408"/>
      <c r="Z100" s="407"/>
      <c r="AA100" s="408"/>
      <c r="AB100" s="407"/>
      <c r="AC100" s="427"/>
      <c r="AD100" s="407"/>
      <c r="AE100" s="427"/>
      <c r="AF100" s="407"/>
      <c r="AG100" s="427"/>
      <c r="AH100" s="407"/>
      <c r="AI100" s="427"/>
      <c r="AJ100" s="407"/>
      <c r="AK100" s="427"/>
      <c r="AL100" s="414"/>
      <c r="AM100" s="408"/>
      <c r="AN100" s="435"/>
      <c r="AO100" s="427"/>
      <c r="AP100" s="491"/>
      <c r="AQ100" s="435"/>
      <c r="AR100" s="419" t="s">
        <v>213</v>
      </c>
      <c r="CG100" s="372">
        <v>0</v>
      </c>
      <c r="CH100" s="372">
        <v>0</v>
      </c>
      <c r="CI100" s="372">
        <v>0</v>
      </c>
      <c r="CJ100" s="372">
        <v>0</v>
      </c>
    </row>
    <row r="101" spans="1:88" x14ac:dyDescent="0.2">
      <c r="A101" s="693" t="s">
        <v>104</v>
      </c>
      <c r="B101" s="694"/>
      <c r="C101" s="490">
        <f t="shared" si="7"/>
        <v>0</v>
      </c>
      <c r="D101" s="489">
        <f t="shared" si="8"/>
        <v>0</v>
      </c>
      <c r="E101" s="490">
        <f t="shared" si="8"/>
        <v>0</v>
      </c>
      <c r="F101" s="407"/>
      <c r="G101" s="427"/>
      <c r="H101" s="407"/>
      <c r="I101" s="427"/>
      <c r="J101" s="407"/>
      <c r="K101" s="408"/>
      <c r="L101" s="407"/>
      <c r="M101" s="408"/>
      <c r="N101" s="407"/>
      <c r="O101" s="408"/>
      <c r="P101" s="407"/>
      <c r="Q101" s="408"/>
      <c r="R101" s="407"/>
      <c r="S101" s="408"/>
      <c r="T101" s="407"/>
      <c r="U101" s="408"/>
      <c r="V101" s="407"/>
      <c r="W101" s="408"/>
      <c r="X101" s="407"/>
      <c r="Y101" s="408"/>
      <c r="Z101" s="407"/>
      <c r="AA101" s="408"/>
      <c r="AB101" s="407"/>
      <c r="AC101" s="427"/>
      <c r="AD101" s="407"/>
      <c r="AE101" s="427"/>
      <c r="AF101" s="407"/>
      <c r="AG101" s="427"/>
      <c r="AH101" s="407"/>
      <c r="AI101" s="427"/>
      <c r="AJ101" s="407"/>
      <c r="AK101" s="427"/>
      <c r="AL101" s="414"/>
      <c r="AM101" s="408"/>
      <c r="AN101" s="435"/>
      <c r="AO101" s="427"/>
      <c r="AP101" s="491"/>
      <c r="AQ101" s="435"/>
      <c r="AR101" s="419" t="s">
        <v>213</v>
      </c>
      <c r="CG101" s="372">
        <v>0</v>
      </c>
      <c r="CH101" s="372">
        <v>0</v>
      </c>
      <c r="CI101" s="372">
        <v>0</v>
      </c>
      <c r="CJ101" s="372">
        <v>0</v>
      </c>
    </row>
    <row r="102" spans="1:88" x14ac:dyDescent="0.2">
      <c r="A102" s="693" t="s">
        <v>105</v>
      </c>
      <c r="B102" s="694"/>
      <c r="C102" s="490">
        <f t="shared" si="7"/>
        <v>202</v>
      </c>
      <c r="D102" s="489">
        <f t="shared" si="8"/>
        <v>77</v>
      </c>
      <c r="E102" s="490">
        <f t="shared" si="8"/>
        <v>125</v>
      </c>
      <c r="F102" s="407"/>
      <c r="G102" s="427"/>
      <c r="H102" s="407"/>
      <c r="I102" s="427"/>
      <c r="J102" s="407">
        <v>1</v>
      </c>
      <c r="K102" s="408"/>
      <c r="L102" s="407"/>
      <c r="M102" s="408"/>
      <c r="N102" s="407"/>
      <c r="O102" s="408"/>
      <c r="P102" s="407"/>
      <c r="Q102" s="408"/>
      <c r="R102" s="407"/>
      <c r="S102" s="408"/>
      <c r="T102" s="407"/>
      <c r="U102" s="408"/>
      <c r="V102" s="407"/>
      <c r="W102" s="408"/>
      <c r="X102" s="407"/>
      <c r="Y102" s="408"/>
      <c r="Z102" s="407"/>
      <c r="AA102" s="408"/>
      <c r="AB102" s="407"/>
      <c r="AC102" s="408"/>
      <c r="AD102" s="407"/>
      <c r="AE102" s="408"/>
      <c r="AF102" s="407">
        <v>23</v>
      </c>
      <c r="AG102" s="408">
        <v>40</v>
      </c>
      <c r="AH102" s="407">
        <v>15</v>
      </c>
      <c r="AI102" s="427">
        <v>45</v>
      </c>
      <c r="AJ102" s="407">
        <v>16</v>
      </c>
      <c r="AK102" s="427">
        <v>20</v>
      </c>
      <c r="AL102" s="414">
        <v>22</v>
      </c>
      <c r="AM102" s="408">
        <v>20</v>
      </c>
      <c r="AN102" s="435">
        <v>202</v>
      </c>
      <c r="AO102" s="427">
        <v>12</v>
      </c>
      <c r="AP102" s="491">
        <v>0</v>
      </c>
      <c r="AQ102" s="435">
        <v>0</v>
      </c>
      <c r="AR102" s="419" t="s">
        <v>213</v>
      </c>
      <c r="CG102" s="372">
        <v>0</v>
      </c>
      <c r="CH102" s="372">
        <v>0</v>
      </c>
      <c r="CI102" s="372">
        <v>0</v>
      </c>
      <c r="CJ102" s="372">
        <v>0</v>
      </c>
    </row>
    <row r="103" spans="1:88" x14ac:dyDescent="0.2">
      <c r="A103" s="699" t="s">
        <v>106</v>
      </c>
      <c r="B103" s="700"/>
      <c r="C103" s="507">
        <f t="shared" si="7"/>
        <v>0</v>
      </c>
      <c r="D103" s="508">
        <f t="shared" si="8"/>
        <v>0</v>
      </c>
      <c r="E103" s="507">
        <f t="shared" si="8"/>
        <v>0</v>
      </c>
      <c r="F103" s="497"/>
      <c r="G103" s="467"/>
      <c r="H103" s="497"/>
      <c r="I103" s="467"/>
      <c r="J103" s="497"/>
      <c r="K103" s="438"/>
      <c r="L103" s="497"/>
      <c r="M103" s="438"/>
      <c r="N103" s="497"/>
      <c r="O103" s="438"/>
      <c r="P103" s="497"/>
      <c r="Q103" s="438"/>
      <c r="R103" s="497"/>
      <c r="S103" s="438"/>
      <c r="T103" s="497"/>
      <c r="U103" s="438"/>
      <c r="V103" s="497"/>
      <c r="W103" s="438"/>
      <c r="X103" s="497"/>
      <c r="Y103" s="438"/>
      <c r="Z103" s="497"/>
      <c r="AA103" s="438"/>
      <c r="AB103" s="497"/>
      <c r="AC103" s="438"/>
      <c r="AD103" s="497"/>
      <c r="AE103" s="438"/>
      <c r="AF103" s="497"/>
      <c r="AG103" s="438"/>
      <c r="AH103" s="497"/>
      <c r="AI103" s="438"/>
      <c r="AJ103" s="497"/>
      <c r="AK103" s="438"/>
      <c r="AL103" s="509"/>
      <c r="AM103" s="438"/>
      <c r="AN103" s="437"/>
      <c r="AO103" s="467"/>
      <c r="AP103" s="498"/>
      <c r="AQ103" s="437"/>
      <c r="AR103" s="419" t="s">
        <v>213</v>
      </c>
      <c r="CG103" s="372">
        <v>0</v>
      </c>
      <c r="CH103" s="372">
        <v>0</v>
      </c>
      <c r="CI103" s="372">
        <v>0</v>
      </c>
      <c r="CJ103" s="372">
        <v>0</v>
      </c>
    </row>
    <row r="104" spans="1:88" x14ac:dyDescent="0.2">
      <c r="A104" s="701" t="s">
        <v>38</v>
      </c>
      <c r="B104" s="702"/>
      <c r="C104" s="510">
        <f t="shared" ref="C104:AQ104" si="9">SUM(C93:C103)</f>
        <v>2243</v>
      </c>
      <c r="D104" s="511">
        <f t="shared" si="9"/>
        <v>744</v>
      </c>
      <c r="E104" s="493">
        <f t="shared" si="9"/>
        <v>1499</v>
      </c>
      <c r="F104" s="512">
        <f t="shared" si="9"/>
        <v>56</v>
      </c>
      <c r="G104" s="469">
        <f t="shared" si="9"/>
        <v>83</v>
      </c>
      <c r="H104" s="512">
        <f t="shared" si="9"/>
        <v>35</v>
      </c>
      <c r="I104" s="469">
        <f t="shared" si="9"/>
        <v>58</v>
      </c>
      <c r="J104" s="442">
        <f t="shared" si="9"/>
        <v>18</v>
      </c>
      <c r="K104" s="445">
        <f t="shared" si="9"/>
        <v>43</v>
      </c>
      <c r="L104" s="442">
        <f t="shared" si="9"/>
        <v>14</v>
      </c>
      <c r="M104" s="445">
        <f t="shared" si="9"/>
        <v>44</v>
      </c>
      <c r="N104" s="442">
        <f t="shared" si="9"/>
        <v>18</v>
      </c>
      <c r="O104" s="445">
        <f t="shared" si="9"/>
        <v>113</v>
      </c>
      <c r="P104" s="442">
        <f t="shared" si="9"/>
        <v>29</v>
      </c>
      <c r="Q104" s="445">
        <f t="shared" si="9"/>
        <v>142</v>
      </c>
      <c r="R104" s="442">
        <f t="shared" si="9"/>
        <v>23</v>
      </c>
      <c r="S104" s="445">
        <f t="shared" si="9"/>
        <v>173</v>
      </c>
      <c r="T104" s="442">
        <f t="shared" si="9"/>
        <v>25</v>
      </c>
      <c r="U104" s="445">
        <f t="shared" si="9"/>
        <v>128</v>
      </c>
      <c r="V104" s="442">
        <f t="shared" si="9"/>
        <v>31</v>
      </c>
      <c r="W104" s="445">
        <f t="shared" si="9"/>
        <v>66</v>
      </c>
      <c r="X104" s="442">
        <f t="shared" si="9"/>
        <v>26</v>
      </c>
      <c r="Y104" s="445">
        <f t="shared" si="9"/>
        <v>77</v>
      </c>
      <c r="Z104" s="442">
        <f t="shared" si="9"/>
        <v>44</v>
      </c>
      <c r="AA104" s="445">
        <f t="shared" si="9"/>
        <v>72</v>
      </c>
      <c r="AB104" s="442">
        <f t="shared" si="9"/>
        <v>42</v>
      </c>
      <c r="AC104" s="445">
        <f t="shared" si="9"/>
        <v>59</v>
      </c>
      <c r="AD104" s="442">
        <f t="shared" si="9"/>
        <v>59</v>
      </c>
      <c r="AE104" s="445">
        <f t="shared" si="9"/>
        <v>71</v>
      </c>
      <c r="AF104" s="442">
        <f t="shared" si="9"/>
        <v>85</v>
      </c>
      <c r="AG104" s="445">
        <f t="shared" si="9"/>
        <v>113</v>
      </c>
      <c r="AH104" s="442">
        <f t="shared" si="9"/>
        <v>78</v>
      </c>
      <c r="AI104" s="445">
        <f t="shared" si="9"/>
        <v>102</v>
      </c>
      <c r="AJ104" s="442">
        <f t="shared" si="9"/>
        <v>80</v>
      </c>
      <c r="AK104" s="445">
        <f t="shared" si="9"/>
        <v>69</v>
      </c>
      <c r="AL104" s="446">
        <f t="shared" si="9"/>
        <v>81</v>
      </c>
      <c r="AM104" s="445">
        <f t="shared" si="9"/>
        <v>86</v>
      </c>
      <c r="AN104" s="513">
        <f t="shared" si="9"/>
        <v>2243</v>
      </c>
      <c r="AO104" s="469">
        <f t="shared" si="9"/>
        <v>1592</v>
      </c>
      <c r="AP104" s="514">
        <f t="shared" si="9"/>
        <v>0</v>
      </c>
      <c r="AQ104" s="514">
        <f t="shared" si="9"/>
        <v>0</v>
      </c>
      <c r="AR104" s="419"/>
    </row>
    <row r="105" spans="1:88" x14ac:dyDescent="0.2">
      <c r="A105" s="515" t="s">
        <v>214</v>
      </c>
      <c r="B105" s="515"/>
      <c r="C105" s="515"/>
      <c r="D105" s="515"/>
      <c r="E105" s="515"/>
      <c r="F105" s="515"/>
      <c r="G105" s="516"/>
      <c r="H105" s="516"/>
      <c r="I105" s="516"/>
      <c r="J105" s="516"/>
      <c r="K105" s="517"/>
      <c r="L105" s="517"/>
      <c r="M105" s="518"/>
      <c r="N105" s="373"/>
      <c r="O105" s="373"/>
      <c r="P105" s="373"/>
      <c r="Q105" s="373"/>
      <c r="R105" s="373"/>
      <c r="S105" s="373"/>
      <c r="T105" s="373"/>
      <c r="U105" s="373"/>
      <c r="V105" s="373"/>
      <c r="W105" s="373"/>
      <c r="X105" s="373"/>
      <c r="Y105" s="373"/>
      <c r="Z105" s="373"/>
      <c r="AA105" s="373"/>
      <c r="AB105" s="373"/>
      <c r="AC105" s="373"/>
      <c r="AD105" s="471"/>
      <c r="AE105" s="373"/>
      <c r="AF105" s="373"/>
      <c r="AG105" s="471"/>
      <c r="AH105" s="373"/>
      <c r="AI105" s="373"/>
      <c r="AJ105" s="471"/>
      <c r="AK105" s="373"/>
      <c r="AL105" s="373"/>
      <c r="AM105" s="471"/>
      <c r="AN105" s="471"/>
      <c r="AO105" s="471"/>
      <c r="AP105" s="373"/>
      <c r="AQ105" s="373"/>
    </row>
    <row r="106" spans="1:88" ht="14.25" customHeight="1" x14ac:dyDescent="0.2">
      <c r="A106" s="637" t="s">
        <v>107</v>
      </c>
      <c r="B106" s="630" t="s">
        <v>90</v>
      </c>
      <c r="C106" s="640" t="s">
        <v>91</v>
      </c>
      <c r="D106" s="641"/>
      <c r="E106" s="628"/>
      <c r="F106" s="635" t="s">
        <v>92</v>
      </c>
      <c r="G106" s="645"/>
      <c r="H106" s="645"/>
      <c r="I106" s="645"/>
      <c r="J106" s="645"/>
      <c r="K106" s="645"/>
      <c r="L106" s="645"/>
      <c r="M106" s="645"/>
      <c r="N106" s="645"/>
      <c r="O106" s="645"/>
      <c r="P106" s="645"/>
      <c r="Q106" s="645"/>
      <c r="R106" s="645"/>
      <c r="S106" s="645"/>
      <c r="T106" s="645"/>
      <c r="U106" s="645"/>
      <c r="V106" s="645"/>
      <c r="W106" s="645"/>
      <c r="X106" s="645"/>
      <c r="Y106" s="645"/>
      <c r="Z106" s="645"/>
      <c r="AA106" s="645"/>
      <c r="AB106" s="645"/>
      <c r="AC106" s="645"/>
      <c r="AD106" s="645"/>
      <c r="AE106" s="645"/>
      <c r="AF106" s="645"/>
      <c r="AG106" s="645"/>
      <c r="AH106" s="645"/>
      <c r="AI106" s="645"/>
      <c r="AJ106" s="645"/>
      <c r="AK106" s="645"/>
      <c r="AL106" s="645"/>
      <c r="AM106" s="636"/>
      <c r="AN106" s="630" t="s">
        <v>93</v>
      </c>
      <c r="AO106" s="630" t="s">
        <v>215</v>
      </c>
      <c r="AP106" s="630" t="s">
        <v>210</v>
      </c>
      <c r="AQ106" s="630" t="s">
        <v>211</v>
      </c>
    </row>
    <row r="107" spans="1:88" x14ac:dyDescent="0.2">
      <c r="A107" s="638"/>
      <c r="B107" s="632"/>
      <c r="C107" s="642"/>
      <c r="D107" s="643"/>
      <c r="E107" s="644"/>
      <c r="F107" s="633" t="s">
        <v>18</v>
      </c>
      <c r="G107" s="634"/>
      <c r="H107" s="633" t="s">
        <v>19</v>
      </c>
      <c r="I107" s="634"/>
      <c r="J107" s="633" t="s">
        <v>20</v>
      </c>
      <c r="K107" s="634"/>
      <c r="L107" s="633" t="s">
        <v>21</v>
      </c>
      <c r="M107" s="634"/>
      <c r="N107" s="633" t="s">
        <v>22</v>
      </c>
      <c r="O107" s="634"/>
      <c r="P107" s="635" t="s">
        <v>23</v>
      </c>
      <c r="Q107" s="636"/>
      <c r="R107" s="635" t="s">
        <v>24</v>
      </c>
      <c r="S107" s="636"/>
      <c r="T107" s="635" t="s">
        <v>25</v>
      </c>
      <c r="U107" s="636"/>
      <c r="V107" s="635" t="s">
        <v>26</v>
      </c>
      <c r="W107" s="636"/>
      <c r="X107" s="635" t="s">
        <v>27</v>
      </c>
      <c r="Y107" s="636"/>
      <c r="Z107" s="635" t="s">
        <v>28</v>
      </c>
      <c r="AA107" s="636"/>
      <c r="AB107" s="635" t="s">
        <v>29</v>
      </c>
      <c r="AC107" s="636"/>
      <c r="AD107" s="635" t="s">
        <v>30</v>
      </c>
      <c r="AE107" s="636"/>
      <c r="AF107" s="635" t="s">
        <v>31</v>
      </c>
      <c r="AG107" s="636"/>
      <c r="AH107" s="635" t="s">
        <v>32</v>
      </c>
      <c r="AI107" s="636"/>
      <c r="AJ107" s="635" t="s">
        <v>33</v>
      </c>
      <c r="AK107" s="636"/>
      <c r="AL107" s="635" t="s">
        <v>34</v>
      </c>
      <c r="AM107" s="636"/>
      <c r="AN107" s="632"/>
      <c r="AO107" s="632"/>
      <c r="AP107" s="632"/>
      <c r="AQ107" s="632"/>
      <c r="AR107" s="372"/>
    </row>
    <row r="108" spans="1:88" x14ac:dyDescent="0.2">
      <c r="A108" s="639"/>
      <c r="B108" s="631"/>
      <c r="C108" s="519" t="s">
        <v>212</v>
      </c>
      <c r="D108" s="519" t="s">
        <v>216</v>
      </c>
      <c r="E108" s="520" t="s">
        <v>217</v>
      </c>
      <c r="F108" s="474" t="s">
        <v>216</v>
      </c>
      <c r="G108" s="389" t="s">
        <v>217</v>
      </c>
      <c r="H108" s="384" t="s">
        <v>216</v>
      </c>
      <c r="I108" s="475" t="s">
        <v>217</v>
      </c>
      <c r="J108" s="474" t="s">
        <v>216</v>
      </c>
      <c r="K108" s="389" t="s">
        <v>217</v>
      </c>
      <c r="L108" s="474" t="s">
        <v>216</v>
      </c>
      <c r="M108" s="389" t="s">
        <v>217</v>
      </c>
      <c r="N108" s="474" t="s">
        <v>216</v>
      </c>
      <c r="O108" s="389" t="s">
        <v>217</v>
      </c>
      <c r="P108" s="384" t="s">
        <v>216</v>
      </c>
      <c r="Q108" s="475" t="s">
        <v>217</v>
      </c>
      <c r="R108" s="384" t="s">
        <v>216</v>
      </c>
      <c r="S108" s="475" t="s">
        <v>217</v>
      </c>
      <c r="T108" s="474" t="s">
        <v>216</v>
      </c>
      <c r="U108" s="389" t="s">
        <v>217</v>
      </c>
      <c r="V108" s="384" t="s">
        <v>216</v>
      </c>
      <c r="W108" s="475" t="s">
        <v>217</v>
      </c>
      <c r="X108" s="384" t="s">
        <v>216</v>
      </c>
      <c r="Y108" s="475" t="s">
        <v>217</v>
      </c>
      <c r="Z108" s="474" t="s">
        <v>216</v>
      </c>
      <c r="AA108" s="389" t="s">
        <v>217</v>
      </c>
      <c r="AB108" s="474" t="s">
        <v>216</v>
      </c>
      <c r="AC108" s="389" t="s">
        <v>217</v>
      </c>
      <c r="AD108" s="384" t="s">
        <v>216</v>
      </c>
      <c r="AE108" s="475" t="s">
        <v>217</v>
      </c>
      <c r="AF108" s="384" t="s">
        <v>216</v>
      </c>
      <c r="AG108" s="475" t="s">
        <v>217</v>
      </c>
      <c r="AH108" s="474" t="s">
        <v>216</v>
      </c>
      <c r="AI108" s="389" t="s">
        <v>217</v>
      </c>
      <c r="AJ108" s="384" t="s">
        <v>216</v>
      </c>
      <c r="AK108" s="475" t="s">
        <v>217</v>
      </c>
      <c r="AL108" s="474" t="s">
        <v>216</v>
      </c>
      <c r="AM108" s="389" t="s">
        <v>217</v>
      </c>
      <c r="AN108" s="631"/>
      <c r="AO108" s="631"/>
      <c r="AP108" s="631"/>
      <c r="AQ108" s="631"/>
      <c r="AR108" s="372"/>
    </row>
    <row r="109" spans="1:88" x14ac:dyDescent="0.2">
      <c r="A109" s="703" t="s">
        <v>108</v>
      </c>
      <c r="B109" s="521" t="s">
        <v>95</v>
      </c>
      <c r="C109" s="522">
        <f t="shared" ref="C109:C119" si="10">SUM(D109+E109)</f>
        <v>0</v>
      </c>
      <c r="D109" s="522">
        <f t="shared" ref="D109:E117" si="11">SUM(F109+H109+J109+L109+N109+P109+R109+T109+V109+X109+Z109+AB109+AD109+AF109+AH109+AJ109+AL109)</f>
        <v>0</v>
      </c>
      <c r="E109" s="522">
        <f t="shared" si="11"/>
        <v>0</v>
      </c>
      <c r="F109" s="401"/>
      <c r="G109" s="486"/>
      <c r="H109" s="401"/>
      <c r="I109" s="486"/>
      <c r="J109" s="401"/>
      <c r="K109" s="415"/>
      <c r="L109" s="401"/>
      <c r="M109" s="415"/>
      <c r="N109" s="401"/>
      <c r="O109" s="415"/>
      <c r="P109" s="401"/>
      <c r="Q109" s="415"/>
      <c r="R109" s="401"/>
      <c r="S109" s="415"/>
      <c r="T109" s="401"/>
      <c r="U109" s="415"/>
      <c r="V109" s="401"/>
      <c r="W109" s="415"/>
      <c r="X109" s="401"/>
      <c r="Y109" s="415"/>
      <c r="Z109" s="401"/>
      <c r="AA109" s="415"/>
      <c r="AB109" s="401"/>
      <c r="AC109" s="415"/>
      <c r="AD109" s="401"/>
      <c r="AE109" s="415"/>
      <c r="AF109" s="401"/>
      <c r="AG109" s="415"/>
      <c r="AH109" s="401"/>
      <c r="AI109" s="415"/>
      <c r="AJ109" s="401"/>
      <c r="AK109" s="415"/>
      <c r="AL109" s="523"/>
      <c r="AM109" s="415"/>
      <c r="AN109" s="460"/>
      <c r="AO109" s="460"/>
      <c r="AP109" s="460"/>
      <c r="AQ109" s="460"/>
      <c r="AR109" s="419" t="s">
        <v>213</v>
      </c>
      <c r="CG109" s="372">
        <v>0</v>
      </c>
      <c r="CH109" s="372">
        <v>0</v>
      </c>
      <c r="CI109" s="372">
        <v>0</v>
      </c>
    </row>
    <row r="110" spans="1:88" x14ac:dyDescent="0.2">
      <c r="A110" s="704"/>
      <c r="B110" s="524" t="s">
        <v>96</v>
      </c>
      <c r="C110" s="507">
        <f t="shared" si="10"/>
        <v>17</v>
      </c>
      <c r="D110" s="507">
        <f t="shared" si="11"/>
        <v>6</v>
      </c>
      <c r="E110" s="507">
        <f t="shared" si="11"/>
        <v>11</v>
      </c>
      <c r="F110" s="497"/>
      <c r="G110" s="467">
        <v>1</v>
      </c>
      <c r="H110" s="497"/>
      <c r="I110" s="467"/>
      <c r="J110" s="497"/>
      <c r="K110" s="438">
        <v>1</v>
      </c>
      <c r="L110" s="497">
        <v>1</v>
      </c>
      <c r="M110" s="438">
        <v>2</v>
      </c>
      <c r="N110" s="497">
        <v>1</v>
      </c>
      <c r="O110" s="438">
        <v>1</v>
      </c>
      <c r="P110" s="497">
        <v>1</v>
      </c>
      <c r="Q110" s="438">
        <v>1</v>
      </c>
      <c r="R110" s="497"/>
      <c r="S110" s="438">
        <v>1</v>
      </c>
      <c r="T110" s="497">
        <v>3</v>
      </c>
      <c r="U110" s="438">
        <v>3</v>
      </c>
      <c r="V110" s="497"/>
      <c r="W110" s="438"/>
      <c r="X110" s="497"/>
      <c r="Y110" s="438">
        <v>1</v>
      </c>
      <c r="Z110" s="497"/>
      <c r="AA110" s="438"/>
      <c r="AB110" s="497"/>
      <c r="AC110" s="438"/>
      <c r="AD110" s="497"/>
      <c r="AE110" s="438"/>
      <c r="AF110" s="497"/>
      <c r="AG110" s="438"/>
      <c r="AH110" s="497"/>
      <c r="AI110" s="438"/>
      <c r="AJ110" s="497"/>
      <c r="AK110" s="438"/>
      <c r="AL110" s="509"/>
      <c r="AM110" s="438"/>
      <c r="AN110" s="437">
        <v>17</v>
      </c>
      <c r="AO110" s="437">
        <v>0</v>
      </c>
      <c r="AP110" s="437">
        <v>0</v>
      </c>
      <c r="AQ110" s="437">
        <v>0</v>
      </c>
      <c r="AR110" s="419" t="s">
        <v>213</v>
      </c>
      <c r="CG110" s="372">
        <v>0</v>
      </c>
      <c r="CH110" s="372">
        <v>0</v>
      </c>
      <c r="CI110" s="372">
        <v>0</v>
      </c>
    </row>
    <row r="111" spans="1:88" x14ac:dyDescent="0.2">
      <c r="A111" s="625" t="s">
        <v>109</v>
      </c>
      <c r="B111" s="521" t="s">
        <v>95</v>
      </c>
      <c r="C111" s="522">
        <f t="shared" si="10"/>
        <v>0</v>
      </c>
      <c r="D111" s="522">
        <f t="shared" si="11"/>
        <v>0</v>
      </c>
      <c r="E111" s="522">
        <f t="shared" si="11"/>
        <v>0</v>
      </c>
      <c r="F111" s="401"/>
      <c r="G111" s="486"/>
      <c r="H111" s="401"/>
      <c r="I111" s="486"/>
      <c r="J111" s="401"/>
      <c r="K111" s="415"/>
      <c r="L111" s="401"/>
      <c r="M111" s="415"/>
      <c r="N111" s="401"/>
      <c r="O111" s="415"/>
      <c r="P111" s="401"/>
      <c r="Q111" s="415"/>
      <c r="R111" s="401"/>
      <c r="S111" s="415"/>
      <c r="T111" s="401"/>
      <c r="U111" s="415"/>
      <c r="V111" s="401"/>
      <c r="W111" s="415"/>
      <c r="X111" s="401"/>
      <c r="Y111" s="415"/>
      <c r="Z111" s="401"/>
      <c r="AA111" s="415"/>
      <c r="AB111" s="401"/>
      <c r="AC111" s="415"/>
      <c r="AD111" s="401"/>
      <c r="AE111" s="415"/>
      <c r="AF111" s="401"/>
      <c r="AG111" s="415"/>
      <c r="AH111" s="401"/>
      <c r="AI111" s="415"/>
      <c r="AJ111" s="401"/>
      <c r="AK111" s="415"/>
      <c r="AL111" s="523"/>
      <c r="AM111" s="415"/>
      <c r="AN111" s="460"/>
      <c r="AO111" s="460"/>
      <c r="AP111" s="460"/>
      <c r="AQ111" s="460"/>
      <c r="AR111" s="419" t="s">
        <v>213</v>
      </c>
      <c r="CG111" s="372">
        <v>0</v>
      </c>
      <c r="CH111" s="372">
        <v>0</v>
      </c>
      <c r="CI111" s="372">
        <v>0</v>
      </c>
    </row>
    <row r="112" spans="1:88" x14ac:dyDescent="0.2">
      <c r="A112" s="626"/>
      <c r="B112" s="525" t="s">
        <v>96</v>
      </c>
      <c r="C112" s="490">
        <f t="shared" si="10"/>
        <v>28</v>
      </c>
      <c r="D112" s="490">
        <f t="shared" si="11"/>
        <v>13</v>
      </c>
      <c r="E112" s="490">
        <f t="shared" si="11"/>
        <v>15</v>
      </c>
      <c r="F112" s="407">
        <v>1</v>
      </c>
      <c r="G112" s="427"/>
      <c r="H112" s="407"/>
      <c r="I112" s="427"/>
      <c r="J112" s="407"/>
      <c r="K112" s="408"/>
      <c r="L112" s="407"/>
      <c r="M112" s="408"/>
      <c r="N112" s="407">
        <v>3</v>
      </c>
      <c r="O112" s="408">
        <v>4</v>
      </c>
      <c r="P112" s="407">
        <v>1</v>
      </c>
      <c r="Q112" s="408">
        <v>2</v>
      </c>
      <c r="R112" s="407">
        <v>3</v>
      </c>
      <c r="S112" s="408">
        <v>2</v>
      </c>
      <c r="T112" s="407">
        <v>2</v>
      </c>
      <c r="U112" s="408">
        <v>1</v>
      </c>
      <c r="V112" s="407">
        <v>1</v>
      </c>
      <c r="W112" s="408">
        <v>2</v>
      </c>
      <c r="X112" s="407">
        <v>2</v>
      </c>
      <c r="Y112" s="408">
        <v>3</v>
      </c>
      <c r="Z112" s="407"/>
      <c r="AA112" s="408">
        <v>1</v>
      </c>
      <c r="AB112" s="407"/>
      <c r="AC112" s="408"/>
      <c r="AD112" s="407"/>
      <c r="AE112" s="408"/>
      <c r="AF112" s="407"/>
      <c r="AG112" s="408"/>
      <c r="AH112" s="407"/>
      <c r="AI112" s="408"/>
      <c r="AJ112" s="407"/>
      <c r="AK112" s="408"/>
      <c r="AL112" s="414"/>
      <c r="AM112" s="408"/>
      <c r="AN112" s="435">
        <v>28</v>
      </c>
      <c r="AO112" s="435">
        <v>0</v>
      </c>
      <c r="AP112" s="435">
        <v>0</v>
      </c>
      <c r="AQ112" s="435">
        <v>0</v>
      </c>
      <c r="AR112" s="419" t="s">
        <v>213</v>
      </c>
      <c r="CG112" s="372">
        <v>0</v>
      </c>
      <c r="CH112" s="372">
        <v>0</v>
      </c>
      <c r="CI112" s="372">
        <v>0</v>
      </c>
    </row>
    <row r="113" spans="1:87" x14ac:dyDescent="0.2">
      <c r="A113" s="627"/>
      <c r="B113" s="524" t="s">
        <v>110</v>
      </c>
      <c r="C113" s="507">
        <f t="shared" si="10"/>
        <v>0</v>
      </c>
      <c r="D113" s="507">
        <f t="shared" si="11"/>
        <v>0</v>
      </c>
      <c r="E113" s="507">
        <f t="shared" si="11"/>
        <v>0</v>
      </c>
      <c r="F113" s="497"/>
      <c r="G113" s="467"/>
      <c r="H113" s="497"/>
      <c r="I113" s="467"/>
      <c r="J113" s="497"/>
      <c r="K113" s="438"/>
      <c r="L113" s="497"/>
      <c r="M113" s="438"/>
      <c r="N113" s="497"/>
      <c r="O113" s="438"/>
      <c r="P113" s="497"/>
      <c r="Q113" s="438"/>
      <c r="R113" s="497"/>
      <c r="S113" s="438"/>
      <c r="T113" s="497"/>
      <c r="U113" s="438"/>
      <c r="V113" s="497"/>
      <c r="W113" s="438"/>
      <c r="X113" s="497"/>
      <c r="Y113" s="438"/>
      <c r="Z113" s="497"/>
      <c r="AA113" s="438"/>
      <c r="AB113" s="497"/>
      <c r="AC113" s="438"/>
      <c r="AD113" s="497"/>
      <c r="AE113" s="438"/>
      <c r="AF113" s="497"/>
      <c r="AG113" s="438"/>
      <c r="AH113" s="497"/>
      <c r="AI113" s="438"/>
      <c r="AJ113" s="497"/>
      <c r="AK113" s="438"/>
      <c r="AL113" s="509"/>
      <c r="AM113" s="438"/>
      <c r="AN113" s="437"/>
      <c r="AO113" s="437"/>
      <c r="AP113" s="437"/>
      <c r="AQ113" s="437"/>
      <c r="AR113" s="419" t="s">
        <v>213</v>
      </c>
      <c r="CG113" s="372">
        <v>0</v>
      </c>
      <c r="CH113" s="372">
        <v>0</v>
      </c>
      <c r="CI113" s="372">
        <v>0</v>
      </c>
    </row>
    <row r="114" spans="1:87" x14ac:dyDescent="0.2">
      <c r="A114" s="628" t="s">
        <v>111</v>
      </c>
      <c r="B114" s="521" t="s">
        <v>95</v>
      </c>
      <c r="C114" s="522">
        <f t="shared" si="10"/>
        <v>0</v>
      </c>
      <c r="D114" s="522">
        <f t="shared" si="11"/>
        <v>0</v>
      </c>
      <c r="E114" s="522">
        <f t="shared" si="11"/>
        <v>0</v>
      </c>
      <c r="F114" s="401"/>
      <c r="G114" s="486"/>
      <c r="H114" s="401"/>
      <c r="I114" s="486"/>
      <c r="J114" s="401"/>
      <c r="K114" s="415"/>
      <c r="L114" s="401"/>
      <c r="M114" s="415"/>
      <c r="N114" s="401"/>
      <c r="O114" s="415"/>
      <c r="P114" s="401"/>
      <c r="Q114" s="415"/>
      <c r="R114" s="401"/>
      <c r="S114" s="415"/>
      <c r="T114" s="401"/>
      <c r="U114" s="415"/>
      <c r="V114" s="401"/>
      <c r="W114" s="486"/>
      <c r="X114" s="401"/>
      <c r="Y114" s="415"/>
      <c r="Z114" s="401"/>
      <c r="AA114" s="415"/>
      <c r="AB114" s="401"/>
      <c r="AC114" s="415"/>
      <c r="AD114" s="401"/>
      <c r="AE114" s="415"/>
      <c r="AF114" s="401"/>
      <c r="AG114" s="415"/>
      <c r="AH114" s="401"/>
      <c r="AI114" s="415"/>
      <c r="AJ114" s="401"/>
      <c r="AK114" s="415"/>
      <c r="AL114" s="523"/>
      <c r="AM114" s="415"/>
      <c r="AN114" s="460"/>
      <c r="AO114" s="460"/>
      <c r="AP114" s="460"/>
      <c r="AQ114" s="460"/>
      <c r="AR114" s="419" t="s">
        <v>213</v>
      </c>
      <c r="CG114" s="372">
        <v>0</v>
      </c>
      <c r="CH114" s="372">
        <v>0</v>
      </c>
      <c r="CI114" s="372">
        <v>0</v>
      </c>
    </row>
    <row r="115" spans="1:87" x14ac:dyDescent="0.2">
      <c r="A115" s="629"/>
      <c r="B115" s="525" t="s">
        <v>96</v>
      </c>
      <c r="C115" s="490">
        <f t="shared" si="10"/>
        <v>16</v>
      </c>
      <c r="D115" s="490">
        <f t="shared" si="11"/>
        <v>8</v>
      </c>
      <c r="E115" s="490">
        <f t="shared" si="11"/>
        <v>8</v>
      </c>
      <c r="F115" s="497"/>
      <c r="G115" s="467"/>
      <c r="H115" s="497"/>
      <c r="I115" s="467"/>
      <c r="J115" s="497"/>
      <c r="K115" s="438"/>
      <c r="L115" s="497"/>
      <c r="M115" s="438"/>
      <c r="N115" s="497">
        <v>1</v>
      </c>
      <c r="O115" s="438">
        <v>1</v>
      </c>
      <c r="P115" s="497"/>
      <c r="Q115" s="438"/>
      <c r="R115" s="497">
        <v>2</v>
      </c>
      <c r="S115" s="438">
        <v>2</v>
      </c>
      <c r="T115" s="497">
        <v>1</v>
      </c>
      <c r="U115" s="438">
        <v>1</v>
      </c>
      <c r="V115" s="497">
        <v>1</v>
      </c>
      <c r="W115" s="438">
        <v>1</v>
      </c>
      <c r="X115" s="497">
        <v>3</v>
      </c>
      <c r="Y115" s="438">
        <v>2</v>
      </c>
      <c r="Z115" s="497"/>
      <c r="AA115" s="438">
        <v>1</v>
      </c>
      <c r="AB115" s="497"/>
      <c r="AC115" s="438"/>
      <c r="AD115" s="497"/>
      <c r="AE115" s="438"/>
      <c r="AF115" s="497"/>
      <c r="AG115" s="438"/>
      <c r="AH115" s="497"/>
      <c r="AI115" s="438"/>
      <c r="AJ115" s="497"/>
      <c r="AK115" s="438"/>
      <c r="AL115" s="509"/>
      <c r="AM115" s="438"/>
      <c r="AN115" s="437">
        <v>16</v>
      </c>
      <c r="AO115" s="437">
        <v>0</v>
      </c>
      <c r="AP115" s="437">
        <v>0</v>
      </c>
      <c r="AQ115" s="437">
        <v>0</v>
      </c>
      <c r="AR115" s="419" t="s">
        <v>213</v>
      </c>
      <c r="CG115" s="372">
        <v>0</v>
      </c>
      <c r="CH115" s="372">
        <v>0</v>
      </c>
      <c r="CI115" s="372">
        <v>0</v>
      </c>
    </row>
    <row r="116" spans="1:87" x14ac:dyDescent="0.2">
      <c r="A116" s="628" t="s">
        <v>112</v>
      </c>
      <c r="B116" s="521" t="s">
        <v>95</v>
      </c>
      <c r="C116" s="522">
        <f t="shared" si="10"/>
        <v>0</v>
      </c>
      <c r="D116" s="522">
        <f t="shared" si="11"/>
        <v>0</v>
      </c>
      <c r="E116" s="522">
        <f t="shared" si="11"/>
        <v>0</v>
      </c>
      <c r="F116" s="401"/>
      <c r="G116" s="486"/>
      <c r="H116" s="401"/>
      <c r="I116" s="486"/>
      <c r="J116" s="401"/>
      <c r="K116" s="415"/>
      <c r="L116" s="401"/>
      <c r="M116" s="415"/>
      <c r="N116" s="401"/>
      <c r="O116" s="415"/>
      <c r="P116" s="401"/>
      <c r="Q116" s="415"/>
      <c r="R116" s="401"/>
      <c r="S116" s="415"/>
      <c r="T116" s="401"/>
      <c r="U116" s="415"/>
      <c r="V116" s="501"/>
      <c r="W116" s="417"/>
      <c r="X116" s="501"/>
      <c r="Y116" s="417"/>
      <c r="Z116" s="501"/>
      <c r="AA116" s="417"/>
      <c r="AB116" s="501"/>
      <c r="AC116" s="417"/>
      <c r="AD116" s="501"/>
      <c r="AE116" s="417"/>
      <c r="AF116" s="501"/>
      <c r="AG116" s="417"/>
      <c r="AH116" s="501"/>
      <c r="AI116" s="417"/>
      <c r="AJ116" s="501"/>
      <c r="AK116" s="417"/>
      <c r="AL116" s="502"/>
      <c r="AM116" s="417"/>
      <c r="AN116" s="460"/>
      <c r="AO116" s="460"/>
      <c r="AP116" s="460"/>
      <c r="AQ116" s="460"/>
      <c r="AR116" s="419" t="s">
        <v>213</v>
      </c>
      <c r="CG116" s="372">
        <v>0</v>
      </c>
      <c r="CH116" s="372">
        <v>0</v>
      </c>
      <c r="CI116" s="372">
        <v>0</v>
      </c>
    </row>
    <row r="117" spans="1:87" x14ac:dyDescent="0.2">
      <c r="A117" s="629"/>
      <c r="B117" s="525" t="s">
        <v>96</v>
      </c>
      <c r="C117" s="490">
        <f t="shared" si="10"/>
        <v>12</v>
      </c>
      <c r="D117" s="490">
        <f t="shared" si="11"/>
        <v>5</v>
      </c>
      <c r="E117" s="490">
        <f t="shared" si="11"/>
        <v>7</v>
      </c>
      <c r="F117" s="497"/>
      <c r="G117" s="467">
        <v>1</v>
      </c>
      <c r="H117" s="497"/>
      <c r="I117" s="467"/>
      <c r="J117" s="497"/>
      <c r="K117" s="438"/>
      <c r="L117" s="497"/>
      <c r="M117" s="438"/>
      <c r="N117" s="497">
        <v>2</v>
      </c>
      <c r="O117" s="438">
        <v>3</v>
      </c>
      <c r="P117" s="497">
        <v>1</v>
      </c>
      <c r="Q117" s="438">
        <v>2</v>
      </c>
      <c r="R117" s="497">
        <v>1</v>
      </c>
      <c r="S117" s="438"/>
      <c r="T117" s="497">
        <v>1</v>
      </c>
      <c r="U117" s="438"/>
      <c r="V117" s="526"/>
      <c r="W117" s="433">
        <v>1</v>
      </c>
      <c r="X117" s="501"/>
      <c r="Y117" s="417"/>
      <c r="Z117" s="501"/>
      <c r="AA117" s="417"/>
      <c r="AB117" s="501"/>
      <c r="AC117" s="417"/>
      <c r="AD117" s="501"/>
      <c r="AE117" s="417"/>
      <c r="AF117" s="501"/>
      <c r="AG117" s="417"/>
      <c r="AH117" s="501"/>
      <c r="AI117" s="417"/>
      <c r="AJ117" s="501"/>
      <c r="AK117" s="417"/>
      <c r="AL117" s="502"/>
      <c r="AM117" s="417"/>
      <c r="AN117" s="503">
        <v>12</v>
      </c>
      <c r="AO117" s="503">
        <v>0</v>
      </c>
      <c r="AP117" s="503">
        <v>0</v>
      </c>
      <c r="AQ117" s="503">
        <v>0</v>
      </c>
      <c r="AR117" s="419" t="s">
        <v>213</v>
      </c>
      <c r="CG117" s="372">
        <v>0</v>
      </c>
      <c r="CH117" s="372">
        <v>0</v>
      </c>
      <c r="CI117" s="372">
        <v>0</v>
      </c>
    </row>
    <row r="118" spans="1:87" x14ac:dyDescent="0.2">
      <c r="A118" s="630" t="s">
        <v>113</v>
      </c>
      <c r="B118" s="527" t="s">
        <v>95</v>
      </c>
      <c r="C118" s="476">
        <f t="shared" si="10"/>
        <v>0</v>
      </c>
      <c r="D118" s="476">
        <f>SUM(L118+N118+P118+R118+T118+V118+X118+Z118+AB118+AD118+AF118+AH118+AJ118+AL118)</f>
        <v>0</v>
      </c>
      <c r="E118" s="476">
        <f>SUM(M118+O118+Q118+S118+U118+W118+Y118+AA118+AC118+AE118+AG118+AI118+AK118+AM118)</f>
        <v>0</v>
      </c>
      <c r="F118" s="528"/>
      <c r="G118" s="529"/>
      <c r="H118" s="528"/>
      <c r="I118" s="529"/>
      <c r="J118" s="528"/>
      <c r="K118" s="529"/>
      <c r="L118" s="404"/>
      <c r="M118" s="413"/>
      <c r="N118" s="478"/>
      <c r="O118" s="413"/>
      <c r="P118" s="478"/>
      <c r="Q118" s="413"/>
      <c r="R118" s="478"/>
      <c r="S118" s="413"/>
      <c r="T118" s="478"/>
      <c r="U118" s="413"/>
      <c r="V118" s="478"/>
      <c r="W118" s="413"/>
      <c r="X118" s="478"/>
      <c r="Y118" s="413"/>
      <c r="Z118" s="478"/>
      <c r="AA118" s="413"/>
      <c r="AB118" s="478"/>
      <c r="AC118" s="413"/>
      <c r="AD118" s="478"/>
      <c r="AE118" s="413"/>
      <c r="AF118" s="478"/>
      <c r="AG118" s="413"/>
      <c r="AH118" s="478"/>
      <c r="AI118" s="413"/>
      <c r="AJ118" s="478"/>
      <c r="AK118" s="413"/>
      <c r="AL118" s="480"/>
      <c r="AM118" s="413"/>
      <c r="AN118" s="481"/>
      <c r="AO118" s="481"/>
      <c r="AP118" s="481"/>
      <c r="AQ118" s="481"/>
      <c r="AR118" s="419" t="s">
        <v>213</v>
      </c>
      <c r="CG118" s="372">
        <v>0</v>
      </c>
      <c r="CH118" s="372">
        <v>0</v>
      </c>
      <c r="CI118" s="372">
        <v>0</v>
      </c>
    </row>
    <row r="119" spans="1:87" x14ac:dyDescent="0.2">
      <c r="A119" s="631"/>
      <c r="B119" s="524" t="s">
        <v>96</v>
      </c>
      <c r="C119" s="507">
        <f t="shared" si="10"/>
        <v>6</v>
      </c>
      <c r="D119" s="507">
        <f>SUM(L119+N119+P119+R119+T119+V119+X119+Z119+AB119+AD119+AF119+AH119+AJ119+AL119)</f>
        <v>0</v>
      </c>
      <c r="E119" s="507">
        <f>SUM(M119+O119+Q119+S119+U119+W119+Y119+AA119+AC119+AE119+AG119+AI119+AK119+AM119)</f>
        <v>6</v>
      </c>
      <c r="F119" s="495"/>
      <c r="G119" s="496"/>
      <c r="H119" s="495"/>
      <c r="I119" s="496"/>
      <c r="J119" s="495"/>
      <c r="K119" s="496"/>
      <c r="L119" s="530"/>
      <c r="M119" s="438">
        <v>1</v>
      </c>
      <c r="N119" s="497"/>
      <c r="O119" s="438"/>
      <c r="P119" s="497"/>
      <c r="Q119" s="438"/>
      <c r="R119" s="497"/>
      <c r="S119" s="438">
        <v>4</v>
      </c>
      <c r="T119" s="497"/>
      <c r="U119" s="438"/>
      <c r="V119" s="497"/>
      <c r="W119" s="438"/>
      <c r="X119" s="497"/>
      <c r="Y119" s="438">
        <v>1</v>
      </c>
      <c r="Z119" s="497"/>
      <c r="AA119" s="438"/>
      <c r="AB119" s="497"/>
      <c r="AC119" s="438"/>
      <c r="AD119" s="497"/>
      <c r="AE119" s="438"/>
      <c r="AF119" s="497"/>
      <c r="AG119" s="438"/>
      <c r="AH119" s="497"/>
      <c r="AI119" s="438"/>
      <c r="AJ119" s="497"/>
      <c r="AK119" s="438"/>
      <c r="AL119" s="509"/>
      <c r="AM119" s="438"/>
      <c r="AN119" s="437">
        <v>6</v>
      </c>
      <c r="AO119" s="437">
        <v>0</v>
      </c>
      <c r="AP119" s="437">
        <v>0</v>
      </c>
      <c r="AQ119" s="437">
        <v>0</v>
      </c>
      <c r="AR119" s="419" t="s">
        <v>213</v>
      </c>
      <c r="CG119" s="372">
        <v>0</v>
      </c>
      <c r="CH119" s="372">
        <v>0</v>
      </c>
      <c r="CI119" s="372">
        <v>0</v>
      </c>
    </row>
    <row r="120" spans="1:87" x14ac:dyDescent="0.2">
      <c r="AA120" s="373"/>
      <c r="AB120" s="471"/>
      <c r="AC120" s="373"/>
      <c r="AD120" s="373"/>
      <c r="AE120" s="373"/>
    </row>
    <row r="121" spans="1:87" ht="39" customHeight="1" x14ac:dyDescent="0.2">
      <c r="AA121" s="373"/>
      <c r="AB121" s="471"/>
      <c r="AC121" s="373"/>
      <c r="AD121" s="373"/>
      <c r="AE121" s="373"/>
    </row>
    <row r="122" spans="1:87" x14ac:dyDescent="0.2">
      <c r="AA122" s="373"/>
      <c r="AB122" s="471"/>
      <c r="AC122" s="373"/>
      <c r="AD122" s="373"/>
      <c r="AE122" s="373"/>
    </row>
    <row r="123" spans="1:87" x14ac:dyDescent="0.2">
      <c r="AA123" s="373"/>
      <c r="AB123" s="471"/>
      <c r="AC123" s="373"/>
      <c r="AD123" s="373"/>
      <c r="AE123" s="373"/>
    </row>
    <row r="124" spans="1:87" x14ac:dyDescent="0.2">
      <c r="AA124" s="373"/>
      <c r="AB124" s="471"/>
      <c r="AC124" s="373"/>
      <c r="AD124" s="373"/>
      <c r="AE124" s="373"/>
    </row>
    <row r="125" spans="1:87" x14ac:dyDescent="0.2">
      <c r="AA125" s="373"/>
      <c r="AB125" s="471"/>
      <c r="AC125" s="373"/>
      <c r="AD125" s="373"/>
      <c r="AE125" s="373"/>
    </row>
    <row r="126" spans="1:87" x14ac:dyDescent="0.2">
      <c r="AA126" s="373"/>
      <c r="AB126" s="471"/>
      <c r="AC126" s="373"/>
      <c r="AD126" s="373"/>
      <c r="AE126" s="373"/>
    </row>
    <row r="127" spans="1:87" x14ac:dyDescent="0.2">
      <c r="AA127" s="373"/>
      <c r="AB127" s="471"/>
      <c r="AC127" s="373"/>
      <c r="AD127" s="373"/>
      <c r="AE127" s="373"/>
    </row>
    <row r="128" spans="1:87" x14ac:dyDescent="0.2">
      <c r="AA128" s="373"/>
      <c r="AB128" s="373"/>
      <c r="AC128" s="373"/>
      <c r="AD128" s="471"/>
      <c r="AE128" s="373"/>
    </row>
    <row r="129" spans="1:43" x14ac:dyDescent="0.2">
      <c r="AA129" s="373"/>
      <c r="AB129" s="373"/>
      <c r="AC129" s="373"/>
      <c r="AD129" s="471"/>
      <c r="AE129" s="373"/>
    </row>
    <row r="130" spans="1:43" x14ac:dyDescent="0.2">
      <c r="AA130" s="471"/>
      <c r="AB130" s="471"/>
      <c r="AC130" s="471"/>
      <c r="AD130" s="471"/>
      <c r="AE130" s="471"/>
      <c r="AF130" s="471"/>
      <c r="AG130" s="373"/>
      <c r="AH130" s="373"/>
      <c r="AI130" s="373"/>
      <c r="AJ130" s="373"/>
      <c r="AK130" s="471"/>
      <c r="AL130" s="373"/>
    </row>
    <row r="131" spans="1:43" x14ac:dyDescent="0.2">
      <c r="AA131" s="471"/>
      <c r="AB131" s="471"/>
      <c r="AC131" s="471"/>
      <c r="AD131" s="471"/>
      <c r="AE131" s="471"/>
      <c r="AF131" s="471"/>
      <c r="AG131" s="373"/>
      <c r="AH131" s="373"/>
      <c r="AI131" s="373"/>
      <c r="AJ131" s="373"/>
      <c r="AK131" s="373"/>
      <c r="AL131" s="373"/>
    </row>
    <row r="132" spans="1:43" x14ac:dyDescent="0.2">
      <c r="AA132" s="471"/>
      <c r="AB132" s="471"/>
      <c r="AC132" s="471"/>
      <c r="AD132" s="471"/>
      <c r="AE132" s="471"/>
      <c r="AF132" s="471"/>
      <c r="AG132" s="373"/>
      <c r="AH132" s="373"/>
      <c r="AI132" s="373"/>
      <c r="AJ132" s="373"/>
      <c r="AK132" s="373"/>
      <c r="AL132" s="373"/>
    </row>
    <row r="133" spans="1:43" x14ac:dyDescent="0.2">
      <c r="AA133" s="471"/>
      <c r="AB133" s="471"/>
      <c r="AC133" s="471"/>
      <c r="AD133" s="471"/>
      <c r="AE133" s="471"/>
      <c r="AF133" s="471"/>
      <c r="AG133" s="373"/>
      <c r="AH133" s="373"/>
      <c r="AI133" s="373"/>
      <c r="AJ133" s="373"/>
      <c r="AK133" s="373"/>
      <c r="AL133" s="373"/>
    </row>
    <row r="134" spans="1:43" x14ac:dyDescent="0.2">
      <c r="AA134" s="471"/>
      <c r="AB134" s="471"/>
      <c r="AC134" s="471"/>
      <c r="AD134" s="471"/>
      <c r="AE134" s="471"/>
      <c r="AF134" s="471"/>
      <c r="AG134" s="373"/>
      <c r="AH134" s="373"/>
      <c r="AI134" s="373"/>
      <c r="AJ134" s="373"/>
      <c r="AK134" s="373"/>
      <c r="AL134" s="373"/>
    </row>
    <row r="135" spans="1:43" x14ac:dyDescent="0.2">
      <c r="AA135" s="471"/>
      <c r="AB135" s="471"/>
      <c r="AC135" s="471"/>
      <c r="AD135" s="471"/>
      <c r="AE135" s="471"/>
      <c r="AF135" s="471"/>
      <c r="AG135" s="373"/>
      <c r="AH135" s="373"/>
      <c r="AI135" s="373"/>
      <c r="AJ135" s="373"/>
      <c r="AK135" s="373"/>
      <c r="AL135" s="373"/>
    </row>
    <row r="136" spans="1:43" x14ac:dyDescent="0.2">
      <c r="AA136" s="471"/>
      <c r="AB136" s="471"/>
      <c r="AC136" s="471"/>
      <c r="AD136" s="471"/>
      <c r="AE136" s="471"/>
      <c r="AF136" s="471"/>
      <c r="AG136" s="373"/>
      <c r="AH136" s="373"/>
      <c r="AI136" s="373"/>
      <c r="AJ136" s="373"/>
      <c r="AK136" s="373"/>
      <c r="AL136" s="373"/>
    </row>
    <row r="137" spans="1:43" x14ac:dyDescent="0.2">
      <c r="AA137" s="471"/>
      <c r="AB137" s="471"/>
      <c r="AC137" s="471"/>
      <c r="AD137" s="471"/>
      <c r="AE137" s="471"/>
      <c r="AF137" s="471"/>
      <c r="AG137" s="373"/>
      <c r="AH137" s="373"/>
      <c r="AI137" s="373"/>
      <c r="AJ137" s="373"/>
      <c r="AK137" s="373"/>
      <c r="AL137" s="373"/>
    </row>
    <row r="138" spans="1:43" x14ac:dyDescent="0.2">
      <c r="A138" s="373"/>
      <c r="B138" s="471"/>
      <c r="C138" s="471"/>
      <c r="D138" s="471"/>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1"/>
      <c r="AA138" s="471"/>
      <c r="AB138" s="471"/>
      <c r="AC138" s="471"/>
      <c r="AD138" s="471"/>
      <c r="AE138" s="471"/>
      <c r="AF138" s="471"/>
      <c r="AG138" s="471"/>
      <c r="AH138" s="471"/>
      <c r="AI138" s="531"/>
      <c r="AJ138" s="471"/>
      <c r="AK138" s="471"/>
      <c r="AL138" s="373"/>
      <c r="AM138" s="373"/>
      <c r="AN138" s="373"/>
      <c r="AO138" s="373"/>
      <c r="AP138" s="471"/>
      <c r="AQ138" s="532"/>
    </row>
    <row r="195" spans="1:2" hidden="1" x14ac:dyDescent="0.2">
      <c r="A195" s="533">
        <f>SUM(B69,B88,C104,C109:C119,AW69,AS69:AT69,X69:AW69)</f>
        <v>23883</v>
      </c>
      <c r="B195" s="533">
        <f>SUM(CG7:CK121)</f>
        <v>0</v>
      </c>
    </row>
    <row r="197" spans="1:2" ht="15" customHeight="1" x14ac:dyDescent="0.2"/>
  </sheetData>
  <mergeCells count="87">
    <mergeCell ref="A104:B104"/>
    <mergeCell ref="A109:A110"/>
    <mergeCell ref="AS9:AT10"/>
    <mergeCell ref="AU9:AW10"/>
    <mergeCell ref="A97:B97"/>
    <mergeCell ref="A90:B92"/>
    <mergeCell ref="C90:E91"/>
    <mergeCell ref="F90:AM90"/>
    <mergeCell ref="AD91:AE91"/>
    <mergeCell ref="AK9:AL10"/>
    <mergeCell ref="AM9:AN10"/>
    <mergeCell ref="AO9:AP10"/>
    <mergeCell ref="AQ9:AQ11"/>
    <mergeCell ref="AR9:AR11"/>
    <mergeCell ref="A6:AD6"/>
    <mergeCell ref="AP5:AP8"/>
    <mergeCell ref="AQ5:AR8"/>
    <mergeCell ref="AS7:AU8"/>
    <mergeCell ref="AB10:AE10"/>
    <mergeCell ref="A9:A11"/>
    <mergeCell ref="B9:W9"/>
    <mergeCell ref="AF9:AG10"/>
    <mergeCell ref="AH9:AI10"/>
    <mergeCell ref="AJ9:AJ11"/>
    <mergeCell ref="B10:B11"/>
    <mergeCell ref="C10:S10"/>
    <mergeCell ref="T10:U10"/>
    <mergeCell ref="V10:W10"/>
    <mergeCell ref="X9:AE9"/>
    <mergeCell ref="X10:AA10"/>
    <mergeCell ref="AN90:AN92"/>
    <mergeCell ref="AO90:AO92"/>
    <mergeCell ref="AP90:AP92"/>
    <mergeCell ref="AQ90:AQ92"/>
    <mergeCell ref="F91:G91"/>
    <mergeCell ref="H91:I91"/>
    <mergeCell ref="J91:K91"/>
    <mergeCell ref="L91:M91"/>
    <mergeCell ref="N91:O91"/>
    <mergeCell ref="P91:Q91"/>
    <mergeCell ref="R91:S91"/>
    <mergeCell ref="T91:U91"/>
    <mergeCell ref="V91:W91"/>
    <mergeCell ref="X91:Y91"/>
    <mergeCell ref="Z91:AA91"/>
    <mergeCell ref="AB91:AC91"/>
    <mergeCell ref="AF91:AG91"/>
    <mergeCell ref="AH91:AI91"/>
    <mergeCell ref="AJ91:AK91"/>
    <mergeCell ref="AL91:AM91"/>
    <mergeCell ref="A93:B93"/>
    <mergeCell ref="A94:A96"/>
    <mergeCell ref="A106:A108"/>
    <mergeCell ref="B106:B108"/>
    <mergeCell ref="C106:E107"/>
    <mergeCell ref="F106:AM106"/>
    <mergeCell ref="AD107:AE107"/>
    <mergeCell ref="AF107:AG107"/>
    <mergeCell ref="AH107:AI107"/>
    <mergeCell ref="AJ107:AK107"/>
    <mergeCell ref="AL107:AM107"/>
    <mergeCell ref="A98:B98"/>
    <mergeCell ref="A99:B99"/>
    <mergeCell ref="A100:B100"/>
    <mergeCell ref="A101:B101"/>
    <mergeCell ref="A102:B102"/>
    <mergeCell ref="A103:B103"/>
    <mergeCell ref="AO106:AO108"/>
    <mergeCell ref="AP106:AP108"/>
    <mergeCell ref="AQ106:AQ108"/>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111:A113"/>
    <mergeCell ref="A114:A115"/>
    <mergeCell ref="A116:A117"/>
    <mergeCell ref="A118:A119"/>
    <mergeCell ref="AN106:AN108"/>
  </mergeCells>
  <dataValidations count="2">
    <dataValidation type="whole" allowBlank="1" showInputMessage="1" showErrorMessage="1" errorTitle="Error" error="Por favor ingrese números enteros" sqref="AO11:AP11">
      <formula1>0</formula1>
      <formula2>10000000000</formula2>
    </dataValidation>
    <dataValidation type="whole" allowBlank="1" showInputMessage="1" showErrorMessage="1" errorTitle="ERROR" error="Por favor ingrese solo Números." sqref="AT50:AT69 AT9:AT48 AU9:XFD69 A1:XFD8 A70:XFD1048576 AQ9:AS69 AO12:AP69 A9:AN69">
      <formula1>0</formula1>
      <formula2>1000000000000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G22" sqref="G22"/>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c r="B1" s="1"/>
      <c r="C1" s="2"/>
      <c r="D1" s="2"/>
      <c r="E1" s="2"/>
      <c r="F1" s="2"/>
      <c r="G1" s="2"/>
      <c r="H1" s="2"/>
      <c r="I1" s="2"/>
      <c r="J1" s="2"/>
      <c r="K1" s="2"/>
      <c r="L1" s="2"/>
      <c r="AD1" s="2"/>
      <c r="AE1" s="2"/>
      <c r="AH1" s="2"/>
      <c r="AK1" s="2"/>
      <c r="AL1" s="2"/>
      <c r="AM1" s="2"/>
      <c r="AN1" s="2"/>
      <c r="AO1" s="2"/>
      <c r="AP1" s="2"/>
    </row>
    <row r="2" spans="1:105" s="3" customFormat="1" ht="12.75" customHeight="1" x14ac:dyDescent="0.15">
      <c r="A2" s="1"/>
      <c r="B2" s="1"/>
      <c r="C2" s="2"/>
      <c r="D2" s="2"/>
      <c r="E2" s="2"/>
      <c r="F2" s="2"/>
      <c r="G2" s="2"/>
      <c r="H2" s="2"/>
      <c r="I2" s="2"/>
      <c r="J2" s="2"/>
      <c r="K2" s="2"/>
      <c r="L2" s="2"/>
      <c r="AD2" s="2"/>
      <c r="AE2" s="2"/>
      <c r="AH2" s="2"/>
      <c r="AK2" s="2"/>
      <c r="AL2" s="2"/>
      <c r="AM2" s="2"/>
      <c r="AN2" s="2"/>
      <c r="AO2" s="2"/>
      <c r="AP2" s="2"/>
    </row>
    <row r="3" spans="1:105" s="3" customFormat="1" ht="12.75" customHeight="1" x14ac:dyDescent="0.2">
      <c r="A3" s="1"/>
      <c r="B3" s="1"/>
      <c r="C3" s="2"/>
      <c r="D3" s="2"/>
      <c r="E3" s="4"/>
      <c r="F3" s="2"/>
      <c r="G3" s="2"/>
      <c r="H3" s="2"/>
      <c r="I3" s="2"/>
      <c r="J3" s="2"/>
      <c r="K3" s="2"/>
      <c r="L3" s="2"/>
      <c r="AD3" s="2"/>
      <c r="AE3" s="2"/>
      <c r="AH3" s="2"/>
      <c r="AK3" s="2"/>
      <c r="AL3" s="2"/>
      <c r="AM3" s="2"/>
      <c r="AN3" s="2"/>
      <c r="AO3" s="2"/>
      <c r="AP3" s="2"/>
    </row>
    <row r="4" spans="1:105" s="3" customFormat="1" ht="12.75" customHeight="1" x14ac:dyDescent="0.15">
      <c r="A4" s="1"/>
      <c r="B4" s="1"/>
      <c r="C4" s="2"/>
      <c r="D4" s="2"/>
      <c r="E4" s="2"/>
      <c r="F4" s="2"/>
      <c r="G4" s="2"/>
      <c r="H4" s="2"/>
      <c r="I4" s="2"/>
      <c r="J4" s="2"/>
      <c r="K4" s="2"/>
      <c r="L4" s="2"/>
      <c r="AD4" s="2"/>
      <c r="AE4" s="2"/>
      <c r="AH4" s="2"/>
      <c r="AK4" s="2"/>
      <c r="AL4" s="2"/>
      <c r="AM4" s="2"/>
      <c r="AN4" s="2"/>
      <c r="AO4" s="2"/>
      <c r="AP4" s="2"/>
    </row>
    <row r="5" spans="1:105" s="3" customFormat="1" ht="12.75" customHeight="1" x14ac:dyDescent="0.15">
      <c r="A5" s="5"/>
      <c r="B5" s="5"/>
      <c r="C5" s="2"/>
      <c r="D5" s="2"/>
      <c r="E5" s="2"/>
      <c r="F5" s="2"/>
      <c r="G5" s="2"/>
      <c r="H5" s="2"/>
      <c r="I5" s="2"/>
      <c r="J5" s="2"/>
      <c r="K5" s="2"/>
      <c r="L5" s="2"/>
      <c r="AD5" s="2"/>
      <c r="AE5" s="2"/>
      <c r="AH5" s="2"/>
      <c r="AK5" s="2"/>
      <c r="AL5" s="2"/>
      <c r="AM5" s="2"/>
      <c r="AN5" s="2"/>
      <c r="AO5" s="2"/>
      <c r="AP5" s="2"/>
    </row>
    <row r="6" spans="1:105" s="6" customFormat="1" ht="39.75" customHeight="1" x14ac:dyDescent="0.15">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706"/>
      <c r="AA6" s="706"/>
      <c r="AB6" s="706"/>
      <c r="AC6" s="706"/>
      <c r="AD6" s="706"/>
      <c r="AH6" s="212"/>
      <c r="AK6" s="212"/>
      <c r="AN6" s="209"/>
      <c r="AP6" s="705"/>
      <c r="AQ6" s="705"/>
      <c r="AR6" s="705"/>
      <c r="AS6" s="705"/>
      <c r="AU6" s="212"/>
      <c r="AV6" s="707"/>
      <c r="CZ6" s="3"/>
      <c r="DA6" s="3"/>
    </row>
    <row r="7" spans="1:105" s="6" customFormat="1" ht="67.5" customHeight="1" thickBot="1" x14ac:dyDescent="0.25">
      <c r="A7" s="7"/>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12"/>
      <c r="AN7" s="209"/>
      <c r="AO7" s="212"/>
      <c r="AP7" s="705"/>
      <c r="AQ7" s="705"/>
      <c r="AR7" s="705"/>
      <c r="AS7" s="705"/>
      <c r="AT7" s="705"/>
      <c r="AU7" s="705"/>
      <c r="AV7" s="707"/>
      <c r="AW7" s="705"/>
      <c r="AX7" s="705"/>
      <c r="CZ7" s="3"/>
      <c r="DA7" s="3"/>
    </row>
    <row r="8" spans="1:105" s="11" customFormat="1" ht="34.5" customHeight="1" thickTop="1" x14ac:dyDescent="0.15">
      <c r="A8" s="581"/>
      <c r="B8" s="596"/>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597"/>
      <c r="AF8" s="581"/>
      <c r="AG8" s="590"/>
      <c r="AH8" s="581"/>
      <c r="AI8" s="590"/>
      <c r="AJ8" s="710"/>
      <c r="AK8" s="581"/>
      <c r="AL8" s="590"/>
      <c r="AM8" s="581"/>
      <c r="AN8" s="590"/>
      <c r="AO8" s="9"/>
      <c r="AP8" s="718"/>
      <c r="AQ8" s="721"/>
      <c r="AR8" s="718"/>
      <c r="AS8" s="721"/>
      <c r="AT8" s="718"/>
      <c r="AU8" s="721"/>
      <c r="AV8" s="725"/>
      <c r="AW8" s="728"/>
      <c r="AX8" s="713"/>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582"/>
      <c r="B9" s="534"/>
      <c r="C9" s="581"/>
      <c r="D9" s="595"/>
      <c r="E9" s="595"/>
      <c r="F9" s="595"/>
      <c r="G9" s="595"/>
      <c r="H9" s="595"/>
      <c r="I9" s="595"/>
      <c r="J9" s="595"/>
      <c r="K9" s="595"/>
      <c r="L9" s="595"/>
      <c r="M9" s="595"/>
      <c r="N9" s="595"/>
      <c r="O9" s="595"/>
      <c r="P9" s="595"/>
      <c r="Q9" s="595"/>
      <c r="R9" s="595"/>
      <c r="S9" s="590"/>
      <c r="T9" s="581"/>
      <c r="U9" s="590"/>
      <c r="V9" s="557"/>
      <c r="W9" s="539"/>
      <c r="X9" s="548"/>
      <c r="Y9" s="716"/>
      <c r="Z9" s="716"/>
      <c r="AA9" s="716"/>
      <c r="AB9" s="717"/>
      <c r="AC9" s="717"/>
      <c r="AD9" s="717"/>
      <c r="AE9" s="717"/>
      <c r="AF9" s="582"/>
      <c r="AG9" s="709"/>
      <c r="AH9" s="582"/>
      <c r="AI9" s="709"/>
      <c r="AJ9" s="711"/>
      <c r="AK9" s="582"/>
      <c r="AL9" s="709"/>
      <c r="AM9" s="582"/>
      <c r="AN9" s="709"/>
      <c r="AO9" s="9"/>
      <c r="AP9" s="719"/>
      <c r="AQ9" s="722"/>
      <c r="AR9" s="719"/>
      <c r="AS9" s="722"/>
      <c r="AT9" s="719"/>
      <c r="AU9" s="722"/>
      <c r="AV9" s="726"/>
      <c r="AW9" s="729"/>
      <c r="AX9" s="714"/>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582"/>
      <c r="B10" s="535"/>
      <c r="C10" s="583"/>
      <c r="D10" s="603"/>
      <c r="E10" s="603"/>
      <c r="F10" s="603"/>
      <c r="G10" s="603"/>
      <c r="H10" s="603"/>
      <c r="I10" s="603"/>
      <c r="J10" s="603"/>
      <c r="K10" s="603"/>
      <c r="L10" s="603"/>
      <c r="M10" s="603"/>
      <c r="N10" s="603"/>
      <c r="O10" s="603"/>
      <c r="P10" s="603"/>
      <c r="Q10" s="603"/>
      <c r="R10" s="603"/>
      <c r="S10" s="591"/>
      <c r="T10" s="583"/>
      <c r="U10" s="591"/>
      <c r="V10" s="559"/>
      <c r="W10" s="561"/>
      <c r="X10" s="562"/>
      <c r="Y10" s="563"/>
      <c r="Z10" s="563"/>
      <c r="AA10" s="564"/>
      <c r="AB10" s="562"/>
      <c r="AC10" s="563"/>
      <c r="AD10" s="563"/>
      <c r="AE10" s="563"/>
      <c r="AF10" s="583"/>
      <c r="AG10" s="591"/>
      <c r="AH10" s="583"/>
      <c r="AI10" s="591"/>
      <c r="AJ10" s="711"/>
      <c r="AK10" s="583"/>
      <c r="AL10" s="591"/>
      <c r="AM10" s="583"/>
      <c r="AN10" s="591"/>
      <c r="AO10" s="9"/>
      <c r="AP10" s="719"/>
      <c r="AQ10" s="722"/>
      <c r="AR10" s="719"/>
      <c r="AS10" s="722"/>
      <c r="AT10" s="719"/>
      <c r="AU10" s="722"/>
      <c r="AV10" s="726"/>
      <c r="AW10" s="729"/>
      <c r="AX10" s="714"/>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583"/>
      <c r="B11" s="536"/>
      <c r="C11" s="13"/>
      <c r="D11" s="14"/>
      <c r="E11" s="15"/>
      <c r="F11" s="15"/>
      <c r="G11" s="15"/>
      <c r="H11" s="16"/>
      <c r="I11" s="16"/>
      <c r="J11" s="16"/>
      <c r="K11" s="16"/>
      <c r="L11" s="16"/>
      <c r="M11" s="16"/>
      <c r="N11" s="16"/>
      <c r="O11" s="16"/>
      <c r="P11" s="16"/>
      <c r="Q11" s="16"/>
      <c r="R11" s="16"/>
      <c r="S11" s="17"/>
      <c r="T11" s="13"/>
      <c r="U11" s="18"/>
      <c r="V11" s="220"/>
      <c r="W11" s="18"/>
      <c r="X11" s="216"/>
      <c r="Y11" s="19"/>
      <c r="Z11" s="15"/>
      <c r="AA11" s="18"/>
      <c r="AB11" s="19"/>
      <c r="AC11" s="19"/>
      <c r="AD11" s="15"/>
      <c r="AE11" s="18"/>
      <c r="AF11" s="13"/>
      <c r="AG11" s="225"/>
      <c r="AH11" s="13"/>
      <c r="AI11" s="18"/>
      <c r="AJ11" s="712"/>
      <c r="AK11" s="13"/>
      <c r="AL11" s="18"/>
      <c r="AM11" s="13"/>
      <c r="AN11" s="18"/>
      <c r="AO11" s="20"/>
      <c r="AP11" s="720"/>
      <c r="AQ11" s="723"/>
      <c r="AR11" s="720"/>
      <c r="AS11" s="723"/>
      <c r="AT11" s="720"/>
      <c r="AU11" s="723"/>
      <c r="AV11" s="727"/>
      <c r="AW11" s="730"/>
      <c r="AX11" s="715"/>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c r="B12" s="22"/>
      <c r="C12" s="23"/>
      <c r="D12" s="24"/>
      <c r="E12" s="25"/>
      <c r="F12" s="25"/>
      <c r="G12" s="26"/>
      <c r="H12" s="26"/>
      <c r="I12" s="26"/>
      <c r="J12" s="26"/>
      <c r="K12" s="26"/>
      <c r="L12" s="26"/>
      <c r="M12" s="26"/>
      <c r="N12" s="26"/>
      <c r="O12" s="26"/>
      <c r="P12" s="26"/>
      <c r="Q12" s="26"/>
      <c r="R12" s="26"/>
      <c r="S12" s="26"/>
      <c r="T12" s="27"/>
      <c r="U12" s="28"/>
      <c r="V12" s="27"/>
      <c r="W12" s="28"/>
      <c r="X12" s="29"/>
      <c r="Y12" s="27"/>
      <c r="Z12" s="30"/>
      <c r="AA12" s="28"/>
      <c r="AB12" s="31"/>
      <c r="AC12" s="27"/>
      <c r="AD12" s="30"/>
      <c r="AE12" s="28"/>
      <c r="AF12" s="23"/>
      <c r="AG12" s="32"/>
      <c r="AH12" s="33"/>
      <c r="AI12" s="34"/>
      <c r="AJ12" s="32"/>
      <c r="AK12" s="33"/>
      <c r="AL12" s="34"/>
      <c r="AM12" s="33"/>
      <c r="AN12" s="34"/>
      <c r="AO12" s="35"/>
      <c r="AP12" s="36"/>
      <c r="AQ12" s="37"/>
      <c r="AR12" s="36"/>
      <c r="AS12" s="37"/>
      <c r="AT12" s="36"/>
      <c r="AU12" s="37"/>
      <c r="AV12" s="38"/>
      <c r="AW12" s="39"/>
      <c r="AX12" s="40"/>
      <c r="AY12" s="41"/>
      <c r="BF12" s="6"/>
      <c r="BG12" s="6"/>
      <c r="BH12" s="6"/>
      <c r="BI12" s="6"/>
      <c r="BJ12" s="6"/>
      <c r="BK12" s="6"/>
      <c r="BL12" s="6"/>
      <c r="BM12" s="6"/>
      <c r="BN12" s="6"/>
      <c r="BO12" s="6"/>
      <c r="BP12" s="42"/>
      <c r="BQ12" s="43"/>
      <c r="BR12" s="43"/>
      <c r="BS12" s="43"/>
      <c r="BT12" s="43"/>
      <c r="BU12" s="44"/>
      <c r="BV12" s="45"/>
      <c r="BW12" s="46"/>
      <c r="BX12" s="47"/>
      <c r="BY12" s="47"/>
      <c r="BZ12" s="47"/>
      <c r="CA12" s="47"/>
      <c r="CB12" s="47"/>
      <c r="CC12" s="47"/>
      <c r="CD12" s="47"/>
      <c r="CY12" s="12"/>
      <c r="CZ12" s="12"/>
    </row>
    <row r="13" spans="1:105" s="11" customFormat="1" ht="11.25" x14ac:dyDescent="0.15">
      <c r="A13" s="48"/>
      <c r="B13" s="22"/>
      <c r="C13" s="27"/>
      <c r="D13" s="49"/>
      <c r="E13" s="50"/>
      <c r="F13" s="50"/>
      <c r="G13" s="50"/>
      <c r="H13" s="51"/>
      <c r="I13" s="51"/>
      <c r="J13" s="51"/>
      <c r="K13" s="51"/>
      <c r="L13" s="51"/>
      <c r="M13" s="51"/>
      <c r="N13" s="51"/>
      <c r="O13" s="51"/>
      <c r="P13" s="51"/>
      <c r="Q13" s="51"/>
      <c r="R13" s="51"/>
      <c r="S13" s="52"/>
      <c r="T13" s="27"/>
      <c r="U13" s="28"/>
      <c r="V13" s="27"/>
      <c r="W13" s="28"/>
      <c r="X13" s="29"/>
      <c r="Y13" s="27"/>
      <c r="Z13" s="30"/>
      <c r="AA13" s="28"/>
      <c r="AB13" s="31"/>
      <c r="AC13" s="27"/>
      <c r="AD13" s="30"/>
      <c r="AE13" s="28"/>
      <c r="AF13" s="27"/>
      <c r="AG13" s="32"/>
      <c r="AH13" s="27"/>
      <c r="AI13" s="28"/>
      <c r="AJ13" s="32"/>
      <c r="AK13" s="33"/>
      <c r="AL13" s="28"/>
      <c r="AM13" s="33"/>
      <c r="AN13" s="28"/>
      <c r="AO13" s="35"/>
      <c r="AP13" s="53"/>
      <c r="AQ13" s="54"/>
      <c r="AR13" s="53"/>
      <c r="AS13" s="54"/>
      <c r="AT13" s="53"/>
      <c r="AU13" s="54"/>
      <c r="AV13" s="55"/>
      <c r="AW13" s="56"/>
      <c r="AX13" s="57"/>
      <c r="AY13" s="41"/>
      <c r="BF13" s="6"/>
      <c r="BG13" s="6"/>
      <c r="BH13" s="6"/>
      <c r="BI13" s="6"/>
      <c r="BJ13" s="6"/>
      <c r="BK13" s="6"/>
      <c r="BL13" s="6"/>
      <c r="BM13" s="6"/>
      <c r="BN13" s="6"/>
      <c r="BO13" s="6"/>
      <c r="BP13" s="42"/>
      <c r="BQ13" s="43"/>
      <c r="BR13" s="43"/>
      <c r="BS13" s="43"/>
      <c r="BT13" s="43"/>
      <c r="BU13" s="43"/>
      <c r="BV13" s="45"/>
      <c r="BW13" s="46"/>
      <c r="BX13" s="47"/>
      <c r="BY13" s="47"/>
      <c r="BZ13" s="47"/>
      <c r="CA13" s="47"/>
      <c r="CB13" s="47"/>
      <c r="CC13" s="47"/>
      <c r="CD13" s="47"/>
      <c r="CY13" s="12"/>
      <c r="CZ13" s="12"/>
    </row>
    <row r="14" spans="1:105" s="11" customFormat="1" ht="11.25" x14ac:dyDescent="0.15">
      <c r="A14" s="48"/>
      <c r="B14" s="22"/>
      <c r="C14" s="27"/>
      <c r="D14" s="58"/>
      <c r="E14" s="59"/>
      <c r="F14" s="59"/>
      <c r="G14" s="59"/>
      <c r="H14" s="60"/>
      <c r="I14" s="60"/>
      <c r="J14" s="60"/>
      <c r="K14" s="60"/>
      <c r="L14" s="60"/>
      <c r="M14" s="60"/>
      <c r="N14" s="60"/>
      <c r="O14" s="60"/>
      <c r="P14" s="60"/>
      <c r="Q14" s="60"/>
      <c r="R14" s="60"/>
      <c r="S14" s="60"/>
      <c r="T14" s="27"/>
      <c r="U14" s="61"/>
      <c r="V14" s="27"/>
      <c r="W14" s="28"/>
      <c r="X14" s="29"/>
      <c r="Y14" s="27"/>
      <c r="Z14" s="30"/>
      <c r="AA14" s="28"/>
      <c r="AC14" s="62"/>
      <c r="AD14" s="58"/>
      <c r="AE14" s="59"/>
      <c r="AF14" s="59"/>
      <c r="AG14" s="58"/>
      <c r="AH14" s="27"/>
      <c r="AI14" s="61"/>
      <c r="AJ14" s="32"/>
      <c r="AK14" s="33"/>
      <c r="AL14" s="61"/>
      <c r="AM14" s="33"/>
      <c r="AN14" s="61"/>
      <c r="AO14" s="35"/>
      <c r="AP14" s="53"/>
      <c r="AQ14" s="54"/>
      <c r="AR14" s="53"/>
      <c r="AS14" s="54"/>
      <c r="AT14" s="53"/>
      <c r="AU14" s="54"/>
      <c r="AV14" s="55"/>
      <c r="AW14" s="56"/>
      <c r="AX14" s="63"/>
      <c r="AY14" s="41"/>
      <c r="BF14" s="6"/>
      <c r="BG14" s="6"/>
      <c r="BH14" s="6"/>
      <c r="BI14" s="6"/>
      <c r="BJ14" s="6"/>
      <c r="BK14" s="6"/>
      <c r="BL14" s="6"/>
      <c r="BM14" s="6"/>
      <c r="BN14" s="6"/>
      <c r="BO14" s="6"/>
      <c r="BP14" s="42"/>
      <c r="BQ14" s="43"/>
      <c r="BR14" s="43"/>
      <c r="BS14" s="43"/>
      <c r="BT14" s="43"/>
      <c r="BU14" s="43"/>
      <c r="BV14" s="46"/>
      <c r="BW14" s="46"/>
      <c r="BX14" s="47"/>
      <c r="BY14" s="47"/>
      <c r="BZ14" s="47"/>
      <c r="CA14" s="47"/>
      <c r="CB14" s="47"/>
      <c r="CC14" s="47"/>
      <c r="CD14" s="64"/>
      <c r="CY14" s="12"/>
      <c r="CZ14" s="12"/>
    </row>
    <row r="15" spans="1:105" s="11" customFormat="1" ht="11.25" x14ac:dyDescent="0.15">
      <c r="A15" s="48"/>
      <c r="B15" s="22"/>
      <c r="C15" s="27"/>
      <c r="D15" s="49"/>
      <c r="E15" s="30"/>
      <c r="F15" s="30"/>
      <c r="G15" s="30"/>
      <c r="H15" s="52"/>
      <c r="I15" s="52"/>
      <c r="J15" s="52"/>
      <c r="K15" s="52"/>
      <c r="L15" s="52"/>
      <c r="M15" s="52"/>
      <c r="N15" s="52"/>
      <c r="O15" s="52"/>
      <c r="P15" s="52"/>
      <c r="Q15" s="52"/>
      <c r="R15" s="52"/>
      <c r="S15" s="52"/>
      <c r="T15" s="27"/>
      <c r="U15" s="28"/>
      <c r="V15" s="27"/>
      <c r="W15" s="28"/>
      <c r="X15" s="29"/>
      <c r="Y15" s="27"/>
      <c r="Z15" s="30"/>
      <c r="AA15" s="28"/>
      <c r="AB15" s="31"/>
      <c r="AC15" s="27"/>
      <c r="AD15" s="30"/>
      <c r="AE15" s="28"/>
      <c r="AF15" s="27"/>
      <c r="AG15" s="32"/>
      <c r="AH15" s="27"/>
      <c r="AI15" s="28"/>
      <c r="AJ15" s="32"/>
      <c r="AK15" s="33"/>
      <c r="AL15" s="28"/>
      <c r="AM15" s="33"/>
      <c r="AN15" s="28"/>
      <c r="AO15" s="35"/>
      <c r="AP15" s="53"/>
      <c r="AQ15" s="54"/>
      <c r="AR15" s="53"/>
      <c r="AS15" s="54"/>
      <c r="AT15" s="53"/>
      <c r="AU15" s="54"/>
      <c r="AV15" s="55"/>
      <c r="AW15" s="56"/>
      <c r="AX15" s="57"/>
      <c r="AY15" s="41"/>
      <c r="BF15" s="6"/>
      <c r="BG15" s="6"/>
      <c r="BH15" s="6"/>
      <c r="BI15" s="6"/>
      <c r="BJ15" s="6"/>
      <c r="BK15" s="6"/>
      <c r="BL15" s="6"/>
      <c r="BM15" s="6"/>
      <c r="BN15" s="6"/>
      <c r="BO15" s="6"/>
      <c r="BP15" s="42"/>
      <c r="BQ15" s="43"/>
      <c r="BR15" s="43"/>
      <c r="BS15" s="43"/>
      <c r="BT15" s="43"/>
      <c r="BU15" s="43"/>
      <c r="BV15" s="65"/>
      <c r="BW15" s="46"/>
      <c r="BX15" s="47"/>
      <c r="BY15" s="47"/>
      <c r="BZ15" s="47"/>
      <c r="CA15" s="47"/>
      <c r="CB15" s="47"/>
      <c r="CC15" s="47"/>
      <c r="CD15" s="47"/>
      <c r="CY15" s="12"/>
      <c r="CZ15" s="12"/>
    </row>
    <row r="16" spans="1:105" s="11" customFormat="1" ht="11.25" x14ac:dyDescent="0.15">
      <c r="A16" s="48"/>
      <c r="B16" s="22"/>
      <c r="C16" s="27"/>
      <c r="D16" s="49"/>
      <c r="E16" s="30"/>
      <c r="F16" s="30"/>
      <c r="G16" s="30"/>
      <c r="H16" s="52"/>
      <c r="I16" s="52"/>
      <c r="J16" s="52"/>
      <c r="K16" s="52"/>
      <c r="L16" s="52"/>
      <c r="M16" s="52"/>
      <c r="N16" s="52"/>
      <c r="O16" s="52"/>
      <c r="P16" s="52"/>
      <c r="Q16" s="52"/>
      <c r="R16" s="52"/>
      <c r="S16" s="52"/>
      <c r="T16" s="27"/>
      <c r="U16" s="28"/>
      <c r="V16" s="27"/>
      <c r="W16" s="28"/>
      <c r="X16" s="29"/>
      <c r="Y16" s="27"/>
      <c r="Z16" s="30"/>
      <c r="AA16" s="28"/>
      <c r="AB16" s="31"/>
      <c r="AC16" s="27"/>
      <c r="AD16" s="30"/>
      <c r="AE16" s="28"/>
      <c r="AF16" s="27"/>
      <c r="AG16" s="32"/>
      <c r="AH16" s="27"/>
      <c r="AI16" s="28"/>
      <c r="AJ16" s="32"/>
      <c r="AK16" s="33"/>
      <c r="AL16" s="28"/>
      <c r="AM16" s="33"/>
      <c r="AN16" s="28"/>
      <c r="AO16" s="35"/>
      <c r="AP16" s="53"/>
      <c r="AQ16" s="54"/>
      <c r="AR16" s="53"/>
      <c r="AS16" s="54"/>
      <c r="AT16" s="53"/>
      <c r="AU16" s="54"/>
      <c r="AV16" s="55"/>
      <c r="AW16" s="56"/>
      <c r="AX16" s="57"/>
      <c r="AY16" s="41"/>
      <c r="BF16" s="6"/>
      <c r="BG16" s="6"/>
      <c r="BH16" s="6"/>
      <c r="BI16" s="6"/>
      <c r="BJ16" s="6"/>
      <c r="BK16" s="6"/>
      <c r="BL16" s="6"/>
      <c r="BM16" s="6"/>
      <c r="BN16" s="6"/>
      <c r="BO16" s="6"/>
      <c r="BP16" s="42"/>
      <c r="BQ16" s="43"/>
      <c r="BR16" s="43"/>
      <c r="BS16" s="43"/>
      <c r="BT16" s="43"/>
      <c r="BU16" s="43"/>
      <c r="BV16" s="65"/>
      <c r="BW16" s="46"/>
      <c r="BX16" s="47"/>
      <c r="BY16" s="47"/>
      <c r="BZ16" s="47"/>
      <c r="CA16" s="47"/>
      <c r="CB16" s="47"/>
      <c r="CC16" s="47"/>
      <c r="CD16" s="47"/>
      <c r="CY16" s="12"/>
      <c r="CZ16" s="12"/>
    </row>
    <row r="17" spans="1:104" s="11" customFormat="1" ht="11.25" x14ac:dyDescent="0.15">
      <c r="A17" s="48"/>
      <c r="B17" s="22"/>
      <c r="C17" s="27"/>
      <c r="D17" s="49"/>
      <c r="E17" s="30"/>
      <c r="F17" s="30"/>
      <c r="G17" s="30"/>
      <c r="H17" s="52"/>
      <c r="I17" s="52"/>
      <c r="J17" s="52"/>
      <c r="K17" s="52"/>
      <c r="L17" s="52"/>
      <c r="M17" s="52"/>
      <c r="N17" s="52"/>
      <c r="O17" s="52"/>
      <c r="P17" s="52"/>
      <c r="Q17" s="52"/>
      <c r="R17" s="52"/>
      <c r="S17" s="52"/>
      <c r="T17" s="27"/>
      <c r="U17" s="28"/>
      <c r="V17" s="27"/>
      <c r="W17" s="28"/>
      <c r="X17" s="29"/>
      <c r="Y17" s="27"/>
      <c r="Z17" s="30"/>
      <c r="AA17" s="28"/>
      <c r="AB17" s="31"/>
      <c r="AC17" s="27"/>
      <c r="AD17" s="30"/>
      <c r="AE17" s="28"/>
      <c r="AF17" s="27"/>
      <c r="AG17" s="32"/>
      <c r="AH17" s="27"/>
      <c r="AI17" s="28"/>
      <c r="AJ17" s="32"/>
      <c r="AK17" s="33"/>
      <c r="AL17" s="28"/>
      <c r="AM17" s="33"/>
      <c r="AN17" s="28"/>
      <c r="AO17" s="35"/>
      <c r="AP17" s="53"/>
      <c r="AQ17" s="54"/>
      <c r="AR17" s="53"/>
      <c r="AS17" s="54"/>
      <c r="AT17" s="53"/>
      <c r="AU17" s="54"/>
      <c r="AV17" s="55"/>
      <c r="AW17" s="56"/>
      <c r="AX17" s="57"/>
      <c r="AY17" s="41"/>
      <c r="BF17" s="6"/>
      <c r="BG17" s="6"/>
      <c r="BH17" s="6"/>
      <c r="BI17" s="6"/>
      <c r="BJ17" s="6"/>
      <c r="BK17" s="6"/>
      <c r="BL17" s="6"/>
      <c r="BM17" s="6"/>
      <c r="BN17" s="6"/>
      <c r="BO17" s="6"/>
      <c r="BP17" s="42"/>
      <c r="BQ17" s="43"/>
      <c r="BR17" s="43"/>
      <c r="BS17" s="43"/>
      <c r="BT17" s="43"/>
      <c r="BU17" s="43"/>
      <c r="BV17" s="65"/>
      <c r="BW17" s="46"/>
      <c r="BX17" s="47"/>
      <c r="BY17" s="47"/>
      <c r="BZ17" s="47"/>
      <c r="CA17" s="47"/>
      <c r="CB17" s="47"/>
      <c r="CC17" s="47"/>
      <c r="CD17" s="47"/>
      <c r="CY17" s="12"/>
      <c r="CZ17" s="12"/>
    </row>
    <row r="18" spans="1:104" s="11" customFormat="1" ht="11.25" x14ac:dyDescent="0.15">
      <c r="A18" s="48"/>
      <c r="B18" s="22"/>
      <c r="C18" s="27"/>
      <c r="D18" s="49"/>
      <c r="E18" s="30"/>
      <c r="F18" s="30"/>
      <c r="G18" s="30"/>
      <c r="H18" s="52"/>
      <c r="I18" s="52"/>
      <c r="J18" s="52"/>
      <c r="K18" s="52"/>
      <c r="L18" s="52"/>
      <c r="M18" s="52"/>
      <c r="N18" s="52"/>
      <c r="O18" s="52"/>
      <c r="P18" s="52"/>
      <c r="Q18" s="52"/>
      <c r="R18" s="52"/>
      <c r="S18" s="52"/>
      <c r="T18" s="27"/>
      <c r="U18" s="28"/>
      <c r="V18" s="27"/>
      <c r="W18" s="28"/>
      <c r="X18" s="29"/>
      <c r="Y18" s="27"/>
      <c r="Z18" s="30"/>
      <c r="AA18" s="28"/>
      <c r="AB18" s="31"/>
      <c r="AC18" s="27"/>
      <c r="AD18" s="30"/>
      <c r="AE18" s="28"/>
      <c r="AF18" s="27"/>
      <c r="AG18" s="32"/>
      <c r="AH18" s="27"/>
      <c r="AI18" s="28"/>
      <c r="AJ18" s="32"/>
      <c r="AK18" s="33"/>
      <c r="AL18" s="28"/>
      <c r="AM18" s="33"/>
      <c r="AN18" s="28"/>
      <c r="AO18" s="35"/>
      <c r="AP18" s="53"/>
      <c r="AQ18" s="54"/>
      <c r="AR18" s="53"/>
      <c r="AS18" s="54"/>
      <c r="AT18" s="53"/>
      <c r="AU18" s="54"/>
      <c r="AV18" s="55"/>
      <c r="AW18" s="56"/>
      <c r="AX18" s="57"/>
      <c r="AY18" s="41"/>
      <c r="BF18" s="6"/>
      <c r="BG18" s="6"/>
      <c r="BH18" s="6"/>
      <c r="BI18" s="6"/>
      <c r="BJ18" s="6"/>
      <c r="BK18" s="6"/>
      <c r="BL18" s="6"/>
      <c r="BM18" s="6"/>
      <c r="BN18" s="6"/>
      <c r="BO18" s="6"/>
      <c r="BP18" s="42"/>
      <c r="BQ18" s="43"/>
      <c r="BR18" s="43"/>
      <c r="BS18" s="43"/>
      <c r="BT18" s="43"/>
      <c r="BU18" s="43"/>
      <c r="BV18" s="65"/>
      <c r="BW18" s="46"/>
      <c r="BX18" s="47"/>
      <c r="BY18" s="47"/>
      <c r="BZ18" s="47"/>
      <c r="CA18" s="47"/>
      <c r="CB18" s="47"/>
      <c r="CC18" s="47"/>
      <c r="CD18" s="47"/>
      <c r="CE18" s="47"/>
      <c r="CY18" s="12"/>
      <c r="CZ18" s="12"/>
    </row>
    <row r="19" spans="1:104" s="11" customFormat="1" ht="11.25" x14ac:dyDescent="0.15">
      <c r="A19" s="48"/>
      <c r="B19" s="22"/>
      <c r="C19" s="27"/>
      <c r="D19" s="49"/>
      <c r="E19" s="30"/>
      <c r="F19" s="30"/>
      <c r="G19" s="30"/>
      <c r="H19" s="52"/>
      <c r="I19" s="52"/>
      <c r="J19" s="52"/>
      <c r="K19" s="52"/>
      <c r="L19" s="52"/>
      <c r="M19" s="52"/>
      <c r="N19" s="52"/>
      <c r="O19" s="52"/>
      <c r="P19" s="52"/>
      <c r="Q19" s="52"/>
      <c r="R19" s="52"/>
      <c r="S19" s="52"/>
      <c r="T19" s="27"/>
      <c r="U19" s="28"/>
      <c r="V19" s="27"/>
      <c r="W19" s="28"/>
      <c r="X19" s="29"/>
      <c r="Y19" s="27"/>
      <c r="Z19" s="30"/>
      <c r="AA19" s="28"/>
      <c r="AB19" s="31"/>
      <c r="AC19" s="27"/>
      <c r="AD19" s="30"/>
      <c r="AE19" s="28"/>
      <c r="AF19" s="62"/>
      <c r="AG19" s="66"/>
      <c r="AH19" s="27"/>
      <c r="AI19" s="28"/>
      <c r="AJ19" s="32"/>
      <c r="AK19" s="33"/>
      <c r="AL19" s="28"/>
      <c r="AM19" s="33"/>
      <c r="AN19" s="28"/>
      <c r="AO19" s="35"/>
      <c r="AP19" s="53"/>
      <c r="AQ19" s="54"/>
      <c r="AR19" s="53"/>
      <c r="AS19" s="54"/>
      <c r="AT19" s="53"/>
      <c r="AU19" s="54"/>
      <c r="AV19" s="55"/>
      <c r="AW19" s="56"/>
      <c r="AX19" s="57"/>
      <c r="AY19" s="41"/>
      <c r="BF19" s="6"/>
      <c r="BG19" s="6"/>
      <c r="BH19" s="6"/>
      <c r="BI19" s="6"/>
      <c r="BJ19" s="6"/>
      <c r="BK19" s="6"/>
      <c r="BL19" s="6"/>
      <c r="BM19" s="6"/>
      <c r="BN19" s="6"/>
      <c r="BO19" s="6"/>
      <c r="BP19" s="42"/>
      <c r="BQ19" s="43"/>
      <c r="BR19" s="43"/>
      <c r="BS19" s="43"/>
      <c r="BT19" s="43"/>
      <c r="BU19" s="43"/>
      <c r="BV19" s="46"/>
      <c r="BW19" s="46"/>
      <c r="BX19" s="47"/>
      <c r="BY19" s="47"/>
      <c r="BZ19" s="47"/>
      <c r="CA19" s="47"/>
      <c r="CB19" s="47"/>
      <c r="CC19" s="47"/>
      <c r="CD19" s="64"/>
      <c r="CY19" s="12"/>
      <c r="CZ19" s="12"/>
    </row>
    <row r="20" spans="1:104" s="11" customFormat="1" ht="11.25" x14ac:dyDescent="0.15">
      <c r="A20" s="48"/>
      <c r="B20" s="22"/>
      <c r="C20" s="27"/>
      <c r="D20" s="49"/>
      <c r="E20" s="30"/>
      <c r="F20" s="30"/>
      <c r="G20" s="30"/>
      <c r="H20" s="52"/>
      <c r="I20" s="52"/>
      <c r="J20" s="52"/>
      <c r="K20" s="52"/>
      <c r="L20" s="52"/>
      <c r="M20" s="52"/>
      <c r="N20" s="52"/>
      <c r="O20" s="52"/>
      <c r="P20" s="52"/>
      <c r="Q20" s="52"/>
      <c r="R20" s="52"/>
      <c r="S20" s="52"/>
      <c r="T20" s="27"/>
      <c r="U20" s="28"/>
      <c r="V20" s="27"/>
      <c r="W20" s="28"/>
      <c r="X20" s="29"/>
      <c r="Y20" s="27"/>
      <c r="Z20" s="30"/>
      <c r="AA20" s="28"/>
      <c r="AB20" s="31"/>
      <c r="AC20" s="27"/>
      <c r="AD20" s="30"/>
      <c r="AE20" s="28"/>
      <c r="AF20" s="27"/>
      <c r="AG20" s="32"/>
      <c r="AH20" s="27"/>
      <c r="AI20" s="28"/>
      <c r="AJ20" s="32"/>
      <c r="AK20" s="33"/>
      <c r="AL20" s="28"/>
      <c r="AM20" s="33"/>
      <c r="AN20" s="28"/>
      <c r="AO20" s="35"/>
      <c r="AP20" s="53"/>
      <c r="AQ20" s="54"/>
      <c r="AR20" s="53"/>
      <c r="AS20" s="54"/>
      <c r="AT20" s="53"/>
      <c r="AU20" s="54"/>
      <c r="AV20" s="55"/>
      <c r="AW20" s="56"/>
      <c r="AX20" s="57"/>
      <c r="AY20" s="41"/>
      <c r="BF20" s="6"/>
      <c r="BG20" s="6"/>
      <c r="BH20" s="6"/>
      <c r="BI20" s="6"/>
      <c r="BJ20" s="6"/>
      <c r="BK20" s="6"/>
      <c r="BL20" s="6"/>
      <c r="BM20" s="6"/>
      <c r="BN20" s="6"/>
      <c r="BO20" s="6"/>
      <c r="BP20" s="42"/>
      <c r="BQ20" s="43"/>
      <c r="BR20" s="43"/>
      <c r="BS20" s="43"/>
      <c r="BT20" s="43"/>
      <c r="BU20" s="43"/>
      <c r="BV20" s="65"/>
      <c r="BW20" s="46"/>
      <c r="BX20" s="47"/>
      <c r="BY20" s="47"/>
      <c r="BZ20" s="47"/>
      <c r="CA20" s="47"/>
      <c r="CB20" s="47"/>
      <c r="CC20" s="47"/>
      <c r="CD20" s="47"/>
      <c r="CY20" s="12"/>
      <c r="CZ20" s="12"/>
    </row>
    <row r="21" spans="1:104" s="11" customFormat="1" ht="11.25" x14ac:dyDescent="0.15">
      <c r="A21" s="48"/>
      <c r="B21" s="22"/>
      <c r="C21" s="27"/>
      <c r="D21" s="49"/>
      <c r="E21" s="30"/>
      <c r="F21" s="30"/>
      <c r="G21" s="30"/>
      <c r="H21" s="52"/>
      <c r="I21" s="52"/>
      <c r="J21" s="52"/>
      <c r="K21" s="52"/>
      <c r="L21" s="52"/>
      <c r="M21" s="52"/>
      <c r="N21" s="52"/>
      <c r="O21" s="52"/>
      <c r="P21" s="52"/>
      <c r="Q21" s="52"/>
      <c r="R21" s="52"/>
      <c r="S21" s="52"/>
      <c r="T21" s="27"/>
      <c r="U21" s="28"/>
      <c r="V21" s="27"/>
      <c r="W21" s="28"/>
      <c r="X21" s="29"/>
      <c r="Y21" s="27"/>
      <c r="Z21" s="30"/>
      <c r="AA21" s="28"/>
      <c r="AB21" s="31"/>
      <c r="AC21" s="27"/>
      <c r="AD21" s="30"/>
      <c r="AE21" s="28"/>
      <c r="AF21" s="62"/>
      <c r="AG21" s="66"/>
      <c r="AH21" s="27"/>
      <c r="AI21" s="28"/>
      <c r="AJ21" s="32"/>
      <c r="AK21" s="33"/>
      <c r="AL21" s="28"/>
      <c r="AM21" s="33"/>
      <c r="AN21" s="28"/>
      <c r="AO21" s="35"/>
      <c r="AP21" s="53"/>
      <c r="AQ21" s="54"/>
      <c r="AR21" s="53"/>
      <c r="AS21" s="54"/>
      <c r="AT21" s="53"/>
      <c r="AU21" s="54"/>
      <c r="AV21" s="55"/>
      <c r="AW21" s="56"/>
      <c r="AX21" s="57"/>
      <c r="AY21" s="41"/>
      <c r="BF21" s="6"/>
      <c r="BG21" s="6"/>
      <c r="BH21" s="6"/>
      <c r="BI21" s="6"/>
      <c r="BJ21" s="6"/>
      <c r="BK21" s="6"/>
      <c r="BL21" s="6"/>
      <c r="BM21" s="6"/>
      <c r="BN21" s="6"/>
      <c r="BO21" s="6"/>
      <c r="BP21" s="42"/>
      <c r="BQ21" s="43"/>
      <c r="BR21" s="43"/>
      <c r="BS21" s="43"/>
      <c r="BT21" s="43"/>
      <c r="BU21" s="43"/>
      <c r="BV21" s="46"/>
      <c r="BW21" s="46"/>
      <c r="BX21" s="47"/>
      <c r="BY21" s="47"/>
      <c r="BZ21" s="47"/>
      <c r="CA21" s="47"/>
      <c r="CB21" s="47"/>
      <c r="CC21" s="47"/>
      <c r="CD21" s="64"/>
      <c r="CY21" s="12"/>
      <c r="CZ21" s="12"/>
    </row>
    <row r="22" spans="1:104" s="11" customFormat="1" ht="11.25" x14ac:dyDescent="0.15">
      <c r="A22" s="48"/>
      <c r="B22" s="22"/>
      <c r="C22" s="27"/>
      <c r="D22" s="49"/>
      <c r="E22" s="30"/>
      <c r="F22" s="30"/>
      <c r="G22" s="30"/>
      <c r="H22" s="52"/>
      <c r="I22" s="52"/>
      <c r="J22" s="52"/>
      <c r="K22" s="52"/>
      <c r="L22" s="52"/>
      <c r="M22" s="52"/>
      <c r="N22" s="52"/>
      <c r="O22" s="52"/>
      <c r="P22" s="52"/>
      <c r="Q22" s="52"/>
      <c r="R22" s="52"/>
      <c r="S22" s="52"/>
      <c r="T22" s="27"/>
      <c r="U22" s="28"/>
      <c r="V22" s="27"/>
      <c r="W22" s="28"/>
      <c r="X22" s="29"/>
      <c r="Y22" s="27"/>
      <c r="Z22" s="30"/>
      <c r="AA22" s="28"/>
      <c r="AB22" s="31"/>
      <c r="AC22" s="27"/>
      <c r="AD22" s="30"/>
      <c r="AE22" s="28"/>
      <c r="AF22" s="27"/>
      <c r="AG22" s="32"/>
      <c r="AH22" s="27"/>
      <c r="AI22" s="28"/>
      <c r="AJ22" s="32"/>
      <c r="AK22" s="33"/>
      <c r="AL22" s="28"/>
      <c r="AM22" s="33"/>
      <c r="AN22" s="28"/>
      <c r="AO22" s="35"/>
      <c r="AP22" s="53"/>
      <c r="AQ22" s="54"/>
      <c r="AR22" s="53"/>
      <c r="AS22" s="54"/>
      <c r="AT22" s="53"/>
      <c r="AU22" s="54"/>
      <c r="AV22" s="55"/>
      <c r="AW22" s="56"/>
      <c r="AX22" s="57"/>
      <c r="AY22" s="41"/>
      <c r="BF22" s="6"/>
      <c r="BG22" s="6"/>
      <c r="BH22" s="6"/>
      <c r="BI22" s="6"/>
      <c r="BJ22" s="6"/>
      <c r="BK22" s="6"/>
      <c r="BL22" s="6"/>
      <c r="BM22" s="6"/>
      <c r="BN22" s="6"/>
      <c r="BO22" s="6"/>
      <c r="BP22" s="42"/>
      <c r="BQ22" s="43"/>
      <c r="BR22" s="43"/>
      <c r="BS22" s="43"/>
      <c r="BT22" s="43"/>
      <c r="BU22" s="43"/>
      <c r="BV22" s="65"/>
      <c r="BW22" s="46"/>
      <c r="BX22" s="47"/>
      <c r="BY22" s="47"/>
      <c r="BZ22" s="47"/>
      <c r="CA22" s="47"/>
      <c r="CB22" s="47"/>
      <c r="CC22" s="47"/>
      <c r="CD22" s="47"/>
      <c r="CY22" s="12"/>
      <c r="CZ22" s="12"/>
    </row>
    <row r="23" spans="1:104" s="11" customFormat="1" ht="11.25" x14ac:dyDescent="0.15">
      <c r="A23" s="48"/>
      <c r="B23" s="22"/>
      <c r="C23" s="27"/>
      <c r="D23" s="49"/>
      <c r="E23" s="30"/>
      <c r="F23" s="30"/>
      <c r="G23" s="30"/>
      <c r="H23" s="52"/>
      <c r="I23" s="52"/>
      <c r="J23" s="52"/>
      <c r="K23" s="52"/>
      <c r="L23" s="52"/>
      <c r="M23" s="52"/>
      <c r="N23" s="52"/>
      <c r="O23" s="52"/>
      <c r="P23" s="52"/>
      <c r="Q23" s="52"/>
      <c r="R23" s="52"/>
      <c r="S23" s="52"/>
      <c r="T23" s="27"/>
      <c r="U23" s="28"/>
      <c r="V23" s="27"/>
      <c r="W23" s="28"/>
      <c r="X23" s="29"/>
      <c r="Y23" s="27"/>
      <c r="Z23" s="30"/>
      <c r="AA23" s="28"/>
      <c r="AB23" s="31"/>
      <c r="AC23" s="27"/>
      <c r="AD23" s="30"/>
      <c r="AE23" s="28"/>
      <c r="AF23" s="62"/>
      <c r="AG23" s="66"/>
      <c r="AH23" s="27"/>
      <c r="AI23" s="28"/>
      <c r="AJ23" s="32"/>
      <c r="AK23" s="33"/>
      <c r="AL23" s="28"/>
      <c r="AM23" s="33"/>
      <c r="AN23" s="28"/>
      <c r="AO23" s="35"/>
      <c r="AP23" s="53"/>
      <c r="AQ23" s="54"/>
      <c r="AR23" s="53"/>
      <c r="AS23" s="54"/>
      <c r="AT23" s="53"/>
      <c r="AU23" s="54"/>
      <c r="AV23" s="55"/>
      <c r="AW23" s="56"/>
      <c r="AX23" s="57"/>
      <c r="AY23" s="41"/>
      <c r="BF23" s="6"/>
      <c r="BG23" s="6"/>
      <c r="BH23" s="6"/>
      <c r="BI23" s="6"/>
      <c r="BJ23" s="6"/>
      <c r="BK23" s="6"/>
      <c r="BL23" s="6"/>
      <c r="BM23" s="6"/>
      <c r="BN23" s="6"/>
      <c r="BO23" s="6"/>
      <c r="BP23" s="42"/>
      <c r="BQ23" s="43"/>
      <c r="BR23" s="43"/>
      <c r="BS23" s="43"/>
      <c r="BT23" s="43"/>
      <c r="BU23" s="43"/>
      <c r="BV23" s="46"/>
      <c r="BW23" s="46"/>
      <c r="BX23" s="47"/>
      <c r="BY23" s="47"/>
      <c r="BZ23" s="47"/>
      <c r="CA23" s="47"/>
      <c r="CB23" s="47"/>
      <c r="CC23" s="47"/>
      <c r="CD23" s="64"/>
      <c r="CY23" s="12"/>
      <c r="CZ23" s="12"/>
    </row>
    <row r="24" spans="1:104" s="11" customFormat="1" ht="11.25" x14ac:dyDescent="0.15">
      <c r="A24" s="48"/>
      <c r="B24" s="22"/>
      <c r="C24" s="27"/>
      <c r="D24" s="49"/>
      <c r="E24" s="30"/>
      <c r="F24" s="30"/>
      <c r="G24" s="30"/>
      <c r="H24" s="52"/>
      <c r="I24" s="52"/>
      <c r="J24" s="52"/>
      <c r="K24" s="52"/>
      <c r="L24" s="52"/>
      <c r="M24" s="52"/>
      <c r="N24" s="52"/>
      <c r="O24" s="52"/>
      <c r="P24" s="52"/>
      <c r="Q24" s="52"/>
      <c r="R24" s="52"/>
      <c r="S24" s="52"/>
      <c r="T24" s="27"/>
      <c r="U24" s="28"/>
      <c r="V24" s="27"/>
      <c r="W24" s="28"/>
      <c r="X24" s="29"/>
      <c r="Y24" s="27"/>
      <c r="Z24" s="30"/>
      <c r="AA24" s="28"/>
      <c r="AB24" s="31"/>
      <c r="AC24" s="27"/>
      <c r="AD24" s="30"/>
      <c r="AE24" s="28"/>
      <c r="AF24" s="27"/>
      <c r="AG24" s="32"/>
      <c r="AH24" s="27"/>
      <c r="AI24" s="28"/>
      <c r="AJ24" s="32"/>
      <c r="AK24" s="33"/>
      <c r="AL24" s="28"/>
      <c r="AM24" s="33"/>
      <c r="AN24" s="28"/>
      <c r="AO24" s="35"/>
      <c r="AP24" s="53"/>
      <c r="AQ24" s="54"/>
      <c r="AR24" s="53"/>
      <c r="AS24" s="54"/>
      <c r="AT24" s="53"/>
      <c r="AU24" s="54"/>
      <c r="AV24" s="55"/>
      <c r="AW24" s="56"/>
      <c r="AX24" s="57"/>
      <c r="AY24" s="41"/>
      <c r="BF24" s="6"/>
      <c r="BG24" s="6"/>
      <c r="BH24" s="6"/>
      <c r="BI24" s="6"/>
      <c r="BJ24" s="6"/>
      <c r="BK24" s="6"/>
      <c r="BL24" s="6"/>
      <c r="BM24" s="6"/>
      <c r="BN24" s="6"/>
      <c r="BO24" s="6"/>
      <c r="BP24" s="42"/>
      <c r="BQ24" s="43"/>
      <c r="BR24" s="43"/>
      <c r="BS24" s="43"/>
      <c r="BT24" s="43"/>
      <c r="BU24" s="43"/>
      <c r="BV24" s="65"/>
      <c r="BW24" s="46"/>
      <c r="BX24" s="47"/>
      <c r="BY24" s="47"/>
      <c r="BZ24" s="47"/>
      <c r="CA24" s="47"/>
      <c r="CB24" s="47"/>
      <c r="CC24" s="47"/>
      <c r="CD24" s="47"/>
      <c r="CY24" s="12"/>
      <c r="CZ24" s="12"/>
    </row>
    <row r="25" spans="1:104" s="11" customFormat="1" ht="11.25" x14ac:dyDescent="0.15">
      <c r="A25" s="48"/>
      <c r="B25" s="22"/>
      <c r="C25" s="27"/>
      <c r="D25" s="49"/>
      <c r="E25" s="30"/>
      <c r="F25" s="30"/>
      <c r="G25" s="30"/>
      <c r="H25" s="52"/>
      <c r="I25" s="52"/>
      <c r="J25" s="52"/>
      <c r="K25" s="52"/>
      <c r="L25" s="52"/>
      <c r="M25" s="52"/>
      <c r="N25" s="52"/>
      <c r="O25" s="52"/>
      <c r="P25" s="52"/>
      <c r="Q25" s="52"/>
      <c r="R25" s="52"/>
      <c r="S25" s="52"/>
      <c r="T25" s="27"/>
      <c r="U25" s="28"/>
      <c r="V25" s="27"/>
      <c r="W25" s="28"/>
      <c r="X25" s="29"/>
      <c r="Y25" s="27"/>
      <c r="Z25" s="30"/>
      <c r="AA25" s="28"/>
      <c r="AB25" s="31"/>
      <c r="AC25" s="27"/>
      <c r="AD25" s="30"/>
      <c r="AE25" s="28"/>
      <c r="AF25" s="27"/>
      <c r="AG25" s="32"/>
      <c r="AH25" s="27"/>
      <c r="AI25" s="28"/>
      <c r="AJ25" s="32"/>
      <c r="AK25" s="33"/>
      <c r="AL25" s="28"/>
      <c r="AM25" s="33"/>
      <c r="AN25" s="28"/>
      <c r="AO25" s="35"/>
      <c r="AP25" s="53"/>
      <c r="AQ25" s="54"/>
      <c r="AR25" s="53"/>
      <c r="AS25" s="54"/>
      <c r="AT25" s="53"/>
      <c r="AU25" s="54"/>
      <c r="AV25" s="55"/>
      <c r="AW25" s="56"/>
      <c r="AX25" s="57"/>
      <c r="AY25" s="41"/>
      <c r="BF25" s="6"/>
      <c r="BG25" s="6"/>
      <c r="BH25" s="6"/>
      <c r="BI25" s="6"/>
      <c r="BJ25" s="6"/>
      <c r="BK25" s="6"/>
      <c r="BL25" s="6"/>
      <c r="BM25" s="6"/>
      <c r="BN25" s="6"/>
      <c r="BO25" s="6"/>
      <c r="BP25" s="42"/>
      <c r="BQ25" s="43"/>
      <c r="BR25" s="43"/>
      <c r="BS25" s="43"/>
      <c r="BT25" s="43"/>
      <c r="BU25" s="43"/>
      <c r="BV25" s="65"/>
      <c r="BW25" s="46"/>
      <c r="BX25" s="47"/>
      <c r="BY25" s="47"/>
      <c r="BZ25" s="47"/>
      <c r="CA25" s="47"/>
      <c r="CB25" s="47"/>
      <c r="CC25" s="47"/>
      <c r="CD25" s="47"/>
      <c r="CY25" s="12"/>
      <c r="CZ25" s="12"/>
    </row>
    <row r="26" spans="1:104" s="11" customFormat="1" ht="11.25" x14ac:dyDescent="0.15">
      <c r="A26" s="67"/>
      <c r="B26" s="22"/>
      <c r="C26" s="27"/>
      <c r="D26" s="49"/>
      <c r="E26" s="30"/>
      <c r="F26" s="30"/>
      <c r="G26" s="30"/>
      <c r="H26" s="52"/>
      <c r="I26" s="52"/>
      <c r="J26" s="52"/>
      <c r="K26" s="52"/>
      <c r="L26" s="52"/>
      <c r="M26" s="52"/>
      <c r="N26" s="52"/>
      <c r="O26" s="52"/>
      <c r="P26" s="52"/>
      <c r="Q26" s="52"/>
      <c r="R26" s="52"/>
      <c r="S26" s="52"/>
      <c r="T26" s="27"/>
      <c r="U26" s="28"/>
      <c r="V26" s="27"/>
      <c r="W26" s="28"/>
      <c r="X26" s="29"/>
      <c r="Y26" s="27"/>
      <c r="Z26" s="30"/>
      <c r="AA26" s="28"/>
      <c r="AB26" s="31"/>
      <c r="AC26" s="27"/>
      <c r="AD26" s="30"/>
      <c r="AE26" s="28"/>
      <c r="AF26" s="27"/>
      <c r="AG26" s="32"/>
      <c r="AH26" s="27"/>
      <c r="AI26" s="28"/>
      <c r="AJ26" s="32"/>
      <c r="AK26" s="33"/>
      <c r="AL26" s="28"/>
      <c r="AM26" s="33"/>
      <c r="AN26" s="28"/>
      <c r="AO26" s="35"/>
      <c r="AP26" s="53"/>
      <c r="AQ26" s="54"/>
      <c r="AR26" s="53"/>
      <c r="AS26" s="54"/>
      <c r="AT26" s="53"/>
      <c r="AU26" s="54"/>
      <c r="AV26" s="55"/>
      <c r="AW26" s="56"/>
      <c r="AX26" s="57"/>
      <c r="AY26" s="41"/>
      <c r="BF26" s="6"/>
      <c r="BG26" s="6"/>
      <c r="BH26" s="6"/>
      <c r="BI26" s="6"/>
      <c r="BJ26" s="6"/>
      <c r="BK26" s="6"/>
      <c r="BL26" s="6"/>
      <c r="BM26" s="6"/>
      <c r="BN26" s="6"/>
      <c r="BO26" s="6"/>
      <c r="BP26" s="42"/>
      <c r="BQ26" s="43"/>
      <c r="BR26" s="43"/>
      <c r="BS26" s="43"/>
      <c r="BT26" s="43"/>
      <c r="BU26" s="43"/>
      <c r="BV26" s="65"/>
      <c r="BW26" s="46"/>
      <c r="BX26" s="47"/>
      <c r="BY26" s="47"/>
      <c r="BZ26" s="47"/>
      <c r="CA26" s="47"/>
      <c r="CB26" s="47"/>
      <c r="CC26" s="47"/>
      <c r="CD26" s="47"/>
      <c r="CY26" s="12"/>
      <c r="CZ26" s="12"/>
    </row>
    <row r="27" spans="1:104" s="11" customFormat="1" ht="11.25" x14ac:dyDescent="0.15">
      <c r="A27" s="48"/>
      <c r="B27" s="22"/>
      <c r="C27" s="27"/>
      <c r="D27" s="49"/>
      <c r="E27" s="30"/>
      <c r="F27" s="30"/>
      <c r="G27" s="30"/>
      <c r="H27" s="52"/>
      <c r="I27" s="52"/>
      <c r="J27" s="52"/>
      <c r="K27" s="52"/>
      <c r="L27" s="52"/>
      <c r="M27" s="52"/>
      <c r="N27" s="52"/>
      <c r="O27" s="52"/>
      <c r="P27" s="52"/>
      <c r="Q27" s="52"/>
      <c r="R27" s="52"/>
      <c r="S27" s="52"/>
      <c r="T27" s="27"/>
      <c r="U27" s="28"/>
      <c r="V27" s="27"/>
      <c r="W27" s="28"/>
      <c r="X27" s="29"/>
      <c r="Y27" s="27"/>
      <c r="Z27" s="30"/>
      <c r="AA27" s="28"/>
      <c r="AB27" s="31"/>
      <c r="AC27" s="27"/>
      <c r="AD27" s="30"/>
      <c r="AE27" s="28"/>
      <c r="AF27" s="27"/>
      <c r="AG27" s="32"/>
      <c r="AH27" s="27"/>
      <c r="AI27" s="28"/>
      <c r="AJ27" s="32"/>
      <c r="AK27" s="33"/>
      <c r="AL27" s="28"/>
      <c r="AM27" s="33"/>
      <c r="AN27" s="28"/>
      <c r="AO27" s="35"/>
      <c r="AP27" s="53"/>
      <c r="AQ27" s="54"/>
      <c r="AR27" s="53"/>
      <c r="AS27" s="54"/>
      <c r="AT27" s="53"/>
      <c r="AU27" s="54"/>
      <c r="AV27" s="55"/>
      <c r="AW27" s="56"/>
      <c r="AX27" s="57"/>
      <c r="AY27" s="41"/>
      <c r="BB27" s="68"/>
      <c r="BF27" s="6"/>
      <c r="BG27" s="6"/>
      <c r="BH27" s="6"/>
      <c r="BI27" s="6"/>
      <c r="BJ27" s="6"/>
      <c r="BK27" s="6"/>
      <c r="BL27" s="6"/>
      <c r="BM27" s="6"/>
      <c r="BN27" s="6"/>
      <c r="BO27" s="6"/>
      <c r="BP27" s="42"/>
      <c r="BQ27" s="43"/>
      <c r="BR27" s="43"/>
      <c r="BS27" s="43"/>
      <c r="BT27" s="43"/>
      <c r="BU27" s="43"/>
      <c r="BV27" s="65"/>
      <c r="BW27" s="46"/>
      <c r="BX27" s="47"/>
      <c r="BY27" s="47"/>
      <c r="BZ27" s="47"/>
      <c r="CA27" s="47"/>
      <c r="CB27" s="47"/>
      <c r="CC27" s="47"/>
      <c r="CD27" s="47"/>
      <c r="CY27" s="12"/>
      <c r="CZ27" s="12"/>
    </row>
    <row r="28" spans="1:104" s="11" customFormat="1" ht="11.25" x14ac:dyDescent="0.15">
      <c r="A28" s="48"/>
      <c r="B28" s="22"/>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c r="AC28" s="27"/>
      <c r="AD28" s="30"/>
      <c r="AE28" s="28"/>
      <c r="AF28" s="27"/>
      <c r="AG28" s="32"/>
      <c r="AH28" s="62"/>
      <c r="AI28" s="28"/>
      <c r="AJ28" s="32"/>
      <c r="AK28" s="69"/>
      <c r="AL28" s="28"/>
      <c r="AM28" s="69"/>
      <c r="AN28" s="28"/>
      <c r="AO28" s="35"/>
      <c r="AP28" s="53"/>
      <c r="AQ28" s="54"/>
      <c r="AR28" s="53"/>
      <c r="AS28" s="54"/>
      <c r="AT28" s="53"/>
      <c r="AU28" s="54"/>
      <c r="AV28" s="55"/>
      <c r="AW28" s="70"/>
      <c r="AX28" s="57"/>
      <c r="AY28" s="41"/>
      <c r="BF28" s="6"/>
      <c r="BG28" s="6"/>
      <c r="BH28" s="6"/>
      <c r="BI28" s="6"/>
      <c r="BJ28" s="6"/>
      <c r="BK28" s="6"/>
      <c r="BL28" s="6"/>
      <c r="BM28" s="6"/>
      <c r="BN28" s="6"/>
      <c r="BO28" s="6"/>
      <c r="BP28" s="42"/>
      <c r="BQ28" s="43"/>
      <c r="BR28" s="43"/>
      <c r="BS28" s="43"/>
      <c r="BT28" s="43"/>
      <c r="BU28" s="43"/>
      <c r="BV28" s="65"/>
      <c r="BW28" s="46"/>
      <c r="BX28" s="47"/>
      <c r="BY28" s="47"/>
      <c r="BZ28" s="47"/>
      <c r="CA28" s="47"/>
      <c r="CB28" s="47"/>
      <c r="CC28" s="47"/>
      <c r="CD28" s="47"/>
      <c r="CY28" s="12"/>
      <c r="CZ28" s="12"/>
    </row>
    <row r="29" spans="1:104" s="11" customFormat="1" ht="11.25" x14ac:dyDescent="0.15">
      <c r="A29" s="48"/>
      <c r="B29" s="22"/>
      <c r="C29" s="27"/>
      <c r="D29" s="49"/>
      <c r="E29" s="30"/>
      <c r="F29" s="30"/>
      <c r="G29" s="30"/>
      <c r="H29" s="52"/>
      <c r="I29" s="52"/>
      <c r="J29" s="52"/>
      <c r="K29" s="52"/>
      <c r="L29" s="52"/>
      <c r="M29" s="52"/>
      <c r="N29" s="52"/>
      <c r="O29" s="52"/>
      <c r="P29" s="52"/>
      <c r="Q29" s="52"/>
      <c r="R29" s="52"/>
      <c r="S29" s="52"/>
      <c r="T29" s="27"/>
      <c r="U29" s="28"/>
      <c r="V29" s="27"/>
      <c r="W29" s="28"/>
      <c r="X29" s="29"/>
      <c r="Y29" s="27"/>
      <c r="Z29" s="30"/>
      <c r="AA29" s="28"/>
      <c r="AB29" s="31"/>
      <c r="AC29" s="27"/>
      <c r="AD29" s="30"/>
      <c r="AE29" s="28"/>
      <c r="AF29" s="27"/>
      <c r="AG29" s="32"/>
      <c r="AH29" s="27"/>
      <c r="AI29" s="28"/>
      <c r="AJ29" s="32"/>
      <c r="AK29" s="33"/>
      <c r="AL29" s="28"/>
      <c r="AM29" s="33"/>
      <c r="AN29" s="28"/>
      <c r="AO29" s="35"/>
      <c r="AP29" s="53"/>
      <c r="AQ29" s="54"/>
      <c r="AR29" s="53"/>
      <c r="AS29" s="54"/>
      <c r="AT29" s="53"/>
      <c r="AU29" s="54"/>
      <c r="AV29" s="55"/>
      <c r="AW29" s="56"/>
      <c r="AX29" s="57"/>
      <c r="AY29" s="41"/>
      <c r="BF29" s="6"/>
      <c r="BG29" s="6"/>
      <c r="BH29" s="6"/>
      <c r="BI29" s="6"/>
      <c r="BJ29" s="6"/>
      <c r="BK29" s="6"/>
      <c r="BL29" s="6"/>
      <c r="BM29" s="6"/>
      <c r="BN29" s="6"/>
      <c r="BO29" s="6"/>
      <c r="BP29" s="42"/>
      <c r="BQ29" s="43"/>
      <c r="BR29" s="43"/>
      <c r="BS29" s="43"/>
      <c r="BT29" s="43"/>
      <c r="BU29" s="43"/>
      <c r="BV29" s="65"/>
      <c r="BW29" s="46"/>
      <c r="BX29" s="47"/>
      <c r="BY29" s="47"/>
      <c r="BZ29" s="47"/>
      <c r="CA29" s="47"/>
      <c r="CB29" s="47"/>
      <c r="CC29" s="47"/>
      <c r="CD29" s="47"/>
      <c r="CY29" s="12"/>
      <c r="CZ29" s="12"/>
    </row>
    <row r="30" spans="1:104" s="11" customFormat="1" ht="11.25" x14ac:dyDescent="0.15">
      <c r="A30" s="48"/>
      <c r="B30" s="22"/>
      <c r="C30" s="27"/>
      <c r="D30" s="49"/>
      <c r="E30" s="30"/>
      <c r="F30" s="30"/>
      <c r="G30" s="30"/>
      <c r="H30" s="52"/>
      <c r="I30" s="52"/>
      <c r="J30" s="52"/>
      <c r="K30" s="52"/>
      <c r="L30" s="52"/>
      <c r="M30" s="52"/>
      <c r="N30" s="52"/>
      <c r="O30" s="52"/>
      <c r="P30" s="52"/>
      <c r="Q30" s="52"/>
      <c r="R30" s="52"/>
      <c r="S30" s="52"/>
      <c r="T30" s="27"/>
      <c r="U30" s="28"/>
      <c r="V30" s="27"/>
      <c r="W30" s="28"/>
      <c r="X30" s="29"/>
      <c r="Y30" s="27"/>
      <c r="Z30" s="30"/>
      <c r="AA30" s="28"/>
      <c r="AB30" s="31"/>
      <c r="AC30" s="27"/>
      <c r="AD30" s="30"/>
      <c r="AE30" s="28"/>
      <c r="AF30" s="27"/>
      <c r="AG30" s="32"/>
      <c r="AH30" s="27"/>
      <c r="AI30" s="28"/>
      <c r="AJ30" s="32"/>
      <c r="AK30" s="33"/>
      <c r="AL30" s="28"/>
      <c r="AM30" s="33"/>
      <c r="AN30" s="28"/>
      <c r="AO30" s="35"/>
      <c r="AP30" s="53"/>
      <c r="AQ30" s="54"/>
      <c r="AR30" s="53"/>
      <c r="AS30" s="54"/>
      <c r="AT30" s="53"/>
      <c r="AU30" s="54"/>
      <c r="AV30" s="55"/>
      <c r="AW30" s="56"/>
      <c r="AX30" s="57"/>
      <c r="AY30" s="41"/>
      <c r="BF30" s="6"/>
      <c r="BG30" s="6"/>
      <c r="BH30" s="6"/>
      <c r="BI30" s="6"/>
      <c r="BJ30" s="6"/>
      <c r="BK30" s="6"/>
      <c r="BL30" s="6"/>
      <c r="BM30" s="6"/>
      <c r="BN30" s="6"/>
      <c r="BO30" s="6"/>
      <c r="BP30" s="42"/>
      <c r="BQ30" s="43"/>
      <c r="BR30" s="43"/>
      <c r="BS30" s="43"/>
      <c r="BT30" s="43"/>
      <c r="BU30" s="43"/>
      <c r="BV30" s="65"/>
      <c r="BW30" s="46"/>
      <c r="BX30" s="47"/>
      <c r="BY30" s="47"/>
      <c r="BZ30" s="47"/>
      <c r="CA30" s="47"/>
      <c r="CB30" s="47"/>
      <c r="CC30" s="47"/>
      <c r="CD30" s="47"/>
      <c r="CY30" s="12"/>
      <c r="CZ30" s="12"/>
    </row>
    <row r="31" spans="1:104" s="11" customFormat="1" ht="11.25" x14ac:dyDescent="0.15">
      <c r="A31" s="48"/>
      <c r="B31" s="22"/>
      <c r="C31" s="27"/>
      <c r="D31" s="49"/>
      <c r="E31" s="30"/>
      <c r="F31" s="30"/>
      <c r="G31" s="30"/>
      <c r="H31" s="52"/>
      <c r="I31" s="52"/>
      <c r="J31" s="52"/>
      <c r="K31" s="52"/>
      <c r="L31" s="52"/>
      <c r="M31" s="52"/>
      <c r="N31" s="52"/>
      <c r="O31" s="52"/>
      <c r="P31" s="52"/>
      <c r="Q31" s="52"/>
      <c r="R31" s="52"/>
      <c r="S31" s="52"/>
      <c r="T31" s="27"/>
      <c r="U31" s="28"/>
      <c r="V31" s="27"/>
      <c r="W31" s="28"/>
      <c r="X31" s="29"/>
      <c r="Y31" s="27"/>
      <c r="Z31" s="30"/>
      <c r="AA31" s="28"/>
      <c r="AB31" s="31"/>
      <c r="AC31" s="27"/>
      <c r="AD31" s="30"/>
      <c r="AE31" s="28"/>
      <c r="AF31" s="27"/>
      <c r="AG31" s="32"/>
      <c r="AH31" s="27"/>
      <c r="AI31" s="28"/>
      <c r="AJ31" s="32"/>
      <c r="AK31" s="33"/>
      <c r="AL31" s="28"/>
      <c r="AM31" s="33"/>
      <c r="AN31" s="28"/>
      <c r="AO31" s="35"/>
      <c r="AP31" s="53"/>
      <c r="AQ31" s="54"/>
      <c r="AR31" s="53"/>
      <c r="AS31" s="54"/>
      <c r="AT31" s="53"/>
      <c r="AU31" s="54"/>
      <c r="AV31" s="55"/>
      <c r="AW31" s="56"/>
      <c r="AX31" s="57"/>
      <c r="AY31" s="41"/>
      <c r="BF31" s="6"/>
      <c r="BG31" s="6"/>
      <c r="BH31" s="6"/>
      <c r="BI31" s="6"/>
      <c r="BJ31" s="6"/>
      <c r="BK31" s="6"/>
      <c r="BL31" s="6"/>
      <c r="BM31" s="6"/>
      <c r="BN31" s="6"/>
      <c r="BO31" s="6"/>
      <c r="BP31" s="42"/>
      <c r="BQ31" s="43"/>
      <c r="BR31" s="43"/>
      <c r="BS31" s="43"/>
      <c r="BT31" s="43"/>
      <c r="BU31" s="43"/>
      <c r="BV31" s="65"/>
      <c r="BW31" s="46"/>
      <c r="BX31" s="47"/>
      <c r="BY31" s="47"/>
      <c r="BZ31" s="47"/>
      <c r="CA31" s="47"/>
      <c r="CB31" s="47"/>
      <c r="CC31" s="47"/>
      <c r="CD31" s="47"/>
      <c r="CY31" s="12"/>
      <c r="CZ31" s="12"/>
    </row>
    <row r="32" spans="1:104" s="11" customFormat="1" ht="11.25" x14ac:dyDescent="0.15">
      <c r="A32" s="48"/>
      <c r="B32" s="22"/>
      <c r="C32" s="27"/>
      <c r="D32" s="49"/>
      <c r="E32" s="30"/>
      <c r="F32" s="30"/>
      <c r="G32" s="30"/>
      <c r="H32" s="52"/>
      <c r="I32" s="52"/>
      <c r="J32" s="52"/>
      <c r="K32" s="52"/>
      <c r="L32" s="52"/>
      <c r="M32" s="52"/>
      <c r="N32" s="52"/>
      <c r="O32" s="52"/>
      <c r="P32" s="52"/>
      <c r="Q32" s="52"/>
      <c r="R32" s="52"/>
      <c r="S32" s="52"/>
      <c r="T32" s="27"/>
      <c r="U32" s="28"/>
      <c r="V32" s="27"/>
      <c r="W32" s="28"/>
      <c r="X32" s="29"/>
      <c r="Y32" s="27"/>
      <c r="Z32" s="30"/>
      <c r="AA32" s="28"/>
      <c r="AB32" s="31"/>
      <c r="AC32" s="27"/>
      <c r="AD32" s="30"/>
      <c r="AE32" s="28"/>
      <c r="AF32" s="27"/>
      <c r="AG32" s="32"/>
      <c r="AH32" s="27"/>
      <c r="AI32" s="28"/>
      <c r="AJ32" s="32"/>
      <c r="AK32" s="33"/>
      <c r="AL32" s="28"/>
      <c r="AM32" s="33"/>
      <c r="AN32" s="28"/>
      <c r="AO32" s="35"/>
      <c r="AP32" s="53"/>
      <c r="AQ32" s="54"/>
      <c r="AR32" s="53"/>
      <c r="AS32" s="54"/>
      <c r="AT32" s="53"/>
      <c r="AU32" s="54"/>
      <c r="AV32" s="55"/>
      <c r="AW32" s="56"/>
      <c r="AX32" s="57"/>
      <c r="AY32" s="41"/>
      <c r="BF32" s="6"/>
      <c r="BG32" s="6"/>
      <c r="BH32" s="6"/>
      <c r="BI32" s="6"/>
      <c r="BJ32" s="6"/>
      <c r="BK32" s="6"/>
      <c r="BL32" s="6"/>
      <c r="BM32" s="6"/>
      <c r="BN32" s="6"/>
      <c r="BO32" s="6"/>
      <c r="BP32" s="42"/>
      <c r="BQ32" s="43"/>
      <c r="BR32" s="43"/>
      <c r="BS32" s="43"/>
      <c r="BT32" s="43"/>
      <c r="BU32" s="43"/>
      <c r="BV32" s="65"/>
      <c r="BW32" s="46"/>
      <c r="BX32" s="47"/>
      <c r="BY32" s="47"/>
      <c r="BZ32" s="47"/>
      <c r="CA32" s="47"/>
      <c r="CB32" s="47"/>
      <c r="CC32" s="47"/>
      <c r="CD32" s="47"/>
      <c r="CY32" s="12"/>
      <c r="CZ32" s="12"/>
    </row>
    <row r="33" spans="1:104" s="11" customFormat="1" ht="11.25" x14ac:dyDescent="0.15">
      <c r="A33" s="48"/>
      <c r="B33" s="22"/>
      <c r="C33" s="27"/>
      <c r="D33" s="49"/>
      <c r="E33" s="30"/>
      <c r="F33" s="30"/>
      <c r="G33" s="30"/>
      <c r="H33" s="52"/>
      <c r="I33" s="52"/>
      <c r="J33" s="52"/>
      <c r="K33" s="52"/>
      <c r="L33" s="52"/>
      <c r="M33" s="52"/>
      <c r="N33" s="52"/>
      <c r="O33" s="52"/>
      <c r="P33" s="52"/>
      <c r="Q33" s="52"/>
      <c r="R33" s="52"/>
      <c r="S33" s="52"/>
      <c r="T33" s="27"/>
      <c r="U33" s="71"/>
      <c r="V33" s="27"/>
      <c r="W33" s="28"/>
      <c r="X33" s="29"/>
      <c r="Y33" s="27"/>
      <c r="Z33" s="30"/>
      <c r="AA33" s="28"/>
      <c r="AB33" s="31"/>
      <c r="AC33" s="27"/>
      <c r="AD33" s="30"/>
      <c r="AE33" s="28"/>
      <c r="AF33" s="27"/>
      <c r="AG33" s="32"/>
      <c r="AH33" s="27"/>
      <c r="AI33" s="28"/>
      <c r="AJ33" s="32"/>
      <c r="AK33" s="33"/>
      <c r="AL33" s="28"/>
      <c r="AM33" s="33"/>
      <c r="AN33" s="28"/>
      <c r="AO33" s="35"/>
      <c r="AP33" s="53"/>
      <c r="AQ33" s="54"/>
      <c r="AR33" s="53"/>
      <c r="AS33" s="54"/>
      <c r="AT33" s="53"/>
      <c r="AU33" s="54"/>
      <c r="AV33" s="55"/>
      <c r="AW33" s="56"/>
      <c r="AX33" s="57"/>
      <c r="AY33" s="41"/>
      <c r="BF33" s="6"/>
      <c r="BG33" s="6"/>
      <c r="BH33" s="6"/>
      <c r="BI33" s="6"/>
      <c r="BJ33" s="6"/>
      <c r="BK33" s="6"/>
      <c r="BL33" s="6"/>
      <c r="BM33" s="6"/>
      <c r="BN33" s="6"/>
      <c r="BO33" s="6"/>
      <c r="BP33" s="42"/>
      <c r="BQ33" s="43"/>
      <c r="BR33" s="43"/>
      <c r="BS33" s="43"/>
      <c r="BT33" s="43"/>
      <c r="BU33" s="43"/>
      <c r="BV33" s="65"/>
      <c r="BW33" s="46"/>
      <c r="BX33" s="47"/>
      <c r="BY33" s="47"/>
      <c r="BZ33" s="47"/>
      <c r="CA33" s="47"/>
      <c r="CB33" s="47"/>
      <c r="CC33" s="47"/>
      <c r="CD33" s="47"/>
      <c r="CY33" s="12"/>
      <c r="CZ33" s="12"/>
    </row>
    <row r="34" spans="1:104" s="11" customFormat="1" ht="11.25" x14ac:dyDescent="0.15">
      <c r="A34" s="48"/>
      <c r="B34" s="22"/>
      <c r="C34" s="27"/>
      <c r="D34" s="49"/>
      <c r="E34" s="30"/>
      <c r="F34" s="59"/>
      <c r="G34" s="59"/>
      <c r="H34" s="59"/>
      <c r="I34" s="59"/>
      <c r="J34" s="59"/>
      <c r="K34" s="59"/>
      <c r="L34" s="59"/>
      <c r="M34" s="59"/>
      <c r="N34" s="59"/>
      <c r="O34" s="59"/>
      <c r="P34" s="59"/>
      <c r="Q34" s="59"/>
      <c r="R34" s="59"/>
      <c r="S34" s="59"/>
      <c r="T34" s="27"/>
      <c r="U34" s="61"/>
      <c r="V34" s="27"/>
      <c r="W34" s="28"/>
      <c r="X34" s="29"/>
      <c r="Y34" s="27"/>
      <c r="Z34" s="30"/>
      <c r="AA34" s="28"/>
      <c r="AB34" s="31"/>
      <c r="AC34" s="27"/>
      <c r="AD34" s="30"/>
      <c r="AE34" s="28"/>
      <c r="AF34" s="27"/>
      <c r="AG34" s="32"/>
      <c r="AH34" s="27"/>
      <c r="AI34" s="72"/>
      <c r="AJ34" s="32"/>
      <c r="AK34" s="33"/>
      <c r="AL34" s="28"/>
      <c r="AM34" s="33"/>
      <c r="AN34" s="28"/>
      <c r="AO34" s="35"/>
      <c r="AP34" s="53"/>
      <c r="AQ34" s="54"/>
      <c r="AR34" s="53"/>
      <c r="AS34" s="54"/>
      <c r="AT34" s="53"/>
      <c r="AU34" s="54"/>
      <c r="AV34" s="55"/>
      <c r="AW34" s="56"/>
      <c r="AX34" s="57"/>
      <c r="AY34" s="41"/>
      <c r="BF34" s="6"/>
      <c r="BG34" s="6"/>
      <c r="BH34" s="6"/>
      <c r="BI34" s="6"/>
      <c r="BJ34" s="6"/>
      <c r="BK34" s="6"/>
      <c r="BL34" s="6"/>
      <c r="BM34" s="6"/>
      <c r="BN34" s="6"/>
      <c r="BO34" s="6"/>
      <c r="BP34" s="42"/>
      <c r="BQ34" s="43"/>
      <c r="BR34" s="43"/>
      <c r="BS34" s="43"/>
      <c r="BT34" s="43"/>
      <c r="BU34" s="43"/>
      <c r="BV34" s="65"/>
      <c r="BW34" s="46"/>
      <c r="BX34" s="47"/>
      <c r="BY34" s="47"/>
      <c r="BZ34" s="47"/>
      <c r="CA34" s="47"/>
      <c r="CB34" s="47"/>
      <c r="CC34" s="47"/>
      <c r="CD34" s="47"/>
      <c r="CY34" s="12"/>
      <c r="CZ34" s="12"/>
    </row>
    <row r="35" spans="1:104" s="11" customFormat="1" ht="11.25" x14ac:dyDescent="0.15">
      <c r="A35" s="48"/>
      <c r="B35" s="22"/>
      <c r="C35" s="62"/>
      <c r="D35" s="58"/>
      <c r="E35" s="59"/>
      <c r="F35" s="30"/>
      <c r="G35" s="30"/>
      <c r="H35" s="52"/>
      <c r="I35" s="52"/>
      <c r="J35" s="52"/>
      <c r="K35" s="52"/>
      <c r="L35" s="52"/>
      <c r="M35" s="52"/>
      <c r="N35" s="52"/>
      <c r="O35" s="52"/>
      <c r="P35" s="52"/>
      <c r="Q35" s="52"/>
      <c r="R35" s="52"/>
      <c r="S35" s="52"/>
      <c r="T35" s="62"/>
      <c r="U35" s="28"/>
      <c r="V35" s="27"/>
      <c r="W35" s="28"/>
      <c r="X35" s="69"/>
      <c r="Y35" s="62"/>
      <c r="Z35" s="59"/>
      <c r="AA35" s="61"/>
      <c r="AB35" s="31"/>
      <c r="AC35" s="27"/>
      <c r="AD35" s="30"/>
      <c r="AE35" s="28"/>
      <c r="AF35" s="27"/>
      <c r="AG35" s="32"/>
      <c r="AH35" s="62"/>
      <c r="AI35" s="72"/>
      <c r="AJ35" s="72"/>
      <c r="AK35" s="69"/>
      <c r="AL35" s="28"/>
      <c r="AM35" s="69"/>
      <c r="AN35" s="28"/>
      <c r="AO35" s="35"/>
      <c r="AP35" s="53"/>
      <c r="AQ35" s="54"/>
      <c r="AR35" s="53"/>
      <c r="AS35" s="54"/>
      <c r="AT35" s="53"/>
      <c r="AU35" s="54"/>
      <c r="AV35" s="55"/>
      <c r="AW35" s="70"/>
      <c r="AX35" s="57"/>
      <c r="AY35" s="41"/>
      <c r="BF35" s="6"/>
      <c r="BG35" s="6"/>
      <c r="BH35" s="6"/>
      <c r="BI35" s="6"/>
      <c r="BJ35" s="6"/>
      <c r="BK35" s="6"/>
      <c r="BL35" s="6"/>
      <c r="BM35" s="6"/>
      <c r="BN35" s="6"/>
      <c r="BO35" s="6"/>
      <c r="BP35" s="42"/>
      <c r="BQ35" s="43"/>
      <c r="BR35" s="43"/>
      <c r="BS35" s="43"/>
      <c r="BT35" s="43"/>
      <c r="BU35" s="43"/>
      <c r="BV35" s="65"/>
      <c r="BW35" s="46"/>
      <c r="BX35" s="47"/>
      <c r="BY35" s="47"/>
      <c r="BZ35" s="47"/>
      <c r="CA35" s="47"/>
      <c r="CB35" s="47"/>
      <c r="CC35" s="47"/>
      <c r="CD35" s="47"/>
      <c r="CY35" s="12"/>
      <c r="CZ35" s="12"/>
    </row>
    <row r="36" spans="1:104" s="11" customFormat="1" ht="11.25" x14ac:dyDescent="0.15">
      <c r="A36" s="48"/>
      <c r="B36" s="22"/>
      <c r="C36" s="27"/>
      <c r="D36" s="49"/>
      <c r="E36" s="30"/>
      <c r="F36" s="30"/>
      <c r="G36" s="30"/>
      <c r="H36" s="52"/>
      <c r="I36" s="52"/>
      <c r="J36" s="52"/>
      <c r="K36" s="52"/>
      <c r="L36" s="52"/>
      <c r="M36" s="52"/>
      <c r="N36" s="52"/>
      <c r="O36" s="52"/>
      <c r="P36" s="52"/>
      <c r="Q36" s="52"/>
      <c r="R36" s="52"/>
      <c r="S36" s="52"/>
      <c r="T36" s="27"/>
      <c r="U36" s="28"/>
      <c r="V36" s="27"/>
      <c r="W36" s="28"/>
      <c r="X36" s="29"/>
      <c r="Y36" s="27"/>
      <c r="Z36" s="30"/>
      <c r="AA36" s="28"/>
      <c r="AB36" s="31"/>
      <c r="AC36" s="27"/>
      <c r="AD36" s="30"/>
      <c r="AE36" s="28"/>
      <c r="AF36" s="27"/>
      <c r="AG36" s="32"/>
      <c r="AH36" s="27"/>
      <c r="AI36" s="28"/>
      <c r="AJ36" s="32"/>
      <c r="AK36" s="33"/>
      <c r="AL36" s="28"/>
      <c r="AM36" s="33"/>
      <c r="AN36" s="28"/>
      <c r="AO36" s="35"/>
      <c r="AP36" s="53"/>
      <c r="AQ36" s="54"/>
      <c r="AR36" s="53"/>
      <c r="AS36" s="54"/>
      <c r="AT36" s="53"/>
      <c r="AU36" s="54"/>
      <c r="AV36" s="55"/>
      <c r="AW36" s="56"/>
      <c r="AX36" s="57"/>
      <c r="AY36" s="41"/>
      <c r="BF36" s="6"/>
      <c r="BG36" s="6"/>
      <c r="BH36" s="6"/>
      <c r="BI36" s="6"/>
      <c r="BJ36" s="6"/>
      <c r="BK36" s="6"/>
      <c r="BL36" s="6"/>
      <c r="BM36" s="6"/>
      <c r="BN36" s="6"/>
      <c r="BO36" s="6"/>
      <c r="BP36" s="42"/>
      <c r="BQ36" s="43"/>
      <c r="BR36" s="43"/>
      <c r="BS36" s="43"/>
      <c r="BT36" s="43"/>
      <c r="BU36" s="43"/>
      <c r="BV36" s="65"/>
      <c r="BW36" s="46"/>
      <c r="BX36" s="47"/>
      <c r="BY36" s="47"/>
      <c r="BZ36" s="47"/>
      <c r="CA36" s="47"/>
      <c r="CB36" s="47"/>
      <c r="CC36" s="47"/>
      <c r="CD36" s="47"/>
      <c r="CY36" s="12"/>
      <c r="CZ36" s="12"/>
    </row>
    <row r="37" spans="1:104" s="11" customFormat="1" ht="11.25" x14ac:dyDescent="0.15">
      <c r="A37" s="67"/>
      <c r="B37" s="22"/>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c r="AC37" s="27"/>
      <c r="AD37" s="30"/>
      <c r="AE37" s="28"/>
      <c r="AF37" s="27"/>
      <c r="AG37" s="32"/>
      <c r="AH37" s="62"/>
      <c r="AI37" s="28"/>
      <c r="AJ37" s="32"/>
      <c r="AK37" s="69"/>
      <c r="AL37" s="28"/>
      <c r="AM37" s="69"/>
      <c r="AN37" s="28"/>
      <c r="AO37" s="35"/>
      <c r="AP37" s="53"/>
      <c r="AQ37" s="54"/>
      <c r="AR37" s="53"/>
      <c r="AS37" s="54"/>
      <c r="AT37" s="53"/>
      <c r="AU37" s="54"/>
      <c r="AV37" s="55"/>
      <c r="AW37" s="70"/>
      <c r="AX37" s="57"/>
      <c r="AY37" s="41"/>
      <c r="BF37" s="6"/>
      <c r="BG37" s="6"/>
      <c r="BH37" s="6"/>
      <c r="BI37" s="6"/>
      <c r="BJ37" s="6"/>
      <c r="BK37" s="6"/>
      <c r="BL37" s="6"/>
      <c r="BM37" s="6"/>
      <c r="BN37" s="6"/>
      <c r="BO37" s="6"/>
      <c r="BP37" s="42"/>
      <c r="BQ37" s="43"/>
      <c r="BR37" s="43"/>
      <c r="BS37" s="43"/>
      <c r="BT37" s="43"/>
      <c r="BU37" s="43"/>
      <c r="BV37" s="65"/>
      <c r="BW37" s="46"/>
      <c r="BX37" s="47"/>
      <c r="BY37" s="47"/>
      <c r="BZ37" s="47"/>
      <c r="CA37" s="47"/>
      <c r="CB37" s="47"/>
      <c r="CC37" s="47"/>
      <c r="CD37" s="47"/>
      <c r="CY37" s="12"/>
      <c r="CZ37" s="12"/>
    </row>
    <row r="38" spans="1:104" s="11" customFormat="1" ht="11.25" x14ac:dyDescent="0.15">
      <c r="A38" s="67"/>
      <c r="B38" s="22"/>
      <c r="C38" s="62"/>
      <c r="D38" s="58"/>
      <c r="E38" s="59"/>
      <c r="F38" s="30"/>
      <c r="G38" s="30"/>
      <c r="H38" s="52"/>
      <c r="I38" s="52"/>
      <c r="J38" s="52"/>
      <c r="K38" s="52"/>
      <c r="L38" s="52"/>
      <c r="M38" s="52"/>
      <c r="N38" s="52"/>
      <c r="O38" s="52"/>
      <c r="P38" s="52"/>
      <c r="Q38" s="52"/>
      <c r="R38" s="52"/>
      <c r="S38" s="52"/>
      <c r="T38" s="62"/>
      <c r="U38" s="28"/>
      <c r="V38" s="27"/>
      <c r="W38" s="28"/>
      <c r="X38" s="69"/>
      <c r="Y38" s="62"/>
      <c r="Z38" s="59"/>
      <c r="AA38" s="61"/>
      <c r="AB38" s="31"/>
      <c r="AC38" s="27"/>
      <c r="AD38" s="30"/>
      <c r="AE38" s="28"/>
      <c r="AF38" s="27"/>
      <c r="AG38" s="32"/>
      <c r="AH38" s="62"/>
      <c r="AI38" s="28"/>
      <c r="AJ38" s="32"/>
      <c r="AK38" s="69"/>
      <c r="AL38" s="28"/>
      <c r="AM38" s="69"/>
      <c r="AN38" s="28"/>
      <c r="AO38" s="35"/>
      <c r="AP38" s="53"/>
      <c r="AQ38" s="54"/>
      <c r="AR38" s="53"/>
      <c r="AS38" s="54"/>
      <c r="AT38" s="53"/>
      <c r="AU38" s="54"/>
      <c r="AV38" s="55"/>
      <c r="AW38" s="70"/>
      <c r="AX38" s="57"/>
      <c r="AY38" s="41"/>
      <c r="BF38" s="6"/>
      <c r="BG38" s="6"/>
      <c r="BH38" s="6"/>
      <c r="BI38" s="6"/>
      <c r="BJ38" s="6"/>
      <c r="BK38" s="6"/>
      <c r="BL38" s="6"/>
      <c r="BM38" s="6"/>
      <c r="BN38" s="6"/>
      <c r="BO38" s="6"/>
      <c r="BP38" s="42"/>
      <c r="BQ38" s="43"/>
      <c r="BR38" s="43"/>
      <c r="BS38" s="43"/>
      <c r="BT38" s="43"/>
      <c r="BU38" s="43"/>
      <c r="BV38" s="65"/>
      <c r="BW38" s="46"/>
      <c r="BX38" s="47"/>
      <c r="BY38" s="47"/>
      <c r="BZ38" s="47"/>
      <c r="CA38" s="47"/>
      <c r="CB38" s="47"/>
      <c r="CC38" s="47"/>
      <c r="CD38" s="47"/>
      <c r="CY38" s="12"/>
      <c r="CZ38" s="12"/>
    </row>
    <row r="39" spans="1:104" s="11" customFormat="1" ht="11.25" x14ac:dyDescent="0.15">
      <c r="A39" s="48"/>
      <c r="B39" s="22"/>
      <c r="C39" s="27"/>
      <c r="D39" s="49"/>
      <c r="E39" s="30"/>
      <c r="F39" s="30"/>
      <c r="G39" s="30"/>
      <c r="H39" s="52"/>
      <c r="I39" s="52"/>
      <c r="J39" s="52"/>
      <c r="K39" s="52"/>
      <c r="L39" s="52"/>
      <c r="M39" s="52"/>
      <c r="N39" s="52"/>
      <c r="O39" s="52"/>
      <c r="P39" s="52"/>
      <c r="Q39" s="52"/>
      <c r="R39" s="52"/>
      <c r="S39" s="52"/>
      <c r="T39" s="27"/>
      <c r="U39" s="28"/>
      <c r="V39" s="27"/>
      <c r="W39" s="28"/>
      <c r="X39" s="29"/>
      <c r="Y39" s="27"/>
      <c r="Z39" s="30"/>
      <c r="AA39" s="28"/>
      <c r="AB39" s="31"/>
      <c r="AC39" s="27"/>
      <c r="AD39" s="30"/>
      <c r="AE39" s="28"/>
      <c r="AF39" s="27"/>
      <c r="AG39" s="32"/>
      <c r="AH39" s="27"/>
      <c r="AI39" s="28"/>
      <c r="AJ39" s="32"/>
      <c r="AK39" s="33"/>
      <c r="AL39" s="28"/>
      <c r="AM39" s="33"/>
      <c r="AN39" s="28"/>
      <c r="AO39" s="35"/>
      <c r="AP39" s="53"/>
      <c r="AQ39" s="54"/>
      <c r="AR39" s="53"/>
      <c r="AS39" s="54"/>
      <c r="AT39" s="53"/>
      <c r="AU39" s="54"/>
      <c r="AV39" s="55"/>
      <c r="AW39" s="56"/>
      <c r="AX39" s="57"/>
      <c r="AY39" s="41"/>
      <c r="BF39" s="6"/>
      <c r="BG39" s="6"/>
      <c r="BH39" s="6"/>
      <c r="BI39" s="6"/>
      <c r="BJ39" s="6"/>
      <c r="BK39" s="6"/>
      <c r="BL39" s="6"/>
      <c r="BM39" s="6"/>
      <c r="BN39" s="6"/>
      <c r="BO39" s="6"/>
      <c r="BP39" s="42"/>
      <c r="BQ39" s="43"/>
      <c r="BR39" s="43"/>
      <c r="BS39" s="43"/>
      <c r="BT39" s="43"/>
      <c r="BU39" s="43"/>
      <c r="BV39" s="65"/>
      <c r="BW39" s="46"/>
      <c r="BX39" s="47"/>
      <c r="BY39" s="47"/>
      <c r="BZ39" s="47"/>
      <c r="CA39" s="47"/>
      <c r="CB39" s="47"/>
      <c r="CC39" s="47"/>
      <c r="CD39" s="47"/>
      <c r="CY39" s="12"/>
      <c r="CZ39" s="12"/>
    </row>
    <row r="40" spans="1:104" s="11" customFormat="1" ht="11.25" x14ac:dyDescent="0.15">
      <c r="A40" s="48"/>
      <c r="B40" s="22"/>
      <c r="C40" s="27"/>
      <c r="D40" s="49"/>
      <c r="E40" s="30"/>
      <c r="F40" s="30"/>
      <c r="G40" s="30"/>
      <c r="H40" s="52"/>
      <c r="I40" s="52"/>
      <c r="J40" s="52"/>
      <c r="K40" s="52"/>
      <c r="L40" s="52"/>
      <c r="M40" s="52"/>
      <c r="N40" s="52"/>
      <c r="O40" s="52"/>
      <c r="P40" s="52"/>
      <c r="Q40" s="52"/>
      <c r="R40" s="52"/>
      <c r="S40" s="52"/>
      <c r="T40" s="27"/>
      <c r="U40" s="28"/>
      <c r="V40" s="27"/>
      <c r="W40" s="28"/>
      <c r="X40" s="29"/>
      <c r="Y40" s="27"/>
      <c r="Z40" s="30"/>
      <c r="AA40" s="28"/>
      <c r="AB40" s="31"/>
      <c r="AC40" s="27"/>
      <c r="AD40" s="30"/>
      <c r="AE40" s="28"/>
      <c r="AF40" s="27"/>
      <c r="AG40" s="32"/>
      <c r="AH40" s="27"/>
      <c r="AI40" s="28"/>
      <c r="AJ40" s="32"/>
      <c r="AK40" s="33"/>
      <c r="AL40" s="28"/>
      <c r="AM40" s="33"/>
      <c r="AN40" s="28"/>
      <c r="AO40" s="35"/>
      <c r="AP40" s="53"/>
      <c r="AQ40" s="54"/>
      <c r="AR40" s="53"/>
      <c r="AS40" s="54"/>
      <c r="AT40" s="53"/>
      <c r="AU40" s="54"/>
      <c r="AV40" s="55"/>
      <c r="AW40" s="56"/>
      <c r="AX40" s="57"/>
      <c r="AY40" s="41"/>
      <c r="BF40" s="6"/>
      <c r="BG40" s="6"/>
      <c r="BH40" s="6"/>
      <c r="BI40" s="6"/>
      <c r="BJ40" s="6"/>
      <c r="BK40" s="6"/>
      <c r="BL40" s="6"/>
      <c r="BM40" s="6"/>
      <c r="BN40" s="6"/>
      <c r="BO40" s="6"/>
      <c r="BP40" s="42"/>
      <c r="BQ40" s="43"/>
      <c r="BR40" s="43"/>
      <c r="BS40" s="43"/>
      <c r="BT40" s="43"/>
      <c r="BU40" s="43"/>
      <c r="BV40" s="65"/>
      <c r="BW40" s="46"/>
      <c r="BX40" s="47"/>
      <c r="BY40" s="47"/>
      <c r="BZ40" s="47"/>
      <c r="CA40" s="47"/>
      <c r="CB40" s="47"/>
      <c r="CC40" s="47"/>
      <c r="CD40" s="47"/>
      <c r="CY40" s="12"/>
      <c r="CZ40" s="12"/>
    </row>
    <row r="41" spans="1:104" s="11" customFormat="1" ht="11.25" x14ac:dyDescent="0.15">
      <c r="A41" s="48"/>
      <c r="B41" s="22"/>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c r="AC41" s="27"/>
      <c r="AD41" s="30"/>
      <c r="AE41" s="28"/>
      <c r="AF41" s="27"/>
      <c r="AG41" s="32"/>
      <c r="AH41" s="62"/>
      <c r="AI41" s="28"/>
      <c r="AJ41" s="32"/>
      <c r="AK41" s="69"/>
      <c r="AL41" s="28"/>
      <c r="AM41" s="69"/>
      <c r="AN41" s="28"/>
      <c r="AO41" s="35"/>
      <c r="AP41" s="53"/>
      <c r="AQ41" s="54"/>
      <c r="AR41" s="53"/>
      <c r="AS41" s="54"/>
      <c r="AT41" s="53"/>
      <c r="AU41" s="54"/>
      <c r="AV41" s="55"/>
      <c r="AW41" s="70"/>
      <c r="AX41" s="57"/>
      <c r="AY41" s="41"/>
      <c r="BF41" s="6"/>
      <c r="BG41" s="6"/>
      <c r="BH41" s="6"/>
      <c r="BI41" s="6"/>
      <c r="BJ41" s="6"/>
      <c r="BK41" s="6"/>
      <c r="BL41" s="6"/>
      <c r="BM41" s="6"/>
      <c r="BN41" s="6"/>
      <c r="BO41" s="6"/>
      <c r="BP41" s="42"/>
      <c r="BQ41" s="43"/>
      <c r="BR41" s="43"/>
      <c r="BS41" s="43"/>
      <c r="BT41" s="43"/>
      <c r="BU41" s="43"/>
      <c r="BV41" s="65"/>
      <c r="BW41" s="46"/>
      <c r="BX41" s="47"/>
      <c r="BY41" s="47"/>
      <c r="BZ41" s="47"/>
      <c r="CA41" s="47"/>
      <c r="CB41" s="47"/>
      <c r="CC41" s="47"/>
      <c r="CD41" s="47"/>
      <c r="CY41" s="12"/>
      <c r="CZ41" s="12"/>
    </row>
    <row r="42" spans="1:104" s="11" customFormat="1" ht="11.25" x14ac:dyDescent="0.15">
      <c r="A42" s="48"/>
      <c r="B42" s="22"/>
      <c r="C42" s="27"/>
      <c r="D42" s="49"/>
      <c r="E42" s="30"/>
      <c r="F42" s="30"/>
      <c r="G42" s="30"/>
      <c r="H42" s="52"/>
      <c r="I42" s="52"/>
      <c r="J42" s="52"/>
      <c r="K42" s="52"/>
      <c r="L42" s="52"/>
      <c r="M42" s="52"/>
      <c r="N42" s="52"/>
      <c r="O42" s="52"/>
      <c r="P42" s="52"/>
      <c r="Q42" s="52"/>
      <c r="R42" s="52"/>
      <c r="S42" s="52"/>
      <c r="T42" s="27"/>
      <c r="U42" s="28"/>
      <c r="V42" s="27"/>
      <c r="W42" s="28"/>
      <c r="X42" s="29"/>
      <c r="Y42" s="27"/>
      <c r="Z42" s="30"/>
      <c r="AA42" s="28"/>
      <c r="AB42" s="31"/>
      <c r="AC42" s="27"/>
      <c r="AD42" s="30"/>
      <c r="AE42" s="28"/>
      <c r="AF42" s="27"/>
      <c r="AG42" s="32"/>
      <c r="AH42" s="27"/>
      <c r="AI42" s="28"/>
      <c r="AJ42" s="32"/>
      <c r="AK42" s="33"/>
      <c r="AL42" s="28"/>
      <c r="AM42" s="33"/>
      <c r="AN42" s="28"/>
      <c r="AO42" s="35"/>
      <c r="AP42" s="53"/>
      <c r="AQ42" s="54"/>
      <c r="AR42" s="53"/>
      <c r="AS42" s="54"/>
      <c r="AT42" s="53"/>
      <c r="AU42" s="54"/>
      <c r="AV42" s="55"/>
      <c r="AW42" s="56"/>
      <c r="AX42" s="57"/>
      <c r="AY42" s="41"/>
      <c r="BF42" s="6"/>
      <c r="BG42" s="6"/>
      <c r="BH42" s="6"/>
      <c r="BI42" s="6"/>
      <c r="BJ42" s="6"/>
      <c r="BK42" s="6"/>
      <c r="BL42" s="6"/>
      <c r="BM42" s="6"/>
      <c r="BN42" s="6"/>
      <c r="BO42" s="6"/>
      <c r="BP42" s="42"/>
      <c r="BQ42" s="43"/>
      <c r="BR42" s="43"/>
      <c r="BS42" s="43"/>
      <c r="BT42" s="43"/>
      <c r="BU42" s="43"/>
      <c r="BV42" s="65"/>
      <c r="BW42" s="46"/>
      <c r="BX42" s="47"/>
      <c r="BY42" s="47"/>
      <c r="BZ42" s="47"/>
      <c r="CA42" s="47"/>
      <c r="CB42" s="47"/>
      <c r="CC42" s="47"/>
      <c r="CD42" s="47"/>
      <c r="CY42" s="12"/>
      <c r="CZ42" s="12"/>
    </row>
    <row r="43" spans="1:104" s="11" customFormat="1" ht="11.25" x14ac:dyDescent="0.15">
      <c r="A43" s="48"/>
      <c r="B43" s="22"/>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c r="AC43" s="27"/>
      <c r="AD43" s="30"/>
      <c r="AE43" s="28"/>
      <c r="AF43" s="27"/>
      <c r="AG43" s="32"/>
      <c r="AH43" s="62"/>
      <c r="AI43" s="28"/>
      <c r="AJ43" s="32"/>
      <c r="AK43" s="69"/>
      <c r="AL43" s="28"/>
      <c r="AM43" s="69"/>
      <c r="AN43" s="28"/>
      <c r="AO43" s="35"/>
      <c r="AP43" s="53"/>
      <c r="AQ43" s="54"/>
      <c r="AR43" s="53"/>
      <c r="AS43" s="54"/>
      <c r="AT43" s="53"/>
      <c r="AU43" s="54"/>
      <c r="AV43" s="55"/>
      <c r="AW43" s="70"/>
      <c r="AX43" s="57"/>
      <c r="AY43" s="41"/>
      <c r="BF43" s="6"/>
      <c r="BG43" s="6"/>
      <c r="BH43" s="6"/>
      <c r="BI43" s="6"/>
      <c r="BJ43" s="6"/>
      <c r="BK43" s="6"/>
      <c r="BL43" s="6"/>
      <c r="BM43" s="6"/>
      <c r="BN43" s="6"/>
      <c r="BO43" s="6"/>
      <c r="BP43" s="42"/>
      <c r="BQ43" s="43"/>
      <c r="BR43" s="43"/>
      <c r="BS43" s="43"/>
      <c r="BT43" s="43"/>
      <c r="BU43" s="43"/>
      <c r="BV43" s="65"/>
      <c r="BW43" s="46"/>
      <c r="BX43" s="47"/>
      <c r="BY43" s="47"/>
      <c r="BZ43" s="47"/>
      <c r="CA43" s="47"/>
      <c r="CB43" s="47"/>
      <c r="CC43" s="47"/>
      <c r="CD43" s="47"/>
      <c r="CY43" s="12"/>
      <c r="CZ43" s="12"/>
    </row>
    <row r="44" spans="1:104" s="11" customFormat="1" ht="11.25" x14ac:dyDescent="0.15">
      <c r="A44" s="48"/>
      <c r="B44" s="22"/>
      <c r="C44" s="27"/>
      <c r="D44" s="49"/>
      <c r="E44" s="30"/>
      <c r="F44" s="30"/>
      <c r="G44" s="30"/>
      <c r="H44" s="52"/>
      <c r="I44" s="52"/>
      <c r="J44" s="52"/>
      <c r="K44" s="52"/>
      <c r="L44" s="52"/>
      <c r="M44" s="52"/>
      <c r="N44" s="52"/>
      <c r="O44" s="52"/>
      <c r="P44" s="52"/>
      <c r="Q44" s="52"/>
      <c r="R44" s="52"/>
      <c r="S44" s="52"/>
      <c r="T44" s="27"/>
      <c r="U44" s="28"/>
      <c r="V44" s="27"/>
      <c r="W44" s="28"/>
      <c r="X44" s="29"/>
      <c r="Y44" s="27"/>
      <c r="Z44" s="30"/>
      <c r="AA44" s="28"/>
      <c r="AB44" s="31"/>
      <c r="AC44" s="27"/>
      <c r="AD44" s="30"/>
      <c r="AE44" s="28"/>
      <c r="AF44" s="27"/>
      <c r="AG44" s="32"/>
      <c r="AH44" s="27"/>
      <c r="AI44" s="28"/>
      <c r="AJ44" s="32"/>
      <c r="AK44" s="33"/>
      <c r="AL44" s="28"/>
      <c r="AM44" s="33"/>
      <c r="AN44" s="28"/>
      <c r="AO44" s="35"/>
      <c r="AP44" s="53"/>
      <c r="AQ44" s="54"/>
      <c r="AR44" s="53"/>
      <c r="AS44" s="54"/>
      <c r="AT44" s="53"/>
      <c r="AU44" s="54"/>
      <c r="AV44" s="55"/>
      <c r="AW44" s="56"/>
      <c r="AX44" s="57"/>
      <c r="AY44" s="41"/>
      <c r="BF44" s="6"/>
      <c r="BG44" s="6"/>
      <c r="BH44" s="6"/>
      <c r="BI44" s="6"/>
      <c r="BJ44" s="6"/>
      <c r="BK44" s="6"/>
      <c r="BL44" s="6"/>
      <c r="BM44" s="6"/>
      <c r="BN44" s="6"/>
      <c r="BO44" s="6"/>
      <c r="BP44" s="42"/>
      <c r="BQ44" s="43"/>
      <c r="BR44" s="43"/>
      <c r="BS44" s="43"/>
      <c r="BT44" s="43"/>
      <c r="BU44" s="43"/>
      <c r="BV44" s="65"/>
      <c r="BW44" s="46"/>
      <c r="BX44" s="47"/>
      <c r="BY44" s="47"/>
      <c r="BZ44" s="47"/>
      <c r="CA44" s="47"/>
      <c r="CB44" s="47"/>
      <c r="CC44" s="47"/>
      <c r="CD44" s="47"/>
      <c r="CY44" s="12"/>
      <c r="CZ44" s="12"/>
    </row>
    <row r="45" spans="1:104" s="11" customFormat="1" ht="11.25" x14ac:dyDescent="0.15">
      <c r="A45" s="48"/>
      <c r="B45" s="22"/>
      <c r="C45" s="27"/>
      <c r="D45" s="49"/>
      <c r="E45" s="30"/>
      <c r="F45" s="30"/>
      <c r="G45" s="30"/>
      <c r="H45" s="52"/>
      <c r="I45" s="52"/>
      <c r="J45" s="52"/>
      <c r="K45" s="52"/>
      <c r="L45" s="52"/>
      <c r="M45" s="52"/>
      <c r="N45" s="52"/>
      <c r="O45" s="52"/>
      <c r="P45" s="52"/>
      <c r="Q45" s="52"/>
      <c r="R45" s="52"/>
      <c r="S45" s="52"/>
      <c r="T45" s="27"/>
      <c r="U45" s="28"/>
      <c r="V45" s="27"/>
      <c r="W45" s="28"/>
      <c r="X45" s="29"/>
      <c r="Y45" s="27"/>
      <c r="Z45" s="30"/>
      <c r="AA45" s="28"/>
      <c r="AB45" s="31"/>
      <c r="AC45" s="27"/>
      <c r="AD45" s="30"/>
      <c r="AE45" s="28"/>
      <c r="AF45" s="27"/>
      <c r="AG45" s="32"/>
      <c r="AH45" s="27"/>
      <c r="AI45" s="28"/>
      <c r="AJ45" s="32"/>
      <c r="AK45" s="33"/>
      <c r="AL45" s="28"/>
      <c r="AM45" s="33"/>
      <c r="AN45" s="28"/>
      <c r="AO45" s="35"/>
      <c r="AP45" s="53"/>
      <c r="AQ45" s="54"/>
      <c r="AR45" s="53"/>
      <c r="AS45" s="54"/>
      <c r="AT45" s="53"/>
      <c r="AU45" s="54"/>
      <c r="AV45" s="55"/>
      <c r="AW45" s="56"/>
      <c r="AX45" s="57"/>
      <c r="AY45" s="41"/>
      <c r="BF45" s="6"/>
      <c r="BG45" s="6"/>
      <c r="BH45" s="6"/>
      <c r="BI45" s="6"/>
      <c r="BJ45" s="6"/>
      <c r="BK45" s="6"/>
      <c r="BL45" s="6"/>
      <c r="BM45" s="6"/>
      <c r="BN45" s="6"/>
      <c r="BO45" s="6"/>
      <c r="BP45" s="42"/>
      <c r="BQ45" s="43"/>
      <c r="BR45" s="43"/>
      <c r="BS45" s="43"/>
      <c r="BT45" s="43"/>
      <c r="BU45" s="43"/>
      <c r="BV45" s="65"/>
      <c r="BW45" s="46"/>
      <c r="BX45" s="47"/>
      <c r="BY45" s="47"/>
      <c r="BZ45" s="47"/>
      <c r="CA45" s="47"/>
      <c r="CB45" s="47"/>
      <c r="CC45" s="47"/>
      <c r="CD45" s="47"/>
      <c r="CY45" s="12"/>
      <c r="CZ45" s="12"/>
    </row>
    <row r="46" spans="1:104" s="11" customFormat="1" ht="11.25" x14ac:dyDescent="0.15">
      <c r="A46" s="48"/>
      <c r="B46" s="22"/>
      <c r="C46" s="27"/>
      <c r="D46" s="49"/>
      <c r="E46" s="30"/>
      <c r="F46" s="30"/>
      <c r="G46" s="30"/>
      <c r="H46" s="52"/>
      <c r="I46" s="52"/>
      <c r="J46" s="52"/>
      <c r="K46" s="52"/>
      <c r="L46" s="52"/>
      <c r="M46" s="52"/>
      <c r="N46" s="52"/>
      <c r="O46" s="52"/>
      <c r="P46" s="52"/>
      <c r="Q46" s="52"/>
      <c r="R46" s="52"/>
      <c r="S46" s="52"/>
      <c r="T46" s="27"/>
      <c r="U46" s="28"/>
      <c r="V46" s="27"/>
      <c r="W46" s="28"/>
      <c r="X46" s="29"/>
      <c r="Y46" s="27"/>
      <c r="Z46" s="30"/>
      <c r="AA46" s="28"/>
      <c r="AB46" s="31"/>
      <c r="AC46" s="27"/>
      <c r="AD46" s="30"/>
      <c r="AE46" s="28"/>
      <c r="AF46" s="62"/>
      <c r="AG46" s="66"/>
      <c r="AH46" s="27"/>
      <c r="AI46" s="28"/>
      <c r="AJ46" s="32"/>
      <c r="AK46" s="33"/>
      <c r="AL46" s="28"/>
      <c r="AM46" s="33"/>
      <c r="AN46" s="28"/>
      <c r="AO46" s="35"/>
      <c r="AP46" s="53"/>
      <c r="AQ46" s="54"/>
      <c r="AR46" s="53"/>
      <c r="AS46" s="54"/>
      <c r="AT46" s="53"/>
      <c r="AU46" s="54"/>
      <c r="AV46" s="55"/>
      <c r="AW46" s="56"/>
      <c r="AX46" s="57"/>
      <c r="AY46" s="41"/>
      <c r="BF46" s="6"/>
      <c r="BG46" s="6"/>
      <c r="BH46" s="6"/>
      <c r="BI46" s="6"/>
      <c r="BJ46" s="6"/>
      <c r="BK46" s="6"/>
      <c r="BL46" s="6"/>
      <c r="BM46" s="6"/>
      <c r="BN46" s="6"/>
      <c r="BO46" s="6"/>
      <c r="BP46" s="42"/>
      <c r="BQ46" s="43"/>
      <c r="BR46" s="43"/>
      <c r="BS46" s="43"/>
      <c r="BT46" s="43"/>
      <c r="BU46" s="43"/>
      <c r="BV46" s="46"/>
      <c r="BW46" s="46"/>
      <c r="BX46" s="47"/>
      <c r="BY46" s="47"/>
      <c r="BZ46" s="47"/>
      <c r="CA46" s="47"/>
      <c r="CB46" s="47"/>
      <c r="CC46" s="47"/>
      <c r="CD46" s="64"/>
      <c r="CY46" s="12"/>
      <c r="CZ46" s="12"/>
    </row>
    <row r="47" spans="1:104" s="11" customFormat="1" ht="11.25" x14ac:dyDescent="0.15">
      <c r="A47" s="48"/>
      <c r="B47" s="22"/>
      <c r="C47" s="62"/>
      <c r="D47" s="58"/>
      <c r="E47" s="30"/>
      <c r="F47" s="30"/>
      <c r="G47" s="30"/>
      <c r="H47" s="52"/>
      <c r="I47" s="52"/>
      <c r="J47" s="52"/>
      <c r="K47" s="52"/>
      <c r="L47" s="52"/>
      <c r="M47" s="58"/>
      <c r="N47" s="58"/>
      <c r="O47" s="58"/>
      <c r="P47" s="58"/>
      <c r="Q47" s="58"/>
      <c r="R47" s="58"/>
      <c r="S47" s="58"/>
      <c r="T47" s="27"/>
      <c r="U47" s="28"/>
      <c r="V47" s="62"/>
      <c r="W47" s="28"/>
      <c r="X47" s="29"/>
      <c r="Y47" s="27"/>
      <c r="Z47" s="30"/>
      <c r="AA47" s="28"/>
      <c r="AB47" s="31"/>
      <c r="AC47" s="27"/>
      <c r="AD47" s="30"/>
      <c r="AE47" s="28"/>
      <c r="AF47" s="27"/>
      <c r="AG47" s="32"/>
      <c r="AH47" s="27"/>
      <c r="AI47" s="28"/>
      <c r="AJ47" s="32"/>
      <c r="AK47" s="33"/>
      <c r="AL47" s="28"/>
      <c r="AM47" s="33"/>
      <c r="AN47" s="28"/>
      <c r="AO47" s="35"/>
      <c r="AP47" s="53"/>
      <c r="AQ47" s="54"/>
      <c r="AR47" s="53"/>
      <c r="AS47" s="54"/>
      <c r="AT47" s="53"/>
      <c r="AU47" s="54"/>
      <c r="AV47" s="55"/>
      <c r="AW47" s="56"/>
      <c r="AX47" s="57"/>
      <c r="AY47" s="41"/>
      <c r="BF47" s="6"/>
      <c r="BG47" s="6"/>
      <c r="BH47" s="6"/>
      <c r="BI47" s="6"/>
      <c r="BJ47" s="6"/>
      <c r="BK47" s="6"/>
      <c r="BL47" s="6"/>
      <c r="BM47" s="6"/>
      <c r="BN47" s="6"/>
      <c r="BO47" s="6"/>
      <c r="BP47" s="42"/>
      <c r="BQ47" s="43"/>
      <c r="BR47" s="43"/>
      <c r="BS47" s="43"/>
      <c r="BT47" s="43"/>
      <c r="BU47" s="43"/>
      <c r="BV47" s="65"/>
      <c r="BW47" s="46"/>
      <c r="BX47" s="47"/>
      <c r="BY47" s="47"/>
      <c r="BZ47" s="47"/>
      <c r="CA47" s="47"/>
      <c r="CB47" s="47"/>
      <c r="CC47" s="47"/>
      <c r="CD47" s="47"/>
      <c r="CY47" s="12"/>
      <c r="CZ47" s="12"/>
    </row>
    <row r="48" spans="1:104" s="11" customFormat="1" ht="24.75" customHeight="1" x14ac:dyDescent="0.15">
      <c r="A48" s="67"/>
      <c r="B48" s="22"/>
      <c r="C48" s="27"/>
      <c r="D48" s="49"/>
      <c r="E48" s="30"/>
      <c r="F48" s="30"/>
      <c r="G48" s="30"/>
      <c r="H48" s="52"/>
      <c r="I48" s="52"/>
      <c r="J48" s="52"/>
      <c r="K48" s="52"/>
      <c r="L48" s="52"/>
      <c r="M48" s="52"/>
      <c r="N48" s="52"/>
      <c r="O48" s="52"/>
      <c r="P48" s="52"/>
      <c r="Q48" s="52"/>
      <c r="R48" s="52"/>
      <c r="S48" s="52"/>
      <c r="T48" s="27"/>
      <c r="U48" s="28"/>
      <c r="V48" s="27"/>
      <c r="W48" s="28"/>
      <c r="X48" s="29"/>
      <c r="Y48" s="27"/>
      <c r="Z48" s="30"/>
      <c r="AA48" s="28"/>
      <c r="AB48" s="31"/>
      <c r="AC48" s="27"/>
      <c r="AD48" s="30"/>
      <c r="AE48" s="28"/>
      <c r="AF48" s="27"/>
      <c r="AG48" s="32"/>
      <c r="AH48" s="27"/>
      <c r="AI48" s="28"/>
      <c r="AJ48" s="32"/>
      <c r="AK48" s="33"/>
      <c r="AL48" s="28"/>
      <c r="AM48" s="33"/>
      <c r="AN48" s="28"/>
      <c r="AO48" s="35"/>
      <c r="AP48" s="53"/>
      <c r="AQ48" s="54"/>
      <c r="AR48" s="53"/>
      <c r="AS48" s="54"/>
      <c r="AT48" s="53"/>
      <c r="AU48" s="54"/>
      <c r="AV48" s="55"/>
      <c r="AW48" s="56"/>
      <c r="AX48" s="57"/>
      <c r="AY48" s="41"/>
      <c r="BF48" s="6"/>
      <c r="BG48" s="6"/>
      <c r="BH48" s="6"/>
      <c r="BI48" s="6"/>
      <c r="BJ48" s="6"/>
      <c r="BK48" s="6"/>
      <c r="BL48" s="6"/>
      <c r="BM48" s="6"/>
      <c r="BN48" s="6"/>
      <c r="BO48" s="6"/>
      <c r="BP48" s="42"/>
      <c r="BQ48" s="43"/>
      <c r="BR48" s="43"/>
      <c r="BS48" s="43"/>
      <c r="BT48" s="43"/>
      <c r="BU48" s="43"/>
      <c r="BV48" s="65"/>
      <c r="BW48" s="46"/>
      <c r="BX48" s="47"/>
      <c r="BY48" s="47"/>
      <c r="BZ48" s="47"/>
      <c r="CA48" s="47"/>
      <c r="CB48" s="47"/>
      <c r="CC48" s="47"/>
      <c r="CD48" s="47"/>
      <c r="CY48" s="12"/>
      <c r="CZ48" s="12"/>
    </row>
    <row r="49" spans="1:105" s="11" customFormat="1" ht="15.75" customHeight="1" x14ac:dyDescent="0.15">
      <c r="A49" s="48"/>
      <c r="B49" s="22"/>
      <c r="C49" s="62"/>
      <c r="D49" s="58"/>
      <c r="E49" s="58"/>
      <c r="F49" s="30"/>
      <c r="G49" s="30"/>
      <c r="H49" s="52"/>
      <c r="I49" s="52"/>
      <c r="J49" s="52"/>
      <c r="K49" s="52"/>
      <c r="L49" s="52"/>
      <c r="M49" s="52"/>
      <c r="N49" s="52"/>
      <c r="O49" s="52"/>
      <c r="P49" s="52"/>
      <c r="Q49" s="52"/>
      <c r="R49" s="52"/>
      <c r="S49" s="52"/>
      <c r="T49" s="62"/>
      <c r="U49" s="28"/>
      <c r="V49" s="62"/>
      <c r="W49" s="28"/>
      <c r="X49" s="29"/>
      <c r="Y49" s="27"/>
      <c r="Z49" s="30"/>
      <c r="AA49" s="28"/>
      <c r="AB49" s="31"/>
      <c r="AC49" s="27"/>
      <c r="AD49" s="30"/>
      <c r="AE49" s="28"/>
      <c r="AF49" s="27"/>
      <c r="AG49" s="32"/>
      <c r="AH49" s="27"/>
      <c r="AI49" s="28"/>
      <c r="AJ49" s="32"/>
      <c r="AK49" s="33"/>
      <c r="AL49" s="28"/>
      <c r="AM49" s="33"/>
      <c r="AN49" s="28"/>
      <c r="AO49" s="35"/>
      <c r="AP49" s="53"/>
      <c r="AQ49" s="54"/>
      <c r="AR49" s="53"/>
      <c r="AS49" s="54"/>
      <c r="AT49" s="53"/>
      <c r="AU49" s="54"/>
      <c r="AV49" s="55"/>
      <c r="AW49" s="56"/>
      <c r="AX49" s="57"/>
      <c r="AY49" s="41"/>
      <c r="BF49" s="6"/>
      <c r="BG49" s="6"/>
      <c r="BH49" s="6"/>
      <c r="BI49" s="6"/>
      <c r="BJ49" s="6"/>
      <c r="BK49" s="6"/>
      <c r="BL49" s="6"/>
      <c r="BM49" s="6"/>
      <c r="BN49" s="6"/>
      <c r="BO49" s="6"/>
      <c r="BP49" s="42"/>
      <c r="BQ49" s="43"/>
      <c r="BR49" s="43"/>
      <c r="BS49" s="43"/>
      <c r="BT49" s="43"/>
      <c r="BU49" s="43"/>
      <c r="BV49" s="65"/>
      <c r="BW49" s="46"/>
      <c r="BX49" s="47"/>
      <c r="BY49" s="47"/>
      <c r="BZ49" s="47"/>
      <c r="CA49" s="47"/>
      <c r="CB49" s="47"/>
      <c r="CC49" s="47"/>
      <c r="CD49" s="47"/>
      <c r="CY49" s="12"/>
      <c r="CZ49" s="12"/>
    </row>
    <row r="50" spans="1:105" s="11" customFormat="1" ht="15.75" customHeight="1" x14ac:dyDescent="0.15">
      <c r="A50" s="48"/>
      <c r="B50" s="22"/>
      <c r="C50" s="62"/>
      <c r="D50" s="58"/>
      <c r="E50" s="58"/>
      <c r="F50" s="58"/>
      <c r="G50" s="30"/>
      <c r="H50" s="52"/>
      <c r="I50" s="52"/>
      <c r="J50" s="52"/>
      <c r="K50" s="52"/>
      <c r="L50" s="52"/>
      <c r="M50" s="52"/>
      <c r="N50" s="58"/>
      <c r="O50" s="58"/>
      <c r="P50" s="58"/>
      <c r="Q50" s="58"/>
      <c r="R50" s="58"/>
      <c r="S50" s="58"/>
      <c r="T50" s="62"/>
      <c r="U50" s="28"/>
      <c r="V50" s="27"/>
      <c r="W50" s="28"/>
      <c r="X50" s="29"/>
      <c r="Y50" s="27"/>
      <c r="Z50" s="30"/>
      <c r="AA50" s="28"/>
      <c r="AB50" s="31"/>
      <c r="AC50" s="27"/>
      <c r="AD50" s="30"/>
      <c r="AE50" s="28"/>
      <c r="AF50" s="27"/>
      <c r="AG50" s="32"/>
      <c r="AH50" s="27"/>
      <c r="AI50" s="28"/>
      <c r="AJ50" s="32"/>
      <c r="AK50" s="33"/>
      <c r="AL50" s="28"/>
      <c r="AM50" s="33"/>
      <c r="AN50" s="28"/>
      <c r="AO50" s="35"/>
      <c r="AP50" s="53"/>
      <c r="AQ50" s="54"/>
      <c r="AR50" s="53"/>
      <c r="AS50" s="54"/>
      <c r="AT50" s="53"/>
      <c r="AU50" s="54"/>
      <c r="AV50" s="55"/>
      <c r="AW50" s="56"/>
      <c r="AX50" s="57"/>
      <c r="AY50" s="41"/>
      <c r="BF50" s="6"/>
      <c r="BG50" s="6"/>
      <c r="BH50" s="6"/>
      <c r="BI50" s="6"/>
      <c r="BJ50" s="6"/>
      <c r="BK50" s="6"/>
      <c r="BL50" s="6"/>
      <c r="BM50" s="6"/>
      <c r="BN50" s="6"/>
      <c r="BO50" s="6"/>
      <c r="BP50" s="42"/>
      <c r="BQ50" s="43"/>
      <c r="BR50" s="43"/>
      <c r="BS50" s="43"/>
      <c r="BT50" s="43"/>
      <c r="BU50" s="43"/>
      <c r="BV50" s="65"/>
      <c r="BW50" s="46"/>
      <c r="BX50" s="47"/>
      <c r="BY50" s="47"/>
      <c r="BZ50" s="47"/>
      <c r="CA50" s="47"/>
      <c r="CB50" s="47"/>
      <c r="CC50" s="47"/>
      <c r="CD50" s="47"/>
      <c r="CY50" s="12"/>
      <c r="CZ50" s="12"/>
    </row>
    <row r="51" spans="1:105" s="11" customFormat="1" ht="11.25" customHeight="1" x14ac:dyDescent="0.15">
      <c r="A51" s="48"/>
      <c r="B51" s="22"/>
      <c r="C51" s="27"/>
      <c r="D51" s="49"/>
      <c r="E51" s="30"/>
      <c r="F51" s="30"/>
      <c r="G51" s="30"/>
      <c r="H51" s="52"/>
      <c r="I51" s="52"/>
      <c r="J51" s="52"/>
      <c r="K51" s="52"/>
      <c r="L51" s="52"/>
      <c r="M51" s="52"/>
      <c r="N51" s="52"/>
      <c r="O51" s="52"/>
      <c r="P51" s="52"/>
      <c r="Q51" s="52"/>
      <c r="R51" s="52"/>
      <c r="S51" s="52"/>
      <c r="T51" s="27"/>
      <c r="U51" s="28"/>
      <c r="V51" s="27"/>
      <c r="W51" s="28"/>
      <c r="X51" s="29"/>
      <c r="Y51" s="27"/>
      <c r="Z51" s="30"/>
      <c r="AA51" s="28"/>
      <c r="AB51" s="31"/>
      <c r="AC51" s="27"/>
      <c r="AD51" s="30"/>
      <c r="AE51" s="28"/>
      <c r="AF51" s="27"/>
      <c r="AG51" s="32"/>
      <c r="AH51" s="27"/>
      <c r="AI51" s="28"/>
      <c r="AJ51" s="32"/>
      <c r="AK51" s="33"/>
      <c r="AL51" s="28"/>
      <c r="AM51" s="33"/>
      <c r="AN51" s="28"/>
      <c r="AO51" s="35"/>
      <c r="AP51" s="53"/>
      <c r="AQ51" s="54"/>
      <c r="AR51" s="53"/>
      <c r="AS51" s="54"/>
      <c r="AT51" s="53"/>
      <c r="AU51" s="54"/>
      <c r="AV51" s="55"/>
      <c r="AW51" s="56"/>
      <c r="AX51" s="57"/>
      <c r="AY51" s="41"/>
      <c r="BF51" s="6"/>
      <c r="BG51" s="6"/>
      <c r="BH51" s="6"/>
      <c r="BI51" s="6"/>
      <c r="BJ51" s="6"/>
      <c r="BK51" s="6"/>
      <c r="BL51" s="6"/>
      <c r="BM51" s="6"/>
      <c r="BN51" s="6"/>
      <c r="BO51" s="6"/>
      <c r="BP51" s="42"/>
      <c r="BQ51" s="43"/>
      <c r="BR51" s="43"/>
      <c r="BS51" s="43"/>
      <c r="BT51" s="43"/>
      <c r="BU51" s="43"/>
      <c r="BV51" s="65"/>
      <c r="BW51" s="65"/>
      <c r="BX51" s="47"/>
      <c r="BY51" s="47"/>
      <c r="BZ51" s="47"/>
      <c r="CA51" s="47"/>
      <c r="CB51" s="47"/>
      <c r="CC51" s="47"/>
      <c r="CD51" s="47"/>
      <c r="CE51" s="47"/>
      <c r="CY51" s="12"/>
      <c r="CZ51" s="12"/>
    </row>
    <row r="52" spans="1:105" s="11" customFormat="1" ht="11.25" customHeight="1" x14ac:dyDescent="0.15">
      <c r="A52" s="48"/>
      <c r="B52" s="22"/>
      <c r="C52" s="27"/>
      <c r="D52" s="49"/>
      <c r="E52" s="30"/>
      <c r="F52" s="30"/>
      <c r="G52" s="30"/>
      <c r="H52" s="52"/>
      <c r="I52" s="52"/>
      <c r="J52" s="52"/>
      <c r="K52" s="52"/>
      <c r="L52" s="52"/>
      <c r="M52" s="52"/>
      <c r="N52" s="52"/>
      <c r="O52" s="52"/>
      <c r="P52" s="52"/>
      <c r="Q52" s="52"/>
      <c r="R52" s="52"/>
      <c r="S52" s="52"/>
      <c r="T52" s="27"/>
      <c r="U52" s="28"/>
      <c r="V52" s="27"/>
      <c r="W52" s="28"/>
      <c r="X52" s="29"/>
      <c r="Y52" s="27"/>
      <c r="Z52" s="30"/>
      <c r="AA52" s="28"/>
      <c r="AB52" s="31"/>
      <c r="AC52" s="27"/>
      <c r="AD52" s="30"/>
      <c r="AE52" s="28"/>
      <c r="AF52" s="27"/>
      <c r="AG52" s="32"/>
      <c r="AH52" s="27"/>
      <c r="AI52" s="28"/>
      <c r="AJ52" s="32"/>
      <c r="AK52" s="33"/>
      <c r="AL52" s="28"/>
      <c r="AM52" s="33"/>
      <c r="AN52" s="28"/>
      <c r="AO52" s="35"/>
      <c r="AP52" s="53"/>
      <c r="AQ52" s="54"/>
      <c r="AR52" s="53"/>
      <c r="AS52" s="54"/>
      <c r="AT52" s="53"/>
      <c r="AU52" s="54"/>
      <c r="AV52" s="55"/>
      <c r="AW52" s="56"/>
      <c r="AX52" s="57"/>
      <c r="AY52" s="41"/>
      <c r="BF52" s="6"/>
      <c r="BG52" s="6"/>
      <c r="BH52" s="6"/>
      <c r="BI52" s="6"/>
      <c r="BJ52" s="6"/>
      <c r="BK52" s="6"/>
      <c r="BL52" s="6"/>
      <c r="BM52" s="6"/>
      <c r="BN52" s="6"/>
      <c r="BO52" s="6"/>
      <c r="BP52" s="42"/>
      <c r="BQ52" s="43"/>
      <c r="BR52" s="43"/>
      <c r="BS52" s="43"/>
      <c r="BT52" s="43"/>
      <c r="BU52" s="43"/>
      <c r="BV52" s="65"/>
      <c r="BW52" s="65"/>
      <c r="BX52" s="47"/>
      <c r="BY52" s="47"/>
      <c r="BZ52" s="47"/>
      <c r="CA52" s="47"/>
      <c r="CB52" s="47"/>
      <c r="CC52" s="47"/>
      <c r="CD52" s="47"/>
      <c r="CE52" s="47"/>
      <c r="CY52" s="12"/>
      <c r="CZ52" s="12"/>
    </row>
    <row r="53" spans="1:105" s="11" customFormat="1" ht="11.25" customHeight="1" x14ac:dyDescent="0.15">
      <c r="A53" s="48"/>
      <c r="B53" s="22"/>
      <c r="C53" s="27"/>
      <c r="D53" s="49"/>
      <c r="E53" s="30"/>
      <c r="F53" s="30"/>
      <c r="G53" s="30"/>
      <c r="H53" s="52"/>
      <c r="I53" s="52"/>
      <c r="J53" s="52"/>
      <c r="K53" s="52"/>
      <c r="L53" s="52"/>
      <c r="M53" s="52"/>
      <c r="N53" s="52"/>
      <c r="O53" s="52"/>
      <c r="P53" s="52"/>
      <c r="Q53" s="52"/>
      <c r="R53" s="52"/>
      <c r="S53" s="52"/>
      <c r="T53" s="27"/>
      <c r="U53" s="28"/>
      <c r="V53" s="27"/>
      <c r="W53" s="28"/>
      <c r="X53" s="29"/>
      <c r="Y53" s="27"/>
      <c r="Z53" s="30"/>
      <c r="AA53" s="28"/>
      <c r="AB53" s="31"/>
      <c r="AC53" s="27"/>
      <c r="AD53" s="30"/>
      <c r="AE53" s="28"/>
      <c r="AF53" s="27"/>
      <c r="AG53" s="32"/>
      <c r="AH53" s="27"/>
      <c r="AI53" s="28"/>
      <c r="AJ53" s="32"/>
      <c r="AK53" s="33"/>
      <c r="AL53" s="28"/>
      <c r="AM53" s="33"/>
      <c r="AN53" s="28"/>
      <c r="AO53" s="35"/>
      <c r="AP53" s="53"/>
      <c r="AQ53" s="54"/>
      <c r="AR53" s="53"/>
      <c r="AS53" s="54"/>
      <c r="AT53" s="53"/>
      <c r="AU53" s="54"/>
      <c r="AV53" s="55"/>
      <c r="AW53" s="56"/>
      <c r="AX53" s="57"/>
      <c r="AY53" s="41"/>
      <c r="BF53" s="6"/>
      <c r="BG53" s="6"/>
      <c r="BH53" s="6"/>
      <c r="BI53" s="6"/>
      <c r="BJ53" s="6"/>
      <c r="BK53" s="6"/>
      <c r="BL53" s="6"/>
      <c r="BM53" s="6"/>
      <c r="BN53" s="6"/>
      <c r="BO53" s="6"/>
      <c r="BP53" s="42"/>
      <c r="BQ53" s="43"/>
      <c r="BR53" s="43"/>
      <c r="BS53" s="43"/>
      <c r="BT53" s="43"/>
      <c r="BU53" s="43"/>
      <c r="BV53" s="65"/>
      <c r="BW53" s="65"/>
      <c r="BX53" s="47"/>
      <c r="BY53" s="47"/>
      <c r="BZ53" s="47"/>
      <c r="CA53" s="47"/>
      <c r="CB53" s="47"/>
      <c r="CC53" s="47"/>
      <c r="CD53" s="47"/>
      <c r="CE53" s="47"/>
      <c r="CY53" s="12"/>
      <c r="CZ53" s="12"/>
    </row>
    <row r="54" spans="1:105" s="11" customFormat="1" ht="11.25" x14ac:dyDescent="0.15">
      <c r="A54" s="48"/>
      <c r="B54" s="22"/>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c r="AC54" s="27"/>
      <c r="AD54" s="30"/>
      <c r="AE54" s="28"/>
      <c r="AF54" s="27"/>
      <c r="AG54" s="32"/>
      <c r="AH54" s="62"/>
      <c r="AI54" s="28"/>
      <c r="AJ54" s="32"/>
      <c r="AK54" s="69"/>
      <c r="AL54" s="28"/>
      <c r="AM54" s="69"/>
      <c r="AN54" s="28"/>
      <c r="AO54" s="35"/>
      <c r="AP54" s="53"/>
      <c r="AQ54" s="54"/>
      <c r="AR54" s="53"/>
      <c r="AS54" s="54"/>
      <c r="AT54" s="53"/>
      <c r="AU54" s="54"/>
      <c r="AV54" s="55"/>
      <c r="AW54" s="70"/>
      <c r="AX54" s="57"/>
      <c r="AY54" s="41"/>
      <c r="BF54" s="6"/>
      <c r="BG54" s="6"/>
      <c r="BH54" s="6"/>
      <c r="BI54" s="6"/>
      <c r="BJ54" s="6"/>
      <c r="BK54" s="6"/>
      <c r="BL54" s="6"/>
      <c r="BM54" s="6"/>
      <c r="BN54" s="6"/>
      <c r="BO54" s="6"/>
      <c r="BP54" s="42"/>
      <c r="BQ54" s="43"/>
      <c r="BR54" s="43"/>
      <c r="BS54" s="43"/>
      <c r="BT54" s="43"/>
      <c r="BU54" s="43"/>
      <c r="BV54" s="65"/>
      <c r="BW54" s="46"/>
      <c r="BX54" s="47"/>
      <c r="BY54" s="47"/>
      <c r="BZ54" s="47"/>
      <c r="CA54" s="47"/>
      <c r="CB54" s="47"/>
      <c r="CC54" s="47"/>
      <c r="CD54" s="47"/>
      <c r="CY54" s="12"/>
      <c r="CZ54" s="12"/>
    </row>
    <row r="55" spans="1:105" s="11" customFormat="1" ht="11.25" x14ac:dyDescent="0.15">
      <c r="A55" s="48"/>
      <c r="B55" s="22"/>
      <c r="C55" s="27"/>
      <c r="D55" s="49"/>
      <c r="E55" s="30"/>
      <c r="F55" s="30"/>
      <c r="G55" s="30"/>
      <c r="H55" s="52"/>
      <c r="I55" s="52"/>
      <c r="J55" s="52"/>
      <c r="K55" s="52"/>
      <c r="L55" s="52"/>
      <c r="M55" s="52"/>
      <c r="N55" s="52"/>
      <c r="O55" s="52"/>
      <c r="P55" s="52"/>
      <c r="Q55" s="52"/>
      <c r="R55" s="52"/>
      <c r="S55" s="52"/>
      <c r="T55" s="27"/>
      <c r="U55" s="28"/>
      <c r="V55" s="27"/>
      <c r="W55" s="28"/>
      <c r="X55" s="29"/>
      <c r="Y55" s="27"/>
      <c r="Z55" s="30"/>
      <c r="AA55" s="28"/>
      <c r="AB55" s="31"/>
      <c r="AC55" s="27"/>
      <c r="AD55" s="30"/>
      <c r="AE55" s="28"/>
      <c r="AF55" s="27"/>
      <c r="AG55" s="32"/>
      <c r="AH55" s="27"/>
      <c r="AI55" s="28"/>
      <c r="AJ55" s="32"/>
      <c r="AK55" s="33"/>
      <c r="AL55" s="28"/>
      <c r="AM55" s="33"/>
      <c r="AN55" s="28"/>
      <c r="AO55" s="35"/>
      <c r="AP55" s="53"/>
      <c r="AQ55" s="54"/>
      <c r="AR55" s="53"/>
      <c r="AS55" s="54"/>
      <c r="AT55" s="53"/>
      <c r="AU55" s="54"/>
      <c r="AV55" s="55"/>
      <c r="AW55" s="56"/>
      <c r="AX55" s="57"/>
      <c r="AY55" s="41"/>
      <c r="BF55" s="6"/>
      <c r="BG55" s="6"/>
      <c r="BH55" s="6"/>
      <c r="BI55" s="6"/>
      <c r="BJ55" s="6"/>
      <c r="BK55" s="6"/>
      <c r="BL55" s="6"/>
      <c r="BM55" s="6"/>
      <c r="BN55" s="6"/>
      <c r="BO55" s="6"/>
      <c r="BP55" s="42"/>
      <c r="BQ55" s="43"/>
      <c r="BR55" s="43"/>
      <c r="BS55" s="43"/>
      <c r="BT55" s="43"/>
      <c r="BU55" s="43"/>
      <c r="BV55" s="65"/>
      <c r="BW55" s="46"/>
      <c r="BX55" s="47"/>
      <c r="BY55" s="47"/>
      <c r="BZ55" s="47"/>
      <c r="CA55" s="47"/>
      <c r="CB55" s="47"/>
      <c r="CC55" s="47"/>
      <c r="CD55" s="47"/>
      <c r="CY55" s="12"/>
      <c r="CZ55" s="12"/>
    </row>
    <row r="56" spans="1:105" s="11" customFormat="1" ht="11.25" x14ac:dyDescent="0.15">
      <c r="A56" s="48"/>
      <c r="B56" s="22"/>
      <c r="C56" s="27"/>
      <c r="D56" s="49"/>
      <c r="E56" s="30"/>
      <c r="F56" s="30"/>
      <c r="G56" s="30"/>
      <c r="H56" s="52"/>
      <c r="I56" s="52"/>
      <c r="J56" s="52"/>
      <c r="K56" s="52"/>
      <c r="L56" s="52"/>
      <c r="M56" s="52"/>
      <c r="N56" s="52"/>
      <c r="O56" s="52"/>
      <c r="P56" s="52"/>
      <c r="Q56" s="52"/>
      <c r="R56" s="52"/>
      <c r="S56" s="52"/>
      <c r="T56" s="27"/>
      <c r="U56" s="28"/>
      <c r="V56" s="27"/>
      <c r="W56" s="28"/>
      <c r="X56" s="29"/>
      <c r="Y56" s="27"/>
      <c r="Z56" s="30"/>
      <c r="AA56" s="28"/>
      <c r="AB56" s="31"/>
      <c r="AC56" s="27"/>
      <c r="AD56" s="30"/>
      <c r="AE56" s="28"/>
      <c r="AF56" s="27"/>
      <c r="AG56" s="32"/>
      <c r="AH56" s="27"/>
      <c r="AI56" s="28"/>
      <c r="AJ56" s="32"/>
      <c r="AK56" s="33"/>
      <c r="AL56" s="28"/>
      <c r="AM56" s="33"/>
      <c r="AN56" s="28"/>
      <c r="AO56" s="35"/>
      <c r="AP56" s="53"/>
      <c r="AQ56" s="54"/>
      <c r="AR56" s="53"/>
      <c r="AS56" s="54"/>
      <c r="AT56" s="53"/>
      <c r="AU56" s="54"/>
      <c r="AV56" s="55"/>
      <c r="AW56" s="56"/>
      <c r="AX56" s="57"/>
      <c r="AY56" s="41"/>
      <c r="BF56" s="6"/>
      <c r="BG56" s="6"/>
      <c r="BH56" s="6"/>
      <c r="BI56" s="6"/>
      <c r="BJ56" s="6"/>
      <c r="BK56" s="6"/>
      <c r="BL56" s="6"/>
      <c r="BM56" s="6"/>
      <c r="BN56" s="6"/>
      <c r="BO56" s="6"/>
      <c r="BP56" s="42"/>
      <c r="BQ56" s="43"/>
      <c r="BR56" s="43"/>
      <c r="BS56" s="43"/>
      <c r="BT56" s="43"/>
      <c r="BU56" s="43"/>
      <c r="BV56" s="65"/>
      <c r="BW56" s="46"/>
      <c r="BX56" s="47"/>
      <c r="BY56" s="47"/>
      <c r="BZ56" s="47"/>
      <c r="CA56" s="47"/>
      <c r="CB56" s="47"/>
      <c r="CC56" s="47"/>
      <c r="CD56" s="47"/>
      <c r="CY56" s="12"/>
      <c r="CZ56" s="12"/>
    </row>
    <row r="57" spans="1:105" s="11" customFormat="1" ht="11.25" x14ac:dyDescent="0.15">
      <c r="A57" s="73"/>
      <c r="B57" s="74"/>
      <c r="C57" s="75"/>
      <c r="D57" s="76"/>
      <c r="E57" s="77"/>
      <c r="F57" s="77"/>
      <c r="G57" s="77"/>
      <c r="H57" s="78"/>
      <c r="I57" s="78"/>
      <c r="J57" s="78"/>
      <c r="K57" s="78"/>
      <c r="L57" s="78"/>
      <c r="M57" s="78"/>
      <c r="N57" s="78"/>
      <c r="O57" s="78"/>
      <c r="P57" s="78"/>
      <c r="Q57" s="78"/>
      <c r="R57" s="78"/>
      <c r="S57" s="78"/>
      <c r="T57" s="75"/>
      <c r="U57" s="71"/>
      <c r="V57" s="79"/>
      <c r="W57" s="80"/>
      <c r="X57" s="81"/>
      <c r="Y57" s="75"/>
      <c r="Z57" s="77"/>
      <c r="AA57" s="71"/>
      <c r="AB57" s="82"/>
      <c r="AC57" s="75"/>
      <c r="AD57" s="77"/>
      <c r="AE57" s="71"/>
      <c r="AF57" s="75"/>
      <c r="AG57" s="83"/>
      <c r="AH57" s="84"/>
      <c r="AI57" s="85"/>
      <c r="AJ57" s="83"/>
      <c r="AK57" s="86"/>
      <c r="AL57" s="85"/>
      <c r="AM57" s="86"/>
      <c r="AN57" s="85"/>
      <c r="AO57" s="35"/>
      <c r="AP57" s="87"/>
      <c r="AQ57" s="88"/>
      <c r="AR57" s="87"/>
      <c r="AS57" s="88"/>
      <c r="AT57" s="87"/>
      <c r="AU57" s="88"/>
      <c r="AV57" s="89"/>
      <c r="AW57" s="90"/>
      <c r="AX57" s="91"/>
      <c r="AY57" s="41"/>
      <c r="BF57" s="6"/>
      <c r="BG57" s="6"/>
      <c r="BH57" s="6"/>
      <c r="BI57" s="6"/>
      <c r="BJ57" s="6"/>
      <c r="BK57" s="6"/>
      <c r="BL57" s="6"/>
      <c r="BM57" s="6"/>
      <c r="BN57" s="6"/>
      <c r="BO57" s="6"/>
      <c r="BP57" s="42"/>
      <c r="BQ57" s="43"/>
      <c r="BR57" s="43"/>
      <c r="BS57" s="43"/>
      <c r="BT57" s="43"/>
      <c r="BU57" s="43"/>
      <c r="BV57" s="65"/>
      <c r="BW57" s="46"/>
      <c r="BX57" s="47"/>
      <c r="BY57" s="47"/>
      <c r="BZ57" s="47"/>
      <c r="CA57" s="47"/>
      <c r="CB57" s="47"/>
      <c r="CC57" s="47"/>
      <c r="CD57" s="47"/>
      <c r="CY57" s="12"/>
      <c r="CZ57" s="12"/>
    </row>
    <row r="58" spans="1:105" s="11" customFormat="1" ht="15" customHeight="1" thickBot="1" x14ac:dyDescent="0.2">
      <c r="A58" s="216"/>
      <c r="B58" s="92"/>
      <c r="C58" s="93"/>
      <c r="D58" s="94"/>
      <c r="E58" s="95"/>
      <c r="F58" s="96"/>
      <c r="G58" s="97"/>
      <c r="H58" s="97"/>
      <c r="I58" s="97"/>
      <c r="J58" s="97"/>
      <c r="K58" s="97"/>
      <c r="L58" s="97"/>
      <c r="M58" s="97"/>
      <c r="N58" s="97"/>
      <c r="O58" s="97"/>
      <c r="P58" s="97"/>
      <c r="Q58" s="97"/>
      <c r="R58" s="97"/>
      <c r="S58" s="97"/>
      <c r="T58" s="98"/>
      <c r="U58" s="99"/>
      <c r="V58" s="98"/>
      <c r="W58" s="99"/>
      <c r="X58" s="98"/>
      <c r="Y58" s="98"/>
      <c r="Z58" s="95"/>
      <c r="AA58" s="94"/>
      <c r="AB58" s="93"/>
      <c r="AC58" s="98"/>
      <c r="AD58" s="95"/>
      <c r="AE58" s="99"/>
      <c r="AF58" s="93"/>
      <c r="AG58" s="94"/>
      <c r="AH58" s="98"/>
      <c r="AI58" s="99"/>
      <c r="AJ58" s="94"/>
      <c r="AK58" s="98"/>
      <c r="AL58" s="99"/>
      <c r="AM58" s="98"/>
      <c r="AN58" s="99"/>
      <c r="AO58" s="100"/>
      <c r="AP58" s="101"/>
      <c r="AQ58" s="102"/>
      <c r="AR58" s="101"/>
      <c r="AS58" s="102"/>
      <c r="AT58" s="101"/>
      <c r="AU58" s="102"/>
      <c r="AV58" s="103"/>
      <c r="AW58" s="104"/>
      <c r="AX58" s="105"/>
      <c r="AY58" s="41"/>
      <c r="BF58" s="6"/>
      <c r="BG58" s="6"/>
      <c r="BH58" s="6"/>
      <c r="BI58" s="6"/>
      <c r="BJ58" s="6"/>
      <c r="BK58" s="6"/>
      <c r="BL58" s="6"/>
      <c r="BM58" s="6"/>
      <c r="BN58" s="6"/>
      <c r="BO58" s="6"/>
      <c r="BP58" s="42"/>
      <c r="BQ58" s="43"/>
      <c r="BR58" s="43"/>
      <c r="BS58" s="43"/>
      <c r="BT58" s="43"/>
      <c r="BU58" s="43"/>
      <c r="BV58" s="65"/>
      <c r="BW58" s="46"/>
      <c r="BX58" s="47"/>
      <c r="BY58" s="47"/>
      <c r="BZ58" s="47"/>
      <c r="CA58" s="47"/>
      <c r="CB58" s="47"/>
      <c r="CC58" s="47"/>
      <c r="CD58" s="47"/>
      <c r="CY58" s="12"/>
      <c r="CZ58" s="12"/>
    </row>
    <row r="59" spans="1:105" s="11" customFormat="1" ht="30" customHeight="1" thickTop="1" x14ac:dyDescent="0.2">
      <c r="A59" s="106"/>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554"/>
      <c r="B60" s="218"/>
      <c r="C60" s="554"/>
      <c r="D60" s="562"/>
      <c r="E60" s="563"/>
      <c r="F60" s="563"/>
      <c r="G60" s="563"/>
      <c r="H60" s="563"/>
      <c r="I60" s="563"/>
      <c r="J60" s="563"/>
      <c r="K60" s="563"/>
      <c r="L60" s="563"/>
      <c r="M60" s="563"/>
      <c r="N60" s="563"/>
      <c r="O60" s="563"/>
      <c r="P60" s="563"/>
      <c r="Q60" s="563"/>
      <c r="R60" s="563"/>
      <c r="S60" s="563"/>
      <c r="T60" s="564"/>
      <c r="U60" s="624"/>
      <c r="V60" s="624"/>
      <c r="W60" s="548"/>
      <c r="X60" s="724"/>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556"/>
      <c r="B61" s="219"/>
      <c r="C61" s="556"/>
      <c r="D61" s="13"/>
      <c r="E61" s="108"/>
      <c r="F61" s="15"/>
      <c r="G61" s="15"/>
      <c r="H61" s="15"/>
      <c r="I61" s="16"/>
      <c r="J61" s="16"/>
      <c r="K61" s="16"/>
      <c r="L61" s="16"/>
      <c r="M61" s="16"/>
      <c r="N61" s="16"/>
      <c r="O61" s="16"/>
      <c r="P61" s="16"/>
      <c r="Q61" s="16"/>
      <c r="R61" s="16"/>
      <c r="S61" s="16"/>
      <c r="T61" s="17"/>
      <c r="U61" s="223"/>
      <c r="V61" s="223"/>
      <c r="W61" s="548"/>
      <c r="X61" s="724"/>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731"/>
      <c r="B62" s="732"/>
      <c r="C62" s="109"/>
      <c r="D62" s="23"/>
      <c r="E62" s="24"/>
      <c r="F62" s="25"/>
      <c r="G62" s="25"/>
      <c r="H62" s="25"/>
      <c r="I62" s="25"/>
      <c r="J62" s="25"/>
      <c r="K62" s="25"/>
      <c r="L62" s="25"/>
      <c r="M62" s="25"/>
      <c r="N62" s="25"/>
      <c r="O62" s="25"/>
      <c r="P62" s="25"/>
      <c r="Q62" s="25"/>
      <c r="R62" s="25"/>
      <c r="S62" s="25"/>
      <c r="T62" s="34"/>
      <c r="U62" s="110"/>
      <c r="V62" s="110"/>
      <c r="W62" s="111"/>
      <c r="X62" s="112"/>
      <c r="Y62" s="113"/>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c r="BR62" s="42"/>
      <c r="BS62" s="42"/>
      <c r="BT62" s="42"/>
      <c r="BU62" s="6"/>
      <c r="BV62" s="6"/>
      <c r="BW62" s="6"/>
      <c r="BX62" s="6"/>
      <c r="BY62" s="116"/>
      <c r="BZ62" s="116"/>
      <c r="CA62" s="116"/>
      <c r="CB62" s="47"/>
      <c r="CC62" s="6"/>
      <c r="CZ62" s="12"/>
      <c r="DA62" s="12"/>
    </row>
    <row r="63" spans="1:105" s="11" customFormat="1" ht="15" customHeight="1" x14ac:dyDescent="0.15">
      <c r="A63" s="733"/>
      <c r="B63" s="48"/>
      <c r="C63" s="117"/>
      <c r="D63" s="58"/>
      <c r="E63" s="58"/>
      <c r="F63" s="30"/>
      <c r="G63" s="30"/>
      <c r="H63" s="30"/>
      <c r="I63" s="30"/>
      <c r="J63" s="30"/>
      <c r="K63" s="30"/>
      <c r="L63" s="30"/>
      <c r="M63" s="30"/>
      <c r="N63" s="30"/>
      <c r="O63" s="30"/>
      <c r="P63" s="30"/>
      <c r="Q63" s="30"/>
      <c r="R63" s="30"/>
      <c r="S63" s="30"/>
      <c r="T63" s="28"/>
      <c r="U63" s="58"/>
      <c r="V63" s="118"/>
      <c r="W63" s="33"/>
      <c r="X63" s="53"/>
      <c r="Y63" s="113"/>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c r="BR63" s="42"/>
      <c r="BS63" s="42"/>
      <c r="BT63" s="42"/>
      <c r="BU63" s="6"/>
      <c r="BV63" s="6"/>
      <c r="BW63" s="6"/>
      <c r="BX63" s="6"/>
      <c r="BY63" s="116"/>
      <c r="BZ63" s="116"/>
      <c r="CA63" s="116"/>
      <c r="CB63" s="47"/>
      <c r="CC63" s="6"/>
      <c r="CZ63" s="12"/>
      <c r="DA63" s="12"/>
    </row>
    <row r="64" spans="1:105" s="11" customFormat="1" ht="15.75" customHeight="1" x14ac:dyDescent="0.15">
      <c r="A64" s="535"/>
      <c r="B64" s="48"/>
      <c r="C64" s="117"/>
      <c r="D64" s="30"/>
      <c r="E64" s="30"/>
      <c r="F64" s="30"/>
      <c r="G64" s="30"/>
      <c r="H64" s="30"/>
      <c r="I64" s="30"/>
      <c r="J64" s="30"/>
      <c r="K64" s="30"/>
      <c r="L64" s="30"/>
      <c r="M64" s="30"/>
      <c r="N64" s="30"/>
      <c r="O64" s="30"/>
      <c r="P64" s="30"/>
      <c r="Q64" s="30"/>
      <c r="R64" s="30"/>
      <c r="S64" s="30"/>
      <c r="T64" s="28"/>
      <c r="U64" s="118"/>
      <c r="V64" s="118"/>
      <c r="W64" s="33"/>
      <c r="X64" s="53"/>
      <c r="Y64" s="113"/>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c r="BR64" s="42"/>
      <c r="BS64" s="42"/>
      <c r="BT64" s="42"/>
      <c r="BU64" s="6"/>
      <c r="BV64" s="6"/>
      <c r="BW64" s="6"/>
      <c r="BX64" s="6"/>
      <c r="BY64" s="116"/>
      <c r="BZ64" s="116"/>
      <c r="CA64" s="116"/>
      <c r="CB64" s="47"/>
      <c r="CC64" s="6"/>
      <c r="CZ64" s="12"/>
      <c r="DA64" s="12"/>
    </row>
    <row r="65" spans="1:105" s="11" customFormat="1" ht="15" customHeight="1" x14ac:dyDescent="0.15">
      <c r="A65" s="734"/>
      <c r="B65" s="48"/>
      <c r="C65" s="22"/>
      <c r="D65" s="58"/>
      <c r="E65" s="58"/>
      <c r="F65" s="58"/>
      <c r="G65" s="58"/>
      <c r="H65" s="30"/>
      <c r="I65" s="30"/>
      <c r="J65" s="30"/>
      <c r="K65" s="30"/>
      <c r="L65" s="30"/>
      <c r="M65" s="30"/>
      <c r="N65" s="30"/>
      <c r="O65" s="58"/>
      <c r="P65" s="58"/>
      <c r="Q65" s="58"/>
      <c r="R65" s="58"/>
      <c r="S65" s="58"/>
      <c r="T65" s="58"/>
      <c r="U65" s="118"/>
      <c r="V65" s="118"/>
      <c r="W65" s="33"/>
      <c r="X65" s="53"/>
      <c r="Y65" s="113"/>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c r="BR65" s="42"/>
      <c r="BS65" s="42"/>
      <c r="BT65" s="42"/>
      <c r="BU65" s="6"/>
      <c r="BV65" s="6"/>
      <c r="BW65" s="6"/>
      <c r="BX65" s="6"/>
      <c r="BY65" s="116"/>
      <c r="BZ65" s="116"/>
      <c r="CA65" s="116"/>
      <c r="CB65" s="47"/>
      <c r="CC65" s="6"/>
      <c r="CZ65" s="12"/>
      <c r="DA65" s="12"/>
    </row>
    <row r="66" spans="1:105" s="11" customFormat="1" ht="15.75" customHeight="1" x14ac:dyDescent="0.15">
      <c r="A66" s="541"/>
      <c r="B66" s="542"/>
      <c r="C66" s="117"/>
      <c r="D66" s="27"/>
      <c r="E66" s="49"/>
      <c r="F66" s="30"/>
      <c r="G66" s="30"/>
      <c r="H66" s="30"/>
      <c r="I66" s="30"/>
      <c r="J66" s="30"/>
      <c r="K66" s="30"/>
      <c r="L66" s="30"/>
      <c r="M66" s="30"/>
      <c r="N66" s="30"/>
      <c r="O66" s="30"/>
      <c r="P66" s="30"/>
      <c r="Q66" s="30"/>
      <c r="R66" s="30"/>
      <c r="S66" s="49"/>
      <c r="T66" s="28"/>
      <c r="U66" s="118"/>
      <c r="V66" s="118"/>
      <c r="W66" s="33"/>
      <c r="X66" s="53"/>
      <c r="Y66" s="113"/>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c r="BR66" s="42"/>
      <c r="BS66" s="42"/>
      <c r="BT66" s="42"/>
      <c r="BU66" s="6"/>
      <c r="BV66" s="6"/>
      <c r="BW66" s="6"/>
      <c r="BX66" s="6"/>
      <c r="BY66" s="116"/>
      <c r="BZ66" s="116"/>
      <c r="CA66" s="116"/>
      <c r="CB66" s="47"/>
      <c r="CC66" s="6"/>
      <c r="CZ66" s="12"/>
      <c r="DA66" s="12"/>
    </row>
    <row r="67" spans="1:105" s="11" customFormat="1" ht="15" customHeight="1" x14ac:dyDescent="0.15">
      <c r="A67" s="541"/>
      <c r="B67" s="542"/>
      <c r="C67" s="29"/>
      <c r="D67" s="27"/>
      <c r="E67" s="49"/>
      <c r="F67" s="30"/>
      <c r="G67" s="30"/>
      <c r="H67" s="30"/>
      <c r="I67" s="30"/>
      <c r="J67" s="30"/>
      <c r="K67" s="30"/>
      <c r="L67" s="30"/>
      <c r="M67" s="30"/>
      <c r="N67" s="30"/>
      <c r="O67" s="30"/>
      <c r="P67" s="49"/>
      <c r="Q67" s="49"/>
      <c r="R67" s="30"/>
      <c r="S67" s="49"/>
      <c r="T67" s="28"/>
      <c r="U67" s="118"/>
      <c r="V67" s="118"/>
      <c r="W67" s="33"/>
      <c r="X67" s="53"/>
      <c r="Y67" s="113"/>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c r="BR67" s="42"/>
      <c r="BS67" s="42"/>
      <c r="BT67" s="42"/>
      <c r="BU67" s="6"/>
      <c r="BV67" s="6"/>
      <c r="BW67" s="6"/>
      <c r="BX67" s="6"/>
      <c r="BY67" s="116"/>
      <c r="BZ67" s="116"/>
      <c r="CA67" s="116"/>
      <c r="CB67" s="47"/>
      <c r="CC67" s="6"/>
      <c r="CZ67" s="12"/>
      <c r="DA67" s="12"/>
    </row>
    <row r="68" spans="1:105" s="11" customFormat="1" ht="18" customHeight="1" x14ac:dyDescent="0.15">
      <c r="A68" s="565"/>
      <c r="B68" s="566"/>
      <c r="C68" s="117"/>
      <c r="D68" s="27"/>
      <c r="E68" s="49"/>
      <c r="F68" s="30"/>
      <c r="G68" s="30"/>
      <c r="H68" s="30"/>
      <c r="I68" s="30"/>
      <c r="J68" s="30"/>
      <c r="K68" s="30"/>
      <c r="L68" s="30"/>
      <c r="M68" s="30"/>
      <c r="N68" s="30"/>
      <c r="O68" s="30"/>
      <c r="P68" s="49"/>
      <c r="Q68" s="49"/>
      <c r="R68" s="30"/>
      <c r="S68" s="49"/>
      <c r="T68" s="28"/>
      <c r="U68" s="118"/>
      <c r="V68" s="118"/>
      <c r="W68" s="33"/>
      <c r="X68" s="53"/>
      <c r="Y68" s="113"/>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c r="BR68" s="42"/>
      <c r="BS68" s="42"/>
      <c r="BT68" s="42"/>
      <c r="BU68" s="6"/>
      <c r="BV68" s="6"/>
      <c r="BW68" s="6"/>
      <c r="BX68" s="6"/>
      <c r="BY68" s="116"/>
      <c r="BZ68" s="116"/>
      <c r="CA68" s="116"/>
      <c r="CB68" s="47"/>
      <c r="CC68" s="6"/>
      <c r="CZ68" s="12"/>
      <c r="DA68" s="12"/>
    </row>
    <row r="69" spans="1:105" s="11" customFormat="1" ht="12.75" customHeight="1" x14ac:dyDescent="0.15">
      <c r="A69" s="567"/>
      <c r="B69" s="568"/>
      <c r="C69" s="29"/>
      <c r="D69" s="27"/>
      <c r="E69" s="49"/>
      <c r="F69" s="30"/>
      <c r="G69" s="30"/>
      <c r="H69" s="30"/>
      <c r="I69" s="30"/>
      <c r="J69" s="30"/>
      <c r="K69" s="30"/>
      <c r="L69" s="30"/>
      <c r="M69" s="30"/>
      <c r="N69" s="30"/>
      <c r="O69" s="30"/>
      <c r="P69" s="49"/>
      <c r="Q69" s="49"/>
      <c r="R69" s="30"/>
      <c r="S69" s="49"/>
      <c r="T69" s="28"/>
      <c r="U69" s="118"/>
      <c r="V69" s="118"/>
      <c r="W69" s="33"/>
      <c r="X69" s="53"/>
      <c r="Y69" s="113"/>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c r="BR69" s="42"/>
      <c r="BS69" s="42"/>
      <c r="BT69" s="42"/>
      <c r="BU69" s="6"/>
      <c r="BV69" s="6"/>
      <c r="BW69" s="6"/>
      <c r="BX69" s="6"/>
      <c r="BY69" s="116"/>
      <c r="BZ69" s="116"/>
      <c r="CA69" s="116"/>
      <c r="CB69" s="47"/>
      <c r="CC69" s="6"/>
      <c r="CZ69" s="12"/>
      <c r="DA69" s="12"/>
    </row>
    <row r="70" spans="1:105" s="11" customFormat="1" ht="16.5" customHeight="1" x14ac:dyDescent="0.15">
      <c r="A70" s="541"/>
      <c r="B70" s="542"/>
      <c r="C70" s="29"/>
      <c r="D70" s="27"/>
      <c r="E70" s="49"/>
      <c r="F70" s="30"/>
      <c r="G70" s="30"/>
      <c r="H70" s="30"/>
      <c r="I70" s="30"/>
      <c r="J70" s="30"/>
      <c r="K70" s="30"/>
      <c r="L70" s="30"/>
      <c r="M70" s="30"/>
      <c r="N70" s="30"/>
      <c r="O70" s="30"/>
      <c r="P70" s="49"/>
      <c r="Q70" s="49"/>
      <c r="R70" s="30"/>
      <c r="S70" s="49"/>
      <c r="T70" s="28"/>
      <c r="U70" s="118"/>
      <c r="V70" s="118"/>
      <c r="W70" s="33"/>
      <c r="X70" s="53"/>
      <c r="Y70" s="113"/>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c r="BR70" s="42"/>
      <c r="BS70" s="42"/>
      <c r="BT70" s="42"/>
      <c r="BU70" s="6"/>
      <c r="BV70" s="6"/>
      <c r="BW70" s="6"/>
      <c r="BX70" s="6"/>
      <c r="BY70" s="116"/>
      <c r="BZ70" s="116"/>
      <c r="CA70" s="116"/>
      <c r="CB70" s="47"/>
      <c r="CC70" s="6"/>
      <c r="CZ70" s="12"/>
      <c r="DA70" s="12"/>
    </row>
    <row r="71" spans="1:105" s="11" customFormat="1" ht="16.5" customHeight="1" x14ac:dyDescent="0.15">
      <c r="A71" s="541"/>
      <c r="B71" s="542"/>
      <c r="C71" s="29"/>
      <c r="D71" s="27"/>
      <c r="E71" s="49"/>
      <c r="F71" s="30"/>
      <c r="G71" s="30"/>
      <c r="H71" s="30"/>
      <c r="I71" s="30"/>
      <c r="J71" s="30"/>
      <c r="K71" s="30"/>
      <c r="L71" s="30"/>
      <c r="M71" s="30"/>
      <c r="N71" s="30"/>
      <c r="O71" s="30"/>
      <c r="P71" s="30"/>
      <c r="Q71" s="30"/>
      <c r="R71" s="30"/>
      <c r="S71" s="49"/>
      <c r="T71" s="28"/>
      <c r="U71" s="118"/>
      <c r="V71" s="118"/>
      <c r="W71" s="33"/>
      <c r="X71" s="53"/>
      <c r="Y71" s="113"/>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c r="BR71" s="42"/>
      <c r="BS71" s="42"/>
      <c r="BT71" s="42"/>
      <c r="BU71" s="6"/>
      <c r="BV71" s="6"/>
      <c r="BW71" s="6"/>
      <c r="BX71" s="6"/>
      <c r="BY71" s="116"/>
      <c r="BZ71" s="116"/>
      <c r="CA71" s="116"/>
      <c r="CB71" s="47"/>
      <c r="CC71" s="6"/>
      <c r="CZ71" s="12"/>
      <c r="DA71" s="12"/>
    </row>
    <row r="72" spans="1:105" s="11" customFormat="1" ht="17.25" customHeight="1" x14ac:dyDescent="0.15">
      <c r="A72" s="543"/>
      <c r="B72" s="544"/>
      <c r="C72" s="119"/>
      <c r="D72" s="84"/>
      <c r="E72" s="120"/>
      <c r="F72" s="121"/>
      <c r="G72" s="121"/>
      <c r="H72" s="121"/>
      <c r="I72" s="121"/>
      <c r="J72" s="121"/>
      <c r="K72" s="121"/>
      <c r="L72" s="121"/>
      <c r="M72" s="121"/>
      <c r="N72" s="121"/>
      <c r="O72" s="121"/>
      <c r="P72" s="121"/>
      <c r="Q72" s="121"/>
      <c r="R72" s="121"/>
      <c r="S72" s="121"/>
      <c r="T72" s="85"/>
      <c r="U72" s="122"/>
      <c r="V72" s="122"/>
      <c r="W72" s="86"/>
      <c r="X72" s="123"/>
      <c r="Y72" s="113"/>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c r="BR72" s="42"/>
      <c r="BS72" s="42"/>
      <c r="BT72" s="42"/>
      <c r="BU72" s="6"/>
      <c r="BV72" s="6"/>
      <c r="BW72" s="6"/>
      <c r="BX72" s="6"/>
      <c r="BY72" s="116"/>
      <c r="BZ72" s="116"/>
      <c r="CA72" s="116"/>
      <c r="CB72" s="47"/>
      <c r="CC72" s="6"/>
      <c r="CZ72" s="12"/>
      <c r="DA72" s="12"/>
    </row>
    <row r="73" spans="1:105" s="11" customFormat="1" ht="15" customHeight="1" x14ac:dyDescent="0.15">
      <c r="A73" s="735"/>
      <c r="B73" s="736"/>
      <c r="C73" s="124"/>
      <c r="D73" s="125"/>
      <c r="E73" s="126"/>
      <c r="F73" s="95"/>
      <c r="G73" s="95"/>
      <c r="H73" s="95"/>
      <c r="I73" s="95"/>
      <c r="J73" s="95"/>
      <c r="K73" s="95"/>
      <c r="L73" s="95"/>
      <c r="M73" s="95"/>
      <c r="N73" s="95"/>
      <c r="O73" s="95"/>
      <c r="P73" s="95"/>
      <c r="Q73" s="95"/>
      <c r="R73" s="95"/>
      <c r="S73" s="95"/>
      <c r="T73" s="99"/>
      <c r="U73" s="124"/>
      <c r="V73" s="124"/>
      <c r="W73" s="127"/>
      <c r="X73" s="128"/>
      <c r="Y73" s="113"/>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c r="BR73" s="42"/>
      <c r="BS73" s="42"/>
      <c r="BT73" s="42"/>
      <c r="BU73" s="6"/>
      <c r="BV73" s="6"/>
      <c r="BW73" s="6"/>
      <c r="BX73" s="6"/>
      <c r="BY73" s="116"/>
      <c r="BZ73" s="116"/>
      <c r="CA73" s="116"/>
      <c r="CB73" s="47"/>
      <c r="CC73" s="6"/>
      <c r="CZ73" s="12"/>
      <c r="DA73" s="12"/>
    </row>
    <row r="74" spans="1:105" s="11" customFormat="1" ht="30" customHeight="1" x14ac:dyDescent="0.2">
      <c r="A74" s="129"/>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554"/>
      <c r="B75" s="534"/>
      <c r="C75" s="557"/>
      <c r="D75" s="562"/>
      <c r="E75" s="563"/>
      <c r="F75" s="563"/>
      <c r="G75" s="563"/>
      <c r="H75" s="563"/>
      <c r="I75" s="563"/>
      <c r="J75" s="563"/>
      <c r="K75" s="563"/>
      <c r="L75" s="563"/>
      <c r="M75" s="563"/>
      <c r="N75" s="563"/>
      <c r="O75" s="563"/>
      <c r="P75" s="563"/>
      <c r="Q75" s="563"/>
      <c r="R75" s="563"/>
      <c r="S75" s="563"/>
      <c r="T75" s="564"/>
      <c r="U75" s="624"/>
      <c r="V75" s="624"/>
      <c r="W75" s="624"/>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556"/>
      <c r="B76" s="536"/>
      <c r="C76" s="559"/>
      <c r="D76" s="13"/>
      <c r="E76" s="108"/>
      <c r="F76" s="15"/>
      <c r="G76" s="15"/>
      <c r="H76" s="15"/>
      <c r="I76" s="16"/>
      <c r="J76" s="16"/>
      <c r="K76" s="16"/>
      <c r="L76" s="16"/>
      <c r="M76" s="16"/>
      <c r="N76" s="16"/>
      <c r="O76" s="16"/>
      <c r="P76" s="16"/>
      <c r="Q76" s="16"/>
      <c r="R76" s="16"/>
      <c r="S76" s="16"/>
      <c r="T76" s="17"/>
      <c r="U76" s="223"/>
      <c r="V76" s="223"/>
      <c r="W76" s="624"/>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598"/>
      <c r="B77" s="131"/>
      <c r="C77" s="109"/>
      <c r="D77" s="23"/>
      <c r="E77" s="24"/>
      <c r="F77" s="25"/>
      <c r="G77" s="25"/>
      <c r="H77" s="25"/>
      <c r="I77" s="25"/>
      <c r="J77" s="25"/>
      <c r="K77" s="25"/>
      <c r="L77" s="25"/>
      <c r="M77" s="25"/>
      <c r="N77" s="25"/>
      <c r="O77" s="25"/>
      <c r="P77" s="25"/>
      <c r="Q77" s="25"/>
      <c r="R77" s="25"/>
      <c r="S77" s="25"/>
      <c r="T77" s="34"/>
      <c r="U77" s="110"/>
      <c r="V77" s="110"/>
      <c r="W77" s="110"/>
      <c r="X77" s="132"/>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c r="BQ77" s="42"/>
      <c r="BR77" s="42"/>
      <c r="BS77" s="42"/>
      <c r="BT77" s="6"/>
      <c r="BU77" s="6"/>
      <c r="BV77" s="6"/>
      <c r="BW77" s="6"/>
      <c r="BX77" s="116"/>
      <c r="BY77" s="116"/>
      <c r="BZ77" s="116"/>
      <c r="CA77" s="116"/>
      <c r="CB77" s="6"/>
      <c r="CY77" s="12"/>
      <c r="CZ77" s="12"/>
    </row>
    <row r="78" spans="1:105" s="11" customFormat="1" ht="21.75" customHeight="1" x14ac:dyDescent="0.15">
      <c r="A78" s="599"/>
      <c r="B78" s="133"/>
      <c r="C78" s="119"/>
      <c r="D78" s="84"/>
      <c r="E78" s="120"/>
      <c r="F78" s="121"/>
      <c r="G78" s="121"/>
      <c r="H78" s="121"/>
      <c r="I78" s="121"/>
      <c r="J78" s="121"/>
      <c r="K78" s="121"/>
      <c r="L78" s="121"/>
      <c r="M78" s="121"/>
      <c r="N78" s="121"/>
      <c r="O78" s="121"/>
      <c r="P78" s="121"/>
      <c r="Q78" s="121"/>
      <c r="R78" s="121"/>
      <c r="S78" s="121"/>
      <c r="T78" s="85"/>
      <c r="U78" s="122"/>
      <c r="V78" s="122"/>
      <c r="W78" s="122"/>
      <c r="X78" s="132"/>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c r="BQ78" s="42"/>
      <c r="BR78" s="42"/>
      <c r="BS78" s="42"/>
      <c r="BT78" s="6"/>
      <c r="BU78" s="6"/>
      <c r="BV78" s="6"/>
      <c r="BW78" s="6"/>
      <c r="BX78" s="116"/>
      <c r="BY78" s="116"/>
      <c r="BZ78" s="116"/>
      <c r="CA78" s="116"/>
      <c r="CB78" s="6"/>
      <c r="CY78" s="12"/>
      <c r="CZ78" s="12"/>
    </row>
    <row r="79" spans="1:105" s="11" customFormat="1" ht="18" customHeight="1" x14ac:dyDescent="0.15">
      <c r="A79" s="600"/>
      <c r="B79" s="131"/>
      <c r="C79" s="109"/>
      <c r="D79" s="23"/>
      <c r="E79" s="24"/>
      <c r="F79" s="25"/>
      <c r="G79" s="25"/>
      <c r="H79" s="25"/>
      <c r="I79" s="25"/>
      <c r="J79" s="25"/>
      <c r="K79" s="25"/>
      <c r="L79" s="25"/>
      <c r="M79" s="25"/>
      <c r="N79" s="25"/>
      <c r="O79" s="25"/>
      <c r="P79" s="25"/>
      <c r="Q79" s="25"/>
      <c r="R79" s="25"/>
      <c r="S79" s="25"/>
      <c r="T79" s="34"/>
      <c r="U79" s="110"/>
      <c r="V79" s="110"/>
      <c r="W79" s="110"/>
      <c r="X79" s="132"/>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c r="BQ79" s="42"/>
      <c r="BR79" s="42"/>
      <c r="BS79" s="42"/>
      <c r="BT79" s="6"/>
      <c r="BU79" s="6"/>
      <c r="BV79" s="6"/>
      <c r="BW79" s="6"/>
      <c r="BX79" s="116"/>
      <c r="BY79" s="116"/>
      <c r="BZ79" s="116"/>
      <c r="CA79" s="116"/>
      <c r="CB79" s="6"/>
      <c r="CY79" s="12"/>
      <c r="CZ79" s="12"/>
    </row>
    <row r="80" spans="1:105" s="11" customFormat="1" ht="18" customHeight="1" x14ac:dyDescent="0.15">
      <c r="A80" s="601"/>
      <c r="B80" s="134"/>
      <c r="C80" s="117"/>
      <c r="D80" s="27"/>
      <c r="E80" s="49"/>
      <c r="F80" s="30"/>
      <c r="G80" s="30"/>
      <c r="H80" s="30"/>
      <c r="I80" s="30"/>
      <c r="J80" s="30"/>
      <c r="K80" s="30"/>
      <c r="L80" s="30"/>
      <c r="M80" s="30"/>
      <c r="N80" s="30"/>
      <c r="O80" s="30"/>
      <c r="P80" s="30"/>
      <c r="Q80" s="30"/>
      <c r="R80" s="30"/>
      <c r="S80" s="30"/>
      <c r="T80" s="28"/>
      <c r="U80" s="118"/>
      <c r="V80" s="118"/>
      <c r="W80" s="118"/>
      <c r="X80" s="132"/>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c r="BQ80" s="42"/>
      <c r="BR80" s="42"/>
      <c r="BS80" s="42"/>
      <c r="BT80" s="6"/>
      <c r="BU80" s="6"/>
      <c r="BV80" s="6"/>
      <c r="BW80" s="6"/>
      <c r="BX80" s="116"/>
      <c r="BY80" s="116"/>
      <c r="BZ80" s="116"/>
      <c r="CA80" s="116"/>
      <c r="CB80" s="6"/>
      <c r="CY80" s="12"/>
      <c r="CZ80" s="12"/>
    </row>
    <row r="81" spans="1:105" s="11" customFormat="1" ht="18" customHeight="1" x14ac:dyDescent="0.15">
      <c r="A81" s="602"/>
      <c r="B81" s="133"/>
      <c r="C81" s="119"/>
      <c r="D81" s="84"/>
      <c r="E81" s="120"/>
      <c r="F81" s="121"/>
      <c r="G81" s="121"/>
      <c r="H81" s="121"/>
      <c r="I81" s="121"/>
      <c r="J81" s="121"/>
      <c r="K81" s="121"/>
      <c r="L81" s="121"/>
      <c r="M81" s="121"/>
      <c r="N81" s="121"/>
      <c r="O81" s="121"/>
      <c r="P81" s="121"/>
      <c r="Q81" s="121"/>
      <c r="R81" s="121"/>
      <c r="S81" s="121"/>
      <c r="T81" s="85"/>
      <c r="U81" s="122"/>
      <c r="V81" s="122"/>
      <c r="W81" s="122"/>
      <c r="X81" s="132"/>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c r="BQ81" s="42"/>
      <c r="BR81" s="42"/>
      <c r="BS81" s="42"/>
      <c r="BT81" s="6"/>
      <c r="BU81" s="6"/>
      <c r="BV81" s="6"/>
      <c r="BW81" s="6"/>
      <c r="BX81" s="116"/>
      <c r="BY81" s="116"/>
      <c r="BZ81" s="116"/>
      <c r="CA81" s="116"/>
      <c r="CB81" s="6"/>
      <c r="CY81" s="12"/>
      <c r="CZ81" s="12"/>
    </row>
    <row r="82" spans="1:105" s="11" customFormat="1" ht="18" customHeight="1" x14ac:dyDescent="0.15">
      <c r="A82" s="539"/>
      <c r="B82" s="131"/>
      <c r="C82" s="109"/>
      <c r="D82" s="23"/>
      <c r="E82" s="24"/>
      <c r="F82" s="25"/>
      <c r="G82" s="25"/>
      <c r="H82" s="25"/>
      <c r="I82" s="25"/>
      <c r="J82" s="25"/>
      <c r="K82" s="25"/>
      <c r="L82" s="24"/>
      <c r="M82" s="25"/>
      <c r="N82" s="25"/>
      <c r="O82" s="25"/>
      <c r="P82" s="25"/>
      <c r="Q82" s="25"/>
      <c r="R82" s="25"/>
      <c r="S82" s="25"/>
      <c r="T82" s="34"/>
      <c r="U82" s="110"/>
      <c r="V82" s="110"/>
      <c r="W82" s="110"/>
      <c r="X82" s="132"/>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c r="BQ82" s="42"/>
      <c r="BR82" s="42"/>
      <c r="BS82" s="42"/>
      <c r="BT82" s="6"/>
      <c r="BU82" s="6"/>
      <c r="BV82" s="6"/>
      <c r="BW82" s="6"/>
      <c r="BX82" s="116"/>
      <c r="BY82" s="116"/>
      <c r="BZ82" s="116"/>
      <c r="CA82" s="116"/>
      <c r="CB82" s="6"/>
      <c r="CY82" s="12"/>
      <c r="CZ82" s="12"/>
    </row>
    <row r="83" spans="1:105" s="11" customFormat="1" ht="18" customHeight="1" x14ac:dyDescent="0.15">
      <c r="A83" s="540"/>
      <c r="B83" s="134"/>
      <c r="C83" s="117"/>
      <c r="D83" s="84"/>
      <c r="E83" s="120"/>
      <c r="F83" s="121"/>
      <c r="G83" s="121"/>
      <c r="H83" s="121"/>
      <c r="I83" s="121"/>
      <c r="J83" s="121"/>
      <c r="K83" s="121"/>
      <c r="L83" s="121"/>
      <c r="M83" s="121"/>
      <c r="N83" s="121"/>
      <c r="O83" s="121"/>
      <c r="P83" s="121"/>
      <c r="Q83" s="121"/>
      <c r="R83" s="121"/>
      <c r="S83" s="121"/>
      <c r="T83" s="85"/>
      <c r="U83" s="122"/>
      <c r="V83" s="122"/>
      <c r="W83" s="122"/>
      <c r="X83" s="132"/>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c r="BQ83" s="42"/>
      <c r="BR83" s="42"/>
      <c r="BS83" s="42"/>
      <c r="BT83" s="6"/>
      <c r="BU83" s="6"/>
      <c r="BV83" s="6"/>
      <c r="BW83" s="6"/>
      <c r="BX83" s="116"/>
      <c r="BY83" s="116"/>
      <c r="BZ83" s="116"/>
      <c r="CA83" s="116"/>
      <c r="CB83" s="6"/>
      <c r="CY83" s="12"/>
      <c r="CZ83" s="12"/>
    </row>
    <row r="84" spans="1:105" s="11" customFormat="1" ht="18" customHeight="1" x14ac:dyDescent="0.15">
      <c r="A84" s="539"/>
      <c r="B84" s="131"/>
      <c r="C84" s="109"/>
      <c r="D84" s="23"/>
      <c r="E84" s="24"/>
      <c r="F84" s="25"/>
      <c r="G84" s="25"/>
      <c r="H84" s="25"/>
      <c r="I84" s="25"/>
      <c r="J84" s="25"/>
      <c r="K84" s="25"/>
      <c r="L84" s="50"/>
      <c r="M84" s="50"/>
      <c r="N84" s="50"/>
      <c r="O84" s="50"/>
      <c r="P84" s="50"/>
      <c r="Q84" s="50"/>
      <c r="R84" s="50"/>
      <c r="S84" s="50"/>
      <c r="T84" s="135"/>
      <c r="U84" s="110"/>
      <c r="V84" s="110"/>
      <c r="W84" s="110"/>
      <c r="X84" s="132"/>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c r="BQ84" s="42"/>
      <c r="BR84" s="42"/>
      <c r="BS84" s="42"/>
      <c r="BT84" s="6"/>
      <c r="BU84" s="6"/>
      <c r="BV84" s="6"/>
      <c r="BW84" s="6"/>
      <c r="BX84" s="116"/>
      <c r="BY84" s="116"/>
      <c r="BZ84" s="116"/>
      <c r="CA84" s="116"/>
      <c r="CB84" s="6"/>
      <c r="CY84" s="12"/>
      <c r="CZ84" s="12"/>
    </row>
    <row r="85" spans="1:105" s="11" customFormat="1" ht="18" customHeight="1" x14ac:dyDescent="0.15">
      <c r="A85" s="540"/>
      <c r="B85" s="134"/>
      <c r="C85" s="117"/>
      <c r="D85" s="84"/>
      <c r="E85" s="120"/>
      <c r="F85" s="121"/>
      <c r="G85" s="121"/>
      <c r="H85" s="121"/>
      <c r="I85" s="121"/>
      <c r="J85" s="121"/>
      <c r="K85" s="121"/>
      <c r="L85" s="136"/>
      <c r="M85" s="50"/>
      <c r="N85" s="50"/>
      <c r="O85" s="50"/>
      <c r="P85" s="50"/>
      <c r="Q85" s="50"/>
      <c r="R85" s="50"/>
      <c r="S85" s="50"/>
      <c r="T85" s="135"/>
      <c r="U85" s="137"/>
      <c r="V85" s="137"/>
      <c r="W85" s="137"/>
      <c r="X85" s="132"/>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c r="BQ85" s="42"/>
      <c r="BR85" s="42"/>
      <c r="BS85" s="42"/>
      <c r="BT85" s="6"/>
      <c r="BU85" s="6"/>
      <c r="BV85" s="6"/>
      <c r="BW85" s="6"/>
      <c r="BX85" s="116"/>
      <c r="BY85" s="116"/>
      <c r="BZ85" s="116"/>
      <c r="CA85" s="116"/>
      <c r="CB85" s="6"/>
      <c r="CY85" s="12"/>
      <c r="CZ85" s="12"/>
    </row>
    <row r="86" spans="1:105" s="11" customFormat="1" ht="18" customHeight="1" x14ac:dyDescent="0.15">
      <c r="A86" s="534"/>
      <c r="B86" s="138"/>
      <c r="C86" s="139"/>
      <c r="D86" s="140"/>
      <c r="E86" s="140"/>
      <c r="F86" s="140"/>
      <c r="G86" s="141"/>
      <c r="H86" s="141"/>
      <c r="I86" s="141"/>
      <c r="J86" s="141"/>
      <c r="K86" s="141"/>
      <c r="L86" s="141"/>
      <c r="M86" s="141"/>
      <c r="N86" s="141"/>
      <c r="O86" s="141"/>
      <c r="P86" s="141"/>
      <c r="Q86" s="141"/>
      <c r="R86" s="141"/>
      <c r="S86" s="141"/>
      <c r="T86" s="142"/>
      <c r="U86" s="143"/>
      <c r="V86" s="143"/>
      <c r="W86" s="143"/>
      <c r="X86" s="132"/>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c r="BQ86" s="42"/>
      <c r="BR86" s="42"/>
      <c r="BT86" s="6"/>
      <c r="BU86" s="6"/>
      <c r="BV86" s="6"/>
      <c r="BW86" s="6"/>
      <c r="BX86" s="116"/>
      <c r="BY86" s="116"/>
      <c r="BZ86" s="116"/>
      <c r="CA86" s="6"/>
      <c r="CB86" s="6"/>
      <c r="CY86" s="12"/>
      <c r="CZ86" s="12"/>
    </row>
    <row r="87" spans="1:105" s="11" customFormat="1" ht="18" customHeight="1" x14ac:dyDescent="0.15">
      <c r="A87" s="536"/>
      <c r="B87" s="133"/>
      <c r="C87" s="119"/>
      <c r="D87" s="144"/>
      <c r="E87" s="144"/>
      <c r="F87" s="144"/>
      <c r="G87" s="121"/>
      <c r="H87" s="121"/>
      <c r="I87" s="121"/>
      <c r="J87" s="121"/>
      <c r="K87" s="121"/>
      <c r="L87" s="121"/>
      <c r="M87" s="121"/>
      <c r="N87" s="121"/>
      <c r="O87" s="121"/>
      <c r="P87" s="121"/>
      <c r="Q87" s="121"/>
      <c r="R87" s="121"/>
      <c r="S87" s="121"/>
      <c r="T87" s="85"/>
      <c r="U87" s="122"/>
      <c r="V87" s="122"/>
      <c r="W87" s="122"/>
      <c r="X87" s="132"/>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c r="BQ87" s="42"/>
      <c r="BR87" s="42"/>
      <c r="BT87" s="6"/>
      <c r="BU87" s="6"/>
      <c r="BV87" s="6"/>
      <c r="BW87" s="6"/>
      <c r="BX87" s="116"/>
      <c r="BY87" s="116"/>
      <c r="BZ87" s="116"/>
      <c r="CA87" s="6"/>
      <c r="CB87" s="6"/>
      <c r="CY87" s="12"/>
      <c r="CZ87" s="12"/>
    </row>
    <row r="88" spans="1:105" s="6" customFormat="1" ht="30" customHeight="1" x14ac:dyDescent="0.2">
      <c r="A88" s="145"/>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22"/>
      <c r="B89" s="147"/>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c r="B90" s="148"/>
      <c r="C90" s="149"/>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c r="BR90" s="6"/>
      <c r="BS90" s="6"/>
      <c r="BT90" s="6"/>
      <c r="BU90" s="6"/>
      <c r="BV90" s="6"/>
      <c r="BW90" s="6"/>
      <c r="BX90" s="116"/>
      <c r="BY90" s="6"/>
      <c r="BZ90" s="6"/>
      <c r="CA90" s="6"/>
      <c r="CB90" s="6"/>
      <c r="CW90" s="12"/>
      <c r="CX90" s="12"/>
    </row>
    <row r="91" spans="1:105" s="11" customFormat="1" ht="20.25" customHeight="1" x14ac:dyDescent="0.15">
      <c r="A91" s="134"/>
      <c r="B91" s="150"/>
      <c r="C91" s="149"/>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c r="BR91" s="6"/>
      <c r="BS91" s="6"/>
      <c r="BT91" s="6"/>
      <c r="BU91" s="6"/>
      <c r="BV91" s="6"/>
      <c r="BW91" s="6"/>
      <c r="BX91" s="116"/>
      <c r="BY91" s="6"/>
      <c r="BZ91" s="6"/>
      <c r="CA91" s="6"/>
      <c r="CB91" s="6"/>
      <c r="CW91" s="12"/>
      <c r="CX91" s="12"/>
    </row>
    <row r="92" spans="1:105" s="11" customFormat="1" ht="17.25" customHeight="1" x14ac:dyDescent="0.15">
      <c r="A92" s="151"/>
      <c r="B92" s="150"/>
      <c r="C92" s="149"/>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c r="B94" s="155"/>
      <c r="C94" s="155"/>
      <c r="D94" s="155"/>
      <c r="E94" s="156"/>
      <c r="F94" s="156"/>
      <c r="G94" s="156"/>
      <c r="AA94" s="107"/>
      <c r="AD94" s="107"/>
      <c r="AG94" s="107"/>
      <c r="AJ94" s="107"/>
      <c r="AR94" s="3"/>
      <c r="BZ94" s="11"/>
      <c r="CZ94" s="3"/>
      <c r="DA94" s="3"/>
    </row>
    <row r="95" spans="1:105" s="11" customFormat="1" x14ac:dyDescent="0.15">
      <c r="A95" s="548"/>
      <c r="B95" s="738"/>
      <c r="C95" s="157"/>
      <c r="D95" s="157"/>
      <c r="E95" s="157"/>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739"/>
      <c r="B96" s="739"/>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737"/>
      <c r="B97" s="737"/>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737"/>
      <c r="B98" s="737"/>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737"/>
      <c r="B99" s="737"/>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737"/>
      <c r="B100" s="737"/>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737"/>
      <c r="B101" s="737"/>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737"/>
      <c r="B102" s="737"/>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737"/>
      <c r="B103" s="737"/>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737"/>
      <c r="B104" s="737"/>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737"/>
      <c r="B105" s="737"/>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737"/>
      <c r="B106" s="737"/>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737"/>
      <c r="B107" s="737"/>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737"/>
      <c r="B108" s="737"/>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737"/>
      <c r="B109" s="737"/>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737"/>
      <c r="B110" s="737"/>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740"/>
      <c r="B111" s="740"/>
      <c r="C111" s="208"/>
      <c r="D111" s="208"/>
      <c r="E111" s="208"/>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26"/>
      <c r="B112" s="227"/>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26"/>
      <c r="B113" s="227"/>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26"/>
      <c r="B115" s="227"/>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26"/>
      <c r="B116" s="227"/>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8"/>
      <c r="B117" s="229"/>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c r="B118" s="159"/>
      <c r="N118" s="8"/>
      <c r="X118" s="160"/>
      <c r="AD118" s="107"/>
      <c r="AE118" s="107"/>
      <c r="AH118" s="107"/>
      <c r="AK118" s="107"/>
      <c r="AP118" s="107"/>
    </row>
    <row r="119" spans="1:104" s="11" customFormat="1" ht="89.25" customHeight="1" x14ac:dyDescent="0.15">
      <c r="A119" s="581"/>
      <c r="B119" s="548"/>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741"/>
      <c r="AG119" s="549"/>
      <c r="AH119" s="548"/>
      <c r="AI119" s="549"/>
      <c r="AJ119" s="548"/>
      <c r="AK119" s="549"/>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582"/>
      <c r="B120" s="534"/>
      <c r="C120" s="581"/>
      <c r="D120" s="595"/>
      <c r="E120" s="595"/>
      <c r="F120" s="595"/>
      <c r="G120" s="595"/>
      <c r="H120" s="595"/>
      <c r="I120" s="595"/>
      <c r="J120" s="595"/>
      <c r="K120" s="595"/>
      <c r="L120" s="595"/>
      <c r="M120" s="595"/>
      <c r="N120" s="595"/>
      <c r="O120" s="595"/>
      <c r="P120" s="595"/>
      <c r="Q120" s="595"/>
      <c r="R120" s="595"/>
      <c r="S120" s="590"/>
      <c r="T120" s="581"/>
      <c r="U120" s="590"/>
      <c r="V120" s="557"/>
      <c r="W120" s="539"/>
      <c r="X120" s="548"/>
      <c r="Y120" s="716"/>
      <c r="Z120" s="716"/>
      <c r="AA120" s="716"/>
      <c r="AB120" s="716"/>
      <c r="AC120" s="716"/>
      <c r="AD120" s="716"/>
      <c r="AE120" s="716"/>
      <c r="AF120" s="748"/>
      <c r="AG120" s="745"/>
      <c r="AH120" s="742"/>
      <c r="AI120" s="745"/>
      <c r="AJ120" s="742"/>
      <c r="AK120" s="745"/>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582"/>
      <c r="B121" s="535"/>
      <c r="C121" s="583"/>
      <c r="D121" s="603"/>
      <c r="E121" s="603"/>
      <c r="F121" s="603"/>
      <c r="G121" s="603"/>
      <c r="H121" s="603"/>
      <c r="I121" s="603"/>
      <c r="J121" s="603"/>
      <c r="K121" s="603"/>
      <c r="L121" s="603"/>
      <c r="M121" s="603"/>
      <c r="N121" s="603"/>
      <c r="O121" s="603"/>
      <c r="P121" s="603"/>
      <c r="Q121" s="603"/>
      <c r="R121" s="603"/>
      <c r="S121" s="591"/>
      <c r="T121" s="583"/>
      <c r="U121" s="591"/>
      <c r="V121" s="559"/>
      <c r="W121" s="561"/>
      <c r="X121" s="562"/>
      <c r="Y121" s="563"/>
      <c r="Z121" s="563"/>
      <c r="AA121" s="564"/>
      <c r="AB121" s="562"/>
      <c r="AC121" s="563"/>
      <c r="AD121" s="563"/>
      <c r="AE121" s="563"/>
      <c r="AF121" s="749"/>
      <c r="AG121" s="746"/>
      <c r="AH121" s="743"/>
      <c r="AI121" s="746"/>
      <c r="AJ121" s="743"/>
      <c r="AK121" s="74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583"/>
      <c r="B122" s="536"/>
      <c r="C122" s="13"/>
      <c r="D122" s="108"/>
      <c r="E122" s="15"/>
      <c r="F122" s="15"/>
      <c r="G122" s="15"/>
      <c r="H122" s="16"/>
      <c r="I122" s="16"/>
      <c r="J122" s="16"/>
      <c r="K122" s="16"/>
      <c r="L122" s="16"/>
      <c r="M122" s="16"/>
      <c r="N122" s="16"/>
      <c r="O122" s="16"/>
      <c r="P122" s="16"/>
      <c r="Q122" s="16"/>
      <c r="R122" s="16"/>
      <c r="S122" s="17"/>
      <c r="T122" s="13"/>
      <c r="U122" s="18"/>
      <c r="V122" s="220"/>
      <c r="W122" s="18"/>
      <c r="X122" s="216"/>
      <c r="Y122" s="19"/>
      <c r="Z122" s="15"/>
      <c r="AA122" s="18"/>
      <c r="AB122" s="19"/>
      <c r="AC122" s="19"/>
      <c r="AD122" s="15"/>
      <c r="AE122" s="161"/>
      <c r="AF122" s="750"/>
      <c r="AG122" s="747"/>
      <c r="AH122" s="744"/>
      <c r="AI122" s="747"/>
      <c r="AJ122" s="744"/>
      <c r="AK122" s="74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c r="B123" s="22"/>
      <c r="C123" s="23"/>
      <c r="D123" s="49"/>
      <c r="E123" s="30"/>
      <c r="F123" s="30"/>
      <c r="G123" s="30"/>
      <c r="H123" s="52"/>
      <c r="I123" s="52"/>
      <c r="J123" s="52"/>
      <c r="K123" s="52"/>
      <c r="L123" s="52"/>
      <c r="M123" s="52"/>
      <c r="N123" s="52"/>
      <c r="O123" s="52"/>
      <c r="P123" s="52"/>
      <c r="Q123" s="52"/>
      <c r="R123" s="52"/>
      <c r="S123" s="52"/>
      <c r="T123" s="27"/>
      <c r="U123" s="28"/>
      <c r="V123" s="27"/>
      <c r="W123" s="28"/>
      <c r="X123" s="29"/>
      <c r="Y123" s="27"/>
      <c r="Z123" s="30"/>
      <c r="AA123" s="28"/>
      <c r="AB123" s="31"/>
      <c r="AC123" s="27"/>
      <c r="AD123" s="30"/>
      <c r="AE123" s="52"/>
      <c r="AF123" s="162"/>
      <c r="AG123" s="28"/>
      <c r="AH123" s="163"/>
      <c r="AI123" s="164"/>
      <c r="AJ123" s="163"/>
      <c r="AK123" s="164"/>
      <c r="AL123" s="41"/>
      <c r="AM123" s="6"/>
      <c r="AN123" s="107"/>
      <c r="AO123" s="6"/>
      <c r="AP123" s="6"/>
      <c r="AQ123" s="6"/>
      <c r="AR123" s="6"/>
      <c r="AS123" s="6"/>
      <c r="AT123" s="6"/>
      <c r="AU123" s="6"/>
      <c r="BF123" s="6"/>
      <c r="BG123" s="6"/>
      <c r="BH123" s="6"/>
      <c r="BI123" s="6"/>
      <c r="BJ123" s="6"/>
      <c r="BK123" s="6"/>
      <c r="BL123" s="6"/>
      <c r="BM123" s="6"/>
      <c r="BN123" s="6"/>
      <c r="BO123" s="6"/>
      <c r="BP123" s="42"/>
      <c r="BQ123" s="43"/>
      <c r="BR123" s="43"/>
      <c r="BS123" s="43"/>
      <c r="BT123" s="43"/>
      <c r="BU123" s="44"/>
      <c r="BV123" s="45"/>
      <c r="BW123" s="46"/>
      <c r="BX123" s="47"/>
      <c r="BY123" s="47"/>
      <c r="BZ123" s="47"/>
      <c r="CA123" s="47"/>
      <c r="CB123" s="47"/>
      <c r="CC123" s="47"/>
      <c r="CD123" s="47"/>
    </row>
    <row r="124" spans="1:104" s="11" customFormat="1" ht="15" customHeight="1" x14ac:dyDescent="0.15">
      <c r="A124" s="48"/>
      <c r="B124" s="22"/>
      <c r="C124" s="27"/>
      <c r="D124" s="49"/>
      <c r="E124" s="30"/>
      <c r="F124" s="30"/>
      <c r="G124" s="30"/>
      <c r="H124" s="52"/>
      <c r="I124" s="52"/>
      <c r="J124" s="52"/>
      <c r="K124" s="52"/>
      <c r="L124" s="52"/>
      <c r="M124" s="52"/>
      <c r="N124" s="52"/>
      <c r="O124" s="52"/>
      <c r="P124" s="52"/>
      <c r="Q124" s="52"/>
      <c r="R124" s="52"/>
      <c r="S124" s="52"/>
      <c r="T124" s="27"/>
      <c r="U124" s="28"/>
      <c r="V124" s="27"/>
      <c r="W124" s="28"/>
      <c r="X124" s="29"/>
      <c r="Y124" s="27"/>
      <c r="Z124" s="30"/>
      <c r="AA124" s="28"/>
      <c r="AB124" s="31"/>
      <c r="AC124" s="27"/>
      <c r="AD124" s="30"/>
      <c r="AE124" s="52"/>
      <c r="AF124" s="162"/>
      <c r="AG124" s="28"/>
      <c r="AH124" s="165"/>
      <c r="AI124" s="166"/>
      <c r="AJ124" s="165"/>
      <c r="AK124" s="166"/>
      <c r="AL124" s="132"/>
      <c r="AM124" s="6"/>
      <c r="AN124" s="107"/>
      <c r="AO124" s="6"/>
      <c r="AP124" s="6"/>
      <c r="AQ124" s="6"/>
      <c r="AR124" s="6"/>
      <c r="AS124" s="6"/>
      <c r="AT124" s="6"/>
      <c r="AU124" s="6"/>
      <c r="BG124" s="6"/>
      <c r="BH124" s="6"/>
      <c r="BI124" s="6"/>
      <c r="BJ124" s="6"/>
      <c r="BK124" s="6"/>
      <c r="BL124" s="6"/>
      <c r="BM124" s="6"/>
      <c r="BN124" s="6"/>
      <c r="BO124" s="6"/>
      <c r="BP124" s="6"/>
      <c r="BQ124" s="42"/>
      <c r="BR124" s="42"/>
      <c r="BS124" s="42"/>
      <c r="BT124" s="42"/>
      <c r="BU124" s="42"/>
      <c r="BY124" s="116"/>
      <c r="BZ124" s="116"/>
      <c r="CA124" s="116"/>
      <c r="CB124" s="116"/>
      <c r="CC124" s="6"/>
    </row>
    <row r="125" spans="1:104" s="11" customFormat="1" ht="15" customHeight="1" x14ac:dyDescent="0.15">
      <c r="A125" s="48"/>
      <c r="B125" s="22"/>
      <c r="C125" s="27"/>
      <c r="D125" s="49"/>
      <c r="E125" s="30"/>
      <c r="F125" s="30"/>
      <c r="G125" s="30"/>
      <c r="H125" s="52"/>
      <c r="I125" s="52"/>
      <c r="J125" s="52"/>
      <c r="K125" s="52"/>
      <c r="L125" s="52"/>
      <c r="M125" s="52"/>
      <c r="N125" s="52"/>
      <c r="O125" s="52"/>
      <c r="P125" s="52"/>
      <c r="Q125" s="52"/>
      <c r="R125" s="52"/>
      <c r="S125" s="52"/>
      <c r="T125" s="27"/>
      <c r="U125" s="28"/>
      <c r="V125" s="27"/>
      <c r="W125" s="28"/>
      <c r="X125" s="29"/>
      <c r="Y125" s="27"/>
      <c r="Z125" s="30"/>
      <c r="AA125" s="28"/>
      <c r="AB125" s="31"/>
      <c r="AC125" s="27"/>
      <c r="AD125" s="30"/>
      <c r="AE125" s="52"/>
      <c r="AF125" s="162"/>
      <c r="AG125" s="28"/>
      <c r="AH125" s="165"/>
      <c r="AI125" s="166"/>
      <c r="AJ125" s="165"/>
      <c r="AK125" s="166"/>
      <c r="AL125" s="132"/>
      <c r="AM125" s="6"/>
      <c r="AN125" s="107"/>
      <c r="AO125" s="6"/>
      <c r="AP125" s="6"/>
      <c r="AQ125" s="6"/>
      <c r="AR125" s="6"/>
      <c r="AS125" s="6"/>
      <c r="AT125" s="6"/>
      <c r="AU125" s="6"/>
      <c r="BG125" s="6"/>
      <c r="BH125" s="6"/>
      <c r="BI125" s="6"/>
      <c r="BJ125" s="6"/>
      <c r="BK125" s="6"/>
      <c r="BL125" s="6"/>
      <c r="BM125" s="6"/>
      <c r="BN125" s="6"/>
      <c r="BO125" s="6"/>
      <c r="BP125" s="6"/>
      <c r="BQ125" s="42"/>
      <c r="BR125" s="42"/>
      <c r="BS125" s="42"/>
      <c r="BT125" s="42"/>
      <c r="BU125" s="42"/>
      <c r="BY125" s="116"/>
      <c r="BZ125" s="116"/>
      <c r="CA125" s="116"/>
      <c r="CB125" s="116"/>
      <c r="CC125" s="6"/>
    </row>
    <row r="126" spans="1:104" s="11" customFormat="1" ht="15" customHeight="1" x14ac:dyDescent="0.15">
      <c r="A126" s="48"/>
      <c r="B126" s="22"/>
      <c r="C126" s="27"/>
      <c r="D126" s="49"/>
      <c r="E126" s="30"/>
      <c r="F126" s="30"/>
      <c r="G126" s="30"/>
      <c r="H126" s="52"/>
      <c r="I126" s="52"/>
      <c r="J126" s="52"/>
      <c r="K126" s="52"/>
      <c r="L126" s="52"/>
      <c r="M126" s="52"/>
      <c r="N126" s="52"/>
      <c r="O126" s="52"/>
      <c r="P126" s="52"/>
      <c r="Q126" s="52"/>
      <c r="R126" s="52"/>
      <c r="S126" s="52"/>
      <c r="T126" s="27"/>
      <c r="U126" s="28"/>
      <c r="V126" s="27"/>
      <c r="W126" s="28"/>
      <c r="X126" s="29"/>
      <c r="Y126" s="27"/>
      <c r="Z126" s="30"/>
      <c r="AA126" s="28"/>
      <c r="AB126" s="31"/>
      <c r="AC126" s="27"/>
      <c r="AD126" s="30"/>
      <c r="AE126" s="52"/>
      <c r="AF126" s="162"/>
      <c r="AG126" s="28"/>
      <c r="AH126" s="165"/>
      <c r="AI126" s="166"/>
      <c r="AJ126" s="165"/>
      <c r="AK126" s="166"/>
      <c r="AL126" s="132"/>
      <c r="AM126" s="6"/>
      <c r="AN126" s="107"/>
      <c r="AO126" s="6"/>
      <c r="AP126" s="6"/>
      <c r="AQ126" s="6"/>
      <c r="AR126" s="6"/>
      <c r="AS126" s="6"/>
      <c r="AT126" s="6"/>
      <c r="AU126" s="6"/>
      <c r="BG126" s="6"/>
      <c r="BH126" s="6"/>
      <c r="BI126" s="6"/>
      <c r="BJ126" s="6"/>
      <c r="BK126" s="6"/>
      <c r="BL126" s="6"/>
      <c r="BM126" s="6"/>
      <c r="BN126" s="6"/>
      <c r="BO126" s="6"/>
      <c r="BP126" s="6"/>
      <c r="BQ126" s="42"/>
      <c r="BR126" s="42"/>
      <c r="BS126" s="42"/>
      <c r="BT126" s="42"/>
      <c r="BU126" s="42"/>
      <c r="BY126" s="116"/>
      <c r="BZ126" s="116"/>
      <c r="CA126" s="116"/>
      <c r="CB126" s="116"/>
      <c r="CC126" s="6"/>
    </row>
    <row r="127" spans="1:104" s="11" customFormat="1" ht="15" customHeight="1" x14ac:dyDescent="0.15">
      <c r="A127" s="48"/>
      <c r="B127" s="22"/>
      <c r="C127" s="27"/>
      <c r="D127" s="49"/>
      <c r="E127" s="30"/>
      <c r="F127" s="30"/>
      <c r="G127" s="30"/>
      <c r="H127" s="52"/>
      <c r="I127" s="52"/>
      <c r="J127" s="52"/>
      <c r="K127" s="52"/>
      <c r="L127" s="52"/>
      <c r="M127" s="52"/>
      <c r="N127" s="52"/>
      <c r="O127" s="52"/>
      <c r="P127" s="52"/>
      <c r="Q127" s="52"/>
      <c r="R127" s="52"/>
      <c r="S127" s="52"/>
      <c r="T127" s="27"/>
      <c r="U127" s="28"/>
      <c r="V127" s="27"/>
      <c r="W127" s="28"/>
      <c r="X127" s="29"/>
      <c r="Y127" s="27"/>
      <c r="Z127" s="30"/>
      <c r="AA127" s="28"/>
      <c r="AB127" s="31"/>
      <c r="AC127" s="27"/>
      <c r="AD127" s="30"/>
      <c r="AE127" s="52"/>
      <c r="AF127" s="162"/>
      <c r="AG127" s="28"/>
      <c r="AH127" s="165"/>
      <c r="AI127" s="166"/>
      <c r="AJ127" s="165"/>
      <c r="AK127" s="166"/>
      <c r="AL127" s="132"/>
      <c r="AM127" s="6"/>
      <c r="AN127" s="107"/>
      <c r="AO127" s="6"/>
      <c r="AP127" s="6"/>
      <c r="AQ127" s="6"/>
      <c r="AR127" s="6"/>
      <c r="AS127" s="6"/>
      <c r="AT127" s="6"/>
      <c r="AU127" s="6"/>
      <c r="BG127" s="6"/>
      <c r="BH127" s="6"/>
      <c r="BI127" s="6"/>
      <c r="BJ127" s="6"/>
      <c r="BK127" s="6"/>
      <c r="BL127" s="6"/>
      <c r="BM127" s="6"/>
      <c r="BN127" s="6"/>
      <c r="BO127" s="6"/>
      <c r="BP127" s="6"/>
      <c r="BQ127" s="42"/>
      <c r="BR127" s="42"/>
      <c r="BS127" s="42"/>
      <c r="BT127" s="42"/>
      <c r="BU127" s="42"/>
      <c r="BY127" s="116"/>
      <c r="BZ127" s="116"/>
      <c r="CA127" s="116"/>
      <c r="CB127" s="116"/>
      <c r="CC127" s="6"/>
    </row>
    <row r="128" spans="1:104" s="11" customFormat="1" ht="15" customHeight="1" x14ac:dyDescent="0.15">
      <c r="A128" s="48"/>
      <c r="B128" s="22"/>
      <c r="C128" s="27"/>
      <c r="D128" s="49"/>
      <c r="E128" s="30"/>
      <c r="F128" s="30"/>
      <c r="G128" s="30"/>
      <c r="H128" s="52"/>
      <c r="I128" s="52"/>
      <c r="J128" s="52"/>
      <c r="K128" s="52"/>
      <c r="L128" s="52"/>
      <c r="M128" s="52"/>
      <c r="N128" s="52"/>
      <c r="O128" s="52"/>
      <c r="P128" s="52"/>
      <c r="Q128" s="52"/>
      <c r="R128" s="52"/>
      <c r="S128" s="52"/>
      <c r="T128" s="27"/>
      <c r="U128" s="28"/>
      <c r="V128" s="27"/>
      <c r="W128" s="28"/>
      <c r="X128" s="29"/>
      <c r="Y128" s="27"/>
      <c r="Z128" s="30"/>
      <c r="AA128" s="28"/>
      <c r="AB128" s="31"/>
      <c r="AC128" s="27"/>
      <c r="AD128" s="30"/>
      <c r="AE128" s="52"/>
      <c r="AF128" s="162"/>
      <c r="AG128" s="28"/>
      <c r="AH128" s="165"/>
      <c r="AI128" s="166"/>
      <c r="AJ128" s="165"/>
      <c r="AK128" s="166"/>
      <c r="AL128" s="132"/>
      <c r="AM128" s="6"/>
      <c r="AN128" s="107"/>
      <c r="AO128" s="6"/>
      <c r="AP128" s="6"/>
      <c r="AQ128" s="6"/>
      <c r="AR128" s="6"/>
      <c r="AS128" s="6"/>
      <c r="AT128" s="6"/>
      <c r="AU128" s="6"/>
      <c r="BG128" s="6"/>
      <c r="BH128" s="6"/>
      <c r="BI128" s="6"/>
      <c r="BJ128" s="6"/>
      <c r="BK128" s="6"/>
      <c r="BL128" s="6"/>
      <c r="BM128" s="6"/>
      <c r="BN128" s="6"/>
      <c r="BO128" s="6"/>
      <c r="BP128" s="6"/>
      <c r="BQ128" s="42"/>
      <c r="BR128" s="42"/>
      <c r="BS128" s="42"/>
      <c r="BT128" s="42"/>
      <c r="BU128" s="42"/>
      <c r="BY128" s="116"/>
      <c r="BZ128" s="116"/>
      <c r="CA128" s="116"/>
      <c r="CB128" s="116"/>
      <c r="CC128" s="6"/>
    </row>
    <row r="129" spans="1:81" s="11" customFormat="1" ht="15" customHeight="1" x14ac:dyDescent="0.15">
      <c r="A129" s="48"/>
      <c r="B129" s="22"/>
      <c r="C129" s="27"/>
      <c r="D129" s="49"/>
      <c r="E129" s="30"/>
      <c r="F129" s="30"/>
      <c r="G129" s="30"/>
      <c r="H129" s="52"/>
      <c r="I129" s="52"/>
      <c r="J129" s="52"/>
      <c r="K129" s="52"/>
      <c r="L129" s="52"/>
      <c r="M129" s="52"/>
      <c r="N129" s="52"/>
      <c r="O129" s="52"/>
      <c r="P129" s="52"/>
      <c r="Q129" s="52"/>
      <c r="R129" s="52"/>
      <c r="S129" s="52"/>
      <c r="T129" s="27"/>
      <c r="U129" s="28"/>
      <c r="V129" s="27"/>
      <c r="W129" s="28"/>
      <c r="X129" s="29"/>
      <c r="Y129" s="27"/>
      <c r="Z129" s="30"/>
      <c r="AA129" s="28"/>
      <c r="AB129" s="31"/>
      <c r="AC129" s="27"/>
      <c r="AD129" s="30"/>
      <c r="AE129" s="52"/>
      <c r="AF129" s="162"/>
      <c r="AG129" s="28"/>
      <c r="AH129" s="165"/>
      <c r="AI129" s="166"/>
      <c r="AJ129" s="165"/>
      <c r="AK129" s="166"/>
      <c r="AL129" s="132"/>
      <c r="AM129" s="6"/>
      <c r="AN129" s="107"/>
      <c r="AO129" s="6"/>
      <c r="AP129" s="6"/>
      <c r="AQ129" s="6"/>
      <c r="AR129" s="6"/>
      <c r="AS129" s="6"/>
      <c r="AT129" s="6"/>
      <c r="AU129" s="6"/>
      <c r="BG129" s="6"/>
      <c r="BH129" s="6"/>
      <c r="BI129" s="6"/>
      <c r="BJ129" s="6"/>
      <c r="BK129" s="6"/>
      <c r="BL129" s="6"/>
      <c r="BM129" s="6"/>
      <c r="BN129" s="6"/>
      <c r="BO129" s="6"/>
      <c r="BP129" s="6"/>
      <c r="BQ129" s="42"/>
      <c r="BR129" s="42"/>
      <c r="BS129" s="42"/>
      <c r="BT129" s="42"/>
      <c r="BU129" s="42"/>
      <c r="BY129" s="116"/>
      <c r="BZ129" s="116"/>
      <c r="CA129" s="116"/>
      <c r="CB129" s="116"/>
      <c r="CC129" s="6"/>
    </row>
    <row r="130" spans="1:81" s="11" customFormat="1" ht="15" customHeight="1" x14ac:dyDescent="0.15">
      <c r="A130" s="73"/>
      <c r="B130" s="74"/>
      <c r="C130" s="75"/>
      <c r="D130" s="76"/>
      <c r="E130" s="77"/>
      <c r="F130" s="77"/>
      <c r="G130" s="77"/>
      <c r="H130" s="78"/>
      <c r="I130" s="78"/>
      <c r="J130" s="78"/>
      <c r="K130" s="78"/>
      <c r="L130" s="78"/>
      <c r="M130" s="78"/>
      <c r="N130" s="78"/>
      <c r="O130" s="78"/>
      <c r="P130" s="78"/>
      <c r="Q130" s="78"/>
      <c r="R130" s="78"/>
      <c r="S130" s="78"/>
      <c r="T130" s="75"/>
      <c r="U130" s="71"/>
      <c r="V130" s="79"/>
      <c r="W130" s="80"/>
      <c r="X130" s="81"/>
      <c r="Y130" s="75"/>
      <c r="Z130" s="77"/>
      <c r="AA130" s="71"/>
      <c r="AB130" s="82"/>
      <c r="AC130" s="75"/>
      <c r="AD130" s="77"/>
      <c r="AE130" s="78"/>
      <c r="AF130" s="162"/>
      <c r="AG130" s="28"/>
      <c r="AH130" s="165"/>
      <c r="AI130" s="166"/>
      <c r="AJ130" s="165"/>
      <c r="AK130" s="166"/>
      <c r="AL130" s="132"/>
      <c r="AM130" s="6"/>
      <c r="AN130" s="107"/>
      <c r="AO130" s="6"/>
      <c r="AP130" s="6"/>
      <c r="AQ130" s="6"/>
      <c r="AR130" s="6"/>
      <c r="AS130" s="6"/>
      <c r="AT130" s="6"/>
      <c r="AU130" s="6"/>
      <c r="BG130" s="6"/>
      <c r="BH130" s="6"/>
      <c r="BI130" s="6"/>
      <c r="BJ130" s="6"/>
      <c r="BK130" s="6"/>
      <c r="BL130" s="6"/>
      <c r="BM130" s="6"/>
      <c r="BN130" s="6"/>
      <c r="BO130" s="6"/>
      <c r="BP130" s="6"/>
      <c r="BQ130" s="42"/>
      <c r="BR130" s="42"/>
      <c r="BS130" s="42"/>
      <c r="BT130" s="42"/>
      <c r="BU130" s="42"/>
      <c r="BY130" s="116"/>
      <c r="BZ130" s="116"/>
      <c r="CA130" s="116"/>
      <c r="CB130" s="116"/>
      <c r="CC130" s="6"/>
    </row>
    <row r="131" spans="1:81" s="11" customFormat="1" ht="15" customHeight="1" x14ac:dyDescent="0.15">
      <c r="A131" s="216"/>
      <c r="B131" s="92"/>
      <c r="C131" s="93"/>
      <c r="D131" s="94"/>
      <c r="E131" s="95"/>
      <c r="F131" s="96"/>
      <c r="G131" s="97"/>
      <c r="H131" s="97"/>
      <c r="I131" s="97"/>
      <c r="J131" s="97"/>
      <c r="K131" s="97"/>
      <c r="L131" s="97"/>
      <c r="M131" s="97"/>
      <c r="N131" s="97"/>
      <c r="O131" s="97"/>
      <c r="P131" s="97"/>
      <c r="Q131" s="97"/>
      <c r="R131" s="97"/>
      <c r="S131" s="97"/>
      <c r="T131" s="98"/>
      <c r="U131" s="99"/>
      <c r="V131" s="98"/>
      <c r="W131" s="99"/>
      <c r="X131" s="98"/>
      <c r="Y131" s="98"/>
      <c r="Z131" s="95"/>
      <c r="AA131" s="94"/>
      <c r="AB131" s="93"/>
      <c r="AC131" s="98"/>
      <c r="AD131" s="95"/>
      <c r="AE131" s="94"/>
      <c r="AF131" s="167"/>
      <c r="AG131" s="99"/>
      <c r="AH131" s="93"/>
      <c r="AI131" s="99"/>
      <c r="AJ131" s="93"/>
      <c r="AK131" s="99"/>
      <c r="AL131" s="132"/>
      <c r="AM131" s="6"/>
      <c r="AN131" s="107"/>
      <c r="AO131" s="6"/>
      <c r="AP131" s="6"/>
      <c r="AQ131" s="6"/>
      <c r="AR131" s="6"/>
      <c r="AS131" s="6"/>
      <c r="AT131" s="6"/>
      <c r="AU131" s="6"/>
      <c r="BG131" s="6"/>
      <c r="BH131" s="6"/>
      <c r="BI131" s="6"/>
      <c r="BJ131" s="6"/>
      <c r="BK131" s="6"/>
      <c r="BL131" s="6"/>
      <c r="BM131" s="6"/>
      <c r="BN131" s="6"/>
      <c r="BO131" s="6"/>
      <c r="BP131" s="6"/>
      <c r="BQ131" s="42"/>
      <c r="BR131" s="42"/>
      <c r="BS131" s="42"/>
      <c r="BT131" s="42"/>
      <c r="BU131" s="42"/>
      <c r="BY131" s="116"/>
      <c r="BZ131" s="116"/>
      <c r="CA131" s="116"/>
      <c r="CB131" s="116"/>
      <c r="CC131" s="6"/>
    </row>
    <row r="132" spans="1:81" s="6" customFormat="1" ht="21.75" customHeight="1" x14ac:dyDescent="0.15">
      <c r="A132" s="168"/>
      <c r="X132" s="169"/>
      <c r="AD132" s="107"/>
      <c r="AE132" s="107"/>
      <c r="AH132" s="107"/>
      <c r="AK132" s="107"/>
      <c r="AP132" s="107"/>
    </row>
    <row r="133" spans="1:81" s="6" customFormat="1" ht="13.5" customHeight="1" x14ac:dyDescent="0.15">
      <c r="A133" s="168"/>
      <c r="AD133" s="107"/>
      <c r="AE133" s="107"/>
      <c r="AH133" s="107"/>
      <c r="AK133" s="107"/>
      <c r="AP133" s="107"/>
    </row>
    <row r="134" spans="1:81" s="6" customFormat="1" ht="33" customHeight="1" x14ac:dyDescent="0.25">
      <c r="A134" s="170"/>
      <c r="B134" s="8"/>
      <c r="C134" s="8"/>
      <c r="D134" s="8"/>
      <c r="E134" s="171"/>
      <c r="F134" s="171"/>
      <c r="G134" s="171"/>
      <c r="H134" s="171"/>
      <c r="AD134" s="107"/>
      <c r="AE134" s="107"/>
      <c r="AH134" s="107"/>
      <c r="AK134" s="107"/>
      <c r="AP134" s="107"/>
    </row>
    <row r="135" spans="1:81" s="6" customFormat="1" ht="10.5" customHeight="1" x14ac:dyDescent="0.15">
      <c r="A135" s="581"/>
      <c r="B135" s="534"/>
      <c r="C135" s="581"/>
      <c r="D135" s="595"/>
      <c r="E135" s="595"/>
      <c r="F135" s="595"/>
      <c r="G135" s="595"/>
      <c r="H135" s="595"/>
      <c r="I135" s="595"/>
      <c r="J135" s="595"/>
      <c r="K135" s="595"/>
      <c r="L135" s="595"/>
      <c r="M135" s="595"/>
      <c r="N135" s="595"/>
      <c r="O135" s="595"/>
      <c r="P135" s="595"/>
      <c r="Q135" s="595"/>
      <c r="R135" s="595"/>
      <c r="S135" s="590"/>
      <c r="T135" s="581"/>
      <c r="U135" s="607"/>
      <c r="V135" s="751"/>
      <c r="W135" s="590"/>
      <c r="AR135" s="107"/>
      <c r="AS135" s="107"/>
      <c r="AU135" s="107"/>
      <c r="BA135" s="107"/>
    </row>
    <row r="136" spans="1:81" s="6" customFormat="1" x14ac:dyDescent="0.15">
      <c r="A136" s="582"/>
      <c r="B136" s="535"/>
      <c r="C136" s="582"/>
      <c r="D136" s="756"/>
      <c r="E136" s="756"/>
      <c r="F136" s="756"/>
      <c r="G136" s="756"/>
      <c r="H136" s="756"/>
      <c r="I136" s="756"/>
      <c r="J136" s="756"/>
      <c r="K136" s="756"/>
      <c r="L136" s="756"/>
      <c r="M136" s="756"/>
      <c r="N136" s="756"/>
      <c r="O136" s="756"/>
      <c r="P136" s="756"/>
      <c r="Q136" s="756"/>
      <c r="R136" s="756"/>
      <c r="S136" s="709"/>
      <c r="T136" s="582"/>
      <c r="U136" s="608"/>
      <c r="V136" s="752"/>
      <c r="W136" s="709"/>
      <c r="AR136" s="107"/>
      <c r="AS136" s="107"/>
      <c r="AU136" s="107"/>
      <c r="BA136" s="107"/>
    </row>
    <row r="137" spans="1:81" s="6" customFormat="1" ht="27" customHeight="1" x14ac:dyDescent="0.25">
      <c r="A137" s="582"/>
      <c r="B137" s="535"/>
      <c r="C137" s="583"/>
      <c r="D137" s="603"/>
      <c r="E137" s="603"/>
      <c r="F137" s="603"/>
      <c r="G137" s="603"/>
      <c r="H137" s="603"/>
      <c r="I137" s="603"/>
      <c r="J137" s="603"/>
      <c r="K137" s="603"/>
      <c r="L137" s="603"/>
      <c r="M137" s="603"/>
      <c r="N137" s="603"/>
      <c r="O137" s="603"/>
      <c r="P137" s="603"/>
      <c r="Q137" s="603"/>
      <c r="R137" s="603"/>
      <c r="S137" s="591"/>
      <c r="T137" s="583"/>
      <c r="U137" s="609"/>
      <c r="V137" s="753"/>
      <c r="W137" s="591"/>
      <c r="Y137" s="172"/>
      <c r="AR137" s="107"/>
      <c r="AS137" s="107"/>
      <c r="AU137" s="107"/>
      <c r="BA137" s="107"/>
    </row>
    <row r="138" spans="1:81" s="6" customFormat="1" ht="27" customHeight="1" x14ac:dyDescent="0.15">
      <c r="A138" s="583"/>
      <c r="B138" s="536"/>
      <c r="C138" s="13"/>
      <c r="D138" s="173"/>
      <c r="E138" s="15"/>
      <c r="F138" s="15"/>
      <c r="G138" s="15"/>
      <c r="H138" s="16"/>
      <c r="I138" s="16"/>
      <c r="J138" s="16"/>
      <c r="K138" s="16"/>
      <c r="L138" s="16"/>
      <c r="M138" s="16"/>
      <c r="N138" s="16"/>
      <c r="O138" s="16"/>
      <c r="P138" s="16"/>
      <c r="Q138" s="16"/>
      <c r="R138" s="16"/>
      <c r="S138" s="17"/>
      <c r="T138" s="13"/>
      <c r="U138" s="174"/>
      <c r="V138" s="175"/>
      <c r="W138" s="18"/>
      <c r="AR138" s="107"/>
      <c r="AS138" s="107"/>
      <c r="AU138" s="107"/>
      <c r="BA138" s="107"/>
    </row>
    <row r="139" spans="1:81" s="6" customFormat="1" ht="13.5" customHeight="1" x14ac:dyDescent="0.15">
      <c r="A139" s="21"/>
      <c r="B139" s="22"/>
      <c r="C139" s="27"/>
      <c r="D139" s="25"/>
      <c r="E139" s="30"/>
      <c r="F139" s="25"/>
      <c r="G139" s="30"/>
      <c r="H139" s="25"/>
      <c r="I139" s="30"/>
      <c r="J139" s="25"/>
      <c r="K139" s="30"/>
      <c r="L139" s="25"/>
      <c r="M139" s="30"/>
      <c r="N139" s="25"/>
      <c r="O139" s="30"/>
      <c r="P139" s="25"/>
      <c r="Q139" s="30"/>
      <c r="R139" s="25"/>
      <c r="S139" s="28"/>
      <c r="T139" s="176"/>
      <c r="U139" s="177"/>
      <c r="V139" s="33"/>
      <c r="W139" s="177"/>
      <c r="X139" s="132"/>
      <c r="AR139" s="107"/>
      <c r="AS139" s="107"/>
      <c r="AU139" s="107"/>
      <c r="BA139" s="107"/>
      <c r="BQ139" s="42"/>
      <c r="BY139" s="116"/>
    </row>
    <row r="140" spans="1:81" s="6" customFormat="1" ht="13.5" customHeight="1" x14ac:dyDescent="0.15">
      <c r="A140" s="48"/>
      <c r="B140" s="22"/>
      <c r="C140" s="27"/>
      <c r="D140" s="30"/>
      <c r="E140" s="30"/>
      <c r="F140" s="30"/>
      <c r="G140" s="30"/>
      <c r="H140" s="30"/>
      <c r="I140" s="30"/>
      <c r="J140" s="30"/>
      <c r="K140" s="30"/>
      <c r="L140" s="30"/>
      <c r="M140" s="30"/>
      <c r="N140" s="30"/>
      <c r="O140" s="30"/>
      <c r="P140" s="30"/>
      <c r="Q140" s="30"/>
      <c r="R140" s="30"/>
      <c r="S140" s="28"/>
      <c r="T140" s="33"/>
      <c r="U140" s="178"/>
      <c r="V140" s="33"/>
      <c r="W140" s="178"/>
      <c r="X140" s="132"/>
      <c r="AR140" s="107"/>
      <c r="AS140" s="107"/>
      <c r="AU140" s="107"/>
      <c r="BA140" s="107"/>
      <c r="BQ140" s="42"/>
      <c r="BY140" s="116"/>
    </row>
    <row r="141" spans="1:81" s="6" customFormat="1" ht="13.5" customHeight="1" x14ac:dyDescent="0.15">
      <c r="A141" s="48"/>
      <c r="B141" s="22"/>
      <c r="C141" s="27"/>
      <c r="D141" s="30"/>
      <c r="E141" s="30"/>
      <c r="F141" s="30"/>
      <c r="G141" s="30"/>
      <c r="H141" s="30"/>
      <c r="I141" s="30"/>
      <c r="J141" s="30"/>
      <c r="K141" s="30"/>
      <c r="L141" s="30"/>
      <c r="M141" s="30"/>
      <c r="N141" s="30"/>
      <c r="O141" s="30"/>
      <c r="P141" s="30"/>
      <c r="Q141" s="30"/>
      <c r="R141" s="30"/>
      <c r="S141" s="28"/>
      <c r="T141" s="33"/>
      <c r="U141" s="178"/>
      <c r="V141" s="33"/>
      <c r="W141" s="178"/>
      <c r="X141" s="132"/>
      <c r="AR141" s="107"/>
      <c r="AS141" s="107"/>
      <c r="AU141" s="107"/>
      <c r="BA141" s="107"/>
      <c r="BQ141" s="42"/>
      <c r="BY141" s="116"/>
    </row>
    <row r="142" spans="1:81" s="6" customFormat="1" ht="13.5" customHeight="1" x14ac:dyDescent="0.15">
      <c r="A142" s="48"/>
      <c r="B142" s="22"/>
      <c r="C142" s="27"/>
      <c r="D142" s="30"/>
      <c r="E142" s="30"/>
      <c r="F142" s="30"/>
      <c r="G142" s="30"/>
      <c r="H142" s="30"/>
      <c r="I142" s="30"/>
      <c r="J142" s="30"/>
      <c r="K142" s="30"/>
      <c r="L142" s="30"/>
      <c r="M142" s="30"/>
      <c r="N142" s="30"/>
      <c r="O142" s="30"/>
      <c r="P142" s="30"/>
      <c r="Q142" s="30"/>
      <c r="R142" s="30"/>
      <c r="S142" s="28"/>
      <c r="T142" s="33"/>
      <c r="U142" s="178"/>
      <c r="V142" s="33"/>
      <c r="W142" s="178"/>
      <c r="X142" s="132"/>
      <c r="AR142" s="107"/>
      <c r="AS142" s="107"/>
      <c r="AU142" s="107"/>
      <c r="BA142" s="107"/>
      <c r="BQ142" s="42"/>
      <c r="BY142" s="116"/>
    </row>
    <row r="143" spans="1:81" s="6" customFormat="1" ht="13.5" customHeight="1" x14ac:dyDescent="0.15">
      <c r="A143" s="48"/>
      <c r="B143" s="22"/>
      <c r="C143" s="27"/>
      <c r="D143" s="30"/>
      <c r="E143" s="30"/>
      <c r="F143" s="30"/>
      <c r="G143" s="30"/>
      <c r="H143" s="30"/>
      <c r="I143" s="30"/>
      <c r="J143" s="30"/>
      <c r="K143" s="30"/>
      <c r="L143" s="30"/>
      <c r="M143" s="30"/>
      <c r="N143" s="30"/>
      <c r="O143" s="30"/>
      <c r="P143" s="30"/>
      <c r="Q143" s="30"/>
      <c r="R143" s="30"/>
      <c r="S143" s="28"/>
      <c r="T143" s="33"/>
      <c r="U143" s="178"/>
      <c r="V143" s="33"/>
      <c r="W143" s="178"/>
      <c r="X143" s="132"/>
      <c r="AR143" s="107"/>
      <c r="AS143" s="107"/>
      <c r="AU143" s="107"/>
      <c r="BA143" s="107"/>
      <c r="BQ143" s="42"/>
      <c r="BY143" s="116"/>
    </row>
    <row r="144" spans="1:81" s="6" customFormat="1" ht="13.5" customHeight="1" x14ac:dyDescent="0.15">
      <c r="A144" s="48"/>
      <c r="B144" s="22"/>
      <c r="C144" s="27"/>
      <c r="D144" s="30"/>
      <c r="E144" s="30"/>
      <c r="F144" s="30"/>
      <c r="G144" s="30"/>
      <c r="H144" s="30"/>
      <c r="I144" s="30"/>
      <c r="J144" s="30"/>
      <c r="K144" s="30"/>
      <c r="L144" s="30"/>
      <c r="M144" s="30"/>
      <c r="N144" s="30"/>
      <c r="O144" s="30"/>
      <c r="P144" s="30"/>
      <c r="Q144" s="30"/>
      <c r="R144" s="30"/>
      <c r="S144" s="28"/>
      <c r="T144" s="33"/>
      <c r="U144" s="178"/>
      <c r="V144" s="33"/>
      <c r="W144" s="178"/>
      <c r="X144" s="132"/>
      <c r="AR144" s="107"/>
      <c r="AS144" s="107"/>
      <c r="AU144" s="107"/>
      <c r="BA144" s="107"/>
      <c r="BQ144" s="42"/>
      <c r="BY144" s="116"/>
    </row>
    <row r="145" spans="1:77" s="6" customFormat="1" ht="13.5" customHeight="1" x14ac:dyDescent="0.15">
      <c r="A145" s="48"/>
      <c r="B145" s="22"/>
      <c r="C145" s="27"/>
      <c r="D145" s="30"/>
      <c r="E145" s="30"/>
      <c r="F145" s="30"/>
      <c r="G145" s="30"/>
      <c r="H145" s="30"/>
      <c r="I145" s="30"/>
      <c r="J145" s="30"/>
      <c r="K145" s="30"/>
      <c r="L145" s="30"/>
      <c r="M145" s="30"/>
      <c r="N145" s="30"/>
      <c r="O145" s="30"/>
      <c r="P145" s="30"/>
      <c r="Q145" s="30"/>
      <c r="R145" s="30"/>
      <c r="S145" s="28"/>
      <c r="T145" s="33"/>
      <c r="U145" s="178"/>
      <c r="V145" s="33"/>
      <c r="W145" s="178"/>
      <c r="X145" s="132"/>
      <c r="AR145" s="107"/>
      <c r="AS145" s="107"/>
      <c r="AU145" s="107"/>
      <c r="BA145" s="107"/>
      <c r="BQ145" s="42"/>
      <c r="BY145" s="116"/>
    </row>
    <row r="146" spans="1:77" s="6" customFormat="1" ht="13.5" customHeight="1" x14ac:dyDescent="0.15">
      <c r="A146" s="48"/>
      <c r="B146" s="22"/>
      <c r="C146" s="27"/>
      <c r="D146" s="30"/>
      <c r="E146" s="30"/>
      <c r="F146" s="30"/>
      <c r="G146" s="30"/>
      <c r="H146" s="30"/>
      <c r="I146" s="30"/>
      <c r="J146" s="30"/>
      <c r="K146" s="30"/>
      <c r="L146" s="30"/>
      <c r="M146" s="30"/>
      <c r="N146" s="30"/>
      <c r="O146" s="30"/>
      <c r="P146" s="30"/>
      <c r="Q146" s="30"/>
      <c r="R146" s="30"/>
      <c r="S146" s="28"/>
      <c r="T146" s="33"/>
      <c r="U146" s="178"/>
      <c r="V146" s="33"/>
      <c r="W146" s="178"/>
      <c r="X146" s="132"/>
      <c r="AR146" s="107"/>
      <c r="AS146" s="107"/>
      <c r="AU146" s="107"/>
      <c r="BA146" s="107"/>
      <c r="BQ146" s="42"/>
      <c r="BY146" s="116"/>
    </row>
    <row r="147" spans="1:77" s="6" customFormat="1" ht="13.5" customHeight="1" x14ac:dyDescent="0.15">
      <c r="A147" s="48"/>
      <c r="B147" s="22"/>
      <c r="C147" s="27"/>
      <c r="D147" s="30"/>
      <c r="E147" s="30"/>
      <c r="F147" s="30"/>
      <c r="G147" s="30"/>
      <c r="H147" s="30"/>
      <c r="I147" s="30"/>
      <c r="J147" s="30"/>
      <c r="K147" s="30"/>
      <c r="L147" s="30"/>
      <c r="M147" s="30"/>
      <c r="N147" s="30"/>
      <c r="O147" s="30"/>
      <c r="P147" s="30"/>
      <c r="Q147" s="30"/>
      <c r="R147" s="30"/>
      <c r="S147" s="28"/>
      <c r="T147" s="33"/>
      <c r="U147" s="178"/>
      <c r="V147" s="33"/>
      <c r="W147" s="178"/>
      <c r="X147" s="132"/>
      <c r="AR147" s="107"/>
      <c r="AS147" s="107"/>
      <c r="AU147" s="107"/>
      <c r="BA147" s="107"/>
      <c r="BQ147" s="42"/>
      <c r="BY147" s="116"/>
    </row>
    <row r="148" spans="1:77" s="6" customFormat="1" ht="13.5" customHeight="1" x14ac:dyDescent="0.15">
      <c r="A148" s="48"/>
      <c r="B148" s="22"/>
      <c r="C148" s="27"/>
      <c r="D148" s="30"/>
      <c r="E148" s="30"/>
      <c r="F148" s="30"/>
      <c r="G148" s="30"/>
      <c r="H148" s="30"/>
      <c r="I148" s="30"/>
      <c r="J148" s="30"/>
      <c r="K148" s="30"/>
      <c r="L148" s="30"/>
      <c r="M148" s="30"/>
      <c r="N148" s="30"/>
      <c r="O148" s="30"/>
      <c r="P148" s="30"/>
      <c r="Q148" s="30"/>
      <c r="R148" s="30"/>
      <c r="S148" s="28"/>
      <c r="T148" s="33"/>
      <c r="U148" s="178"/>
      <c r="V148" s="33"/>
      <c r="W148" s="178"/>
      <c r="X148" s="132"/>
      <c r="AR148" s="107"/>
      <c r="AS148" s="107"/>
      <c r="AU148" s="107"/>
      <c r="BA148" s="107"/>
      <c r="BQ148" s="42"/>
      <c r="BY148" s="116"/>
    </row>
    <row r="149" spans="1:77" s="6" customFormat="1" x14ac:dyDescent="0.15">
      <c r="A149" s="67"/>
      <c r="B149" s="22"/>
      <c r="C149" s="27"/>
      <c r="D149" s="30"/>
      <c r="E149" s="30"/>
      <c r="F149" s="30"/>
      <c r="G149" s="30"/>
      <c r="H149" s="30"/>
      <c r="I149" s="30"/>
      <c r="J149" s="30"/>
      <c r="K149" s="30"/>
      <c r="L149" s="30"/>
      <c r="M149" s="30"/>
      <c r="N149" s="30"/>
      <c r="O149" s="30"/>
      <c r="P149" s="30"/>
      <c r="Q149" s="30"/>
      <c r="R149" s="30"/>
      <c r="S149" s="28"/>
      <c r="T149" s="33"/>
      <c r="U149" s="178"/>
      <c r="V149" s="33"/>
      <c r="W149" s="178"/>
      <c r="X149" s="132"/>
      <c r="AR149" s="107"/>
      <c r="AS149" s="107"/>
      <c r="AU149" s="107"/>
      <c r="BA149" s="107"/>
      <c r="BQ149" s="42"/>
      <c r="BY149" s="116"/>
    </row>
    <row r="150" spans="1:77" s="6" customFormat="1" ht="16.5" customHeight="1" x14ac:dyDescent="0.15">
      <c r="A150" s="48"/>
      <c r="B150" s="22"/>
      <c r="C150" s="27"/>
      <c r="D150" s="30"/>
      <c r="E150" s="30"/>
      <c r="F150" s="30"/>
      <c r="G150" s="30"/>
      <c r="H150" s="30"/>
      <c r="I150" s="30"/>
      <c r="J150" s="30"/>
      <c r="K150" s="30"/>
      <c r="L150" s="30"/>
      <c r="M150" s="30"/>
      <c r="N150" s="30"/>
      <c r="O150" s="30"/>
      <c r="P150" s="30"/>
      <c r="Q150" s="30"/>
      <c r="R150" s="30"/>
      <c r="S150" s="28"/>
      <c r="T150" s="33"/>
      <c r="U150" s="178"/>
      <c r="V150" s="33"/>
      <c r="W150" s="178"/>
      <c r="X150" s="132"/>
      <c r="AR150" s="107"/>
      <c r="AS150" s="107"/>
      <c r="AU150" s="107"/>
      <c r="BA150" s="107"/>
      <c r="BQ150" s="42"/>
      <c r="BY150" s="116"/>
    </row>
    <row r="151" spans="1:77" s="6" customFormat="1" ht="14.25" customHeight="1" x14ac:dyDescent="0.15">
      <c r="A151" s="48"/>
      <c r="B151" s="22"/>
      <c r="C151" s="62"/>
      <c r="D151" s="59"/>
      <c r="E151" s="59"/>
      <c r="F151" s="59"/>
      <c r="G151" s="59"/>
      <c r="H151" s="59"/>
      <c r="I151" s="59"/>
      <c r="J151" s="59"/>
      <c r="K151" s="59"/>
      <c r="L151" s="59"/>
      <c r="M151" s="59"/>
      <c r="N151" s="59"/>
      <c r="O151" s="30"/>
      <c r="P151" s="30"/>
      <c r="Q151" s="30"/>
      <c r="R151" s="30"/>
      <c r="S151" s="28"/>
      <c r="T151" s="33"/>
      <c r="U151" s="178"/>
      <c r="V151" s="69"/>
      <c r="W151" s="178"/>
      <c r="X151" s="132"/>
      <c r="AR151" s="107"/>
      <c r="AS151" s="107"/>
      <c r="AU151" s="107"/>
      <c r="BA151" s="107"/>
      <c r="BQ151" s="42"/>
      <c r="BY151" s="116"/>
    </row>
    <row r="152" spans="1:77" s="6" customFormat="1" ht="16.5" customHeight="1" x14ac:dyDescent="0.15">
      <c r="A152" s="179"/>
      <c r="B152" s="22"/>
      <c r="C152" s="27"/>
      <c r="D152" s="30"/>
      <c r="E152" s="30"/>
      <c r="F152" s="30"/>
      <c r="G152" s="30"/>
      <c r="H152" s="30"/>
      <c r="I152" s="30"/>
      <c r="J152" s="30"/>
      <c r="K152" s="30"/>
      <c r="L152" s="30"/>
      <c r="M152" s="30"/>
      <c r="N152" s="30"/>
      <c r="O152" s="30"/>
      <c r="P152" s="30"/>
      <c r="Q152" s="30"/>
      <c r="R152" s="30"/>
      <c r="S152" s="28"/>
      <c r="T152" s="33"/>
      <c r="U152" s="178"/>
      <c r="V152" s="33"/>
      <c r="W152" s="178"/>
      <c r="X152" s="132"/>
      <c r="AR152" s="107"/>
      <c r="AS152" s="107"/>
      <c r="AU152" s="107"/>
      <c r="BA152" s="107"/>
      <c r="BQ152" s="42"/>
      <c r="BY152" s="116"/>
    </row>
    <row r="153" spans="1:77" s="6" customFormat="1" ht="12" customHeight="1" x14ac:dyDescent="0.15">
      <c r="A153" s="48"/>
      <c r="B153" s="22"/>
      <c r="C153" s="27"/>
      <c r="D153" s="30"/>
      <c r="E153" s="30"/>
      <c r="F153" s="30"/>
      <c r="G153" s="30"/>
      <c r="H153" s="30"/>
      <c r="I153" s="30"/>
      <c r="J153" s="30"/>
      <c r="K153" s="30"/>
      <c r="L153" s="30"/>
      <c r="M153" s="30"/>
      <c r="N153" s="30"/>
      <c r="O153" s="30"/>
      <c r="P153" s="30"/>
      <c r="Q153" s="30"/>
      <c r="R153" s="30"/>
      <c r="S153" s="28"/>
      <c r="T153" s="33"/>
      <c r="U153" s="178"/>
      <c r="V153" s="33"/>
      <c r="W153" s="178"/>
      <c r="X153" s="132"/>
      <c r="AR153" s="107"/>
      <c r="AS153" s="107"/>
      <c r="AU153" s="107"/>
      <c r="BA153" s="107"/>
      <c r="BQ153" s="42"/>
      <c r="BY153" s="116"/>
    </row>
    <row r="154" spans="1:77" s="6" customFormat="1" ht="12" customHeight="1" x14ac:dyDescent="0.15">
      <c r="A154" s="48"/>
      <c r="B154" s="22"/>
      <c r="C154" s="27"/>
      <c r="D154" s="30"/>
      <c r="E154" s="30"/>
      <c r="F154" s="30"/>
      <c r="G154" s="30"/>
      <c r="H154" s="30"/>
      <c r="I154" s="30"/>
      <c r="J154" s="30"/>
      <c r="K154" s="30"/>
      <c r="L154" s="30"/>
      <c r="M154" s="30"/>
      <c r="N154" s="30"/>
      <c r="O154" s="30"/>
      <c r="P154" s="30"/>
      <c r="Q154" s="30"/>
      <c r="R154" s="30"/>
      <c r="S154" s="28"/>
      <c r="T154" s="33"/>
      <c r="U154" s="178"/>
      <c r="V154" s="33"/>
      <c r="W154" s="178"/>
      <c r="X154" s="132"/>
      <c r="AR154" s="107"/>
      <c r="AS154" s="107"/>
      <c r="AU154" s="107"/>
      <c r="BA154" s="107"/>
      <c r="BQ154" s="42"/>
      <c r="BY154" s="116"/>
    </row>
    <row r="155" spans="1:77" s="6" customFormat="1" ht="12" customHeight="1" x14ac:dyDescent="0.15">
      <c r="A155" s="48"/>
      <c r="B155" s="22"/>
      <c r="C155" s="27"/>
      <c r="D155" s="30"/>
      <c r="E155" s="30"/>
      <c r="F155" s="30"/>
      <c r="G155" s="30"/>
      <c r="H155" s="30"/>
      <c r="I155" s="30"/>
      <c r="J155" s="30"/>
      <c r="K155" s="30"/>
      <c r="L155" s="30"/>
      <c r="M155" s="30"/>
      <c r="N155" s="30"/>
      <c r="O155" s="30"/>
      <c r="P155" s="30"/>
      <c r="Q155" s="30"/>
      <c r="R155" s="30"/>
      <c r="S155" s="28"/>
      <c r="T155" s="33"/>
      <c r="U155" s="178"/>
      <c r="V155" s="33"/>
      <c r="W155" s="178"/>
      <c r="X155" s="132"/>
      <c r="AR155" s="107"/>
      <c r="AS155" s="107"/>
      <c r="AU155" s="107"/>
      <c r="BA155" s="107"/>
      <c r="BQ155" s="42"/>
      <c r="BY155" s="116"/>
    </row>
    <row r="156" spans="1:77" s="6" customFormat="1" ht="12" customHeight="1" x14ac:dyDescent="0.15">
      <c r="A156" s="48"/>
      <c r="B156" s="22"/>
      <c r="C156" s="27"/>
      <c r="D156" s="30"/>
      <c r="E156" s="30"/>
      <c r="F156" s="30"/>
      <c r="G156" s="30"/>
      <c r="H156" s="30"/>
      <c r="I156" s="30"/>
      <c r="J156" s="30"/>
      <c r="K156" s="30"/>
      <c r="L156" s="30"/>
      <c r="M156" s="30"/>
      <c r="N156" s="30"/>
      <c r="O156" s="30"/>
      <c r="P156" s="30"/>
      <c r="Q156" s="30"/>
      <c r="R156" s="30"/>
      <c r="S156" s="28"/>
      <c r="T156" s="33"/>
      <c r="U156" s="178"/>
      <c r="V156" s="33"/>
      <c r="W156" s="178"/>
      <c r="X156" s="132"/>
      <c r="AR156" s="107"/>
      <c r="AS156" s="107"/>
      <c r="AU156" s="107"/>
      <c r="BA156" s="107"/>
      <c r="BQ156" s="42"/>
      <c r="BY156" s="116"/>
    </row>
    <row r="157" spans="1:77" s="6" customFormat="1" ht="12" customHeight="1" x14ac:dyDescent="0.15">
      <c r="A157" s="48"/>
      <c r="B157" s="22"/>
      <c r="C157" s="27"/>
      <c r="D157" s="30"/>
      <c r="E157" s="30"/>
      <c r="F157" s="59"/>
      <c r="G157" s="59"/>
      <c r="H157" s="59"/>
      <c r="I157" s="59"/>
      <c r="J157" s="59"/>
      <c r="K157" s="59"/>
      <c r="L157" s="59"/>
      <c r="M157" s="59"/>
      <c r="N157" s="59"/>
      <c r="O157" s="59"/>
      <c r="P157" s="59"/>
      <c r="Q157" s="59"/>
      <c r="R157" s="59"/>
      <c r="S157" s="61"/>
      <c r="T157" s="33"/>
      <c r="U157" s="178"/>
      <c r="V157" s="33"/>
      <c r="W157" s="178"/>
      <c r="X157" s="132"/>
      <c r="AR157" s="107"/>
      <c r="AS157" s="107"/>
      <c r="AU157" s="107"/>
      <c r="BA157" s="107"/>
      <c r="BQ157" s="42"/>
      <c r="BY157" s="116"/>
    </row>
    <row r="158" spans="1:77" s="6" customFormat="1" ht="12" customHeight="1" x14ac:dyDescent="0.15">
      <c r="A158" s="48"/>
      <c r="B158" s="22"/>
      <c r="C158" s="62"/>
      <c r="D158" s="59"/>
      <c r="E158" s="59"/>
      <c r="F158" s="30"/>
      <c r="G158" s="30"/>
      <c r="H158" s="30"/>
      <c r="I158" s="30"/>
      <c r="J158" s="30"/>
      <c r="K158" s="30"/>
      <c r="L158" s="30"/>
      <c r="M158" s="30"/>
      <c r="N158" s="30"/>
      <c r="O158" s="30"/>
      <c r="P158" s="30"/>
      <c r="Q158" s="30"/>
      <c r="R158" s="30"/>
      <c r="S158" s="28"/>
      <c r="T158" s="33"/>
      <c r="U158" s="178"/>
      <c r="V158" s="33"/>
      <c r="W158" s="178"/>
      <c r="X158" s="132"/>
      <c r="AR158" s="107"/>
      <c r="AS158" s="107"/>
      <c r="AU158" s="107"/>
      <c r="BA158" s="107"/>
      <c r="BQ158" s="42"/>
      <c r="BY158" s="116"/>
    </row>
    <row r="159" spans="1:77" s="6" customFormat="1" ht="12.75" customHeight="1" x14ac:dyDescent="0.15">
      <c r="A159" s="48"/>
      <c r="B159" s="22"/>
      <c r="C159" s="27"/>
      <c r="D159" s="30"/>
      <c r="E159" s="30"/>
      <c r="F159" s="30"/>
      <c r="G159" s="30"/>
      <c r="H159" s="30"/>
      <c r="I159" s="30"/>
      <c r="J159" s="30"/>
      <c r="K159" s="30"/>
      <c r="L159" s="30"/>
      <c r="M159" s="30"/>
      <c r="N159" s="30"/>
      <c r="O159" s="30"/>
      <c r="P159" s="30"/>
      <c r="Q159" s="30"/>
      <c r="R159" s="30"/>
      <c r="S159" s="28"/>
      <c r="T159" s="33"/>
      <c r="U159" s="178"/>
      <c r="V159" s="33"/>
      <c r="W159" s="178"/>
      <c r="X159" s="132"/>
      <c r="AR159" s="107"/>
      <c r="AS159" s="107"/>
      <c r="AU159" s="107"/>
      <c r="BA159" s="107"/>
      <c r="BQ159" s="42"/>
      <c r="BY159" s="116"/>
    </row>
    <row r="160" spans="1:77" s="6" customFormat="1" x14ac:dyDescent="0.15">
      <c r="A160" s="179"/>
      <c r="B160" s="22"/>
      <c r="C160" s="62"/>
      <c r="D160" s="59"/>
      <c r="E160" s="59"/>
      <c r="F160" s="30"/>
      <c r="G160" s="30"/>
      <c r="H160" s="30"/>
      <c r="I160" s="30"/>
      <c r="J160" s="30"/>
      <c r="K160" s="30"/>
      <c r="L160" s="30"/>
      <c r="M160" s="30"/>
      <c r="N160" s="30"/>
      <c r="O160" s="30"/>
      <c r="P160" s="30"/>
      <c r="Q160" s="30"/>
      <c r="R160" s="30"/>
      <c r="S160" s="28"/>
      <c r="T160" s="33"/>
      <c r="U160" s="178"/>
      <c r="V160" s="69"/>
      <c r="W160" s="178"/>
      <c r="X160" s="132"/>
      <c r="AR160" s="107"/>
      <c r="AS160" s="107"/>
      <c r="AU160" s="107"/>
      <c r="BA160" s="107"/>
      <c r="BQ160" s="42"/>
      <c r="BY160" s="116"/>
    </row>
    <row r="161" spans="1:77" s="6" customFormat="1" x14ac:dyDescent="0.15">
      <c r="A161" s="179"/>
      <c r="B161" s="22"/>
      <c r="C161" s="62"/>
      <c r="D161" s="59"/>
      <c r="E161" s="59"/>
      <c r="F161" s="30"/>
      <c r="G161" s="30"/>
      <c r="H161" s="30"/>
      <c r="I161" s="30"/>
      <c r="J161" s="30"/>
      <c r="K161" s="30"/>
      <c r="L161" s="30"/>
      <c r="M161" s="30"/>
      <c r="N161" s="30"/>
      <c r="O161" s="30"/>
      <c r="P161" s="30"/>
      <c r="Q161" s="30"/>
      <c r="R161" s="30"/>
      <c r="S161" s="28"/>
      <c r="T161" s="33"/>
      <c r="U161" s="178"/>
      <c r="V161" s="69"/>
      <c r="W161" s="178"/>
      <c r="X161" s="132"/>
      <c r="AR161" s="107"/>
      <c r="AS161" s="107"/>
      <c r="AU161" s="107"/>
      <c r="BA161" s="107"/>
      <c r="BQ161" s="42"/>
      <c r="BY161" s="116"/>
    </row>
    <row r="162" spans="1:77" s="6" customFormat="1" ht="15" customHeight="1" x14ac:dyDescent="0.15">
      <c r="A162" s="48"/>
      <c r="B162" s="22"/>
      <c r="C162" s="27"/>
      <c r="D162" s="30"/>
      <c r="E162" s="30"/>
      <c r="F162" s="30"/>
      <c r="G162" s="30"/>
      <c r="H162" s="30"/>
      <c r="I162" s="30"/>
      <c r="J162" s="30"/>
      <c r="K162" s="30"/>
      <c r="L162" s="30"/>
      <c r="M162" s="30"/>
      <c r="N162" s="30"/>
      <c r="O162" s="30"/>
      <c r="P162" s="30"/>
      <c r="Q162" s="30"/>
      <c r="R162" s="30"/>
      <c r="S162" s="28"/>
      <c r="T162" s="33"/>
      <c r="U162" s="178"/>
      <c r="V162" s="33"/>
      <c r="W162" s="178"/>
      <c r="X162" s="132"/>
      <c r="AR162" s="107"/>
      <c r="AS162" s="107"/>
      <c r="AU162" s="107"/>
      <c r="BA162" s="107"/>
      <c r="BQ162" s="42"/>
      <c r="BY162" s="116"/>
    </row>
    <row r="163" spans="1:77" s="6" customFormat="1" ht="15" customHeight="1" x14ac:dyDescent="0.15">
      <c r="A163" s="48"/>
      <c r="B163" s="22"/>
      <c r="C163" s="27"/>
      <c r="D163" s="30"/>
      <c r="E163" s="30"/>
      <c r="F163" s="30"/>
      <c r="G163" s="30"/>
      <c r="H163" s="30"/>
      <c r="I163" s="30"/>
      <c r="J163" s="30"/>
      <c r="K163" s="30"/>
      <c r="L163" s="30"/>
      <c r="M163" s="30"/>
      <c r="N163" s="30"/>
      <c r="O163" s="30"/>
      <c r="P163" s="30"/>
      <c r="Q163" s="30"/>
      <c r="R163" s="30"/>
      <c r="S163" s="28"/>
      <c r="T163" s="33"/>
      <c r="U163" s="178"/>
      <c r="V163" s="33"/>
      <c r="W163" s="178"/>
      <c r="X163" s="132"/>
      <c r="AR163" s="107"/>
      <c r="AS163" s="107"/>
      <c r="AU163" s="107"/>
      <c r="BA163" s="107"/>
      <c r="BQ163" s="42"/>
      <c r="BY163" s="116"/>
    </row>
    <row r="164" spans="1:77" s="6" customFormat="1" ht="15" customHeight="1" x14ac:dyDescent="0.15">
      <c r="A164" s="48"/>
      <c r="B164" s="22"/>
      <c r="C164" s="62"/>
      <c r="D164" s="59"/>
      <c r="E164" s="59"/>
      <c r="F164" s="30"/>
      <c r="G164" s="30"/>
      <c r="H164" s="30"/>
      <c r="I164" s="30"/>
      <c r="J164" s="30"/>
      <c r="K164" s="30"/>
      <c r="L164" s="30"/>
      <c r="M164" s="30"/>
      <c r="N164" s="30"/>
      <c r="O164" s="30"/>
      <c r="P164" s="30"/>
      <c r="Q164" s="30"/>
      <c r="R164" s="30"/>
      <c r="S164" s="28"/>
      <c r="T164" s="33"/>
      <c r="U164" s="178"/>
      <c r="V164" s="69"/>
      <c r="W164" s="178"/>
      <c r="X164" s="132"/>
      <c r="AR164" s="107"/>
      <c r="AS164" s="107"/>
      <c r="AU164" s="107"/>
      <c r="BA164" s="107"/>
      <c r="BQ164" s="42"/>
      <c r="BY164" s="116"/>
    </row>
    <row r="165" spans="1:77" s="6" customFormat="1" ht="15" customHeight="1" x14ac:dyDescent="0.15">
      <c r="A165" s="48"/>
      <c r="B165" s="22"/>
      <c r="C165" s="27"/>
      <c r="D165" s="30"/>
      <c r="E165" s="30"/>
      <c r="F165" s="30"/>
      <c r="G165" s="30"/>
      <c r="H165" s="30"/>
      <c r="I165" s="30"/>
      <c r="J165" s="30"/>
      <c r="K165" s="30"/>
      <c r="L165" s="30"/>
      <c r="M165" s="30"/>
      <c r="N165" s="30"/>
      <c r="O165" s="30"/>
      <c r="P165" s="30"/>
      <c r="Q165" s="30"/>
      <c r="R165" s="30"/>
      <c r="S165" s="28"/>
      <c r="T165" s="33"/>
      <c r="U165" s="178"/>
      <c r="V165" s="33"/>
      <c r="W165" s="178"/>
      <c r="X165" s="132"/>
      <c r="AR165" s="107"/>
      <c r="AS165" s="107"/>
      <c r="AU165" s="107"/>
      <c r="BA165" s="107"/>
      <c r="BQ165" s="42"/>
      <c r="BY165" s="116"/>
    </row>
    <row r="166" spans="1:77" s="6" customFormat="1" ht="15" customHeight="1" x14ac:dyDescent="0.15">
      <c r="A166" s="48"/>
      <c r="B166" s="22"/>
      <c r="C166" s="62"/>
      <c r="D166" s="59"/>
      <c r="E166" s="59"/>
      <c r="F166" s="30"/>
      <c r="G166" s="30"/>
      <c r="H166" s="30"/>
      <c r="I166" s="30"/>
      <c r="J166" s="30"/>
      <c r="K166" s="30"/>
      <c r="L166" s="30"/>
      <c r="M166" s="30"/>
      <c r="N166" s="30"/>
      <c r="O166" s="30"/>
      <c r="P166" s="30"/>
      <c r="Q166" s="30"/>
      <c r="R166" s="30"/>
      <c r="S166" s="28"/>
      <c r="T166" s="33"/>
      <c r="U166" s="178"/>
      <c r="V166" s="69"/>
      <c r="W166" s="178"/>
      <c r="X166" s="132"/>
      <c r="AR166" s="107"/>
      <c r="AS166" s="107"/>
      <c r="AU166" s="107"/>
      <c r="BA166" s="107"/>
      <c r="BQ166" s="42"/>
      <c r="BY166" s="116"/>
    </row>
    <row r="167" spans="1:77" s="6" customFormat="1" ht="15" customHeight="1" x14ac:dyDescent="0.15">
      <c r="A167" s="48"/>
      <c r="B167" s="22"/>
      <c r="C167" s="27"/>
      <c r="D167" s="30"/>
      <c r="E167" s="30"/>
      <c r="F167" s="30"/>
      <c r="G167" s="30"/>
      <c r="H167" s="30"/>
      <c r="I167" s="30"/>
      <c r="J167" s="30"/>
      <c r="K167" s="30"/>
      <c r="L167" s="30"/>
      <c r="M167" s="30"/>
      <c r="N167" s="30"/>
      <c r="O167" s="30"/>
      <c r="P167" s="30"/>
      <c r="Q167" s="30"/>
      <c r="R167" s="30"/>
      <c r="S167" s="28"/>
      <c r="T167" s="33"/>
      <c r="U167" s="178"/>
      <c r="V167" s="33"/>
      <c r="W167" s="178"/>
      <c r="X167" s="132"/>
      <c r="AR167" s="107"/>
      <c r="AS167" s="107"/>
      <c r="AU167" s="107"/>
      <c r="BA167" s="107"/>
      <c r="BQ167" s="42"/>
      <c r="BY167" s="116"/>
    </row>
    <row r="168" spans="1:77" s="6" customFormat="1" ht="15" customHeight="1" x14ac:dyDescent="0.15">
      <c r="A168" s="48"/>
      <c r="B168" s="22"/>
      <c r="C168" s="27"/>
      <c r="D168" s="30"/>
      <c r="E168" s="30"/>
      <c r="F168" s="30"/>
      <c r="G168" s="30"/>
      <c r="H168" s="30"/>
      <c r="I168" s="30"/>
      <c r="J168" s="30"/>
      <c r="K168" s="30"/>
      <c r="L168" s="30"/>
      <c r="M168" s="30"/>
      <c r="N168" s="30"/>
      <c r="O168" s="30"/>
      <c r="P168" s="30"/>
      <c r="Q168" s="30"/>
      <c r="R168" s="30"/>
      <c r="S168" s="28"/>
      <c r="T168" s="33"/>
      <c r="U168" s="178"/>
      <c r="V168" s="33"/>
      <c r="W168" s="178"/>
      <c r="X168" s="132"/>
      <c r="AR168" s="107"/>
      <c r="AS168" s="107"/>
      <c r="AU168" s="107"/>
      <c r="BA168" s="107"/>
      <c r="BQ168" s="42"/>
      <c r="BY168" s="116"/>
    </row>
    <row r="169" spans="1:77" s="6" customFormat="1" ht="15" customHeight="1" x14ac:dyDescent="0.15">
      <c r="A169" s="48"/>
      <c r="B169" s="22"/>
      <c r="C169" s="27"/>
      <c r="D169" s="30"/>
      <c r="E169" s="30"/>
      <c r="F169" s="30"/>
      <c r="G169" s="30"/>
      <c r="H169" s="30"/>
      <c r="I169" s="30"/>
      <c r="J169" s="30"/>
      <c r="K169" s="30"/>
      <c r="L169" s="30"/>
      <c r="M169" s="30"/>
      <c r="N169" s="30"/>
      <c r="O169" s="30"/>
      <c r="P169" s="30"/>
      <c r="Q169" s="30"/>
      <c r="R169" s="30"/>
      <c r="S169" s="28"/>
      <c r="T169" s="33"/>
      <c r="U169" s="178"/>
      <c r="V169" s="33"/>
      <c r="W169" s="178"/>
      <c r="X169" s="132"/>
      <c r="AR169" s="107"/>
      <c r="AS169" s="107"/>
      <c r="AU169" s="107"/>
      <c r="BA169" s="107"/>
      <c r="BQ169" s="42"/>
      <c r="BY169" s="116"/>
    </row>
    <row r="170" spans="1:77" s="6" customFormat="1" ht="15" customHeight="1" x14ac:dyDescent="0.15">
      <c r="A170" s="48"/>
      <c r="B170" s="22"/>
      <c r="C170" s="62"/>
      <c r="D170" s="59"/>
      <c r="E170" s="30"/>
      <c r="F170" s="30"/>
      <c r="G170" s="30"/>
      <c r="H170" s="30"/>
      <c r="I170" s="30"/>
      <c r="J170" s="30"/>
      <c r="K170" s="30"/>
      <c r="L170" s="30"/>
      <c r="M170" s="59"/>
      <c r="N170" s="59"/>
      <c r="O170" s="59"/>
      <c r="P170" s="59"/>
      <c r="Q170" s="59"/>
      <c r="R170" s="59"/>
      <c r="S170" s="61"/>
      <c r="T170" s="69"/>
      <c r="U170" s="178"/>
      <c r="V170" s="33"/>
      <c r="W170" s="178"/>
      <c r="X170" s="132"/>
      <c r="AR170" s="107"/>
      <c r="AS170" s="107"/>
      <c r="AU170" s="107"/>
      <c r="BA170" s="107"/>
      <c r="BQ170" s="42"/>
      <c r="BY170" s="116"/>
    </row>
    <row r="171" spans="1:77" s="6" customFormat="1" ht="24" customHeight="1" x14ac:dyDescent="0.15">
      <c r="A171" s="67"/>
      <c r="B171" s="22"/>
      <c r="C171" s="27"/>
      <c r="D171" s="30"/>
      <c r="E171" s="30"/>
      <c r="F171" s="30"/>
      <c r="G171" s="30"/>
      <c r="H171" s="30"/>
      <c r="I171" s="30"/>
      <c r="J171" s="30"/>
      <c r="K171" s="30"/>
      <c r="L171" s="30"/>
      <c r="M171" s="30"/>
      <c r="N171" s="30"/>
      <c r="O171" s="30"/>
      <c r="P171" s="30"/>
      <c r="Q171" s="30"/>
      <c r="R171" s="30"/>
      <c r="S171" s="28"/>
      <c r="T171" s="33"/>
      <c r="U171" s="178"/>
      <c r="V171" s="33"/>
      <c r="W171" s="178"/>
      <c r="X171" s="132"/>
      <c r="AR171" s="107"/>
      <c r="AS171" s="107"/>
      <c r="AU171" s="107"/>
      <c r="BA171" s="107"/>
      <c r="BQ171" s="42"/>
      <c r="BY171" s="116"/>
    </row>
    <row r="172" spans="1:77" s="6" customFormat="1" ht="15.75" customHeight="1" x14ac:dyDescent="0.15">
      <c r="A172" s="67"/>
      <c r="B172" s="22"/>
      <c r="C172" s="62"/>
      <c r="D172" s="59"/>
      <c r="E172" s="59"/>
      <c r="F172" s="30"/>
      <c r="G172" s="30"/>
      <c r="H172" s="30"/>
      <c r="I172" s="30"/>
      <c r="J172" s="30"/>
      <c r="K172" s="30"/>
      <c r="L172" s="30"/>
      <c r="M172" s="30"/>
      <c r="N172" s="30"/>
      <c r="O172" s="30"/>
      <c r="P172" s="30"/>
      <c r="Q172" s="30"/>
      <c r="R172" s="30"/>
      <c r="S172" s="28"/>
      <c r="T172" s="69"/>
      <c r="U172" s="178"/>
      <c r="V172" s="33"/>
      <c r="W172" s="178"/>
      <c r="X172" s="132"/>
      <c r="AR172" s="107"/>
      <c r="AS172" s="107"/>
      <c r="AU172" s="107"/>
      <c r="BA172" s="107"/>
      <c r="BQ172" s="42"/>
      <c r="BY172" s="116"/>
    </row>
    <row r="173" spans="1:77" s="6" customFormat="1" ht="12.75" customHeight="1" x14ac:dyDescent="0.15">
      <c r="A173" s="48"/>
      <c r="B173" s="22"/>
      <c r="C173" s="62"/>
      <c r="D173" s="59"/>
      <c r="E173" s="59"/>
      <c r="F173" s="59"/>
      <c r="G173" s="30"/>
      <c r="H173" s="30"/>
      <c r="I173" s="30"/>
      <c r="J173" s="30"/>
      <c r="K173" s="30"/>
      <c r="L173" s="30"/>
      <c r="M173" s="30"/>
      <c r="N173" s="30"/>
      <c r="O173" s="30"/>
      <c r="P173" s="30"/>
      <c r="Q173" s="30"/>
      <c r="R173" s="30"/>
      <c r="S173" s="28"/>
      <c r="T173" s="33"/>
      <c r="U173" s="178"/>
      <c r="V173" s="33"/>
      <c r="W173" s="178"/>
      <c r="X173" s="132"/>
      <c r="AR173" s="107"/>
      <c r="AS173" s="107"/>
      <c r="AU173" s="107"/>
      <c r="BA173" s="107"/>
      <c r="BQ173" s="42"/>
      <c r="BY173" s="116"/>
    </row>
    <row r="174" spans="1:77" s="6" customFormat="1" ht="12.75" customHeight="1" x14ac:dyDescent="0.15">
      <c r="A174" s="48"/>
      <c r="B174" s="22"/>
      <c r="C174" s="27"/>
      <c r="D174" s="30"/>
      <c r="E174" s="30"/>
      <c r="F174" s="30"/>
      <c r="G174" s="30"/>
      <c r="H174" s="30"/>
      <c r="I174" s="30"/>
      <c r="J174" s="30"/>
      <c r="K174" s="30"/>
      <c r="L174" s="30"/>
      <c r="M174" s="30"/>
      <c r="N174" s="30"/>
      <c r="O174" s="30"/>
      <c r="P174" s="30"/>
      <c r="Q174" s="30"/>
      <c r="R174" s="30"/>
      <c r="S174" s="28"/>
      <c r="T174" s="33"/>
      <c r="U174" s="178"/>
      <c r="V174" s="33"/>
      <c r="W174" s="178"/>
      <c r="X174" s="132"/>
      <c r="AR174" s="107"/>
      <c r="AS174" s="107"/>
      <c r="AU174" s="107"/>
      <c r="BA174" s="107"/>
      <c r="BQ174" s="42"/>
      <c r="BY174" s="116"/>
    </row>
    <row r="175" spans="1:77" s="6" customFormat="1" ht="12.75" customHeight="1" x14ac:dyDescent="0.15">
      <c r="A175" s="48"/>
      <c r="B175" s="22"/>
      <c r="C175" s="27"/>
      <c r="D175" s="30"/>
      <c r="E175" s="30"/>
      <c r="F175" s="30"/>
      <c r="G175" s="30"/>
      <c r="H175" s="30"/>
      <c r="I175" s="30"/>
      <c r="J175" s="30"/>
      <c r="K175" s="30"/>
      <c r="L175" s="30"/>
      <c r="M175" s="30"/>
      <c r="N175" s="30"/>
      <c r="O175" s="30"/>
      <c r="P175" s="30"/>
      <c r="Q175" s="30"/>
      <c r="R175" s="30"/>
      <c r="S175" s="28"/>
      <c r="T175" s="33"/>
      <c r="U175" s="178"/>
      <c r="V175" s="33"/>
      <c r="W175" s="178"/>
      <c r="X175" s="132"/>
      <c r="AR175" s="107"/>
      <c r="AS175" s="107"/>
      <c r="AU175" s="107"/>
      <c r="BA175" s="107"/>
      <c r="BQ175" s="42"/>
      <c r="BY175" s="116"/>
    </row>
    <row r="176" spans="1:77" s="6" customFormat="1" ht="12.75" customHeight="1" x14ac:dyDescent="0.15">
      <c r="A176" s="48"/>
      <c r="B176" s="22"/>
      <c r="C176" s="27"/>
      <c r="D176" s="30"/>
      <c r="E176" s="30"/>
      <c r="F176" s="30"/>
      <c r="G176" s="30"/>
      <c r="H176" s="30"/>
      <c r="I176" s="30"/>
      <c r="J176" s="30"/>
      <c r="K176" s="30"/>
      <c r="L176" s="30"/>
      <c r="M176" s="30"/>
      <c r="N176" s="30"/>
      <c r="O176" s="30"/>
      <c r="P176" s="30"/>
      <c r="Q176" s="30"/>
      <c r="R176" s="30"/>
      <c r="S176" s="28"/>
      <c r="T176" s="33"/>
      <c r="U176" s="178"/>
      <c r="V176" s="33"/>
      <c r="W176" s="178"/>
      <c r="X176" s="132"/>
      <c r="AR176" s="107"/>
      <c r="AS176" s="107"/>
      <c r="AU176" s="107"/>
      <c r="BA176" s="107"/>
      <c r="BQ176" s="42"/>
      <c r="BY176" s="116"/>
    </row>
    <row r="177" spans="1:77" s="6" customFormat="1" ht="12.75" customHeight="1" x14ac:dyDescent="0.15">
      <c r="A177" s="48"/>
      <c r="B177" s="22"/>
      <c r="C177" s="27"/>
      <c r="D177" s="30"/>
      <c r="E177" s="30"/>
      <c r="F177" s="30"/>
      <c r="G177" s="30"/>
      <c r="H177" s="30"/>
      <c r="I177" s="30"/>
      <c r="J177" s="30"/>
      <c r="K177" s="30"/>
      <c r="L177" s="30"/>
      <c r="M177" s="30"/>
      <c r="N177" s="30"/>
      <c r="O177" s="30"/>
      <c r="P177" s="30"/>
      <c r="Q177" s="30"/>
      <c r="R177" s="30"/>
      <c r="S177" s="28"/>
      <c r="T177" s="33"/>
      <c r="U177" s="178"/>
      <c r="V177" s="33"/>
      <c r="W177" s="178"/>
      <c r="X177" s="132"/>
      <c r="AR177" s="107"/>
      <c r="AS177" s="107"/>
      <c r="AU177" s="107"/>
      <c r="BA177" s="107"/>
      <c r="BQ177" s="42"/>
      <c r="BY177" s="116"/>
    </row>
    <row r="178" spans="1:77" s="6" customFormat="1" ht="12.75" customHeight="1" x14ac:dyDescent="0.15">
      <c r="A178" s="48"/>
      <c r="B178" s="22"/>
      <c r="C178" s="27"/>
      <c r="D178" s="30"/>
      <c r="E178" s="30"/>
      <c r="F178" s="30"/>
      <c r="G178" s="30"/>
      <c r="H178" s="30"/>
      <c r="I178" s="30"/>
      <c r="J178" s="30"/>
      <c r="K178" s="30"/>
      <c r="L178" s="30"/>
      <c r="M178" s="30"/>
      <c r="N178" s="30"/>
      <c r="O178" s="30"/>
      <c r="P178" s="30"/>
      <c r="Q178" s="30"/>
      <c r="R178" s="30"/>
      <c r="S178" s="28"/>
      <c r="T178" s="33"/>
      <c r="U178" s="178"/>
      <c r="V178" s="33"/>
      <c r="W178" s="178"/>
      <c r="X178" s="132"/>
      <c r="AR178" s="107"/>
      <c r="AS178" s="107"/>
      <c r="AU178" s="107"/>
      <c r="BA178" s="107"/>
      <c r="BQ178" s="42"/>
      <c r="BY178" s="116"/>
    </row>
    <row r="179" spans="1:77" s="6" customFormat="1" ht="12.75" customHeight="1" x14ac:dyDescent="0.15">
      <c r="A179" s="73"/>
      <c r="B179" s="117"/>
      <c r="C179" s="27"/>
      <c r="D179" s="30"/>
      <c r="E179" s="30"/>
      <c r="F179" s="30"/>
      <c r="G179" s="30"/>
      <c r="H179" s="30"/>
      <c r="I179" s="30"/>
      <c r="J179" s="30"/>
      <c r="K179" s="30"/>
      <c r="L179" s="30"/>
      <c r="M179" s="30"/>
      <c r="N179" s="30"/>
      <c r="O179" s="30"/>
      <c r="P179" s="30"/>
      <c r="Q179" s="30"/>
      <c r="R179" s="30"/>
      <c r="S179" s="28"/>
      <c r="T179" s="33"/>
      <c r="U179" s="178"/>
      <c r="V179" s="33"/>
      <c r="W179" s="178"/>
      <c r="X179" s="132"/>
      <c r="AR179" s="107"/>
      <c r="AS179" s="107"/>
      <c r="AU179" s="107"/>
      <c r="BA179" s="107"/>
      <c r="BQ179" s="42"/>
      <c r="BY179" s="116"/>
    </row>
    <row r="180" spans="1:77" s="6" customFormat="1" ht="12.75" customHeight="1" x14ac:dyDescent="0.15">
      <c r="A180" s="48"/>
      <c r="B180" s="22"/>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c r="AR180" s="107"/>
      <c r="AS180" s="107"/>
      <c r="AU180" s="107"/>
      <c r="BA180" s="107"/>
      <c r="BQ180" s="42"/>
      <c r="BY180" s="116"/>
    </row>
    <row r="181" spans="1:77" s="6" customFormat="1" ht="18" customHeight="1" x14ac:dyDescent="0.15">
      <c r="A181" s="216"/>
      <c r="B181" s="92"/>
      <c r="C181" s="93"/>
      <c r="D181" s="95"/>
      <c r="E181" s="95"/>
      <c r="F181" s="95"/>
      <c r="G181" s="95"/>
      <c r="H181" s="95"/>
      <c r="I181" s="95"/>
      <c r="J181" s="95"/>
      <c r="K181" s="95"/>
      <c r="L181" s="95"/>
      <c r="M181" s="95"/>
      <c r="N181" s="95"/>
      <c r="O181" s="95"/>
      <c r="P181" s="95"/>
      <c r="Q181" s="95"/>
      <c r="R181" s="95"/>
      <c r="S181" s="99"/>
      <c r="T181" s="92"/>
      <c r="U181" s="184"/>
      <c r="V181" s="185"/>
      <c r="W181" s="184"/>
      <c r="X181" s="132"/>
      <c r="AR181" s="107"/>
      <c r="AS181" s="107"/>
      <c r="AU181" s="107"/>
      <c r="BA181" s="107"/>
      <c r="BQ181" s="42"/>
      <c r="BY181" s="116"/>
    </row>
    <row r="182" spans="1:77" s="6" customFormat="1" x14ac:dyDescent="0.15">
      <c r="A182" s="186"/>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754"/>
      <c r="B184" s="755"/>
      <c r="C184" s="755"/>
      <c r="D184" s="755"/>
    </row>
    <row r="185" spans="1:77" s="64" customFormat="1" ht="21" customHeight="1" x14ac:dyDescent="0.15">
      <c r="A185" s="754"/>
      <c r="B185" s="755"/>
      <c r="C185" s="755"/>
      <c r="D185" s="755"/>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184:A185"/>
    <mergeCell ref="B184:B185"/>
    <mergeCell ref="C184:C185"/>
    <mergeCell ref="D184:D185"/>
    <mergeCell ref="A135:A138"/>
    <mergeCell ref="B135:B138"/>
    <mergeCell ref="C135:S137"/>
    <mergeCell ref="T135:U137"/>
    <mergeCell ref="V135:W137"/>
    <mergeCell ref="AG120:AG122"/>
    <mergeCell ref="AH120:AH122"/>
    <mergeCell ref="AI120:AI122"/>
    <mergeCell ref="A119:A122"/>
    <mergeCell ref="B119:AE119"/>
    <mergeCell ref="AF119:AG119"/>
    <mergeCell ref="AH119:AI119"/>
    <mergeCell ref="AJ119:AK119"/>
    <mergeCell ref="B120:B122"/>
    <mergeCell ref="AJ120:AJ122"/>
    <mergeCell ref="AK120:AK122"/>
    <mergeCell ref="C120:S121"/>
    <mergeCell ref="T120:U121"/>
    <mergeCell ref="V120:W121"/>
    <mergeCell ref="X120:AE120"/>
    <mergeCell ref="AF120:AF122"/>
    <mergeCell ref="X121:AA121"/>
    <mergeCell ref="AB121:AE121"/>
    <mergeCell ref="A110:B110"/>
    <mergeCell ref="A111:B11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Consolidado </vt:lpstr>
      <vt:lpstr>Pertinencia</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2017-07-20T13:56:45Z</dcterms:modified>
</cp:coreProperties>
</file>