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5.202.66\Compartida Natalia\REM AÑO 2010-HBL\año 2011\CONSOLIDADOS\"/>
    </mc:Choice>
  </mc:AlternateContent>
  <bookViews>
    <workbookView xWindow="0" yWindow="0" windowWidth="24000" windowHeight="9045"/>
  </bookViews>
  <sheets>
    <sheet name="CONSOLIDADO" sheetId="13" r:id="rId1"/>
    <sheet name="ENERO" sheetId="1" r:id="rId2"/>
    <sheet name="FEBRERO" sheetId="2" r:id="rId3"/>
    <sheet name="MARZO" sheetId="3" r:id="rId4"/>
    <sheet name="ABRIL" sheetId="4" r:id="rId5"/>
    <sheet name="MAYO" sheetId="5" r:id="rId6"/>
    <sheet name="JUNIO" sheetId="6" r:id="rId7"/>
    <sheet name="JULIO" sheetId="7" r:id="rId8"/>
    <sheet name="AGOSTO" sheetId="8" r:id="rId9"/>
    <sheet name="SEPTIEMBRE" sheetId="9" r:id="rId10"/>
    <sheet name="OCTUBRE" sheetId="10" r:id="rId11"/>
    <sheet name="NOVIEMBRE" sheetId="11" r:id="rId12"/>
    <sheet name="DICIEMBRE" sheetId="12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calcPr calcId="152511" iterate="1" iterateCount="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1" i="13" l="1"/>
  <c r="D101" i="13"/>
  <c r="C101" i="13"/>
  <c r="B101" i="13"/>
  <c r="F100" i="13"/>
  <c r="E100" i="13"/>
  <c r="D100" i="13"/>
  <c r="C100" i="13"/>
  <c r="B100" i="13"/>
  <c r="F99" i="13"/>
  <c r="F98" i="13" s="1"/>
  <c r="E99" i="13"/>
  <c r="D99" i="13"/>
  <c r="C99" i="13"/>
  <c r="B99" i="13"/>
  <c r="B98" i="13" s="1"/>
  <c r="D93" i="13"/>
  <c r="C93" i="13"/>
  <c r="B93" i="13"/>
  <c r="D92" i="13"/>
  <c r="C92" i="13"/>
  <c r="B92" i="13"/>
  <c r="D91" i="13"/>
  <c r="C91" i="13"/>
  <c r="B91" i="13"/>
  <c r="D90" i="13"/>
  <c r="C90" i="13"/>
  <c r="B90" i="13"/>
  <c r="D89" i="13"/>
  <c r="C89" i="13"/>
  <c r="B89" i="13"/>
  <c r="D88" i="13"/>
  <c r="C88" i="13"/>
  <c r="B88" i="13"/>
  <c r="D87" i="13"/>
  <c r="C87" i="13"/>
  <c r="B87" i="13"/>
  <c r="D86" i="13"/>
  <c r="C86" i="13"/>
  <c r="B86" i="13"/>
  <c r="D85" i="13"/>
  <c r="C85" i="13"/>
  <c r="B85" i="13"/>
  <c r="D84" i="13"/>
  <c r="C84" i="13"/>
  <c r="B84" i="13"/>
  <c r="D83" i="13"/>
  <c r="C83" i="13"/>
  <c r="B83" i="13"/>
  <c r="D82" i="13"/>
  <c r="C82" i="13"/>
  <c r="B82" i="13"/>
  <c r="D81" i="13"/>
  <c r="C81" i="13"/>
  <c r="B81" i="13"/>
  <c r="D80" i="13"/>
  <c r="C80" i="13"/>
  <c r="B80" i="13"/>
  <c r="D79" i="13"/>
  <c r="C79" i="13"/>
  <c r="B79" i="13"/>
  <c r="D78" i="13"/>
  <c r="C78" i="13"/>
  <c r="B78" i="13"/>
  <c r="D77" i="13"/>
  <c r="C77" i="13"/>
  <c r="B77" i="13"/>
  <c r="D76" i="13"/>
  <c r="C76" i="13"/>
  <c r="B76" i="13"/>
  <c r="D75" i="13"/>
  <c r="C75" i="13"/>
  <c r="B75" i="13"/>
  <c r="D74" i="13"/>
  <c r="C74" i="13"/>
  <c r="B74" i="13"/>
  <c r="D73" i="13"/>
  <c r="C73" i="13"/>
  <c r="B73" i="13"/>
  <c r="D72" i="13"/>
  <c r="C72" i="13"/>
  <c r="B72" i="13"/>
  <c r="D71" i="13"/>
  <c r="C71" i="13"/>
  <c r="B71" i="13"/>
  <c r="D70" i="13"/>
  <c r="C70" i="13"/>
  <c r="B70" i="13"/>
  <c r="D69" i="13"/>
  <c r="C69" i="13"/>
  <c r="B69" i="13"/>
  <c r="D68" i="13"/>
  <c r="C68" i="13"/>
  <c r="B68" i="13"/>
  <c r="D67" i="13"/>
  <c r="C67" i="13"/>
  <c r="B67" i="13"/>
  <c r="D66" i="13"/>
  <c r="C66" i="13"/>
  <c r="B66" i="13"/>
  <c r="D65" i="13"/>
  <c r="C65" i="13"/>
  <c r="B65" i="13"/>
  <c r="D64" i="13"/>
  <c r="C64" i="13"/>
  <c r="B64" i="13"/>
  <c r="D63" i="13"/>
  <c r="C63" i="13"/>
  <c r="B63" i="13"/>
  <c r="D62" i="13"/>
  <c r="C62" i="13"/>
  <c r="B62" i="13"/>
  <c r="D61" i="13"/>
  <c r="C61" i="13"/>
  <c r="B61" i="13"/>
  <c r="D60" i="13"/>
  <c r="C60" i="13"/>
  <c r="B60" i="13"/>
  <c r="D59" i="13"/>
  <c r="C59" i="13"/>
  <c r="B59" i="13"/>
  <c r="D58" i="13"/>
  <c r="C58" i="13"/>
  <c r="B58" i="13"/>
  <c r="D57" i="13"/>
  <c r="C57" i="13"/>
  <c r="B57" i="13"/>
  <c r="D56" i="13"/>
  <c r="C56" i="13"/>
  <c r="B56" i="13"/>
  <c r="D55" i="13"/>
  <c r="C55" i="13"/>
  <c r="B55" i="13"/>
  <c r="D54" i="13"/>
  <c r="C54" i="13"/>
  <c r="B54" i="13"/>
  <c r="D53" i="13"/>
  <c r="C53" i="13"/>
  <c r="B53" i="13"/>
  <c r="D52" i="13"/>
  <c r="C52" i="13"/>
  <c r="B52" i="13"/>
  <c r="D51" i="13"/>
  <c r="C51" i="13"/>
  <c r="B51" i="13"/>
  <c r="D50" i="13"/>
  <c r="C50" i="13"/>
  <c r="B50" i="13"/>
  <c r="D49" i="13"/>
  <c r="C49" i="13"/>
  <c r="B49" i="13"/>
  <c r="D48" i="13"/>
  <c r="C48" i="13"/>
  <c r="B48" i="13"/>
  <c r="D47" i="13"/>
  <c r="C47" i="13"/>
  <c r="B47" i="13"/>
  <c r="D46" i="13"/>
  <c r="C46" i="13"/>
  <c r="B46" i="13"/>
  <c r="D45" i="13"/>
  <c r="C45" i="13"/>
  <c r="B45" i="13"/>
  <c r="D44" i="13"/>
  <c r="C44" i="13"/>
  <c r="B44" i="13"/>
  <c r="D43" i="13"/>
  <c r="C43" i="13"/>
  <c r="B43" i="13"/>
  <c r="D42" i="13"/>
  <c r="C42" i="13"/>
  <c r="B42" i="13"/>
  <c r="D41" i="13"/>
  <c r="C41" i="13"/>
  <c r="B41" i="13"/>
  <c r="D40" i="13"/>
  <c r="C40" i="13"/>
  <c r="B40" i="13"/>
  <c r="D39" i="13"/>
  <c r="C39" i="13"/>
  <c r="B39" i="13"/>
  <c r="D38" i="13"/>
  <c r="C38" i="13"/>
  <c r="B38" i="13"/>
  <c r="D37" i="13"/>
  <c r="C37" i="13"/>
  <c r="B37" i="13"/>
  <c r="D36" i="13"/>
  <c r="C36" i="13"/>
  <c r="B36" i="13"/>
  <c r="D35" i="13"/>
  <c r="C35" i="13"/>
  <c r="B35" i="13"/>
  <c r="D34" i="13"/>
  <c r="C34" i="13"/>
  <c r="B34" i="13"/>
  <c r="D33" i="13"/>
  <c r="C33" i="13"/>
  <c r="B33" i="13"/>
  <c r="D32" i="13"/>
  <c r="C32" i="13"/>
  <c r="B32" i="13"/>
  <c r="D31" i="13"/>
  <c r="C31" i="13"/>
  <c r="B31" i="13"/>
  <c r="B24" i="13" s="1"/>
  <c r="D30" i="13"/>
  <c r="C30" i="13"/>
  <c r="B30" i="13"/>
  <c r="D29" i="13"/>
  <c r="C29" i="13"/>
  <c r="B29" i="13"/>
  <c r="D28" i="13"/>
  <c r="C28" i="13"/>
  <c r="C24" i="13" s="1"/>
  <c r="B28" i="13"/>
  <c r="D27" i="13"/>
  <c r="C27" i="13"/>
  <c r="B27" i="13"/>
  <c r="D26" i="13"/>
  <c r="C26" i="13"/>
  <c r="B26" i="13"/>
  <c r="D25" i="13"/>
  <c r="D24" i="13" s="1"/>
  <c r="C25" i="13"/>
  <c r="B25" i="13"/>
  <c r="F20" i="13"/>
  <c r="E20" i="13"/>
  <c r="D20" i="13"/>
  <c r="C20" i="13"/>
  <c r="B20" i="13"/>
  <c r="F19" i="13"/>
  <c r="E19" i="13"/>
  <c r="D19" i="13"/>
  <c r="C19" i="13"/>
  <c r="B19" i="13"/>
  <c r="F18" i="13"/>
  <c r="E18" i="13"/>
  <c r="D18" i="13"/>
  <c r="C18" i="13"/>
  <c r="B18" i="13"/>
  <c r="F17" i="13"/>
  <c r="E17" i="13"/>
  <c r="D17" i="13"/>
  <c r="C17" i="13"/>
  <c r="B17" i="13"/>
  <c r="F16" i="13"/>
  <c r="E16" i="13"/>
  <c r="D16" i="13"/>
  <c r="C16" i="13"/>
  <c r="B16" i="13"/>
  <c r="F15" i="13"/>
  <c r="E15" i="13"/>
  <c r="D15" i="13"/>
  <c r="C15" i="13"/>
  <c r="B15" i="13"/>
  <c r="F14" i="13"/>
  <c r="E14" i="13"/>
  <c r="D14" i="13"/>
  <c r="C14" i="13"/>
  <c r="B14" i="13"/>
  <c r="F13" i="13"/>
  <c r="F11" i="13" s="1"/>
  <c r="E13" i="13"/>
  <c r="D13" i="13"/>
  <c r="C13" i="13"/>
  <c r="B13" i="13"/>
  <c r="B11" i="13" s="1"/>
  <c r="F12" i="13"/>
  <c r="E12" i="13"/>
  <c r="D12" i="13"/>
  <c r="D11" i="13" s="1"/>
  <c r="C12" i="13"/>
  <c r="C11" i="13" s="1"/>
  <c r="B12" i="13"/>
  <c r="E98" i="13"/>
  <c r="D98" i="13"/>
  <c r="C98" i="13"/>
  <c r="E11" i="13"/>
  <c r="A5" i="13"/>
  <c r="A3" i="13"/>
  <c r="A2" i="13"/>
  <c r="A209" i="13" l="1"/>
  <c r="F100" i="12"/>
  <c r="E100" i="12"/>
  <c r="D100" i="12"/>
  <c r="C100" i="12"/>
  <c r="B100" i="12"/>
  <c r="F98" i="12"/>
  <c r="E98" i="12"/>
  <c r="D98" i="12"/>
  <c r="C98" i="12"/>
  <c r="B98" i="12"/>
  <c r="D24" i="12"/>
  <c r="C24" i="12"/>
  <c r="B24" i="12"/>
  <c r="F14" i="12"/>
  <c r="E14" i="12"/>
  <c r="D14" i="12"/>
  <c r="C14" i="12"/>
  <c r="B14" i="12"/>
  <c r="F11" i="12"/>
  <c r="E11" i="12"/>
  <c r="D11" i="12"/>
  <c r="C11" i="12"/>
  <c r="B11" i="12"/>
  <c r="A209" i="12" s="1"/>
  <c r="A5" i="12"/>
  <c r="A4" i="12"/>
  <c r="A3" i="12"/>
  <c r="A2" i="12"/>
  <c r="F100" i="11"/>
  <c r="E100" i="11"/>
  <c r="D100" i="11"/>
  <c r="C100" i="11"/>
  <c r="B100" i="11"/>
  <c r="F98" i="11"/>
  <c r="E98" i="11"/>
  <c r="D98" i="11"/>
  <c r="C98" i="11"/>
  <c r="B98" i="11"/>
  <c r="D24" i="11"/>
  <c r="C24" i="11"/>
  <c r="B24" i="11"/>
  <c r="F14" i="11"/>
  <c r="E14" i="11"/>
  <c r="D14" i="11"/>
  <c r="C14" i="11"/>
  <c r="B14" i="11"/>
  <c r="F11" i="11"/>
  <c r="E11" i="11"/>
  <c r="D11" i="11"/>
  <c r="C11" i="11"/>
  <c r="B11" i="11"/>
  <c r="A209" i="11" s="1"/>
  <c r="A5" i="11"/>
  <c r="A4" i="11"/>
  <c r="A3" i="11"/>
  <c r="A2" i="11"/>
  <c r="F100" i="10"/>
  <c r="E100" i="10"/>
  <c r="D100" i="10"/>
  <c r="C100" i="10"/>
  <c r="B100" i="10"/>
  <c r="F98" i="10"/>
  <c r="E98" i="10"/>
  <c r="D98" i="10"/>
  <c r="C98" i="10"/>
  <c r="B98" i="10"/>
  <c r="D24" i="10"/>
  <c r="C24" i="10"/>
  <c r="B24" i="10"/>
  <c r="F14" i="10"/>
  <c r="E14" i="10"/>
  <c r="D14" i="10"/>
  <c r="C14" i="10"/>
  <c r="B14" i="10"/>
  <c r="F11" i="10"/>
  <c r="E11" i="10"/>
  <c r="A209" i="10" s="1"/>
  <c r="D11" i="10"/>
  <c r="C11" i="10"/>
  <c r="B11" i="10"/>
  <c r="A5" i="10"/>
  <c r="A4" i="10"/>
  <c r="A3" i="10"/>
  <c r="A2" i="10"/>
  <c r="F100" i="9" l="1"/>
  <c r="E100" i="9"/>
  <c r="D100" i="9"/>
  <c r="C100" i="9"/>
  <c r="B100" i="9"/>
  <c r="F98" i="9"/>
  <c r="E98" i="9"/>
  <c r="D98" i="9"/>
  <c r="C98" i="9"/>
  <c r="B98" i="9"/>
  <c r="D85" i="9"/>
  <c r="D24" i="9"/>
  <c r="C24" i="9"/>
  <c r="B24" i="9"/>
  <c r="F14" i="9"/>
  <c r="E14" i="9"/>
  <c r="D14" i="9"/>
  <c r="C14" i="9"/>
  <c r="B14" i="9"/>
  <c r="F11" i="9"/>
  <c r="E11" i="9"/>
  <c r="D11" i="9"/>
  <c r="C11" i="9"/>
  <c r="B11" i="9"/>
  <c r="A209" i="9" s="1"/>
  <c r="A5" i="9"/>
  <c r="A4" i="9"/>
  <c r="A3" i="9"/>
  <c r="A2" i="9"/>
  <c r="F100" i="8"/>
  <c r="E100" i="8"/>
  <c r="D100" i="8"/>
  <c r="C100" i="8"/>
  <c r="B100" i="8"/>
  <c r="F98" i="8"/>
  <c r="E98" i="8"/>
  <c r="D98" i="8"/>
  <c r="C98" i="8"/>
  <c r="B98" i="8"/>
  <c r="D24" i="8"/>
  <c r="C24" i="8"/>
  <c r="B24" i="8"/>
  <c r="F14" i="8"/>
  <c r="E14" i="8"/>
  <c r="D14" i="8"/>
  <c r="C14" i="8"/>
  <c r="B14" i="8"/>
  <c r="F11" i="8"/>
  <c r="E11" i="8"/>
  <c r="D11" i="8"/>
  <c r="C11" i="8"/>
  <c r="B11" i="8"/>
  <c r="A209" i="8" s="1"/>
  <c r="A5" i="8"/>
  <c r="A4" i="8"/>
  <c r="A3" i="8"/>
  <c r="A2" i="8"/>
  <c r="F100" i="7"/>
  <c r="E100" i="7"/>
  <c r="D100" i="7"/>
  <c r="C100" i="7"/>
  <c r="B100" i="7"/>
  <c r="F98" i="7"/>
  <c r="E98" i="7"/>
  <c r="D98" i="7"/>
  <c r="C98" i="7"/>
  <c r="B98" i="7"/>
  <c r="D24" i="7"/>
  <c r="C24" i="7"/>
  <c r="B24" i="7"/>
  <c r="F14" i="7"/>
  <c r="E14" i="7"/>
  <c r="D14" i="7"/>
  <c r="C14" i="7"/>
  <c r="B14" i="7"/>
  <c r="F11" i="7"/>
  <c r="E11" i="7"/>
  <c r="A209" i="7" s="1"/>
  <c r="D11" i="7"/>
  <c r="C11" i="7"/>
  <c r="B11" i="7"/>
  <c r="A5" i="7"/>
  <c r="A4" i="7"/>
  <c r="A3" i="7"/>
  <c r="A2" i="7"/>
  <c r="F100" i="6"/>
  <c r="E100" i="6"/>
  <c r="D100" i="6"/>
  <c r="C100" i="6"/>
  <c r="B100" i="6"/>
  <c r="F98" i="6"/>
  <c r="E98" i="6"/>
  <c r="D98" i="6"/>
  <c r="C98" i="6"/>
  <c r="B98" i="6"/>
  <c r="D85" i="6"/>
  <c r="D24" i="6" s="1"/>
  <c r="C85" i="6"/>
  <c r="C24" i="6"/>
  <c r="B24" i="6"/>
  <c r="F14" i="6"/>
  <c r="E14" i="6"/>
  <c r="D14" i="6"/>
  <c r="C14" i="6"/>
  <c r="B14" i="6"/>
  <c r="F11" i="6"/>
  <c r="E11" i="6"/>
  <c r="D11" i="6"/>
  <c r="C11" i="6"/>
  <c r="B11" i="6"/>
  <c r="A209" i="6" s="1"/>
  <c r="A5" i="6"/>
  <c r="A4" i="6"/>
  <c r="A3" i="6"/>
  <c r="A2" i="6"/>
  <c r="F100" i="5" l="1"/>
  <c r="E100" i="5"/>
  <c r="D100" i="5"/>
  <c r="C100" i="5"/>
  <c r="B100" i="5"/>
  <c r="F98" i="5"/>
  <c r="E98" i="5"/>
  <c r="D98" i="5"/>
  <c r="C98" i="5"/>
  <c r="B98" i="5"/>
  <c r="D85" i="5"/>
  <c r="C85" i="5"/>
  <c r="C24" i="5" s="1"/>
  <c r="D24" i="5"/>
  <c r="B24" i="5"/>
  <c r="F14" i="5"/>
  <c r="E14" i="5"/>
  <c r="D14" i="5"/>
  <c r="C14" i="5"/>
  <c r="B14" i="5"/>
  <c r="F11" i="5"/>
  <c r="E11" i="5"/>
  <c r="D11" i="5"/>
  <c r="C11" i="5"/>
  <c r="B11" i="5"/>
  <c r="A209" i="5" s="1"/>
  <c r="A5" i="5"/>
  <c r="A4" i="5"/>
  <c r="A3" i="5"/>
  <c r="A2" i="5"/>
  <c r="F100" i="4"/>
  <c r="E100" i="4"/>
  <c r="D100" i="4"/>
  <c r="C100" i="4"/>
  <c r="B100" i="4"/>
  <c r="F98" i="4"/>
  <c r="E98" i="4"/>
  <c r="D98" i="4"/>
  <c r="C98" i="4"/>
  <c r="B98" i="4"/>
  <c r="D24" i="4"/>
  <c r="C24" i="4"/>
  <c r="B24" i="4"/>
  <c r="F14" i="4"/>
  <c r="E14" i="4"/>
  <c r="D14" i="4"/>
  <c r="C14" i="4"/>
  <c r="B14" i="4"/>
  <c r="F11" i="4"/>
  <c r="E11" i="4"/>
  <c r="D11" i="4"/>
  <c r="A209" i="4" s="1"/>
  <c r="C11" i="4"/>
  <c r="B11" i="4"/>
  <c r="A5" i="4"/>
  <c r="A4" i="4"/>
  <c r="A3" i="4"/>
  <c r="A2" i="4"/>
  <c r="F100" i="3"/>
  <c r="E100" i="3"/>
  <c r="D100" i="3"/>
  <c r="C100" i="3"/>
  <c r="B100" i="3"/>
  <c r="F98" i="3"/>
  <c r="E98" i="3"/>
  <c r="D98" i="3"/>
  <c r="C98" i="3"/>
  <c r="B98" i="3"/>
  <c r="D85" i="3"/>
  <c r="D24" i="3" s="1"/>
  <c r="C85" i="3"/>
  <c r="C24" i="3"/>
  <c r="B24" i="3"/>
  <c r="F14" i="3"/>
  <c r="E14" i="3"/>
  <c r="D14" i="3"/>
  <c r="C14" i="3"/>
  <c r="B14" i="3"/>
  <c r="F11" i="3"/>
  <c r="E11" i="3"/>
  <c r="D11" i="3"/>
  <c r="C11" i="3"/>
  <c r="B11" i="3"/>
  <c r="A5" i="3"/>
  <c r="A4" i="3"/>
  <c r="A3" i="3"/>
  <c r="A2" i="3"/>
  <c r="F100" i="2"/>
  <c r="E100" i="2"/>
  <c r="D100" i="2"/>
  <c r="C100" i="2"/>
  <c r="B100" i="2"/>
  <c r="F98" i="2"/>
  <c r="E98" i="2"/>
  <c r="D98" i="2"/>
  <c r="C98" i="2"/>
  <c r="B98" i="2"/>
  <c r="D24" i="2"/>
  <c r="C24" i="2"/>
  <c r="B24" i="2"/>
  <c r="F14" i="2"/>
  <c r="E14" i="2"/>
  <c r="D14" i="2"/>
  <c r="C14" i="2"/>
  <c r="B14" i="2"/>
  <c r="F11" i="2"/>
  <c r="E11" i="2"/>
  <c r="D11" i="2"/>
  <c r="C11" i="2"/>
  <c r="B11" i="2"/>
  <c r="A209" i="2" s="1"/>
  <c r="A5" i="2"/>
  <c r="A4" i="2"/>
  <c r="A3" i="2"/>
  <c r="A2" i="2"/>
  <c r="F100" i="1" l="1"/>
  <c r="E100" i="1"/>
  <c r="D100" i="1"/>
  <c r="C100" i="1"/>
  <c r="B100" i="1"/>
  <c r="F98" i="1"/>
  <c r="E98" i="1"/>
  <c r="D98" i="1"/>
  <c r="C98" i="1"/>
  <c r="B98" i="1"/>
  <c r="D24" i="1"/>
  <c r="C24" i="1"/>
  <c r="B24" i="1"/>
  <c r="F14" i="1"/>
  <c r="E14" i="1"/>
  <c r="D14" i="1"/>
  <c r="C14" i="1"/>
  <c r="B14" i="1"/>
  <c r="F11" i="1"/>
  <c r="E11" i="1"/>
  <c r="D11" i="1"/>
  <c r="C11" i="1"/>
  <c r="B11" i="1"/>
  <c r="A209" i="1" s="1"/>
  <c r="A5" i="1"/>
  <c r="A4" i="1"/>
  <c r="A3" i="1"/>
  <c r="A2" i="1"/>
</calcChain>
</file>

<file path=xl/sharedStrings.xml><?xml version="1.0" encoding="utf-8"?>
<sst xmlns="http://schemas.openxmlformats.org/spreadsheetml/2006/main" count="1457" uniqueCount="95">
  <si>
    <t>SERVICIO DE SALUD</t>
  </si>
  <si>
    <t xml:space="preserve">REM-22.  HORAS DE CONSULTA MÉDICAS Y ODONTOLOGICAS DE  ATENCIÓN ABIERTA POR NIVEL </t>
  </si>
  <si>
    <t xml:space="preserve">SECCIÓN A.- HORAS MEDICAS NIVEL PRIMARIO </t>
  </si>
  <si>
    <t>ESPECIALIDADES</t>
  </si>
  <si>
    <t>HORAS MÉDICAS MENSUALES CONTRATADAS</t>
  </si>
  <si>
    <t>HORAS MÉDICAS MENSUALES (SISTEMA DECIMAL)</t>
  </si>
  <si>
    <t>DISPONIBLES</t>
  </si>
  <si>
    <t>OCUPADAS</t>
  </si>
  <si>
    <t>HORARIO DIURNO</t>
  </si>
  <si>
    <t>EXTENSIÓN HORARIA</t>
  </si>
  <si>
    <t>NIVEL PRIMARIO</t>
  </si>
  <si>
    <t>Medicina General</t>
  </si>
  <si>
    <t>Otras Horas Nivel Primario</t>
  </si>
  <si>
    <t>Pediatría</t>
  </si>
  <si>
    <t>Obstetricia y Ginecología</t>
  </si>
  <si>
    <t>Psiquiatría</t>
  </si>
  <si>
    <t>Medicina Interna</t>
  </si>
  <si>
    <t>Oftalmología UAPO</t>
  </si>
  <si>
    <t>Otras Especialidades</t>
  </si>
  <si>
    <t>SECCIÓN B.- HORAS MEDICAS NIVEL SECUNDARIO Y TERCIARIO</t>
  </si>
  <si>
    <t>ESPECIALIDAD</t>
  </si>
  <si>
    <t xml:space="preserve">TOTAL </t>
  </si>
  <si>
    <t>Neonatología</t>
  </si>
  <si>
    <t>Broncopulmonar Infantil</t>
  </si>
  <si>
    <t>Broncopulmonar Adulto</t>
  </si>
  <si>
    <t>Cardiología Infantil</t>
  </si>
  <si>
    <t>Cardiología Adulto</t>
  </si>
  <si>
    <t>Endocrinología Infantil</t>
  </si>
  <si>
    <t>Endocrinología Adulto</t>
  </si>
  <si>
    <t>Gastroenterología Infantil</t>
  </si>
  <si>
    <t>Gastroenterología Adulto</t>
  </si>
  <si>
    <t>Genética Infantil</t>
  </si>
  <si>
    <t>Genética Adulto</t>
  </si>
  <si>
    <t>Hematología Infantil</t>
  </si>
  <si>
    <t>Hematología Adulto</t>
  </si>
  <si>
    <t>Hematología Oncológica Infantil</t>
  </si>
  <si>
    <t>Hematología Oncológica Adulto</t>
  </si>
  <si>
    <t>Nefrología Infantil</t>
  </si>
  <si>
    <t>Nefrología Adulto</t>
  </si>
  <si>
    <t>Nutrición Infantil</t>
  </si>
  <si>
    <t>Nutrición Adulto</t>
  </si>
  <si>
    <t>Reumatología</t>
  </si>
  <si>
    <t>Dermatología Infantil</t>
  </si>
  <si>
    <t>Dermatología Adulto</t>
  </si>
  <si>
    <t>Inf. Transmisión Sexual Infantil (excluye VIH/SIDA)</t>
  </si>
  <si>
    <t>Inf. Transmisión Sexual Adulto (Excluye VIH/SIDA)</t>
  </si>
  <si>
    <t>VIH/SIDA</t>
  </si>
  <si>
    <t>Geriatría</t>
  </si>
  <si>
    <t>Med. Física y Rehabilit. Infantil</t>
  </si>
  <si>
    <t>Med. Física y Rehabilit. Adulto</t>
  </si>
  <si>
    <t>Neurología Infantil</t>
  </si>
  <si>
    <t>Neurología Adulto</t>
  </si>
  <si>
    <t>Oncología Infantil</t>
  </si>
  <si>
    <t>Oncología Adulto</t>
  </si>
  <si>
    <t>Psiquiatría Infantil</t>
  </si>
  <si>
    <t>Psiquiatría Adulto</t>
  </si>
  <si>
    <t>Infectología Infantil</t>
  </si>
  <si>
    <t>Infectología Adulto</t>
  </si>
  <si>
    <t>Cirugía Infantil</t>
  </si>
  <si>
    <t>Cirugía Adulto</t>
  </si>
  <si>
    <t>Cirugía Abdominal Infantil</t>
  </si>
  <si>
    <t>Cirugía Abdominal Adulto</t>
  </si>
  <si>
    <t>Cirugía de Mamas</t>
  </si>
  <si>
    <t>Cirugía Maxilo Facial Infantil</t>
  </si>
  <si>
    <t>Cirugía Maxilo Facial Adulto</t>
  </si>
  <si>
    <t>Cirugía Plástica Infantil</t>
  </si>
  <si>
    <t>Cirugía Plástica Adulto</t>
  </si>
  <si>
    <t>Cirugía Proctológica</t>
  </si>
  <si>
    <t>Cirugía Tórax Infantil</t>
  </si>
  <si>
    <t>Cirugía Tórax Adulto</t>
  </si>
  <si>
    <t>Cirugía Vascular Periférica</t>
  </si>
  <si>
    <t>Neurocirugía Infantil</t>
  </si>
  <si>
    <t>Neurocirugía Adulto</t>
  </si>
  <si>
    <t>Cardiocirugía Infantil</t>
  </si>
  <si>
    <t>Cardiocirugía Adulto</t>
  </si>
  <si>
    <t>Anestesiología Infantil</t>
  </si>
  <si>
    <t>Anestesiología Adulto</t>
  </si>
  <si>
    <t>Obstetricia Infantil</t>
  </si>
  <si>
    <t>Obstetricia Adulto</t>
  </si>
  <si>
    <t>Ginecología Infantil</t>
  </si>
  <si>
    <t>Ginecología Adulto</t>
  </si>
  <si>
    <t>Oftalmología</t>
  </si>
  <si>
    <t>Otorrinolaringología</t>
  </si>
  <si>
    <t>Salud Ocupacional</t>
  </si>
  <si>
    <t>Traumatología Infantil</t>
  </si>
  <si>
    <t>Traumatología Adulto</t>
  </si>
  <si>
    <t>Urología Infantil</t>
  </si>
  <si>
    <t>Urología Adulto</t>
  </si>
  <si>
    <t>Medicina Familiar</t>
  </si>
  <si>
    <t>SECCIÓN C.- HORAS ODONTOLOGICAS NIVEL PRIMARIO Y SECUNDARIO</t>
  </si>
  <si>
    <t>HORAS ODONTOLOGICAS MENSUALES CONTRATADAS</t>
  </si>
  <si>
    <t>HORAS ODONTOLOGICAS MENSUALES (SISTEMA DECIMAL)</t>
  </si>
  <si>
    <t>Odontologia</t>
  </si>
  <si>
    <t>NIVEL SECUNDARIO</t>
  </si>
  <si>
    <t>817.6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</si>
</sst>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10"/>
      <name val="Comic Sans MS"/>
      <family val="4"/>
    </font>
    <font>
      <b/>
      <sz val="12"/>
      <name val="Verdana"/>
      <family val="2"/>
    </font>
    <font>
      <sz val="12"/>
      <name val="Verdana"/>
      <family val="2"/>
    </font>
    <font>
      <b/>
      <sz val="11"/>
      <name val="Verdana"/>
      <family val="2"/>
    </font>
    <font>
      <sz val="11"/>
      <name val="Verdana"/>
      <family val="2"/>
    </font>
    <font>
      <sz val="9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55">
    <xf numFmtId="0" fontId="0" fillId="0" borderId="0" xfId="0"/>
    <xf numFmtId="0" fontId="2" fillId="0" borderId="0" xfId="1" applyNumberFormat="1" applyFont="1" applyFill="1" applyAlignment="1" applyProtection="1">
      <alignment horizontal="left"/>
    </xf>
    <xf numFmtId="0" fontId="3" fillId="0" borderId="0" xfId="0" applyFont="1" applyBorder="1" applyProtection="1"/>
    <xf numFmtId="0" fontId="3" fillId="0" borderId="0" xfId="0" applyFont="1" applyProtection="1"/>
    <xf numFmtId="0" fontId="4" fillId="0" borderId="0" xfId="0" applyFont="1" applyBorder="1" applyAlignment="1" applyProtection="1">
      <alignment horizontal="center"/>
    </xf>
    <xf numFmtId="0" fontId="6" fillId="0" borderId="0" xfId="2" applyNumberFormat="1" applyFont="1" applyFill="1" applyBorder="1" applyAlignment="1" applyProtection="1">
      <alignment vertical="center" wrapText="1"/>
    </xf>
    <xf numFmtId="0" fontId="7" fillId="0" borderId="0" xfId="2" applyNumberFormat="1" applyFont="1" applyFill="1" applyAlignment="1" applyProtection="1"/>
    <xf numFmtId="0" fontId="7" fillId="0" borderId="0" xfId="2" applyNumberFormat="1" applyFont="1" applyFill="1" applyAlignment="1" applyProtection="1">
      <protection hidden="1"/>
    </xf>
    <xf numFmtId="0" fontId="3" fillId="0" borderId="0" xfId="2" applyNumberFormat="1" applyFont="1" applyFill="1" applyAlignment="1" applyProtection="1">
      <protection hidden="1"/>
    </xf>
    <xf numFmtId="0" fontId="8" fillId="0" borderId="0" xfId="2" applyNumberFormat="1" applyFont="1" applyFill="1" applyAlignment="1" applyProtection="1"/>
    <xf numFmtId="0" fontId="8" fillId="0" borderId="0" xfId="2" applyNumberFormat="1" applyFont="1" applyFill="1" applyBorder="1" applyAlignment="1" applyProtection="1">
      <alignment horizontal="center"/>
    </xf>
    <xf numFmtId="0" fontId="9" fillId="0" borderId="0" xfId="2" applyNumberFormat="1" applyFont="1" applyFill="1" applyAlignment="1" applyProtection="1"/>
    <xf numFmtId="0" fontId="3" fillId="0" borderId="0" xfId="2" applyNumberFormat="1" applyFont="1" applyFill="1" applyAlignment="1" applyProtection="1"/>
    <xf numFmtId="0" fontId="9" fillId="0" borderId="0" xfId="0" applyFont="1" applyFill="1" applyProtection="1"/>
    <xf numFmtId="0" fontId="3" fillId="0" borderId="5" xfId="2" applyNumberFormat="1" applyFont="1" applyFill="1" applyBorder="1" applyAlignment="1" applyProtection="1">
      <alignment horizontal="center" vertical="center" wrapText="1"/>
    </xf>
    <xf numFmtId="0" fontId="3" fillId="0" borderId="6" xfId="2" applyNumberFormat="1" applyFont="1" applyFill="1" applyBorder="1" applyAlignment="1" applyProtection="1">
      <alignment horizontal="center" vertical="center" wrapText="1"/>
    </xf>
    <xf numFmtId="0" fontId="2" fillId="0" borderId="2" xfId="2" applyNumberFormat="1" applyFont="1" applyFill="1" applyBorder="1" applyAlignment="1" applyProtection="1"/>
    <xf numFmtId="164" fontId="3" fillId="0" borderId="2" xfId="2" applyNumberFormat="1" applyFont="1" applyFill="1" applyBorder="1" applyAlignment="1" applyProtection="1"/>
    <xf numFmtId="164" fontId="3" fillId="0" borderId="5" xfId="2" applyNumberFormat="1" applyFont="1" applyFill="1" applyBorder="1" applyAlignment="1" applyProtection="1"/>
    <xf numFmtId="164" fontId="3" fillId="0" borderId="6" xfId="2" applyNumberFormat="1" applyFont="1" applyFill="1" applyBorder="1" applyAlignment="1" applyProtection="1"/>
    <xf numFmtId="0" fontId="3" fillId="0" borderId="7" xfId="0" applyFont="1" applyBorder="1"/>
    <xf numFmtId="164" fontId="10" fillId="2" borderId="8" xfId="2" applyNumberFormat="1" applyFont="1" applyFill="1" applyBorder="1" applyAlignment="1" applyProtection="1">
      <protection locked="0"/>
    </xf>
    <xf numFmtId="164" fontId="10" fillId="2" borderId="9" xfId="2" applyNumberFormat="1" applyFont="1" applyFill="1" applyBorder="1" applyAlignment="1" applyProtection="1">
      <protection locked="0"/>
    </xf>
    <xf numFmtId="0" fontId="3" fillId="0" borderId="10" xfId="0" applyFont="1" applyBorder="1"/>
    <xf numFmtId="164" fontId="10" fillId="2" borderId="11" xfId="2" applyNumberFormat="1" applyFont="1" applyFill="1" applyBorder="1" applyAlignment="1" applyProtection="1">
      <protection locked="0"/>
    </xf>
    <xf numFmtId="164" fontId="10" fillId="2" borderId="12" xfId="2" applyNumberFormat="1" applyFont="1" applyFill="1" applyBorder="1" applyAlignment="1" applyProtection="1">
      <protection locked="0"/>
    </xf>
    <xf numFmtId="0" fontId="2" fillId="0" borderId="1" xfId="2" applyNumberFormat="1" applyFont="1" applyFill="1" applyBorder="1" applyAlignment="1" applyProtection="1"/>
    <xf numFmtId="0" fontId="3" fillId="0" borderId="13" xfId="0" applyFont="1" applyBorder="1"/>
    <xf numFmtId="0" fontId="3" fillId="0" borderId="14" xfId="0" applyFont="1" applyBorder="1"/>
    <xf numFmtId="164" fontId="10" fillId="2" borderId="15" xfId="2" applyNumberFormat="1" applyFont="1" applyFill="1" applyBorder="1" applyAlignment="1" applyProtection="1">
      <protection locked="0"/>
    </xf>
    <xf numFmtId="164" fontId="10" fillId="2" borderId="16" xfId="2" applyNumberFormat="1" applyFont="1" applyFill="1" applyBorder="1" applyAlignment="1" applyProtection="1">
      <protection locked="0"/>
    </xf>
    <xf numFmtId="0" fontId="3" fillId="0" borderId="17" xfId="0" applyFont="1" applyBorder="1"/>
    <xf numFmtId="1" fontId="8" fillId="0" borderId="0" xfId="2" applyNumberFormat="1" applyFont="1" applyFill="1" applyAlignment="1" applyProtection="1"/>
    <xf numFmtId="1" fontId="9" fillId="0" borderId="0" xfId="2" applyNumberFormat="1" applyFont="1" applyFill="1" applyAlignment="1" applyProtection="1"/>
    <xf numFmtId="1" fontId="3" fillId="0" borderId="0" xfId="2" applyNumberFormat="1" applyFont="1" applyFill="1" applyAlignment="1" applyProtection="1"/>
    <xf numFmtId="1" fontId="3" fillId="0" borderId="5" xfId="2" applyNumberFormat="1" applyFont="1" applyFill="1" applyBorder="1" applyAlignment="1" applyProtection="1">
      <alignment horizontal="center" vertical="center" wrapText="1"/>
    </xf>
    <xf numFmtId="1" fontId="3" fillId="0" borderId="6" xfId="2" applyNumberFormat="1" applyFont="1" applyFill="1" applyBorder="1" applyAlignment="1" applyProtection="1">
      <alignment horizontal="center" vertical="center" wrapText="1"/>
    </xf>
    <xf numFmtId="0" fontId="3" fillId="0" borderId="2" xfId="2" applyNumberFormat="1" applyFont="1" applyFill="1" applyBorder="1" applyAlignment="1" applyProtection="1">
      <alignment horizontal="center"/>
    </xf>
    <xf numFmtId="0" fontId="3" fillId="0" borderId="7" xfId="2" applyNumberFormat="1" applyFont="1" applyFill="1" applyBorder="1" applyAlignment="1" applyProtection="1"/>
    <xf numFmtId="0" fontId="3" fillId="0" borderId="14" xfId="2" applyNumberFormat="1" applyFont="1" applyFill="1" applyBorder="1" applyAlignment="1" applyProtection="1"/>
    <xf numFmtId="0" fontId="3" fillId="0" borderId="14" xfId="2" applyNumberFormat="1" applyFont="1" applyFill="1" applyBorder="1" applyAlignment="1" applyProtection="1">
      <alignment wrapText="1"/>
    </xf>
    <xf numFmtId="0" fontId="3" fillId="0" borderId="17" xfId="2" applyNumberFormat="1" applyFont="1" applyFill="1" applyBorder="1" applyAlignment="1" applyProtection="1"/>
    <xf numFmtId="0" fontId="3" fillId="0" borderId="2" xfId="0" applyFont="1" applyBorder="1"/>
    <xf numFmtId="164" fontId="10" fillId="2" borderId="5" xfId="2" applyNumberFormat="1" applyFont="1" applyFill="1" applyBorder="1" applyAlignment="1" applyProtection="1">
      <protection locked="0"/>
    </xf>
    <xf numFmtId="164" fontId="10" fillId="2" borderId="6" xfId="2" applyNumberFormat="1" applyFont="1" applyFill="1" applyBorder="1" applyAlignment="1" applyProtection="1">
      <protection locked="0"/>
    </xf>
    <xf numFmtId="1" fontId="3" fillId="3" borderId="2" xfId="2" applyNumberFormat="1" applyFont="1" applyFill="1" applyBorder="1" applyAlignment="1" applyProtection="1"/>
    <xf numFmtId="0" fontId="6" fillId="0" borderId="0" xfId="2" applyNumberFormat="1" applyFont="1" applyFill="1" applyBorder="1" applyAlignment="1" applyProtection="1">
      <alignment horizontal="center" vertical="center" wrapText="1"/>
    </xf>
    <xf numFmtId="0" fontId="3" fillId="0" borderId="1" xfId="2" applyNumberFormat="1" applyFont="1" applyFill="1" applyBorder="1" applyAlignment="1" applyProtection="1">
      <alignment horizontal="center" vertical="center" wrapText="1"/>
    </xf>
    <xf numFmtId="0" fontId="3" fillId="0" borderId="3" xfId="2" applyNumberFormat="1" applyFont="1" applyFill="1" applyBorder="1" applyAlignment="1" applyProtection="1">
      <alignment horizontal="center" vertical="center" wrapText="1"/>
    </xf>
    <xf numFmtId="0" fontId="3" fillId="0" borderId="4" xfId="2" applyNumberFormat="1" applyFont="1" applyFill="1" applyBorder="1" applyAlignment="1" applyProtection="1">
      <alignment horizontal="center" vertical="center" wrapText="1"/>
    </xf>
    <xf numFmtId="0" fontId="3" fillId="0" borderId="2" xfId="2" applyNumberFormat="1" applyFont="1" applyFill="1" applyBorder="1" applyAlignment="1" applyProtection="1">
      <alignment horizontal="center" vertical="center" wrapText="1"/>
    </xf>
    <xf numFmtId="1" fontId="3" fillId="0" borderId="1" xfId="2" applyNumberFormat="1" applyFont="1" applyFill="1" applyBorder="1" applyAlignment="1" applyProtection="1">
      <alignment horizontal="center" vertical="center" wrapText="1"/>
    </xf>
    <xf numFmtId="1" fontId="3" fillId="0" borderId="4" xfId="2" applyNumberFormat="1" applyFont="1" applyFill="1" applyBorder="1" applyAlignment="1" applyProtection="1">
      <alignment horizontal="center" vertical="center" wrapText="1"/>
    </xf>
    <xf numFmtId="1" fontId="3" fillId="0" borderId="18" xfId="2" applyNumberFormat="1" applyFont="1" applyFill="1" applyBorder="1" applyAlignment="1" applyProtection="1">
      <alignment horizontal="center" vertical="center" wrapText="1"/>
    </xf>
    <xf numFmtId="1" fontId="3" fillId="0" borderId="19" xfId="2" applyNumberFormat="1" applyFont="1" applyFill="1" applyBorder="1" applyAlignment="1" applyProtection="1">
      <alignment horizontal="center" vertical="center" wrapText="1"/>
    </xf>
  </cellXfs>
  <cellStyles count="3">
    <cellStyle name="Normal" xfId="0" builtinId="0"/>
    <cellStyle name="Normal_REM 22-2002" xfId="2"/>
    <cellStyle name="Normal_RMC_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riquelmem/Desktop/Nueva%20carpeta/16108SA-11_V1.3-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riquelmem/Desktop/Nueva%20carpeta/16108SA-11_V1.5-1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riquelmem/Desktop/Nueva%20carpeta/16108SA-11_V1.5%20a2011-1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riquelmem/Desktop/Nueva%20carpeta/16108SA-11_V1.5-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riquelmem/Desktop/Nueva%20carpeta/16108SA-11_V1.3-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riquelmem/Desktop/Nueva%20carpeta/16108SA-11_V1.5%20a%20contar%20del%20mes%20de%20marzo%202011-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riquelmem/Desktop/Nueva%20carpeta/16108SA-11_V1.5%20-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riquelmem/Desktop/Nueva%20carpeta/16108SA-11_V1.5%20a%20contar%20del%20mes%20de%20marzo%202011-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riquelmem/Desktop/Nueva%20carpeta/16108SA-11_V1.5-0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riquelmem/Desktop/Nueva%20carpeta/16108SA-11_V1.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riquelmem/Desktop/Nueva%20carpeta/16108SA-11_V1.5-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riquelmem/Desktop/Nueva%20carpeta/16108SA-11_V1.5-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A28"/>
      <sheetName val="control"/>
      <sheetName val="MACROS"/>
    </sheetNames>
    <sheetDataSet>
      <sheetData sheetId="0" refreshError="1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A28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OCTUBRE</v>
          </cell>
          <cell r="C6">
            <v>1</v>
          </cell>
          <cell r="D6">
            <v>0</v>
          </cell>
        </row>
        <row r="7">
          <cell r="B7">
            <v>2011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A28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4</v>
          </cell>
          <cell r="E2">
            <v>7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0</v>
          </cell>
          <cell r="D3">
            <v>7</v>
          </cell>
          <cell r="E3">
            <v>4</v>
          </cell>
          <cell r="F3">
            <v>0</v>
          </cell>
          <cell r="G3">
            <v>1</v>
          </cell>
        </row>
        <row r="6">
          <cell r="B6" t="str">
            <v>NOVIEMBRE</v>
          </cell>
          <cell r="C6">
            <v>1</v>
          </cell>
          <cell r="D6">
            <v>1</v>
          </cell>
        </row>
        <row r="7">
          <cell r="B7">
            <v>2011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A28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1</v>
          </cell>
          <cell r="D2">
            <v>6</v>
          </cell>
          <cell r="E2">
            <v>1</v>
          </cell>
          <cell r="F2">
            <v>0</v>
          </cell>
          <cell r="G2">
            <v>8</v>
          </cell>
        </row>
        <row r="3">
          <cell r="B3" t="str">
            <v xml:space="preserve">HOSPITAL DE LINARES </v>
          </cell>
          <cell r="C3">
            <v>0</v>
          </cell>
          <cell r="D3">
            <v>7</v>
          </cell>
          <cell r="E3">
            <v>4</v>
          </cell>
          <cell r="F3">
            <v>0</v>
          </cell>
          <cell r="G3">
            <v>1</v>
          </cell>
        </row>
        <row r="6">
          <cell r="B6" t="str">
            <v>DICIEMBRE</v>
          </cell>
          <cell r="C6">
            <v>1</v>
          </cell>
          <cell r="D6">
            <v>2</v>
          </cell>
        </row>
        <row r="7">
          <cell r="B7">
            <v>2011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A28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A28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A28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A28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A28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LINARES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A28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JULIO</v>
          </cell>
          <cell r="C6">
            <v>0</v>
          </cell>
          <cell r="D6">
            <v>7</v>
          </cell>
        </row>
        <row r="7">
          <cell r="B7">
            <v>2011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A28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AGOSTO</v>
          </cell>
          <cell r="C6">
            <v>0</v>
          </cell>
          <cell r="D6">
            <v>8</v>
          </cell>
        </row>
        <row r="7">
          <cell r="B7">
            <v>2011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A28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SEPTIEMBRE</v>
          </cell>
          <cell r="C6">
            <v>0</v>
          </cell>
          <cell r="D6">
            <v>9</v>
          </cell>
        </row>
        <row r="7">
          <cell r="B7">
            <v>2011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0"/>
  <sheetViews>
    <sheetView tabSelected="1" topLeftCell="A102" workbookViewId="0">
      <selection activeCell="E101" sqref="E101"/>
    </sheetView>
  </sheetViews>
  <sheetFormatPr baseColWidth="10" defaultColWidth="12.5703125" defaultRowHeight="10.5" x14ac:dyDescent="0.15"/>
  <cols>
    <col min="1" max="1" width="30.85546875" style="12" customWidth="1"/>
    <col min="2" max="6" width="15.7109375" style="12" customWidth="1"/>
    <col min="7" max="9" width="11.7109375" style="12" customWidth="1"/>
    <col min="10" max="10" width="11.140625" style="12" customWidth="1"/>
    <col min="11" max="11" width="9.28515625" style="12" customWidth="1"/>
    <col min="12" max="12" width="7.7109375" style="12" customWidth="1"/>
    <col min="13" max="13" width="13.140625" style="12" customWidth="1"/>
    <col min="14" max="14" width="2.42578125" style="8" customWidth="1"/>
    <col min="15" max="16" width="13.140625" style="8" customWidth="1"/>
    <col min="17" max="256" width="12.5703125" style="8"/>
    <col min="257" max="257" width="30.85546875" style="8" customWidth="1"/>
    <col min="258" max="262" width="15.7109375" style="8" customWidth="1"/>
    <col min="263" max="265" width="11.7109375" style="8" customWidth="1"/>
    <col min="266" max="266" width="11.140625" style="8" customWidth="1"/>
    <col min="267" max="267" width="9.28515625" style="8" customWidth="1"/>
    <col min="268" max="268" width="7.7109375" style="8" customWidth="1"/>
    <col min="269" max="269" width="13.140625" style="8" customWidth="1"/>
    <col min="270" max="270" width="2.42578125" style="8" customWidth="1"/>
    <col min="271" max="272" width="13.140625" style="8" customWidth="1"/>
    <col min="273" max="512" width="12.5703125" style="8"/>
    <col min="513" max="513" width="30.85546875" style="8" customWidth="1"/>
    <col min="514" max="518" width="15.7109375" style="8" customWidth="1"/>
    <col min="519" max="521" width="11.7109375" style="8" customWidth="1"/>
    <col min="522" max="522" width="11.140625" style="8" customWidth="1"/>
    <col min="523" max="523" width="9.28515625" style="8" customWidth="1"/>
    <col min="524" max="524" width="7.7109375" style="8" customWidth="1"/>
    <col min="525" max="525" width="13.140625" style="8" customWidth="1"/>
    <col min="526" max="526" width="2.42578125" style="8" customWidth="1"/>
    <col min="527" max="528" width="13.140625" style="8" customWidth="1"/>
    <col min="529" max="768" width="12.5703125" style="8"/>
    <col min="769" max="769" width="30.85546875" style="8" customWidth="1"/>
    <col min="770" max="774" width="15.7109375" style="8" customWidth="1"/>
    <col min="775" max="777" width="11.7109375" style="8" customWidth="1"/>
    <col min="778" max="778" width="11.140625" style="8" customWidth="1"/>
    <col min="779" max="779" width="9.28515625" style="8" customWidth="1"/>
    <col min="780" max="780" width="7.7109375" style="8" customWidth="1"/>
    <col min="781" max="781" width="13.140625" style="8" customWidth="1"/>
    <col min="782" max="782" width="2.42578125" style="8" customWidth="1"/>
    <col min="783" max="784" width="13.140625" style="8" customWidth="1"/>
    <col min="785" max="1024" width="12.5703125" style="8"/>
    <col min="1025" max="1025" width="30.85546875" style="8" customWidth="1"/>
    <col min="1026" max="1030" width="15.7109375" style="8" customWidth="1"/>
    <col min="1031" max="1033" width="11.7109375" style="8" customWidth="1"/>
    <col min="1034" max="1034" width="11.140625" style="8" customWidth="1"/>
    <col min="1035" max="1035" width="9.28515625" style="8" customWidth="1"/>
    <col min="1036" max="1036" width="7.7109375" style="8" customWidth="1"/>
    <col min="1037" max="1037" width="13.140625" style="8" customWidth="1"/>
    <col min="1038" max="1038" width="2.42578125" style="8" customWidth="1"/>
    <col min="1039" max="1040" width="13.140625" style="8" customWidth="1"/>
    <col min="1041" max="1280" width="12.5703125" style="8"/>
    <col min="1281" max="1281" width="30.85546875" style="8" customWidth="1"/>
    <col min="1282" max="1286" width="15.7109375" style="8" customWidth="1"/>
    <col min="1287" max="1289" width="11.7109375" style="8" customWidth="1"/>
    <col min="1290" max="1290" width="11.140625" style="8" customWidth="1"/>
    <col min="1291" max="1291" width="9.28515625" style="8" customWidth="1"/>
    <col min="1292" max="1292" width="7.7109375" style="8" customWidth="1"/>
    <col min="1293" max="1293" width="13.140625" style="8" customWidth="1"/>
    <col min="1294" max="1294" width="2.42578125" style="8" customWidth="1"/>
    <col min="1295" max="1296" width="13.140625" style="8" customWidth="1"/>
    <col min="1297" max="1536" width="12.5703125" style="8"/>
    <col min="1537" max="1537" width="30.85546875" style="8" customWidth="1"/>
    <col min="1538" max="1542" width="15.7109375" style="8" customWidth="1"/>
    <col min="1543" max="1545" width="11.7109375" style="8" customWidth="1"/>
    <col min="1546" max="1546" width="11.140625" style="8" customWidth="1"/>
    <col min="1547" max="1547" width="9.28515625" style="8" customWidth="1"/>
    <col min="1548" max="1548" width="7.7109375" style="8" customWidth="1"/>
    <col min="1549" max="1549" width="13.140625" style="8" customWidth="1"/>
    <col min="1550" max="1550" width="2.42578125" style="8" customWidth="1"/>
    <col min="1551" max="1552" width="13.140625" style="8" customWidth="1"/>
    <col min="1553" max="1792" width="12.5703125" style="8"/>
    <col min="1793" max="1793" width="30.85546875" style="8" customWidth="1"/>
    <col min="1794" max="1798" width="15.7109375" style="8" customWidth="1"/>
    <col min="1799" max="1801" width="11.7109375" style="8" customWidth="1"/>
    <col min="1802" max="1802" width="11.140625" style="8" customWidth="1"/>
    <col min="1803" max="1803" width="9.28515625" style="8" customWidth="1"/>
    <col min="1804" max="1804" width="7.7109375" style="8" customWidth="1"/>
    <col min="1805" max="1805" width="13.140625" style="8" customWidth="1"/>
    <col min="1806" max="1806" width="2.42578125" style="8" customWidth="1"/>
    <col min="1807" max="1808" width="13.140625" style="8" customWidth="1"/>
    <col min="1809" max="2048" width="12.5703125" style="8"/>
    <col min="2049" max="2049" width="30.85546875" style="8" customWidth="1"/>
    <col min="2050" max="2054" width="15.7109375" style="8" customWidth="1"/>
    <col min="2055" max="2057" width="11.7109375" style="8" customWidth="1"/>
    <col min="2058" max="2058" width="11.140625" style="8" customWidth="1"/>
    <col min="2059" max="2059" width="9.28515625" style="8" customWidth="1"/>
    <col min="2060" max="2060" width="7.7109375" style="8" customWidth="1"/>
    <col min="2061" max="2061" width="13.140625" style="8" customWidth="1"/>
    <col min="2062" max="2062" width="2.42578125" style="8" customWidth="1"/>
    <col min="2063" max="2064" width="13.140625" style="8" customWidth="1"/>
    <col min="2065" max="2304" width="12.5703125" style="8"/>
    <col min="2305" max="2305" width="30.85546875" style="8" customWidth="1"/>
    <col min="2306" max="2310" width="15.7109375" style="8" customWidth="1"/>
    <col min="2311" max="2313" width="11.7109375" style="8" customWidth="1"/>
    <col min="2314" max="2314" width="11.140625" style="8" customWidth="1"/>
    <col min="2315" max="2315" width="9.28515625" style="8" customWidth="1"/>
    <col min="2316" max="2316" width="7.7109375" style="8" customWidth="1"/>
    <col min="2317" max="2317" width="13.140625" style="8" customWidth="1"/>
    <col min="2318" max="2318" width="2.42578125" style="8" customWidth="1"/>
    <col min="2319" max="2320" width="13.140625" style="8" customWidth="1"/>
    <col min="2321" max="2560" width="12.5703125" style="8"/>
    <col min="2561" max="2561" width="30.85546875" style="8" customWidth="1"/>
    <col min="2562" max="2566" width="15.7109375" style="8" customWidth="1"/>
    <col min="2567" max="2569" width="11.7109375" style="8" customWidth="1"/>
    <col min="2570" max="2570" width="11.140625" style="8" customWidth="1"/>
    <col min="2571" max="2571" width="9.28515625" style="8" customWidth="1"/>
    <col min="2572" max="2572" width="7.7109375" style="8" customWidth="1"/>
    <col min="2573" max="2573" width="13.140625" style="8" customWidth="1"/>
    <col min="2574" max="2574" width="2.42578125" style="8" customWidth="1"/>
    <col min="2575" max="2576" width="13.140625" style="8" customWidth="1"/>
    <col min="2577" max="2816" width="12.5703125" style="8"/>
    <col min="2817" max="2817" width="30.85546875" style="8" customWidth="1"/>
    <col min="2818" max="2822" width="15.7109375" style="8" customWidth="1"/>
    <col min="2823" max="2825" width="11.7109375" style="8" customWidth="1"/>
    <col min="2826" max="2826" width="11.140625" style="8" customWidth="1"/>
    <col min="2827" max="2827" width="9.28515625" style="8" customWidth="1"/>
    <col min="2828" max="2828" width="7.7109375" style="8" customWidth="1"/>
    <col min="2829" max="2829" width="13.140625" style="8" customWidth="1"/>
    <col min="2830" max="2830" width="2.42578125" style="8" customWidth="1"/>
    <col min="2831" max="2832" width="13.140625" style="8" customWidth="1"/>
    <col min="2833" max="3072" width="12.5703125" style="8"/>
    <col min="3073" max="3073" width="30.85546875" style="8" customWidth="1"/>
    <col min="3074" max="3078" width="15.7109375" style="8" customWidth="1"/>
    <col min="3079" max="3081" width="11.7109375" style="8" customWidth="1"/>
    <col min="3082" max="3082" width="11.140625" style="8" customWidth="1"/>
    <col min="3083" max="3083" width="9.28515625" style="8" customWidth="1"/>
    <col min="3084" max="3084" width="7.7109375" style="8" customWidth="1"/>
    <col min="3085" max="3085" width="13.140625" style="8" customWidth="1"/>
    <col min="3086" max="3086" width="2.42578125" style="8" customWidth="1"/>
    <col min="3087" max="3088" width="13.140625" style="8" customWidth="1"/>
    <col min="3089" max="3328" width="12.5703125" style="8"/>
    <col min="3329" max="3329" width="30.85546875" style="8" customWidth="1"/>
    <col min="3330" max="3334" width="15.7109375" style="8" customWidth="1"/>
    <col min="3335" max="3337" width="11.7109375" style="8" customWidth="1"/>
    <col min="3338" max="3338" width="11.140625" style="8" customWidth="1"/>
    <col min="3339" max="3339" width="9.28515625" style="8" customWidth="1"/>
    <col min="3340" max="3340" width="7.7109375" style="8" customWidth="1"/>
    <col min="3341" max="3341" width="13.140625" style="8" customWidth="1"/>
    <col min="3342" max="3342" width="2.42578125" style="8" customWidth="1"/>
    <col min="3343" max="3344" width="13.140625" style="8" customWidth="1"/>
    <col min="3345" max="3584" width="12.5703125" style="8"/>
    <col min="3585" max="3585" width="30.85546875" style="8" customWidth="1"/>
    <col min="3586" max="3590" width="15.7109375" style="8" customWidth="1"/>
    <col min="3591" max="3593" width="11.7109375" style="8" customWidth="1"/>
    <col min="3594" max="3594" width="11.140625" style="8" customWidth="1"/>
    <col min="3595" max="3595" width="9.28515625" style="8" customWidth="1"/>
    <col min="3596" max="3596" width="7.7109375" style="8" customWidth="1"/>
    <col min="3597" max="3597" width="13.140625" style="8" customWidth="1"/>
    <col min="3598" max="3598" width="2.42578125" style="8" customWidth="1"/>
    <col min="3599" max="3600" width="13.140625" style="8" customWidth="1"/>
    <col min="3601" max="3840" width="12.5703125" style="8"/>
    <col min="3841" max="3841" width="30.85546875" style="8" customWidth="1"/>
    <col min="3842" max="3846" width="15.7109375" style="8" customWidth="1"/>
    <col min="3847" max="3849" width="11.7109375" style="8" customWidth="1"/>
    <col min="3850" max="3850" width="11.140625" style="8" customWidth="1"/>
    <col min="3851" max="3851" width="9.28515625" style="8" customWidth="1"/>
    <col min="3852" max="3852" width="7.7109375" style="8" customWidth="1"/>
    <col min="3853" max="3853" width="13.140625" style="8" customWidth="1"/>
    <col min="3854" max="3854" width="2.42578125" style="8" customWidth="1"/>
    <col min="3855" max="3856" width="13.140625" style="8" customWidth="1"/>
    <col min="3857" max="4096" width="12.5703125" style="8"/>
    <col min="4097" max="4097" width="30.85546875" style="8" customWidth="1"/>
    <col min="4098" max="4102" width="15.7109375" style="8" customWidth="1"/>
    <col min="4103" max="4105" width="11.7109375" style="8" customWidth="1"/>
    <col min="4106" max="4106" width="11.140625" style="8" customWidth="1"/>
    <col min="4107" max="4107" width="9.28515625" style="8" customWidth="1"/>
    <col min="4108" max="4108" width="7.7109375" style="8" customWidth="1"/>
    <col min="4109" max="4109" width="13.140625" style="8" customWidth="1"/>
    <col min="4110" max="4110" width="2.42578125" style="8" customWidth="1"/>
    <col min="4111" max="4112" width="13.140625" style="8" customWidth="1"/>
    <col min="4113" max="4352" width="12.5703125" style="8"/>
    <col min="4353" max="4353" width="30.85546875" style="8" customWidth="1"/>
    <col min="4354" max="4358" width="15.7109375" style="8" customWidth="1"/>
    <col min="4359" max="4361" width="11.7109375" style="8" customWidth="1"/>
    <col min="4362" max="4362" width="11.140625" style="8" customWidth="1"/>
    <col min="4363" max="4363" width="9.28515625" style="8" customWidth="1"/>
    <col min="4364" max="4364" width="7.7109375" style="8" customWidth="1"/>
    <col min="4365" max="4365" width="13.140625" style="8" customWidth="1"/>
    <col min="4366" max="4366" width="2.42578125" style="8" customWidth="1"/>
    <col min="4367" max="4368" width="13.140625" style="8" customWidth="1"/>
    <col min="4369" max="4608" width="12.5703125" style="8"/>
    <col min="4609" max="4609" width="30.85546875" style="8" customWidth="1"/>
    <col min="4610" max="4614" width="15.7109375" style="8" customWidth="1"/>
    <col min="4615" max="4617" width="11.7109375" style="8" customWidth="1"/>
    <col min="4618" max="4618" width="11.140625" style="8" customWidth="1"/>
    <col min="4619" max="4619" width="9.28515625" style="8" customWidth="1"/>
    <col min="4620" max="4620" width="7.7109375" style="8" customWidth="1"/>
    <col min="4621" max="4621" width="13.140625" style="8" customWidth="1"/>
    <col min="4622" max="4622" width="2.42578125" style="8" customWidth="1"/>
    <col min="4623" max="4624" width="13.140625" style="8" customWidth="1"/>
    <col min="4625" max="4864" width="12.5703125" style="8"/>
    <col min="4865" max="4865" width="30.85546875" style="8" customWidth="1"/>
    <col min="4866" max="4870" width="15.7109375" style="8" customWidth="1"/>
    <col min="4871" max="4873" width="11.7109375" style="8" customWidth="1"/>
    <col min="4874" max="4874" width="11.140625" style="8" customWidth="1"/>
    <col min="4875" max="4875" width="9.28515625" style="8" customWidth="1"/>
    <col min="4876" max="4876" width="7.7109375" style="8" customWidth="1"/>
    <col min="4877" max="4877" width="13.140625" style="8" customWidth="1"/>
    <col min="4878" max="4878" width="2.42578125" style="8" customWidth="1"/>
    <col min="4879" max="4880" width="13.140625" style="8" customWidth="1"/>
    <col min="4881" max="5120" width="12.5703125" style="8"/>
    <col min="5121" max="5121" width="30.85546875" style="8" customWidth="1"/>
    <col min="5122" max="5126" width="15.7109375" style="8" customWidth="1"/>
    <col min="5127" max="5129" width="11.7109375" style="8" customWidth="1"/>
    <col min="5130" max="5130" width="11.140625" style="8" customWidth="1"/>
    <col min="5131" max="5131" width="9.28515625" style="8" customWidth="1"/>
    <col min="5132" max="5132" width="7.7109375" style="8" customWidth="1"/>
    <col min="5133" max="5133" width="13.140625" style="8" customWidth="1"/>
    <col min="5134" max="5134" width="2.42578125" style="8" customWidth="1"/>
    <col min="5135" max="5136" width="13.140625" style="8" customWidth="1"/>
    <col min="5137" max="5376" width="12.5703125" style="8"/>
    <col min="5377" max="5377" width="30.85546875" style="8" customWidth="1"/>
    <col min="5378" max="5382" width="15.7109375" style="8" customWidth="1"/>
    <col min="5383" max="5385" width="11.7109375" style="8" customWidth="1"/>
    <col min="5386" max="5386" width="11.140625" style="8" customWidth="1"/>
    <col min="5387" max="5387" width="9.28515625" style="8" customWidth="1"/>
    <col min="5388" max="5388" width="7.7109375" style="8" customWidth="1"/>
    <col min="5389" max="5389" width="13.140625" style="8" customWidth="1"/>
    <col min="5390" max="5390" width="2.42578125" style="8" customWidth="1"/>
    <col min="5391" max="5392" width="13.140625" style="8" customWidth="1"/>
    <col min="5393" max="5632" width="12.5703125" style="8"/>
    <col min="5633" max="5633" width="30.85546875" style="8" customWidth="1"/>
    <col min="5634" max="5638" width="15.7109375" style="8" customWidth="1"/>
    <col min="5639" max="5641" width="11.7109375" style="8" customWidth="1"/>
    <col min="5642" max="5642" width="11.140625" style="8" customWidth="1"/>
    <col min="5643" max="5643" width="9.28515625" style="8" customWidth="1"/>
    <col min="5644" max="5644" width="7.7109375" style="8" customWidth="1"/>
    <col min="5645" max="5645" width="13.140625" style="8" customWidth="1"/>
    <col min="5646" max="5646" width="2.42578125" style="8" customWidth="1"/>
    <col min="5647" max="5648" width="13.140625" style="8" customWidth="1"/>
    <col min="5649" max="5888" width="12.5703125" style="8"/>
    <col min="5889" max="5889" width="30.85546875" style="8" customWidth="1"/>
    <col min="5890" max="5894" width="15.7109375" style="8" customWidth="1"/>
    <col min="5895" max="5897" width="11.7109375" style="8" customWidth="1"/>
    <col min="5898" max="5898" width="11.140625" style="8" customWidth="1"/>
    <col min="5899" max="5899" width="9.28515625" style="8" customWidth="1"/>
    <col min="5900" max="5900" width="7.7109375" style="8" customWidth="1"/>
    <col min="5901" max="5901" width="13.140625" style="8" customWidth="1"/>
    <col min="5902" max="5902" width="2.42578125" style="8" customWidth="1"/>
    <col min="5903" max="5904" width="13.140625" style="8" customWidth="1"/>
    <col min="5905" max="6144" width="12.5703125" style="8"/>
    <col min="6145" max="6145" width="30.85546875" style="8" customWidth="1"/>
    <col min="6146" max="6150" width="15.7109375" style="8" customWidth="1"/>
    <col min="6151" max="6153" width="11.7109375" style="8" customWidth="1"/>
    <col min="6154" max="6154" width="11.140625" style="8" customWidth="1"/>
    <col min="6155" max="6155" width="9.28515625" style="8" customWidth="1"/>
    <col min="6156" max="6156" width="7.7109375" style="8" customWidth="1"/>
    <col min="6157" max="6157" width="13.140625" style="8" customWidth="1"/>
    <col min="6158" max="6158" width="2.42578125" style="8" customWidth="1"/>
    <col min="6159" max="6160" width="13.140625" style="8" customWidth="1"/>
    <col min="6161" max="6400" width="12.5703125" style="8"/>
    <col min="6401" max="6401" width="30.85546875" style="8" customWidth="1"/>
    <col min="6402" max="6406" width="15.7109375" style="8" customWidth="1"/>
    <col min="6407" max="6409" width="11.7109375" style="8" customWidth="1"/>
    <col min="6410" max="6410" width="11.140625" style="8" customWidth="1"/>
    <col min="6411" max="6411" width="9.28515625" style="8" customWidth="1"/>
    <col min="6412" max="6412" width="7.7109375" style="8" customWidth="1"/>
    <col min="6413" max="6413" width="13.140625" style="8" customWidth="1"/>
    <col min="6414" max="6414" width="2.42578125" style="8" customWidth="1"/>
    <col min="6415" max="6416" width="13.140625" style="8" customWidth="1"/>
    <col min="6417" max="6656" width="12.5703125" style="8"/>
    <col min="6657" max="6657" width="30.85546875" style="8" customWidth="1"/>
    <col min="6658" max="6662" width="15.7109375" style="8" customWidth="1"/>
    <col min="6663" max="6665" width="11.7109375" style="8" customWidth="1"/>
    <col min="6666" max="6666" width="11.140625" style="8" customWidth="1"/>
    <col min="6667" max="6667" width="9.28515625" style="8" customWidth="1"/>
    <col min="6668" max="6668" width="7.7109375" style="8" customWidth="1"/>
    <col min="6669" max="6669" width="13.140625" style="8" customWidth="1"/>
    <col min="6670" max="6670" width="2.42578125" style="8" customWidth="1"/>
    <col min="6671" max="6672" width="13.140625" style="8" customWidth="1"/>
    <col min="6673" max="6912" width="12.5703125" style="8"/>
    <col min="6913" max="6913" width="30.85546875" style="8" customWidth="1"/>
    <col min="6914" max="6918" width="15.7109375" style="8" customWidth="1"/>
    <col min="6919" max="6921" width="11.7109375" style="8" customWidth="1"/>
    <col min="6922" max="6922" width="11.140625" style="8" customWidth="1"/>
    <col min="6923" max="6923" width="9.28515625" style="8" customWidth="1"/>
    <col min="6924" max="6924" width="7.7109375" style="8" customWidth="1"/>
    <col min="6925" max="6925" width="13.140625" style="8" customWidth="1"/>
    <col min="6926" max="6926" width="2.42578125" style="8" customWidth="1"/>
    <col min="6927" max="6928" width="13.140625" style="8" customWidth="1"/>
    <col min="6929" max="7168" width="12.5703125" style="8"/>
    <col min="7169" max="7169" width="30.85546875" style="8" customWidth="1"/>
    <col min="7170" max="7174" width="15.7109375" style="8" customWidth="1"/>
    <col min="7175" max="7177" width="11.7109375" style="8" customWidth="1"/>
    <col min="7178" max="7178" width="11.140625" style="8" customWidth="1"/>
    <col min="7179" max="7179" width="9.28515625" style="8" customWidth="1"/>
    <col min="7180" max="7180" width="7.7109375" style="8" customWidth="1"/>
    <col min="7181" max="7181" width="13.140625" style="8" customWidth="1"/>
    <col min="7182" max="7182" width="2.42578125" style="8" customWidth="1"/>
    <col min="7183" max="7184" width="13.140625" style="8" customWidth="1"/>
    <col min="7185" max="7424" width="12.5703125" style="8"/>
    <col min="7425" max="7425" width="30.85546875" style="8" customWidth="1"/>
    <col min="7426" max="7430" width="15.7109375" style="8" customWidth="1"/>
    <col min="7431" max="7433" width="11.7109375" style="8" customWidth="1"/>
    <col min="7434" max="7434" width="11.140625" style="8" customWidth="1"/>
    <col min="7435" max="7435" width="9.28515625" style="8" customWidth="1"/>
    <col min="7436" max="7436" width="7.7109375" style="8" customWidth="1"/>
    <col min="7437" max="7437" width="13.140625" style="8" customWidth="1"/>
    <col min="7438" max="7438" width="2.42578125" style="8" customWidth="1"/>
    <col min="7439" max="7440" width="13.140625" style="8" customWidth="1"/>
    <col min="7441" max="7680" width="12.5703125" style="8"/>
    <col min="7681" max="7681" width="30.85546875" style="8" customWidth="1"/>
    <col min="7682" max="7686" width="15.7109375" style="8" customWidth="1"/>
    <col min="7687" max="7689" width="11.7109375" style="8" customWidth="1"/>
    <col min="7690" max="7690" width="11.140625" style="8" customWidth="1"/>
    <col min="7691" max="7691" width="9.28515625" style="8" customWidth="1"/>
    <col min="7692" max="7692" width="7.7109375" style="8" customWidth="1"/>
    <col min="7693" max="7693" width="13.140625" style="8" customWidth="1"/>
    <col min="7694" max="7694" width="2.42578125" style="8" customWidth="1"/>
    <col min="7695" max="7696" width="13.140625" style="8" customWidth="1"/>
    <col min="7697" max="7936" width="12.5703125" style="8"/>
    <col min="7937" max="7937" width="30.85546875" style="8" customWidth="1"/>
    <col min="7938" max="7942" width="15.7109375" style="8" customWidth="1"/>
    <col min="7943" max="7945" width="11.7109375" style="8" customWidth="1"/>
    <col min="7946" max="7946" width="11.140625" style="8" customWidth="1"/>
    <col min="7947" max="7947" width="9.28515625" style="8" customWidth="1"/>
    <col min="7948" max="7948" width="7.7109375" style="8" customWidth="1"/>
    <col min="7949" max="7949" width="13.140625" style="8" customWidth="1"/>
    <col min="7950" max="7950" width="2.42578125" style="8" customWidth="1"/>
    <col min="7951" max="7952" width="13.140625" style="8" customWidth="1"/>
    <col min="7953" max="8192" width="12.5703125" style="8"/>
    <col min="8193" max="8193" width="30.85546875" style="8" customWidth="1"/>
    <col min="8194" max="8198" width="15.7109375" style="8" customWidth="1"/>
    <col min="8199" max="8201" width="11.7109375" style="8" customWidth="1"/>
    <col min="8202" max="8202" width="11.140625" style="8" customWidth="1"/>
    <col min="8203" max="8203" width="9.28515625" style="8" customWidth="1"/>
    <col min="8204" max="8204" width="7.7109375" style="8" customWidth="1"/>
    <col min="8205" max="8205" width="13.140625" style="8" customWidth="1"/>
    <col min="8206" max="8206" width="2.42578125" style="8" customWidth="1"/>
    <col min="8207" max="8208" width="13.140625" style="8" customWidth="1"/>
    <col min="8209" max="8448" width="12.5703125" style="8"/>
    <col min="8449" max="8449" width="30.85546875" style="8" customWidth="1"/>
    <col min="8450" max="8454" width="15.7109375" style="8" customWidth="1"/>
    <col min="8455" max="8457" width="11.7109375" style="8" customWidth="1"/>
    <col min="8458" max="8458" width="11.140625" style="8" customWidth="1"/>
    <col min="8459" max="8459" width="9.28515625" style="8" customWidth="1"/>
    <col min="8460" max="8460" width="7.7109375" style="8" customWidth="1"/>
    <col min="8461" max="8461" width="13.140625" style="8" customWidth="1"/>
    <col min="8462" max="8462" width="2.42578125" style="8" customWidth="1"/>
    <col min="8463" max="8464" width="13.140625" style="8" customWidth="1"/>
    <col min="8465" max="8704" width="12.5703125" style="8"/>
    <col min="8705" max="8705" width="30.85546875" style="8" customWidth="1"/>
    <col min="8706" max="8710" width="15.7109375" style="8" customWidth="1"/>
    <col min="8711" max="8713" width="11.7109375" style="8" customWidth="1"/>
    <col min="8714" max="8714" width="11.140625" style="8" customWidth="1"/>
    <col min="8715" max="8715" width="9.28515625" style="8" customWidth="1"/>
    <col min="8716" max="8716" width="7.7109375" style="8" customWidth="1"/>
    <col min="8717" max="8717" width="13.140625" style="8" customWidth="1"/>
    <col min="8718" max="8718" width="2.42578125" style="8" customWidth="1"/>
    <col min="8719" max="8720" width="13.140625" style="8" customWidth="1"/>
    <col min="8721" max="8960" width="12.5703125" style="8"/>
    <col min="8961" max="8961" width="30.85546875" style="8" customWidth="1"/>
    <col min="8962" max="8966" width="15.7109375" style="8" customWidth="1"/>
    <col min="8967" max="8969" width="11.7109375" style="8" customWidth="1"/>
    <col min="8970" max="8970" width="11.140625" style="8" customWidth="1"/>
    <col min="8971" max="8971" width="9.28515625" style="8" customWidth="1"/>
    <col min="8972" max="8972" width="7.7109375" style="8" customWidth="1"/>
    <col min="8973" max="8973" width="13.140625" style="8" customWidth="1"/>
    <col min="8974" max="8974" width="2.42578125" style="8" customWidth="1"/>
    <col min="8975" max="8976" width="13.140625" style="8" customWidth="1"/>
    <col min="8977" max="9216" width="12.5703125" style="8"/>
    <col min="9217" max="9217" width="30.85546875" style="8" customWidth="1"/>
    <col min="9218" max="9222" width="15.7109375" style="8" customWidth="1"/>
    <col min="9223" max="9225" width="11.7109375" style="8" customWidth="1"/>
    <col min="9226" max="9226" width="11.140625" style="8" customWidth="1"/>
    <col min="9227" max="9227" width="9.28515625" style="8" customWidth="1"/>
    <col min="9228" max="9228" width="7.7109375" style="8" customWidth="1"/>
    <col min="9229" max="9229" width="13.140625" style="8" customWidth="1"/>
    <col min="9230" max="9230" width="2.42578125" style="8" customWidth="1"/>
    <col min="9231" max="9232" width="13.140625" style="8" customWidth="1"/>
    <col min="9233" max="9472" width="12.5703125" style="8"/>
    <col min="9473" max="9473" width="30.85546875" style="8" customWidth="1"/>
    <col min="9474" max="9478" width="15.7109375" style="8" customWidth="1"/>
    <col min="9479" max="9481" width="11.7109375" style="8" customWidth="1"/>
    <col min="9482" max="9482" width="11.140625" style="8" customWidth="1"/>
    <col min="9483" max="9483" width="9.28515625" style="8" customWidth="1"/>
    <col min="9484" max="9484" width="7.7109375" style="8" customWidth="1"/>
    <col min="9485" max="9485" width="13.140625" style="8" customWidth="1"/>
    <col min="9486" max="9486" width="2.42578125" style="8" customWidth="1"/>
    <col min="9487" max="9488" width="13.140625" style="8" customWidth="1"/>
    <col min="9489" max="9728" width="12.5703125" style="8"/>
    <col min="9729" max="9729" width="30.85546875" style="8" customWidth="1"/>
    <col min="9730" max="9734" width="15.7109375" style="8" customWidth="1"/>
    <col min="9735" max="9737" width="11.7109375" style="8" customWidth="1"/>
    <col min="9738" max="9738" width="11.140625" style="8" customWidth="1"/>
    <col min="9739" max="9739" width="9.28515625" style="8" customWidth="1"/>
    <col min="9740" max="9740" width="7.7109375" style="8" customWidth="1"/>
    <col min="9741" max="9741" width="13.140625" style="8" customWidth="1"/>
    <col min="9742" max="9742" width="2.42578125" style="8" customWidth="1"/>
    <col min="9743" max="9744" width="13.140625" style="8" customWidth="1"/>
    <col min="9745" max="9984" width="12.5703125" style="8"/>
    <col min="9985" max="9985" width="30.85546875" style="8" customWidth="1"/>
    <col min="9986" max="9990" width="15.7109375" style="8" customWidth="1"/>
    <col min="9991" max="9993" width="11.7109375" style="8" customWidth="1"/>
    <col min="9994" max="9994" width="11.140625" style="8" customWidth="1"/>
    <col min="9995" max="9995" width="9.28515625" style="8" customWidth="1"/>
    <col min="9996" max="9996" width="7.7109375" style="8" customWidth="1"/>
    <col min="9997" max="9997" width="13.140625" style="8" customWidth="1"/>
    <col min="9998" max="9998" width="2.42578125" style="8" customWidth="1"/>
    <col min="9999" max="10000" width="13.140625" style="8" customWidth="1"/>
    <col min="10001" max="10240" width="12.5703125" style="8"/>
    <col min="10241" max="10241" width="30.85546875" style="8" customWidth="1"/>
    <col min="10242" max="10246" width="15.7109375" style="8" customWidth="1"/>
    <col min="10247" max="10249" width="11.7109375" style="8" customWidth="1"/>
    <col min="10250" max="10250" width="11.140625" style="8" customWidth="1"/>
    <col min="10251" max="10251" width="9.28515625" style="8" customWidth="1"/>
    <col min="10252" max="10252" width="7.7109375" style="8" customWidth="1"/>
    <col min="10253" max="10253" width="13.140625" style="8" customWidth="1"/>
    <col min="10254" max="10254" width="2.42578125" style="8" customWidth="1"/>
    <col min="10255" max="10256" width="13.140625" style="8" customWidth="1"/>
    <col min="10257" max="10496" width="12.5703125" style="8"/>
    <col min="10497" max="10497" width="30.85546875" style="8" customWidth="1"/>
    <col min="10498" max="10502" width="15.7109375" style="8" customWidth="1"/>
    <col min="10503" max="10505" width="11.7109375" style="8" customWidth="1"/>
    <col min="10506" max="10506" width="11.140625" style="8" customWidth="1"/>
    <col min="10507" max="10507" width="9.28515625" style="8" customWidth="1"/>
    <col min="10508" max="10508" width="7.7109375" style="8" customWidth="1"/>
    <col min="10509" max="10509" width="13.140625" style="8" customWidth="1"/>
    <col min="10510" max="10510" width="2.42578125" style="8" customWidth="1"/>
    <col min="10511" max="10512" width="13.140625" style="8" customWidth="1"/>
    <col min="10513" max="10752" width="12.5703125" style="8"/>
    <col min="10753" max="10753" width="30.85546875" style="8" customWidth="1"/>
    <col min="10754" max="10758" width="15.7109375" style="8" customWidth="1"/>
    <col min="10759" max="10761" width="11.7109375" style="8" customWidth="1"/>
    <col min="10762" max="10762" width="11.140625" style="8" customWidth="1"/>
    <col min="10763" max="10763" width="9.28515625" style="8" customWidth="1"/>
    <col min="10764" max="10764" width="7.7109375" style="8" customWidth="1"/>
    <col min="10765" max="10765" width="13.140625" style="8" customWidth="1"/>
    <col min="10766" max="10766" width="2.42578125" style="8" customWidth="1"/>
    <col min="10767" max="10768" width="13.140625" style="8" customWidth="1"/>
    <col min="10769" max="11008" width="12.5703125" style="8"/>
    <col min="11009" max="11009" width="30.85546875" style="8" customWidth="1"/>
    <col min="11010" max="11014" width="15.7109375" style="8" customWidth="1"/>
    <col min="11015" max="11017" width="11.7109375" style="8" customWidth="1"/>
    <col min="11018" max="11018" width="11.140625" style="8" customWidth="1"/>
    <col min="11019" max="11019" width="9.28515625" style="8" customWidth="1"/>
    <col min="11020" max="11020" width="7.7109375" style="8" customWidth="1"/>
    <col min="11021" max="11021" width="13.140625" style="8" customWidth="1"/>
    <col min="11022" max="11022" width="2.42578125" style="8" customWidth="1"/>
    <col min="11023" max="11024" width="13.140625" style="8" customWidth="1"/>
    <col min="11025" max="11264" width="12.5703125" style="8"/>
    <col min="11265" max="11265" width="30.85546875" style="8" customWidth="1"/>
    <col min="11266" max="11270" width="15.7109375" style="8" customWidth="1"/>
    <col min="11271" max="11273" width="11.7109375" style="8" customWidth="1"/>
    <col min="11274" max="11274" width="11.140625" style="8" customWidth="1"/>
    <col min="11275" max="11275" width="9.28515625" style="8" customWidth="1"/>
    <col min="11276" max="11276" width="7.7109375" style="8" customWidth="1"/>
    <col min="11277" max="11277" width="13.140625" style="8" customWidth="1"/>
    <col min="11278" max="11278" width="2.42578125" style="8" customWidth="1"/>
    <col min="11279" max="11280" width="13.140625" style="8" customWidth="1"/>
    <col min="11281" max="11520" width="12.5703125" style="8"/>
    <col min="11521" max="11521" width="30.85546875" style="8" customWidth="1"/>
    <col min="11522" max="11526" width="15.7109375" style="8" customWidth="1"/>
    <col min="11527" max="11529" width="11.7109375" style="8" customWidth="1"/>
    <col min="11530" max="11530" width="11.140625" style="8" customWidth="1"/>
    <col min="11531" max="11531" width="9.28515625" style="8" customWidth="1"/>
    <col min="11532" max="11532" width="7.7109375" style="8" customWidth="1"/>
    <col min="11533" max="11533" width="13.140625" style="8" customWidth="1"/>
    <col min="11534" max="11534" width="2.42578125" style="8" customWidth="1"/>
    <col min="11535" max="11536" width="13.140625" style="8" customWidth="1"/>
    <col min="11537" max="11776" width="12.5703125" style="8"/>
    <col min="11777" max="11777" width="30.85546875" style="8" customWidth="1"/>
    <col min="11778" max="11782" width="15.7109375" style="8" customWidth="1"/>
    <col min="11783" max="11785" width="11.7109375" style="8" customWidth="1"/>
    <col min="11786" max="11786" width="11.140625" style="8" customWidth="1"/>
    <col min="11787" max="11787" width="9.28515625" style="8" customWidth="1"/>
    <col min="11788" max="11788" width="7.7109375" style="8" customWidth="1"/>
    <col min="11789" max="11789" width="13.140625" style="8" customWidth="1"/>
    <col min="11790" max="11790" width="2.42578125" style="8" customWidth="1"/>
    <col min="11791" max="11792" width="13.140625" style="8" customWidth="1"/>
    <col min="11793" max="12032" width="12.5703125" style="8"/>
    <col min="12033" max="12033" width="30.85546875" style="8" customWidth="1"/>
    <col min="12034" max="12038" width="15.7109375" style="8" customWidth="1"/>
    <col min="12039" max="12041" width="11.7109375" style="8" customWidth="1"/>
    <col min="12042" max="12042" width="11.140625" style="8" customWidth="1"/>
    <col min="12043" max="12043" width="9.28515625" style="8" customWidth="1"/>
    <col min="12044" max="12044" width="7.7109375" style="8" customWidth="1"/>
    <col min="12045" max="12045" width="13.140625" style="8" customWidth="1"/>
    <col min="12046" max="12046" width="2.42578125" style="8" customWidth="1"/>
    <col min="12047" max="12048" width="13.140625" style="8" customWidth="1"/>
    <col min="12049" max="12288" width="12.5703125" style="8"/>
    <col min="12289" max="12289" width="30.85546875" style="8" customWidth="1"/>
    <col min="12290" max="12294" width="15.7109375" style="8" customWidth="1"/>
    <col min="12295" max="12297" width="11.7109375" style="8" customWidth="1"/>
    <col min="12298" max="12298" width="11.140625" style="8" customWidth="1"/>
    <col min="12299" max="12299" width="9.28515625" style="8" customWidth="1"/>
    <col min="12300" max="12300" width="7.7109375" style="8" customWidth="1"/>
    <col min="12301" max="12301" width="13.140625" style="8" customWidth="1"/>
    <col min="12302" max="12302" width="2.42578125" style="8" customWidth="1"/>
    <col min="12303" max="12304" width="13.140625" style="8" customWidth="1"/>
    <col min="12305" max="12544" width="12.5703125" style="8"/>
    <col min="12545" max="12545" width="30.85546875" style="8" customWidth="1"/>
    <col min="12546" max="12550" width="15.7109375" style="8" customWidth="1"/>
    <col min="12551" max="12553" width="11.7109375" style="8" customWidth="1"/>
    <col min="12554" max="12554" width="11.140625" style="8" customWidth="1"/>
    <col min="12555" max="12555" width="9.28515625" style="8" customWidth="1"/>
    <col min="12556" max="12556" width="7.7109375" style="8" customWidth="1"/>
    <col min="12557" max="12557" width="13.140625" style="8" customWidth="1"/>
    <col min="12558" max="12558" width="2.42578125" style="8" customWidth="1"/>
    <col min="12559" max="12560" width="13.140625" style="8" customWidth="1"/>
    <col min="12561" max="12800" width="12.5703125" style="8"/>
    <col min="12801" max="12801" width="30.85546875" style="8" customWidth="1"/>
    <col min="12802" max="12806" width="15.7109375" style="8" customWidth="1"/>
    <col min="12807" max="12809" width="11.7109375" style="8" customWidth="1"/>
    <col min="12810" max="12810" width="11.140625" style="8" customWidth="1"/>
    <col min="12811" max="12811" width="9.28515625" style="8" customWidth="1"/>
    <col min="12812" max="12812" width="7.7109375" style="8" customWidth="1"/>
    <col min="12813" max="12813" width="13.140625" style="8" customWidth="1"/>
    <col min="12814" max="12814" width="2.42578125" style="8" customWidth="1"/>
    <col min="12815" max="12816" width="13.140625" style="8" customWidth="1"/>
    <col min="12817" max="13056" width="12.5703125" style="8"/>
    <col min="13057" max="13057" width="30.85546875" style="8" customWidth="1"/>
    <col min="13058" max="13062" width="15.7109375" style="8" customWidth="1"/>
    <col min="13063" max="13065" width="11.7109375" style="8" customWidth="1"/>
    <col min="13066" max="13066" width="11.140625" style="8" customWidth="1"/>
    <col min="13067" max="13067" width="9.28515625" style="8" customWidth="1"/>
    <col min="13068" max="13068" width="7.7109375" style="8" customWidth="1"/>
    <col min="13069" max="13069" width="13.140625" style="8" customWidth="1"/>
    <col min="13070" max="13070" width="2.42578125" style="8" customWidth="1"/>
    <col min="13071" max="13072" width="13.140625" style="8" customWidth="1"/>
    <col min="13073" max="13312" width="12.5703125" style="8"/>
    <col min="13313" max="13313" width="30.85546875" style="8" customWidth="1"/>
    <col min="13314" max="13318" width="15.7109375" style="8" customWidth="1"/>
    <col min="13319" max="13321" width="11.7109375" style="8" customWidth="1"/>
    <col min="13322" max="13322" width="11.140625" style="8" customWidth="1"/>
    <col min="13323" max="13323" width="9.28515625" style="8" customWidth="1"/>
    <col min="13324" max="13324" width="7.7109375" style="8" customWidth="1"/>
    <col min="13325" max="13325" width="13.140625" style="8" customWidth="1"/>
    <col min="13326" max="13326" width="2.42578125" style="8" customWidth="1"/>
    <col min="13327" max="13328" width="13.140625" style="8" customWidth="1"/>
    <col min="13329" max="13568" width="12.5703125" style="8"/>
    <col min="13569" max="13569" width="30.85546875" style="8" customWidth="1"/>
    <col min="13570" max="13574" width="15.7109375" style="8" customWidth="1"/>
    <col min="13575" max="13577" width="11.7109375" style="8" customWidth="1"/>
    <col min="13578" max="13578" width="11.140625" style="8" customWidth="1"/>
    <col min="13579" max="13579" width="9.28515625" style="8" customWidth="1"/>
    <col min="13580" max="13580" width="7.7109375" style="8" customWidth="1"/>
    <col min="13581" max="13581" width="13.140625" style="8" customWidth="1"/>
    <col min="13582" max="13582" width="2.42578125" style="8" customWidth="1"/>
    <col min="13583" max="13584" width="13.140625" style="8" customWidth="1"/>
    <col min="13585" max="13824" width="12.5703125" style="8"/>
    <col min="13825" max="13825" width="30.85546875" style="8" customWidth="1"/>
    <col min="13826" max="13830" width="15.7109375" style="8" customWidth="1"/>
    <col min="13831" max="13833" width="11.7109375" style="8" customWidth="1"/>
    <col min="13834" max="13834" width="11.140625" style="8" customWidth="1"/>
    <col min="13835" max="13835" width="9.28515625" style="8" customWidth="1"/>
    <col min="13836" max="13836" width="7.7109375" style="8" customWidth="1"/>
    <col min="13837" max="13837" width="13.140625" style="8" customWidth="1"/>
    <col min="13838" max="13838" width="2.42578125" style="8" customWidth="1"/>
    <col min="13839" max="13840" width="13.140625" style="8" customWidth="1"/>
    <col min="13841" max="14080" width="12.5703125" style="8"/>
    <col min="14081" max="14081" width="30.85546875" style="8" customWidth="1"/>
    <col min="14082" max="14086" width="15.7109375" style="8" customWidth="1"/>
    <col min="14087" max="14089" width="11.7109375" style="8" customWidth="1"/>
    <col min="14090" max="14090" width="11.140625" style="8" customWidth="1"/>
    <col min="14091" max="14091" width="9.28515625" style="8" customWidth="1"/>
    <col min="14092" max="14092" width="7.7109375" style="8" customWidth="1"/>
    <col min="14093" max="14093" width="13.140625" style="8" customWidth="1"/>
    <col min="14094" max="14094" width="2.42578125" style="8" customWidth="1"/>
    <col min="14095" max="14096" width="13.140625" style="8" customWidth="1"/>
    <col min="14097" max="14336" width="12.5703125" style="8"/>
    <col min="14337" max="14337" width="30.85546875" style="8" customWidth="1"/>
    <col min="14338" max="14342" width="15.7109375" style="8" customWidth="1"/>
    <col min="14343" max="14345" width="11.7109375" style="8" customWidth="1"/>
    <col min="14346" max="14346" width="11.140625" style="8" customWidth="1"/>
    <col min="14347" max="14347" width="9.28515625" style="8" customWidth="1"/>
    <col min="14348" max="14348" width="7.7109375" style="8" customWidth="1"/>
    <col min="14349" max="14349" width="13.140625" style="8" customWidth="1"/>
    <col min="14350" max="14350" width="2.42578125" style="8" customWidth="1"/>
    <col min="14351" max="14352" width="13.140625" style="8" customWidth="1"/>
    <col min="14353" max="14592" width="12.5703125" style="8"/>
    <col min="14593" max="14593" width="30.85546875" style="8" customWidth="1"/>
    <col min="14594" max="14598" width="15.7109375" style="8" customWidth="1"/>
    <col min="14599" max="14601" width="11.7109375" style="8" customWidth="1"/>
    <col min="14602" max="14602" width="11.140625" style="8" customWidth="1"/>
    <col min="14603" max="14603" width="9.28515625" style="8" customWidth="1"/>
    <col min="14604" max="14604" width="7.7109375" style="8" customWidth="1"/>
    <col min="14605" max="14605" width="13.140625" style="8" customWidth="1"/>
    <col min="14606" max="14606" width="2.42578125" style="8" customWidth="1"/>
    <col min="14607" max="14608" width="13.140625" style="8" customWidth="1"/>
    <col min="14609" max="14848" width="12.5703125" style="8"/>
    <col min="14849" max="14849" width="30.85546875" style="8" customWidth="1"/>
    <col min="14850" max="14854" width="15.7109375" style="8" customWidth="1"/>
    <col min="14855" max="14857" width="11.7109375" style="8" customWidth="1"/>
    <col min="14858" max="14858" width="11.140625" style="8" customWidth="1"/>
    <col min="14859" max="14859" width="9.28515625" style="8" customWidth="1"/>
    <col min="14860" max="14860" width="7.7109375" style="8" customWidth="1"/>
    <col min="14861" max="14861" width="13.140625" style="8" customWidth="1"/>
    <col min="14862" max="14862" width="2.42578125" style="8" customWidth="1"/>
    <col min="14863" max="14864" width="13.140625" style="8" customWidth="1"/>
    <col min="14865" max="15104" width="12.5703125" style="8"/>
    <col min="15105" max="15105" width="30.85546875" style="8" customWidth="1"/>
    <col min="15106" max="15110" width="15.7109375" style="8" customWidth="1"/>
    <col min="15111" max="15113" width="11.7109375" style="8" customWidth="1"/>
    <col min="15114" max="15114" width="11.140625" style="8" customWidth="1"/>
    <col min="15115" max="15115" width="9.28515625" style="8" customWidth="1"/>
    <col min="15116" max="15116" width="7.7109375" style="8" customWidth="1"/>
    <col min="15117" max="15117" width="13.140625" style="8" customWidth="1"/>
    <col min="15118" max="15118" width="2.42578125" style="8" customWidth="1"/>
    <col min="15119" max="15120" width="13.140625" style="8" customWidth="1"/>
    <col min="15121" max="15360" width="12.5703125" style="8"/>
    <col min="15361" max="15361" width="30.85546875" style="8" customWidth="1"/>
    <col min="15362" max="15366" width="15.7109375" style="8" customWidth="1"/>
    <col min="15367" max="15369" width="11.7109375" style="8" customWidth="1"/>
    <col min="15370" max="15370" width="11.140625" style="8" customWidth="1"/>
    <col min="15371" max="15371" width="9.28515625" style="8" customWidth="1"/>
    <col min="15372" max="15372" width="7.7109375" style="8" customWidth="1"/>
    <col min="15373" max="15373" width="13.140625" style="8" customWidth="1"/>
    <col min="15374" max="15374" width="2.42578125" style="8" customWidth="1"/>
    <col min="15375" max="15376" width="13.140625" style="8" customWidth="1"/>
    <col min="15377" max="15616" width="12.5703125" style="8"/>
    <col min="15617" max="15617" width="30.85546875" style="8" customWidth="1"/>
    <col min="15618" max="15622" width="15.7109375" style="8" customWidth="1"/>
    <col min="15623" max="15625" width="11.7109375" style="8" customWidth="1"/>
    <col min="15626" max="15626" width="11.140625" style="8" customWidth="1"/>
    <col min="15627" max="15627" width="9.28515625" style="8" customWidth="1"/>
    <col min="15628" max="15628" width="7.7109375" style="8" customWidth="1"/>
    <col min="15629" max="15629" width="13.140625" style="8" customWidth="1"/>
    <col min="15630" max="15630" width="2.42578125" style="8" customWidth="1"/>
    <col min="15631" max="15632" width="13.140625" style="8" customWidth="1"/>
    <col min="15633" max="15872" width="12.5703125" style="8"/>
    <col min="15873" max="15873" width="30.85546875" style="8" customWidth="1"/>
    <col min="15874" max="15878" width="15.7109375" style="8" customWidth="1"/>
    <col min="15879" max="15881" width="11.7109375" style="8" customWidth="1"/>
    <col min="15882" max="15882" width="11.140625" style="8" customWidth="1"/>
    <col min="15883" max="15883" width="9.28515625" style="8" customWidth="1"/>
    <col min="15884" max="15884" width="7.7109375" style="8" customWidth="1"/>
    <col min="15885" max="15885" width="13.140625" style="8" customWidth="1"/>
    <col min="15886" max="15886" width="2.42578125" style="8" customWidth="1"/>
    <col min="15887" max="15888" width="13.140625" style="8" customWidth="1"/>
    <col min="15889" max="16128" width="12.5703125" style="8"/>
    <col min="16129" max="16129" width="30.85546875" style="8" customWidth="1"/>
    <col min="16130" max="16134" width="15.7109375" style="8" customWidth="1"/>
    <col min="16135" max="16137" width="11.7109375" style="8" customWidth="1"/>
    <col min="16138" max="16138" width="11.140625" style="8" customWidth="1"/>
    <col min="16139" max="16139" width="9.28515625" style="8" customWidth="1"/>
    <col min="16140" max="16140" width="7.7109375" style="8" customWidth="1"/>
    <col min="16141" max="16141" width="13.140625" style="8" customWidth="1"/>
    <col min="16142" max="16142" width="2.42578125" style="8" customWidth="1"/>
    <col min="16143" max="16144" width="13.140625" style="8" customWidth="1"/>
    <col min="16145" max="16384" width="12.5703125" style="8"/>
  </cols>
  <sheetData>
    <row r="1" spans="1:22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22" s="3" customFormat="1" ht="12.75" customHeight="1" x14ac:dyDescent="0.15">
      <c r="A2" s="1" t="str">
        <f>CONCATENATE("COMUNA: ",[1]NOMBRE!B2," - ","( ",[1]NOMBRE!C2,[1]NOMBRE!D2,[1]NOMBRE!E2,[1]NOMBRE!F2,[1]NOMBRE!G2," )")</f>
        <v>COMUNA: LINARES  - ( 07401 )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22" s="3" customFormat="1" ht="12.75" customHeight="1" x14ac:dyDescent="0.2">
      <c r="A3" s="1" t="str">
        <f>CONCATENATE("ESTABLECIMIENTO: ",[1]NOMBRE!B3," - ","( ",[1]NOMBRE!C3,[1]NOMBRE!D3,[1]NOMBRE!E3,[1]NOMBRE!F3,[1]NOMBRE!G3," )")</f>
        <v>ESTABLECIMIENTO: HOSPITAL DE LINARES  - ( 16108 )</v>
      </c>
      <c r="B3" s="2"/>
      <c r="C3" s="2"/>
      <c r="D3" s="4"/>
      <c r="E3" s="2"/>
      <c r="F3" s="2"/>
      <c r="G3" s="2"/>
      <c r="H3" s="2"/>
      <c r="I3" s="2"/>
      <c r="J3" s="2"/>
      <c r="K3" s="2"/>
    </row>
    <row r="4" spans="1:22" s="3" customFormat="1" ht="12.75" customHeight="1" x14ac:dyDescent="0.15">
      <c r="A4" s="1"/>
      <c r="B4" s="2"/>
      <c r="C4" s="2"/>
      <c r="D4" s="2"/>
      <c r="E4" s="2"/>
      <c r="F4" s="2"/>
      <c r="G4" s="2"/>
      <c r="H4" s="2"/>
      <c r="I4" s="2"/>
      <c r="J4" s="2"/>
      <c r="K4" s="2"/>
    </row>
    <row r="5" spans="1:22" s="3" customFormat="1" ht="12.75" customHeight="1" x14ac:dyDescent="0.15">
      <c r="A5" s="1" t="str">
        <f>CONCATENATE("AÑO: ",[1]NOMBRE!B7)</f>
        <v>AÑO: 2011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22" ht="39.950000000000003" customHeight="1" x14ac:dyDescent="0.2">
      <c r="A6" s="46" t="s">
        <v>1</v>
      </c>
      <c r="B6" s="46"/>
      <c r="C6" s="46"/>
      <c r="D6" s="46"/>
      <c r="E6" s="46"/>
      <c r="F6" s="46"/>
      <c r="G6" s="5"/>
      <c r="H6" s="5"/>
      <c r="I6" s="5"/>
      <c r="J6" s="6"/>
      <c r="K6" s="6"/>
      <c r="L6" s="6"/>
      <c r="M6" s="6"/>
      <c r="N6" s="7"/>
      <c r="O6" s="7"/>
      <c r="P6" s="7"/>
      <c r="Q6" s="7"/>
      <c r="R6" s="7"/>
      <c r="S6" s="7"/>
      <c r="T6" s="7"/>
      <c r="U6" s="7"/>
      <c r="V6" s="7"/>
    </row>
    <row r="7" spans="1:22" ht="45" customHeight="1" x14ac:dyDescent="0.2">
      <c r="A7" s="9" t="s">
        <v>2</v>
      </c>
      <c r="B7" s="10"/>
      <c r="C7" s="10"/>
      <c r="D7" s="10"/>
      <c r="E7" s="10"/>
      <c r="F7" s="10"/>
      <c r="G7" s="10"/>
      <c r="H7" s="10"/>
      <c r="I7" s="11"/>
    </row>
    <row r="8" spans="1:22" ht="14.25" customHeight="1" x14ac:dyDescent="0.2">
      <c r="A8" s="47" t="s">
        <v>3</v>
      </c>
      <c r="B8" s="47" t="s">
        <v>4</v>
      </c>
      <c r="C8" s="50" t="s">
        <v>5</v>
      </c>
      <c r="D8" s="50"/>
      <c r="E8" s="50"/>
      <c r="F8" s="50"/>
      <c r="H8" s="13"/>
      <c r="I8" s="13"/>
    </row>
    <row r="9" spans="1:22" ht="14.25" x14ac:dyDescent="0.2">
      <c r="A9" s="48"/>
      <c r="B9" s="48"/>
      <c r="C9" s="50" t="s">
        <v>6</v>
      </c>
      <c r="D9" s="50"/>
      <c r="E9" s="50" t="s">
        <v>7</v>
      </c>
      <c r="F9" s="50"/>
      <c r="G9" s="13"/>
      <c r="H9" s="13"/>
      <c r="I9" s="13"/>
    </row>
    <row r="10" spans="1:22" ht="21" x14ac:dyDescent="0.2">
      <c r="A10" s="49"/>
      <c r="B10" s="49"/>
      <c r="C10" s="14" t="s">
        <v>8</v>
      </c>
      <c r="D10" s="15" t="s">
        <v>9</v>
      </c>
      <c r="E10" s="14" t="s">
        <v>8</v>
      </c>
      <c r="F10" s="15" t="s">
        <v>9</v>
      </c>
      <c r="G10" s="13"/>
      <c r="H10" s="13"/>
      <c r="I10" s="13"/>
    </row>
    <row r="11" spans="1:22" ht="15.95" customHeight="1" x14ac:dyDescent="0.2">
      <c r="A11" s="16" t="s">
        <v>10</v>
      </c>
      <c r="B11" s="17">
        <f>SUM(B12:B13)</f>
        <v>0</v>
      </c>
      <c r="C11" s="18">
        <f>SUM(C12:C13)</f>
        <v>0</v>
      </c>
      <c r="D11" s="19">
        <f>SUM(D12:D13)</f>
        <v>0</v>
      </c>
      <c r="E11" s="18">
        <f>SUM(E12:E13)</f>
        <v>0</v>
      </c>
      <c r="F11" s="19">
        <f>SUM(F12:F13)</f>
        <v>0</v>
      </c>
      <c r="G11" s="13"/>
      <c r="H11" s="13"/>
      <c r="I11" s="13"/>
    </row>
    <row r="12" spans="1:22" ht="15.95" customHeight="1" x14ac:dyDescent="0.2">
      <c r="A12" s="20" t="s">
        <v>11</v>
      </c>
      <c r="B12" s="21">
        <f>ENERO!B12+FEBRERO!B12+MARZO!B12+ABRIL!B12+MAYO!B12+JUNIO!B12+JULIO!B12+AGOSTO!B12+SEPTIEMBRE!B12+OCTUBRE!B12+NOVIEMBRE!B12+DICIEMBRE!B12</f>
        <v>0</v>
      </c>
      <c r="C12" s="21">
        <f>ENERO!C12+FEBRERO!C12+MARZO!C12+ABRIL!C12+MAYO!C12+JUNIO!C12+JULIO!C12+AGOSTO!C12+SEPTIEMBRE!C12+OCTUBRE!C12+NOVIEMBRE!C12+DICIEMBRE!C12</f>
        <v>0</v>
      </c>
      <c r="D12" s="22">
        <f>ENERO!D12+FEBRERO!D12+MARZO!D12+ABRIL!D12+MAYO!D12+JUNIO!D12+JULIO!D12+AGOSTO!D12+SEPTIEMBRE!D12+OCTUBRE!D12+NOVIEMBRE!D12+DICIEMBRE!D12</f>
        <v>0</v>
      </c>
      <c r="E12" s="21">
        <f>ENERO!E12+FEBRERO!E12+MARZO!E12+ABRIL!E12+MAYO!E12+JUNIO!E12+JULIO!E12+AGOSTO!E12+SEPTIEMBRE!E12+OCTUBRE!E12+NOVIEMBRE!E12+DICIEMBRE!E12</f>
        <v>0</v>
      </c>
      <c r="F12" s="22">
        <f>ENERO!F12+FEBRERO!F12+MARZO!F12+ABRIL!F12+MAYO!F12+JUNIO!F12+JULIO!F12+AGOSTO!F12+SEPTIEMBRE!F12+OCTUBRE!F12+NOVIEMBRE!F12+DICIEMBRE!F12</f>
        <v>0</v>
      </c>
      <c r="G12" s="13"/>
      <c r="H12" s="13"/>
      <c r="I12" s="13"/>
    </row>
    <row r="13" spans="1:22" ht="15.95" customHeight="1" x14ac:dyDescent="0.2">
      <c r="A13" s="23" t="s">
        <v>12</v>
      </c>
      <c r="B13" s="24">
        <f>ENERO!B13+FEBRERO!B13+MARZO!B13+ABRIL!B13+MAYO!B13+JUNIO!B13+JULIO!B13+AGOSTO!B13+SEPTIEMBRE!B13+OCTUBRE!B13+NOVIEMBRE!B13+DICIEMBRE!B13</f>
        <v>0</v>
      </c>
      <c r="C13" s="24">
        <f>ENERO!C13+FEBRERO!C13+MARZO!C13+ABRIL!C13+MAYO!C13+JUNIO!C13+JULIO!C13+AGOSTO!C13+SEPTIEMBRE!C13+OCTUBRE!C13+NOVIEMBRE!C13+DICIEMBRE!C13</f>
        <v>0</v>
      </c>
      <c r="D13" s="25">
        <f>ENERO!D13+FEBRERO!D13+MARZO!D13+ABRIL!D13+MAYO!D13+JUNIO!D13+JULIO!D13+AGOSTO!D13+SEPTIEMBRE!D13+OCTUBRE!D13+NOVIEMBRE!D13+DICIEMBRE!D13</f>
        <v>0</v>
      </c>
      <c r="E13" s="24">
        <f>ENERO!E13+FEBRERO!E13+MARZO!E13+ABRIL!E13+MAYO!E13+JUNIO!E13+JULIO!E13+AGOSTO!E13+SEPTIEMBRE!E13+OCTUBRE!E13+NOVIEMBRE!E13+DICIEMBRE!E13</f>
        <v>0</v>
      </c>
      <c r="F13" s="25">
        <f>ENERO!F13+FEBRERO!F13+MARZO!F13+ABRIL!F13+MAYO!F13+JUNIO!F13+JULIO!F13+AGOSTO!F13+SEPTIEMBRE!F13+OCTUBRE!F13+NOVIEMBRE!F13+DICIEMBRE!F13</f>
        <v>0</v>
      </c>
      <c r="G13" s="13"/>
      <c r="H13" s="13"/>
      <c r="I13" s="13"/>
    </row>
    <row r="14" spans="1:22" ht="15.95" customHeight="1" x14ac:dyDescent="0.2">
      <c r="A14" s="26" t="s">
        <v>3</v>
      </c>
      <c r="B14" s="17">
        <f>ENERO!B14+FEBRERO!B14+MARZO!B14+ABRIL!B14+MAYO!B14+JUNIO!B14+JULIO!B14+AGOSTO!B14+SEPTIEMBRE!B14+OCTUBRE!B14+NOVIEMBRE!B14+DICIEMBRE!B14</f>
        <v>0</v>
      </c>
      <c r="C14" s="18">
        <f>ENERO!C14+FEBRERO!C14+MARZO!C14+ABRIL!C14+MAYO!C14+JUNIO!C14+JULIO!C14+AGOSTO!C14+SEPTIEMBRE!C14+OCTUBRE!C14+NOVIEMBRE!C14+DICIEMBRE!C14</f>
        <v>0</v>
      </c>
      <c r="D14" s="19">
        <f>ENERO!D14+FEBRERO!D14+MARZO!D14+ABRIL!D14+MAYO!D14+JUNIO!D14+JULIO!D14+AGOSTO!D14+SEPTIEMBRE!D14+OCTUBRE!D14+NOVIEMBRE!D14+DICIEMBRE!D14</f>
        <v>0</v>
      </c>
      <c r="E14" s="18">
        <f>ENERO!E14+FEBRERO!E14+MARZO!E14+ABRIL!E14+MAYO!E14+JUNIO!E14+JULIO!E14+AGOSTO!E14+SEPTIEMBRE!E14+OCTUBRE!E14+NOVIEMBRE!E14+DICIEMBRE!E14</f>
        <v>0</v>
      </c>
      <c r="F14" s="19">
        <f>ENERO!F14+FEBRERO!F14+MARZO!F14+ABRIL!F14+MAYO!F14+JUNIO!F14+JULIO!F14+AGOSTO!F14+SEPTIEMBRE!F14+OCTUBRE!F14+NOVIEMBRE!F14+DICIEMBRE!F14</f>
        <v>0</v>
      </c>
      <c r="G14" s="13"/>
      <c r="H14" s="13"/>
      <c r="I14" s="13"/>
    </row>
    <row r="15" spans="1:22" ht="15.95" customHeight="1" x14ac:dyDescent="0.2">
      <c r="A15" s="27" t="s">
        <v>13</v>
      </c>
      <c r="B15" s="21">
        <f>ENERO!B15+FEBRERO!B15+MARZO!B15+ABRIL!B15+MAYO!B15+JUNIO!B15+JULIO!B15+AGOSTO!B15+SEPTIEMBRE!B15+OCTUBRE!B15+NOVIEMBRE!B15+DICIEMBRE!B15</f>
        <v>0</v>
      </c>
      <c r="C15" s="21">
        <f>ENERO!C15+FEBRERO!C15+MARZO!C15+ABRIL!C15+MAYO!C15+JUNIO!C15+JULIO!C15+AGOSTO!C15+SEPTIEMBRE!C15+OCTUBRE!C15+NOVIEMBRE!C15+DICIEMBRE!C15</f>
        <v>0</v>
      </c>
      <c r="D15" s="21">
        <f>ENERO!D15+FEBRERO!D15+MARZO!D15+ABRIL!D15+MAYO!D15+JUNIO!D15+JULIO!D15+AGOSTO!D15+SEPTIEMBRE!D15+OCTUBRE!D15+NOVIEMBRE!D15+DICIEMBRE!D15</f>
        <v>0</v>
      </c>
      <c r="E15" s="21">
        <f>ENERO!E15+FEBRERO!E15+MARZO!E15+ABRIL!E15+MAYO!E15+JUNIO!E15+JULIO!E15+AGOSTO!E15+SEPTIEMBRE!E15+OCTUBRE!E15+NOVIEMBRE!E15+DICIEMBRE!E15</f>
        <v>0</v>
      </c>
      <c r="F15" s="22">
        <f>ENERO!F15+FEBRERO!F15+MARZO!F15+ABRIL!F15+MAYO!F15+JUNIO!F15+JULIO!F15+AGOSTO!F15+SEPTIEMBRE!F15+OCTUBRE!F15+NOVIEMBRE!F15+DICIEMBRE!F15</f>
        <v>0</v>
      </c>
      <c r="G15" s="13"/>
      <c r="H15" s="13"/>
      <c r="I15" s="13"/>
    </row>
    <row r="16" spans="1:22" ht="15.95" customHeight="1" x14ac:dyDescent="0.2">
      <c r="A16" s="28" t="s">
        <v>14</v>
      </c>
      <c r="B16" s="29">
        <f>ENERO!B16+FEBRERO!B16+MARZO!B16+ABRIL!B16+MAYO!B16+JUNIO!B16+JULIO!B16+AGOSTO!B16+SEPTIEMBRE!B16+OCTUBRE!B16+NOVIEMBRE!B16+DICIEMBRE!B16</f>
        <v>0</v>
      </c>
      <c r="C16" s="29">
        <f>ENERO!C16+FEBRERO!C16+MARZO!C16+ABRIL!C16+MAYO!C16+JUNIO!C16+JULIO!C16+AGOSTO!C16+SEPTIEMBRE!C16+OCTUBRE!C16+NOVIEMBRE!C16+DICIEMBRE!C16</f>
        <v>0</v>
      </c>
      <c r="D16" s="29">
        <f>ENERO!D16+FEBRERO!D16+MARZO!D16+ABRIL!D16+MAYO!D16+JUNIO!D16+JULIO!D16+AGOSTO!D16+SEPTIEMBRE!D16+OCTUBRE!D16+NOVIEMBRE!D16+DICIEMBRE!D16</f>
        <v>0</v>
      </c>
      <c r="E16" s="29">
        <f>ENERO!E16+FEBRERO!E16+MARZO!E16+ABRIL!E16+MAYO!E16+JUNIO!E16+JULIO!E16+AGOSTO!E16+SEPTIEMBRE!E16+OCTUBRE!E16+NOVIEMBRE!E16+DICIEMBRE!E16</f>
        <v>0</v>
      </c>
      <c r="F16" s="30">
        <f>ENERO!F16+FEBRERO!F16+MARZO!F16+ABRIL!F16+MAYO!F16+JUNIO!F16+JULIO!F16+AGOSTO!F16+SEPTIEMBRE!F16+OCTUBRE!F16+NOVIEMBRE!F16+DICIEMBRE!F16</f>
        <v>0</v>
      </c>
      <c r="G16" s="13"/>
      <c r="H16" s="13"/>
      <c r="I16" s="13"/>
    </row>
    <row r="17" spans="1:9" ht="15.95" customHeight="1" x14ac:dyDescent="0.2">
      <c r="A17" s="28" t="s">
        <v>15</v>
      </c>
      <c r="B17" s="29">
        <f>ENERO!B17+FEBRERO!B17+MARZO!B17+ABRIL!B17+MAYO!B17+JUNIO!B17+JULIO!B17+AGOSTO!B17+SEPTIEMBRE!B17+OCTUBRE!B17+NOVIEMBRE!B17+DICIEMBRE!B17</f>
        <v>0</v>
      </c>
      <c r="C17" s="29">
        <f>ENERO!C17+FEBRERO!C17+MARZO!C17+ABRIL!C17+MAYO!C17+JUNIO!C17+JULIO!C17+AGOSTO!C17+SEPTIEMBRE!C17+OCTUBRE!C17+NOVIEMBRE!C17+DICIEMBRE!C17</f>
        <v>0</v>
      </c>
      <c r="D17" s="29">
        <f>ENERO!D17+FEBRERO!D17+MARZO!D17+ABRIL!D17+MAYO!D17+JUNIO!D17+JULIO!D17+AGOSTO!D17+SEPTIEMBRE!D17+OCTUBRE!D17+NOVIEMBRE!D17+DICIEMBRE!D17</f>
        <v>0</v>
      </c>
      <c r="E17" s="29">
        <f>ENERO!E17+FEBRERO!E17+MARZO!E17+ABRIL!E17+MAYO!E17+JUNIO!E17+JULIO!E17+AGOSTO!E17+SEPTIEMBRE!E17+OCTUBRE!E17+NOVIEMBRE!E17+DICIEMBRE!E17</f>
        <v>0</v>
      </c>
      <c r="F17" s="30">
        <f>ENERO!F17+FEBRERO!F17+MARZO!F17+ABRIL!F17+MAYO!F17+JUNIO!F17+JULIO!F17+AGOSTO!F17+SEPTIEMBRE!F17+OCTUBRE!F17+NOVIEMBRE!F17+DICIEMBRE!F17</f>
        <v>0</v>
      </c>
      <c r="G17" s="13"/>
      <c r="H17" s="13"/>
      <c r="I17" s="13"/>
    </row>
    <row r="18" spans="1:9" ht="15.95" customHeight="1" x14ac:dyDescent="0.2">
      <c r="A18" s="28" t="s">
        <v>16</v>
      </c>
      <c r="B18" s="29">
        <f>ENERO!B18+FEBRERO!B18+MARZO!B18+ABRIL!B18+MAYO!B18+JUNIO!B18+JULIO!B18+AGOSTO!B18+SEPTIEMBRE!B18+OCTUBRE!B18+NOVIEMBRE!B18+DICIEMBRE!B18</f>
        <v>0</v>
      </c>
      <c r="C18" s="29">
        <f>ENERO!C18+FEBRERO!C18+MARZO!C18+ABRIL!C18+MAYO!C18+JUNIO!C18+JULIO!C18+AGOSTO!C18+SEPTIEMBRE!C18+OCTUBRE!C18+NOVIEMBRE!C18+DICIEMBRE!C18</f>
        <v>0</v>
      </c>
      <c r="D18" s="29">
        <f>ENERO!D18+FEBRERO!D18+MARZO!D18+ABRIL!D18+MAYO!D18+JUNIO!D18+JULIO!D18+AGOSTO!D18+SEPTIEMBRE!D18+OCTUBRE!D18+NOVIEMBRE!D18+DICIEMBRE!D18</f>
        <v>0</v>
      </c>
      <c r="E18" s="29">
        <f>ENERO!E18+FEBRERO!E18+MARZO!E18+ABRIL!E18+MAYO!E18+JUNIO!E18+JULIO!E18+AGOSTO!E18+SEPTIEMBRE!E18+OCTUBRE!E18+NOVIEMBRE!E18+DICIEMBRE!E18</f>
        <v>0</v>
      </c>
      <c r="F18" s="30">
        <f>ENERO!F18+FEBRERO!F18+MARZO!F18+ABRIL!F18+MAYO!F18+JUNIO!F18+JULIO!F18+AGOSTO!F18+SEPTIEMBRE!F18+OCTUBRE!F18+NOVIEMBRE!F18+DICIEMBRE!F18</f>
        <v>0</v>
      </c>
      <c r="G18" s="13"/>
      <c r="H18" s="13"/>
      <c r="I18" s="13"/>
    </row>
    <row r="19" spans="1:9" ht="15.95" customHeight="1" x14ac:dyDescent="0.2">
      <c r="A19" s="28" t="s">
        <v>17</v>
      </c>
      <c r="B19" s="29">
        <f>ENERO!B19+FEBRERO!B19+MARZO!B19+ABRIL!B19+MAYO!B19+JUNIO!B19+JULIO!B19+AGOSTO!B19+SEPTIEMBRE!B19+OCTUBRE!B19+NOVIEMBRE!B19+DICIEMBRE!B19</f>
        <v>0</v>
      </c>
      <c r="C19" s="29">
        <f>ENERO!C19+FEBRERO!C19+MARZO!C19+ABRIL!C19+MAYO!C19+JUNIO!C19+JULIO!C19+AGOSTO!C19+SEPTIEMBRE!C19+OCTUBRE!C19+NOVIEMBRE!C19+DICIEMBRE!C19</f>
        <v>0</v>
      </c>
      <c r="D19" s="29">
        <f>ENERO!D19+FEBRERO!D19+MARZO!D19+ABRIL!D19+MAYO!D19+JUNIO!D19+JULIO!D19+AGOSTO!D19+SEPTIEMBRE!D19+OCTUBRE!D19+NOVIEMBRE!D19+DICIEMBRE!D19</f>
        <v>0</v>
      </c>
      <c r="E19" s="29">
        <f>ENERO!E19+FEBRERO!E19+MARZO!E19+ABRIL!E19+MAYO!E19+JUNIO!E19+JULIO!E19+AGOSTO!E19+SEPTIEMBRE!E19+OCTUBRE!E19+NOVIEMBRE!E19+DICIEMBRE!E19</f>
        <v>0</v>
      </c>
      <c r="F19" s="30">
        <f>ENERO!F19+FEBRERO!F19+MARZO!F19+ABRIL!F19+MAYO!F19+JUNIO!F19+JULIO!F19+AGOSTO!F19+SEPTIEMBRE!F19+OCTUBRE!F19+NOVIEMBRE!F19+DICIEMBRE!F19</f>
        <v>0</v>
      </c>
      <c r="G19" s="13"/>
      <c r="H19" s="13"/>
      <c r="I19" s="13"/>
    </row>
    <row r="20" spans="1:9" ht="15.95" customHeight="1" x14ac:dyDescent="0.2">
      <c r="A20" s="31" t="s">
        <v>18</v>
      </c>
      <c r="B20" s="24">
        <f>ENERO!B20+FEBRERO!B20+MARZO!B20+ABRIL!B20+MAYO!B20+JUNIO!B20+JULIO!B20+AGOSTO!B20+SEPTIEMBRE!B20+OCTUBRE!B20+NOVIEMBRE!B20+DICIEMBRE!B20</f>
        <v>0</v>
      </c>
      <c r="C20" s="24">
        <f>ENERO!C20+FEBRERO!C20+MARZO!C20+ABRIL!C20+MAYO!C20+JUNIO!C20+JULIO!C20+AGOSTO!C20+SEPTIEMBRE!C20+OCTUBRE!C20+NOVIEMBRE!C20+DICIEMBRE!C20</f>
        <v>0</v>
      </c>
      <c r="D20" s="24">
        <f>ENERO!D20+FEBRERO!D20+MARZO!D20+ABRIL!D20+MAYO!D20+JUNIO!D20+JULIO!D20+AGOSTO!D20+SEPTIEMBRE!D20+OCTUBRE!D20+NOVIEMBRE!D20+DICIEMBRE!D20</f>
        <v>0</v>
      </c>
      <c r="E20" s="24">
        <f>ENERO!E20+FEBRERO!E20+MARZO!E20+ABRIL!E20+MAYO!E20+JUNIO!E20+JULIO!E20+AGOSTO!E20+SEPTIEMBRE!E20+OCTUBRE!E20+NOVIEMBRE!E20+DICIEMBRE!E20</f>
        <v>0</v>
      </c>
      <c r="F20" s="25">
        <f>ENERO!F20+FEBRERO!F20+MARZO!F20+ABRIL!F20+MAYO!F20+JUNIO!F20+JULIO!F20+AGOSTO!F20+SEPTIEMBRE!F20+OCTUBRE!F20+NOVIEMBRE!F20+DICIEMBRE!F20</f>
        <v>0</v>
      </c>
      <c r="G20" s="13"/>
      <c r="H20" s="13"/>
      <c r="I20" s="13"/>
    </row>
    <row r="21" spans="1:9" ht="30" customHeight="1" x14ac:dyDescent="0.2">
      <c r="A21" s="9" t="s">
        <v>19</v>
      </c>
      <c r="B21" s="32"/>
      <c r="C21" s="33"/>
      <c r="D21" s="33"/>
      <c r="E21" s="33"/>
      <c r="F21" s="33"/>
      <c r="G21" s="33"/>
      <c r="H21" s="33"/>
      <c r="I21" s="33"/>
    </row>
    <row r="22" spans="1:9" ht="33" customHeight="1" x14ac:dyDescent="0.2">
      <c r="A22" s="47" t="s">
        <v>20</v>
      </c>
      <c r="B22" s="51" t="s">
        <v>4</v>
      </c>
      <c r="C22" s="53" t="s">
        <v>5</v>
      </c>
      <c r="D22" s="54"/>
      <c r="E22" s="34"/>
      <c r="G22" s="13"/>
      <c r="H22" s="13"/>
      <c r="I22" s="13"/>
    </row>
    <row r="23" spans="1:9" ht="14.25" x14ac:dyDescent="0.2">
      <c r="A23" s="49"/>
      <c r="B23" s="52"/>
      <c r="C23" s="35" t="s">
        <v>6</v>
      </c>
      <c r="D23" s="36" t="s">
        <v>7</v>
      </c>
      <c r="E23" s="34"/>
      <c r="G23" s="13"/>
      <c r="H23" s="13"/>
      <c r="I23" s="13"/>
    </row>
    <row r="24" spans="1:9" ht="14.25" x14ac:dyDescent="0.2">
      <c r="A24" s="37" t="s">
        <v>21</v>
      </c>
      <c r="B24" s="18">
        <f>SUM(B25:B93)</f>
        <v>65109</v>
      </c>
      <c r="C24" s="18">
        <f>SUM(C25:C93)</f>
        <v>14625.283228976001</v>
      </c>
      <c r="D24" s="19">
        <f>SUM(D25:D93)</f>
        <v>12988.53472393933</v>
      </c>
      <c r="F24" s="13"/>
      <c r="G24" s="13"/>
      <c r="H24" s="13"/>
      <c r="I24" s="13"/>
    </row>
    <row r="25" spans="1:9" ht="14.25" x14ac:dyDescent="0.2">
      <c r="A25" s="38" t="s">
        <v>13</v>
      </c>
      <c r="B25" s="21">
        <f>ENERO!B25+FEBRERO!B25+MARZO!B25+ABRIL!B25+MAYO!B25+JUNIO!B25+JULIO!B25+AGOSTO!B25+SEPTIEMBRE!B25+OCTUBRE!B25+NOVIEMBRE!B25+DICIEMBRE!B25</f>
        <v>7128</v>
      </c>
      <c r="C25" s="21">
        <f>ENERO!C25+FEBRERO!C25+MARZO!C25+ABRIL!C25+MAYO!C25+JUNIO!C25+JULIO!C25+AGOSTO!C25+SEPTIEMBRE!C25+OCTUBRE!C25+NOVIEMBRE!C25+DICIEMBRE!C25</f>
        <v>253.25</v>
      </c>
      <c r="D25" s="22">
        <f>ENERO!D25+FEBRERO!D25+MARZO!D25+ABRIL!D25+MAYO!D25+JUNIO!D25+JULIO!D25+AGOSTO!D25+SEPTIEMBRE!D25+OCTUBRE!D25+NOVIEMBRE!D25+DICIEMBRE!D25</f>
        <v>260</v>
      </c>
      <c r="F25" s="13"/>
      <c r="G25" s="13"/>
      <c r="H25" s="13"/>
      <c r="I25" s="13"/>
    </row>
    <row r="26" spans="1:9" ht="14.25" x14ac:dyDescent="0.2">
      <c r="A26" s="39" t="s">
        <v>16</v>
      </c>
      <c r="B26" s="29">
        <f>ENERO!B26+FEBRERO!B26+MARZO!B26+ABRIL!B26+MAYO!B26+JUNIO!B26+JULIO!B26+AGOSTO!B26+SEPTIEMBRE!B26+OCTUBRE!B26+NOVIEMBRE!B26+DICIEMBRE!B26</f>
        <v>10549</v>
      </c>
      <c r="C26" s="29">
        <f>ENERO!C26+FEBRERO!C26+MARZO!C26+ABRIL!C26+MAYO!C26+JUNIO!C26+JULIO!C26+AGOSTO!C26+SEPTIEMBRE!C26+OCTUBRE!C26+NOVIEMBRE!C26+DICIEMBRE!C26</f>
        <v>955.5</v>
      </c>
      <c r="D26" s="30">
        <f>ENERO!D26+FEBRERO!D26+MARZO!D26+ABRIL!D26+MAYO!D26+JUNIO!D26+JULIO!D26+AGOSTO!D26+SEPTIEMBRE!D26+OCTUBRE!D26+NOVIEMBRE!D26+DICIEMBRE!D26</f>
        <v>844.75</v>
      </c>
      <c r="F26" s="13"/>
      <c r="G26" s="13"/>
      <c r="H26" s="13"/>
      <c r="I26" s="13"/>
    </row>
    <row r="27" spans="1:9" ht="14.25" x14ac:dyDescent="0.2">
      <c r="A27" s="39" t="s">
        <v>22</v>
      </c>
      <c r="B27" s="29">
        <f>ENERO!B27+FEBRERO!B27+MARZO!B27+ABRIL!B27+MAYO!B27+JUNIO!B27+JULIO!B27+AGOSTO!B27+SEPTIEMBRE!B27+OCTUBRE!B27+NOVIEMBRE!B27+DICIEMBRE!B27</f>
        <v>2255</v>
      </c>
      <c r="C27" s="29">
        <f>ENERO!C27+FEBRERO!C27+MARZO!C27+ABRIL!C27+MAYO!C27+JUNIO!C27+JULIO!C27+AGOSTO!C27+SEPTIEMBRE!C27+OCTUBRE!C27+NOVIEMBRE!C27+DICIEMBRE!C27</f>
        <v>313</v>
      </c>
      <c r="D27" s="30">
        <f>ENERO!D27+FEBRERO!D27+MARZO!D27+ABRIL!D27+MAYO!D27+JUNIO!D27+JULIO!D27+AGOSTO!D27+SEPTIEMBRE!D27+OCTUBRE!D27+NOVIEMBRE!D27+DICIEMBRE!D27</f>
        <v>333.99999699632997</v>
      </c>
      <c r="F27" s="13"/>
      <c r="G27" s="13"/>
      <c r="H27" s="13"/>
      <c r="I27" s="13"/>
    </row>
    <row r="28" spans="1:9" ht="14.25" x14ac:dyDescent="0.2">
      <c r="A28" s="39" t="s">
        <v>23</v>
      </c>
      <c r="B28" s="29">
        <f>ENERO!B28+FEBRERO!B28+MARZO!B28+ABRIL!B28+MAYO!B28+JUNIO!B28+JULIO!B28+AGOSTO!B28+SEPTIEMBRE!B28+OCTUBRE!B28+NOVIEMBRE!B28+DICIEMBRE!B28</f>
        <v>0</v>
      </c>
      <c r="C28" s="29">
        <f>ENERO!C28+FEBRERO!C28+MARZO!C28+ABRIL!C28+MAYO!C28+JUNIO!C28+JULIO!C28+AGOSTO!C28+SEPTIEMBRE!C28+OCTUBRE!C28+NOVIEMBRE!C28+DICIEMBRE!C28</f>
        <v>573.5</v>
      </c>
      <c r="D28" s="30">
        <f>ENERO!D28+FEBRERO!D28+MARZO!D28+ABRIL!D28+MAYO!D28+JUNIO!D28+JULIO!D28+AGOSTO!D28+SEPTIEMBRE!D28+OCTUBRE!D28+NOVIEMBRE!D28+DICIEMBRE!D28</f>
        <v>469.5</v>
      </c>
      <c r="F28" s="13"/>
      <c r="G28" s="13"/>
      <c r="H28" s="13"/>
      <c r="I28" s="13"/>
    </row>
    <row r="29" spans="1:9" ht="14.25" x14ac:dyDescent="0.2">
      <c r="A29" s="39" t="s">
        <v>24</v>
      </c>
      <c r="B29" s="29">
        <f>ENERO!B29+FEBRERO!B29+MARZO!B29+ABRIL!B29+MAYO!B29+JUNIO!B29+JULIO!B29+AGOSTO!B29+SEPTIEMBRE!B29+OCTUBRE!B29+NOVIEMBRE!B29+DICIEMBRE!B29</f>
        <v>0</v>
      </c>
      <c r="C29" s="29">
        <f>ENERO!C29+FEBRERO!C29+MARZO!C29+ABRIL!C29+MAYO!C29+JUNIO!C29+JULIO!C29+AGOSTO!C29+SEPTIEMBRE!C29+OCTUBRE!C29+NOVIEMBRE!C29+DICIEMBRE!C29</f>
        <v>334.75</v>
      </c>
      <c r="D29" s="30">
        <f>ENERO!D29+FEBRERO!D29+MARZO!D29+ABRIL!D29+MAYO!D29+JUNIO!D29+JULIO!D29+AGOSTO!D29+SEPTIEMBRE!D29+OCTUBRE!D29+NOVIEMBRE!D29+DICIEMBRE!D29</f>
        <v>326</v>
      </c>
      <c r="F29" s="13"/>
      <c r="G29" s="13"/>
      <c r="H29" s="13"/>
      <c r="I29" s="13"/>
    </row>
    <row r="30" spans="1:9" ht="14.25" x14ac:dyDescent="0.2">
      <c r="A30" s="39" t="s">
        <v>25</v>
      </c>
      <c r="B30" s="29">
        <f>ENERO!B30+FEBRERO!B30+MARZO!B30+ABRIL!B30+MAYO!B30+JUNIO!B30+JULIO!B30+AGOSTO!B30+SEPTIEMBRE!B30+OCTUBRE!B30+NOVIEMBRE!B30+DICIEMBRE!B30</f>
        <v>451</v>
      </c>
      <c r="C30" s="29">
        <f>ENERO!C30+FEBRERO!C30+MARZO!C30+ABRIL!C30+MAYO!C30+JUNIO!C30+JULIO!C30+AGOSTO!C30+SEPTIEMBRE!C30+OCTUBRE!C30+NOVIEMBRE!C30+DICIEMBRE!C30</f>
        <v>204</v>
      </c>
      <c r="D30" s="30">
        <f>ENERO!D30+FEBRERO!D30+MARZO!D30+ABRIL!D30+MAYO!D30+JUNIO!D30+JULIO!D30+AGOSTO!D30+SEPTIEMBRE!D30+OCTUBRE!D30+NOVIEMBRE!D30+DICIEMBRE!D30</f>
        <v>169.75</v>
      </c>
      <c r="F30" s="13"/>
      <c r="G30" s="13"/>
      <c r="H30" s="13"/>
      <c r="I30" s="13"/>
    </row>
    <row r="31" spans="1:9" ht="14.25" x14ac:dyDescent="0.2">
      <c r="A31" s="39" t="s">
        <v>26</v>
      </c>
      <c r="B31" s="29">
        <f>ENERO!B31+FEBRERO!B31+MARZO!B31+ABRIL!B31+MAYO!B31+JUNIO!B31+JULIO!B31+AGOSTO!B31+SEPTIEMBRE!B31+OCTUBRE!B31+NOVIEMBRE!B31+DICIEMBRE!B31</f>
        <v>2717</v>
      </c>
      <c r="C31" s="29">
        <f>ENERO!C31+FEBRERO!C31+MARZO!C31+ABRIL!C31+MAYO!C31+JUNIO!C31+JULIO!C31+AGOSTO!C31+SEPTIEMBRE!C31+OCTUBRE!C31+NOVIEMBRE!C31+DICIEMBRE!C31</f>
        <v>1267.25</v>
      </c>
      <c r="D31" s="30">
        <f>ENERO!D31+FEBRERO!D31+MARZO!D31+ABRIL!D31+MAYO!D31+JUNIO!D31+JULIO!D31+AGOSTO!D31+SEPTIEMBRE!D31+OCTUBRE!D31+NOVIEMBRE!D31+DICIEMBRE!D31</f>
        <v>983.5</v>
      </c>
      <c r="F31" s="13"/>
      <c r="G31" s="13"/>
      <c r="H31" s="13"/>
      <c r="I31" s="13"/>
    </row>
    <row r="32" spans="1:9" ht="14.25" x14ac:dyDescent="0.2">
      <c r="A32" s="39" t="s">
        <v>27</v>
      </c>
      <c r="B32" s="29">
        <f>ENERO!B32+FEBRERO!B32+MARZO!B32+ABRIL!B32+MAYO!B32+JUNIO!B32+JULIO!B32+AGOSTO!B32+SEPTIEMBRE!B32+OCTUBRE!B32+NOVIEMBRE!B32+DICIEMBRE!B32</f>
        <v>0</v>
      </c>
      <c r="C32" s="29">
        <f>ENERO!C32+FEBRERO!C32+MARZO!C32+ABRIL!C32+MAYO!C32+JUNIO!C32+JULIO!C32+AGOSTO!C32+SEPTIEMBRE!C32+OCTUBRE!C32+NOVIEMBRE!C32+DICIEMBRE!C32</f>
        <v>87.25</v>
      </c>
      <c r="D32" s="30">
        <f>ENERO!D32+FEBRERO!D32+MARZO!D32+ABRIL!D32+MAYO!D32+JUNIO!D32+JULIO!D32+AGOSTO!D32+SEPTIEMBRE!D32+OCTUBRE!D32+NOVIEMBRE!D32+DICIEMBRE!D32</f>
        <v>78.75</v>
      </c>
      <c r="F32" s="13"/>
      <c r="G32" s="13"/>
      <c r="H32" s="13"/>
      <c r="I32" s="13"/>
    </row>
    <row r="33" spans="1:9" ht="14.25" x14ac:dyDescent="0.2">
      <c r="A33" s="39" t="s">
        <v>28</v>
      </c>
      <c r="B33" s="29">
        <f>ENERO!B33+FEBRERO!B33+MARZO!B33+ABRIL!B33+MAYO!B33+JUNIO!B33+JULIO!B33+AGOSTO!B33+SEPTIEMBRE!B33+OCTUBRE!B33+NOVIEMBRE!B33+DICIEMBRE!B33</f>
        <v>0</v>
      </c>
      <c r="C33" s="29">
        <f>ENERO!C33+FEBRERO!C33+MARZO!C33+ABRIL!C33+MAYO!C33+JUNIO!C33+JULIO!C33+AGOSTO!C33+SEPTIEMBRE!C33+OCTUBRE!C33+NOVIEMBRE!C33+DICIEMBRE!C33</f>
        <v>489</v>
      </c>
      <c r="D33" s="30">
        <f>ENERO!D33+FEBRERO!D33+MARZO!D33+ABRIL!D33+MAYO!D33+JUNIO!D33+JULIO!D33+AGOSTO!D33+SEPTIEMBRE!D33+OCTUBRE!D33+NOVIEMBRE!D33+DICIEMBRE!D33</f>
        <v>441.25</v>
      </c>
      <c r="F33" s="13"/>
      <c r="G33" s="13"/>
      <c r="H33" s="13"/>
      <c r="I33" s="13"/>
    </row>
    <row r="34" spans="1:9" ht="14.25" x14ac:dyDescent="0.2">
      <c r="A34" s="39" t="s">
        <v>29</v>
      </c>
      <c r="B34" s="29">
        <f>ENERO!B34+FEBRERO!B34+MARZO!B34+ABRIL!B34+MAYO!B34+JUNIO!B34+JULIO!B34+AGOSTO!B34+SEPTIEMBRE!B34+OCTUBRE!B34+NOVIEMBRE!B34+DICIEMBRE!B34</f>
        <v>0</v>
      </c>
      <c r="C34" s="29">
        <f>ENERO!C34+FEBRERO!C34+MARZO!C34+ABRIL!C34+MAYO!C34+JUNIO!C34+JULIO!C34+AGOSTO!C34+SEPTIEMBRE!C34+OCTUBRE!C34+NOVIEMBRE!C34+DICIEMBRE!C34</f>
        <v>52</v>
      </c>
      <c r="D34" s="30">
        <f>ENERO!D34+FEBRERO!D34+MARZO!D34+ABRIL!D34+MAYO!D34+JUNIO!D34+JULIO!D34+AGOSTO!D34+SEPTIEMBRE!D34+OCTUBRE!D34+NOVIEMBRE!D34+DICIEMBRE!D34</f>
        <v>45</v>
      </c>
      <c r="F34" s="13"/>
      <c r="G34" s="13"/>
      <c r="H34" s="13"/>
      <c r="I34" s="13"/>
    </row>
    <row r="35" spans="1:9" ht="14.25" x14ac:dyDescent="0.2">
      <c r="A35" s="39" t="s">
        <v>30</v>
      </c>
      <c r="B35" s="29">
        <f>ENERO!B35+FEBRERO!B35+MARZO!B35+ABRIL!B35+MAYO!B35+JUNIO!B35+JULIO!B35+AGOSTO!B35+SEPTIEMBRE!B35+OCTUBRE!B35+NOVIEMBRE!B35+DICIEMBRE!B35</f>
        <v>1837</v>
      </c>
      <c r="C35" s="29">
        <f>ENERO!C35+FEBRERO!C35+MARZO!C35+ABRIL!C35+MAYO!C35+JUNIO!C35+JULIO!C35+AGOSTO!C35+SEPTIEMBRE!C35+OCTUBRE!C35+NOVIEMBRE!C35+DICIEMBRE!C35</f>
        <v>239.5</v>
      </c>
      <c r="D35" s="30">
        <f>ENERO!D35+FEBRERO!D35+MARZO!D35+ABRIL!D35+MAYO!D35+JUNIO!D35+JULIO!D35+AGOSTO!D35+SEPTIEMBRE!D35+OCTUBRE!D35+NOVIEMBRE!D35+DICIEMBRE!D35</f>
        <v>198.25</v>
      </c>
      <c r="F35" s="13"/>
      <c r="G35" s="13"/>
      <c r="H35" s="13"/>
      <c r="I35" s="13"/>
    </row>
    <row r="36" spans="1:9" ht="14.25" x14ac:dyDescent="0.2">
      <c r="A36" s="39" t="s">
        <v>31</v>
      </c>
      <c r="B36" s="29">
        <f>ENERO!B36+FEBRERO!B36+MARZO!B36+ABRIL!B36+MAYO!B36+JUNIO!B36+JULIO!B36+AGOSTO!B36+SEPTIEMBRE!B36+OCTUBRE!B36+NOVIEMBRE!B36+DICIEMBRE!B36</f>
        <v>0</v>
      </c>
      <c r="C36" s="29">
        <f>ENERO!C36+FEBRERO!C36+MARZO!C36+ABRIL!C36+MAYO!C36+JUNIO!C36+JULIO!C36+AGOSTO!C36+SEPTIEMBRE!C36+OCTUBRE!C36+NOVIEMBRE!C36+DICIEMBRE!C36</f>
        <v>0</v>
      </c>
      <c r="D36" s="30">
        <f>ENERO!D36+FEBRERO!D36+MARZO!D36+ABRIL!D36+MAYO!D36+JUNIO!D36+JULIO!D36+AGOSTO!D36+SEPTIEMBRE!D36+OCTUBRE!D36+NOVIEMBRE!D36+DICIEMBRE!D36</f>
        <v>0</v>
      </c>
      <c r="F36" s="13"/>
      <c r="G36" s="13"/>
      <c r="H36" s="13"/>
      <c r="I36" s="13"/>
    </row>
    <row r="37" spans="1:9" ht="14.25" x14ac:dyDescent="0.2">
      <c r="A37" s="39" t="s">
        <v>32</v>
      </c>
      <c r="B37" s="29">
        <f>ENERO!B37+FEBRERO!B37+MARZO!B37+ABRIL!B37+MAYO!B37+JUNIO!B37+JULIO!B37+AGOSTO!B37+SEPTIEMBRE!B37+OCTUBRE!B37+NOVIEMBRE!B37+DICIEMBRE!B37</f>
        <v>0</v>
      </c>
      <c r="C37" s="29">
        <f>ENERO!C37+FEBRERO!C37+MARZO!C37+ABRIL!C37+MAYO!C37+JUNIO!C37+JULIO!C37+AGOSTO!C37+SEPTIEMBRE!C37+OCTUBRE!C37+NOVIEMBRE!C37+DICIEMBRE!C37</f>
        <v>0</v>
      </c>
      <c r="D37" s="30">
        <f>ENERO!D37+FEBRERO!D37+MARZO!D37+ABRIL!D37+MAYO!D37+JUNIO!D37+JULIO!D37+AGOSTO!D37+SEPTIEMBRE!D37+OCTUBRE!D37+NOVIEMBRE!D37+DICIEMBRE!D37</f>
        <v>0</v>
      </c>
      <c r="F37" s="13"/>
      <c r="G37" s="13"/>
      <c r="H37" s="13"/>
      <c r="I37" s="13"/>
    </row>
    <row r="38" spans="1:9" ht="14.25" x14ac:dyDescent="0.2">
      <c r="A38" s="39" t="s">
        <v>33</v>
      </c>
      <c r="B38" s="29">
        <f>ENERO!B38+FEBRERO!B38+MARZO!B38+ABRIL!B38+MAYO!B38+JUNIO!B38+JULIO!B38+AGOSTO!B38+SEPTIEMBRE!B38+OCTUBRE!B38+NOVIEMBRE!B38+DICIEMBRE!B38</f>
        <v>0</v>
      </c>
      <c r="C38" s="29">
        <f>ENERO!C38+FEBRERO!C38+MARZO!C38+ABRIL!C38+MAYO!C38+JUNIO!C38+JULIO!C38+AGOSTO!C38+SEPTIEMBRE!C38+OCTUBRE!C38+NOVIEMBRE!C38+DICIEMBRE!C38</f>
        <v>0</v>
      </c>
      <c r="D38" s="30">
        <f>ENERO!D38+FEBRERO!D38+MARZO!D38+ABRIL!D38+MAYO!D38+JUNIO!D38+JULIO!D38+AGOSTO!D38+SEPTIEMBRE!D38+OCTUBRE!D38+NOVIEMBRE!D38+DICIEMBRE!D38</f>
        <v>0</v>
      </c>
      <c r="F38" s="13"/>
      <c r="G38" s="13"/>
      <c r="H38" s="13"/>
      <c r="I38" s="13"/>
    </row>
    <row r="39" spans="1:9" ht="14.25" x14ac:dyDescent="0.2">
      <c r="A39" s="39" t="s">
        <v>34</v>
      </c>
      <c r="B39" s="29">
        <f>ENERO!B39+FEBRERO!B39+MARZO!B39+ABRIL!B39+MAYO!B39+JUNIO!B39+JULIO!B39+AGOSTO!B39+SEPTIEMBRE!B39+OCTUBRE!B39+NOVIEMBRE!B39+DICIEMBRE!B39</f>
        <v>0</v>
      </c>
      <c r="C39" s="29">
        <f>ENERO!C39+FEBRERO!C39+MARZO!C39+ABRIL!C39+MAYO!C39+JUNIO!C39+JULIO!C39+AGOSTO!C39+SEPTIEMBRE!C39+OCTUBRE!C39+NOVIEMBRE!C39+DICIEMBRE!C39</f>
        <v>0</v>
      </c>
      <c r="D39" s="30">
        <f>ENERO!D39+FEBRERO!D39+MARZO!D39+ABRIL!D39+MAYO!D39+JUNIO!D39+JULIO!D39+AGOSTO!D39+SEPTIEMBRE!D39+OCTUBRE!D39+NOVIEMBRE!D39+DICIEMBRE!D39</f>
        <v>0</v>
      </c>
      <c r="F39" s="13"/>
      <c r="G39" s="13"/>
      <c r="H39" s="13"/>
      <c r="I39" s="13"/>
    </row>
    <row r="40" spans="1:9" ht="14.25" x14ac:dyDescent="0.2">
      <c r="A40" s="39" t="s">
        <v>35</v>
      </c>
      <c r="B40" s="29">
        <f>ENERO!B40+FEBRERO!B40+MARZO!B40+ABRIL!B40+MAYO!B40+JUNIO!B40+JULIO!B40+AGOSTO!B40+SEPTIEMBRE!B40+OCTUBRE!B40+NOVIEMBRE!B40+DICIEMBRE!B40</f>
        <v>0</v>
      </c>
      <c r="C40" s="29">
        <f>ENERO!C40+FEBRERO!C40+MARZO!C40+ABRIL!C40+MAYO!C40+JUNIO!C40+JULIO!C40+AGOSTO!C40+SEPTIEMBRE!C40+OCTUBRE!C40+NOVIEMBRE!C40+DICIEMBRE!C40</f>
        <v>0</v>
      </c>
      <c r="D40" s="30">
        <f>ENERO!D40+FEBRERO!D40+MARZO!D40+ABRIL!D40+MAYO!D40+JUNIO!D40+JULIO!D40+AGOSTO!D40+SEPTIEMBRE!D40+OCTUBRE!D40+NOVIEMBRE!D40+DICIEMBRE!D40</f>
        <v>0</v>
      </c>
      <c r="F40" s="13"/>
      <c r="G40" s="13"/>
      <c r="H40" s="13"/>
      <c r="I40" s="13"/>
    </row>
    <row r="41" spans="1:9" ht="14.25" x14ac:dyDescent="0.2">
      <c r="A41" s="39" t="s">
        <v>36</v>
      </c>
      <c r="B41" s="29">
        <f>ENERO!B41+FEBRERO!B41+MARZO!B41+ABRIL!B41+MAYO!B41+JUNIO!B41+JULIO!B41+AGOSTO!B41+SEPTIEMBRE!B41+OCTUBRE!B41+NOVIEMBRE!B41+DICIEMBRE!B41</f>
        <v>0</v>
      </c>
      <c r="C41" s="29">
        <f>ENERO!C41+FEBRERO!C41+MARZO!C41+ABRIL!C41+MAYO!C41+JUNIO!C41+JULIO!C41+AGOSTO!C41+SEPTIEMBRE!C41+OCTUBRE!C41+NOVIEMBRE!C41+DICIEMBRE!C41</f>
        <v>0</v>
      </c>
      <c r="D41" s="30">
        <f>ENERO!D41+FEBRERO!D41+MARZO!D41+ABRIL!D41+MAYO!D41+JUNIO!D41+JULIO!D41+AGOSTO!D41+SEPTIEMBRE!D41+OCTUBRE!D41+NOVIEMBRE!D41+DICIEMBRE!D41</f>
        <v>0</v>
      </c>
      <c r="F41" s="13"/>
      <c r="G41" s="13"/>
      <c r="H41" s="13"/>
      <c r="I41" s="13"/>
    </row>
    <row r="42" spans="1:9" ht="14.25" x14ac:dyDescent="0.2">
      <c r="A42" s="39" t="s">
        <v>37</v>
      </c>
      <c r="B42" s="29">
        <f>ENERO!B42+FEBRERO!B42+MARZO!B42+ABRIL!B42+MAYO!B42+JUNIO!B42+JULIO!B42+AGOSTO!B42+SEPTIEMBRE!B42+OCTUBRE!B42+NOVIEMBRE!B42+DICIEMBRE!B42</f>
        <v>0</v>
      </c>
      <c r="C42" s="29">
        <f>ENERO!C42+FEBRERO!C42+MARZO!C42+ABRIL!C42+MAYO!C42+JUNIO!C42+JULIO!C42+AGOSTO!C42+SEPTIEMBRE!C42+OCTUBRE!C42+NOVIEMBRE!C42+DICIEMBRE!C42</f>
        <v>150.75</v>
      </c>
      <c r="D42" s="30">
        <f>ENERO!D42+FEBRERO!D42+MARZO!D42+ABRIL!D42+MAYO!D42+JUNIO!D42+JULIO!D42+AGOSTO!D42+SEPTIEMBRE!D42+OCTUBRE!D42+NOVIEMBRE!D42+DICIEMBRE!D42</f>
        <v>111.25</v>
      </c>
      <c r="F42" s="13"/>
      <c r="G42" s="13"/>
      <c r="H42" s="13"/>
      <c r="I42" s="13"/>
    </row>
    <row r="43" spans="1:9" ht="14.25" x14ac:dyDescent="0.2">
      <c r="A43" s="39" t="s">
        <v>38</v>
      </c>
      <c r="B43" s="29">
        <f>ENERO!B43+FEBRERO!B43+MARZO!B43+ABRIL!B43+MAYO!B43+JUNIO!B43+JULIO!B43+AGOSTO!B43+SEPTIEMBRE!B43+OCTUBRE!B43+NOVIEMBRE!B43+DICIEMBRE!B43</f>
        <v>902</v>
      </c>
      <c r="C43" s="29">
        <f>ENERO!C43+FEBRERO!C43+MARZO!C43+ABRIL!C43+MAYO!C43+JUNIO!C43+JULIO!C43+AGOSTO!C43+SEPTIEMBRE!C43+OCTUBRE!C43+NOVIEMBRE!C43+DICIEMBRE!C43</f>
        <v>212.5</v>
      </c>
      <c r="D43" s="30">
        <f>ENERO!D43+FEBRERO!D43+MARZO!D43+ABRIL!D43+MAYO!D43+JUNIO!D43+JULIO!D43+AGOSTO!D43+SEPTIEMBRE!D43+OCTUBRE!D43+NOVIEMBRE!D43+DICIEMBRE!D43</f>
        <v>156.5</v>
      </c>
      <c r="F43" s="13"/>
      <c r="G43" s="13"/>
      <c r="H43" s="13"/>
      <c r="I43" s="13"/>
    </row>
    <row r="44" spans="1:9" ht="14.25" x14ac:dyDescent="0.2">
      <c r="A44" s="39" t="s">
        <v>39</v>
      </c>
      <c r="B44" s="29">
        <f>ENERO!B44+FEBRERO!B44+MARZO!B44+ABRIL!B44+MAYO!B44+JUNIO!B44+JULIO!B44+AGOSTO!B44+SEPTIEMBRE!B44+OCTUBRE!B44+NOVIEMBRE!B44+DICIEMBRE!B44</f>
        <v>0</v>
      </c>
      <c r="C44" s="29">
        <f>ENERO!C44+FEBRERO!C44+MARZO!C44+ABRIL!C44+MAYO!C44+JUNIO!C44+JULIO!C44+AGOSTO!C44+SEPTIEMBRE!C44+OCTUBRE!C44+NOVIEMBRE!C44+DICIEMBRE!C44</f>
        <v>0</v>
      </c>
      <c r="D44" s="30">
        <f>ENERO!D44+FEBRERO!D44+MARZO!D44+ABRIL!D44+MAYO!D44+JUNIO!D44+JULIO!D44+AGOSTO!D44+SEPTIEMBRE!D44+OCTUBRE!D44+NOVIEMBRE!D44+DICIEMBRE!D44</f>
        <v>0</v>
      </c>
      <c r="F44" s="13"/>
      <c r="G44" s="13"/>
      <c r="H44" s="13"/>
      <c r="I44" s="13"/>
    </row>
    <row r="45" spans="1:9" ht="14.25" x14ac:dyDescent="0.2">
      <c r="A45" s="39" t="s">
        <v>40</v>
      </c>
      <c r="B45" s="29">
        <f>ENERO!B45+FEBRERO!B45+MARZO!B45+ABRIL!B45+MAYO!B45+JUNIO!B45+JULIO!B45+AGOSTO!B45+SEPTIEMBRE!B45+OCTUBRE!B45+NOVIEMBRE!B45+DICIEMBRE!B45</f>
        <v>0</v>
      </c>
      <c r="C45" s="29">
        <f>ENERO!C45+FEBRERO!C45+MARZO!C45+ABRIL!C45+MAYO!C45+JUNIO!C45+JULIO!C45+AGOSTO!C45+SEPTIEMBRE!C45+OCTUBRE!C45+NOVIEMBRE!C45+DICIEMBRE!C45</f>
        <v>0</v>
      </c>
      <c r="D45" s="30">
        <f>ENERO!D45+FEBRERO!D45+MARZO!D45+ABRIL!D45+MAYO!D45+JUNIO!D45+JULIO!D45+AGOSTO!D45+SEPTIEMBRE!D45+OCTUBRE!D45+NOVIEMBRE!D45+DICIEMBRE!D45</f>
        <v>0</v>
      </c>
      <c r="F45" s="13"/>
      <c r="G45" s="13"/>
      <c r="H45" s="13"/>
      <c r="I45" s="13"/>
    </row>
    <row r="46" spans="1:9" ht="14.25" x14ac:dyDescent="0.2">
      <c r="A46" s="39" t="s">
        <v>41</v>
      </c>
      <c r="B46" s="29">
        <f>ENERO!B46+FEBRERO!B46+MARZO!B46+ABRIL!B46+MAYO!B46+JUNIO!B46+JULIO!B46+AGOSTO!B46+SEPTIEMBRE!B46+OCTUBRE!B46+NOVIEMBRE!B46+DICIEMBRE!B46</f>
        <v>0</v>
      </c>
      <c r="C46" s="29">
        <f>ENERO!C46+FEBRERO!C46+MARZO!C46+ABRIL!C46+MAYO!C46+JUNIO!C46+JULIO!C46+AGOSTO!C46+SEPTIEMBRE!C46+OCTUBRE!C46+NOVIEMBRE!C46+DICIEMBRE!C46</f>
        <v>0</v>
      </c>
      <c r="D46" s="30">
        <f>ENERO!D46+FEBRERO!D46+MARZO!D46+ABRIL!D46+MAYO!D46+JUNIO!D46+JULIO!D46+AGOSTO!D46+SEPTIEMBRE!D46+OCTUBRE!D46+NOVIEMBRE!D46+DICIEMBRE!D46</f>
        <v>0</v>
      </c>
      <c r="F46" s="13"/>
      <c r="G46" s="13"/>
      <c r="H46" s="13"/>
      <c r="I46" s="13"/>
    </row>
    <row r="47" spans="1:9" ht="14.25" x14ac:dyDescent="0.2">
      <c r="A47" s="39" t="s">
        <v>42</v>
      </c>
      <c r="B47" s="29">
        <f>ENERO!B47+FEBRERO!B47+MARZO!B47+ABRIL!B47+MAYO!B47+JUNIO!B47+JULIO!B47+AGOSTO!B47+SEPTIEMBRE!B47+OCTUBRE!B47+NOVIEMBRE!B47+DICIEMBRE!B47</f>
        <v>0</v>
      </c>
      <c r="C47" s="29">
        <f>ENERO!C47+FEBRERO!C47+MARZO!C47+ABRIL!C47+MAYO!C47+JUNIO!C47+JULIO!C47+AGOSTO!C47+SEPTIEMBRE!C47+OCTUBRE!C47+NOVIEMBRE!C47+DICIEMBRE!C47</f>
        <v>0</v>
      </c>
      <c r="D47" s="30">
        <f>ENERO!D47+FEBRERO!D47+MARZO!D47+ABRIL!D47+MAYO!D47+JUNIO!D47+JULIO!D47+AGOSTO!D47+SEPTIEMBRE!D47+OCTUBRE!D47+NOVIEMBRE!D47+DICIEMBRE!D47</f>
        <v>0</v>
      </c>
      <c r="F47" s="13"/>
      <c r="G47" s="13"/>
      <c r="H47" s="13"/>
      <c r="I47" s="13"/>
    </row>
    <row r="48" spans="1:9" ht="14.25" x14ac:dyDescent="0.2">
      <c r="A48" s="39" t="s">
        <v>43</v>
      </c>
      <c r="B48" s="29">
        <f>ENERO!B48+FEBRERO!B48+MARZO!B48+ABRIL!B48+MAYO!B48+JUNIO!B48+JULIO!B48+AGOSTO!B48+SEPTIEMBRE!B48+OCTUBRE!B48+NOVIEMBRE!B48+DICIEMBRE!B48</f>
        <v>0</v>
      </c>
      <c r="C48" s="29">
        <f>ENERO!C48+FEBRERO!C48+MARZO!C48+ABRIL!C48+MAYO!C48+JUNIO!C48+JULIO!C48+AGOSTO!C48+SEPTIEMBRE!C48+OCTUBRE!C48+NOVIEMBRE!C48+DICIEMBRE!C48</f>
        <v>0</v>
      </c>
      <c r="D48" s="30">
        <f>ENERO!D48+FEBRERO!D48+MARZO!D48+ABRIL!D48+MAYO!D48+JUNIO!D48+JULIO!D48+AGOSTO!D48+SEPTIEMBRE!D48+OCTUBRE!D48+NOVIEMBRE!D48+DICIEMBRE!D48</f>
        <v>0</v>
      </c>
      <c r="F48" s="13"/>
      <c r="G48" s="13"/>
      <c r="H48" s="13"/>
      <c r="I48" s="13"/>
    </row>
    <row r="49" spans="1:9" ht="21.75" x14ac:dyDescent="0.2">
      <c r="A49" s="40" t="s">
        <v>44</v>
      </c>
      <c r="B49" s="29">
        <f>ENERO!B49+FEBRERO!B49+MARZO!B49+ABRIL!B49+MAYO!B49+JUNIO!B49+JULIO!B49+AGOSTO!B49+SEPTIEMBRE!B49+OCTUBRE!B49+NOVIEMBRE!B49+DICIEMBRE!B49</f>
        <v>0</v>
      </c>
      <c r="C49" s="29">
        <f>ENERO!C49+FEBRERO!C49+MARZO!C49+ABRIL!C49+MAYO!C49+JUNIO!C49+JULIO!C49+AGOSTO!C49+SEPTIEMBRE!C49+OCTUBRE!C49+NOVIEMBRE!C49+DICIEMBRE!C49</f>
        <v>29</v>
      </c>
      <c r="D49" s="30">
        <f>ENERO!D49+FEBRERO!D49+MARZO!D49+ABRIL!D49+MAYO!D49+JUNIO!D49+JULIO!D49+AGOSTO!D49+SEPTIEMBRE!D49+OCTUBRE!D49+NOVIEMBRE!D49+DICIEMBRE!D49</f>
        <v>25.75</v>
      </c>
      <c r="F49" s="13"/>
      <c r="G49" s="13"/>
      <c r="H49" s="13"/>
      <c r="I49" s="13"/>
    </row>
    <row r="50" spans="1:9" ht="21.75" x14ac:dyDescent="0.2">
      <c r="A50" s="40" t="s">
        <v>45</v>
      </c>
      <c r="B50" s="29">
        <f>ENERO!B50+FEBRERO!B50+MARZO!B50+ABRIL!B50+MAYO!B50+JUNIO!B50+JULIO!B50+AGOSTO!B50+SEPTIEMBRE!B50+OCTUBRE!B50+NOVIEMBRE!B50+DICIEMBRE!B50</f>
        <v>0</v>
      </c>
      <c r="C50" s="29">
        <f>ENERO!C50+FEBRERO!C50+MARZO!C50+ABRIL!C50+MAYO!C50+JUNIO!C50+JULIO!C50+AGOSTO!C50+SEPTIEMBRE!C50+OCTUBRE!C50+NOVIEMBRE!C50+DICIEMBRE!C50</f>
        <v>57</v>
      </c>
      <c r="D50" s="30">
        <f>ENERO!D50+FEBRERO!D50+MARZO!D50+ABRIL!D50+MAYO!D50+JUNIO!D50+JULIO!D50+AGOSTO!D50+SEPTIEMBRE!D50+OCTUBRE!D50+NOVIEMBRE!D50+DICIEMBRE!D50</f>
        <v>54.25</v>
      </c>
      <c r="F50" s="13"/>
      <c r="G50" s="13"/>
      <c r="H50" s="13"/>
      <c r="I50" s="13"/>
    </row>
    <row r="51" spans="1:9" ht="14.25" x14ac:dyDescent="0.2">
      <c r="A51" s="40" t="s">
        <v>46</v>
      </c>
      <c r="B51" s="29">
        <f>ENERO!B51+FEBRERO!B51+MARZO!B51+ABRIL!B51+MAYO!B51+JUNIO!B51+JULIO!B51+AGOSTO!B51+SEPTIEMBRE!B51+OCTUBRE!B51+NOVIEMBRE!B51+DICIEMBRE!B51</f>
        <v>0</v>
      </c>
      <c r="C51" s="29">
        <f>ENERO!C51+FEBRERO!C51+MARZO!C51+ABRIL!C51+MAYO!C51+JUNIO!C51+JULIO!C51+AGOSTO!C51+SEPTIEMBRE!C51+OCTUBRE!C51+NOVIEMBRE!C51+DICIEMBRE!C51</f>
        <v>33.5</v>
      </c>
      <c r="D51" s="30">
        <f>ENERO!D51+FEBRERO!D51+MARZO!D51+ABRIL!D51+MAYO!D51+JUNIO!D51+JULIO!D51+AGOSTO!D51+SEPTIEMBRE!D51+OCTUBRE!D51+NOVIEMBRE!D51+DICIEMBRE!D51</f>
        <v>22.75</v>
      </c>
      <c r="F51" s="13"/>
      <c r="G51" s="13"/>
      <c r="H51" s="13"/>
      <c r="I51" s="13"/>
    </row>
    <row r="52" spans="1:9" ht="14.25" x14ac:dyDescent="0.2">
      <c r="A52" s="39" t="s">
        <v>47</v>
      </c>
      <c r="B52" s="29">
        <f>ENERO!B52+FEBRERO!B52+MARZO!B52+ABRIL!B52+MAYO!B52+JUNIO!B52+JULIO!B52+AGOSTO!B52+SEPTIEMBRE!B52+OCTUBRE!B52+NOVIEMBRE!B52+DICIEMBRE!B52</f>
        <v>0</v>
      </c>
      <c r="C52" s="29">
        <f>ENERO!C52+FEBRERO!C52+MARZO!C52+ABRIL!C52+MAYO!C52+JUNIO!C52+JULIO!C52+AGOSTO!C52+SEPTIEMBRE!C52+OCTUBRE!C52+NOVIEMBRE!C52+DICIEMBRE!C52</f>
        <v>0</v>
      </c>
      <c r="D52" s="30">
        <f>ENERO!D52+FEBRERO!D52+MARZO!D52+ABRIL!D52+MAYO!D52+JUNIO!D52+JULIO!D52+AGOSTO!D52+SEPTIEMBRE!D52+OCTUBRE!D52+NOVIEMBRE!D52+DICIEMBRE!D52</f>
        <v>0</v>
      </c>
      <c r="F52" s="13"/>
      <c r="G52" s="13"/>
      <c r="H52" s="13"/>
      <c r="I52" s="13"/>
    </row>
    <row r="53" spans="1:9" ht="14.25" x14ac:dyDescent="0.2">
      <c r="A53" s="39" t="s">
        <v>48</v>
      </c>
      <c r="B53" s="29">
        <f>ENERO!B53+FEBRERO!B53+MARZO!B53+ABRIL!B53+MAYO!B53+JUNIO!B53+JULIO!B53+AGOSTO!B53+SEPTIEMBRE!B53+OCTUBRE!B53+NOVIEMBRE!B53+DICIEMBRE!B53</f>
        <v>0</v>
      </c>
      <c r="C53" s="29">
        <f>ENERO!C53+FEBRERO!C53+MARZO!C53+ABRIL!C53+MAYO!C53+JUNIO!C53+JULIO!C53+AGOSTO!C53+SEPTIEMBRE!C53+OCTUBRE!C53+NOVIEMBRE!C53+DICIEMBRE!C53</f>
        <v>0</v>
      </c>
      <c r="D53" s="30">
        <f>ENERO!D53+FEBRERO!D53+MARZO!D53+ABRIL!D53+MAYO!D53+JUNIO!D53+JULIO!D53+AGOSTO!D53+SEPTIEMBRE!D53+OCTUBRE!D53+NOVIEMBRE!D53+DICIEMBRE!D53</f>
        <v>0</v>
      </c>
      <c r="F53" s="13"/>
      <c r="G53" s="13"/>
      <c r="H53" s="13"/>
      <c r="I53" s="13"/>
    </row>
    <row r="54" spans="1:9" ht="14.25" x14ac:dyDescent="0.2">
      <c r="A54" s="39" t="s">
        <v>49</v>
      </c>
      <c r="B54" s="29">
        <f>ENERO!B54+FEBRERO!B54+MARZO!B54+ABRIL!B54+MAYO!B54+JUNIO!B54+JULIO!B54+AGOSTO!B54+SEPTIEMBRE!B54+OCTUBRE!B54+NOVIEMBRE!B54+DICIEMBRE!B54</f>
        <v>0</v>
      </c>
      <c r="C54" s="29">
        <f>ENERO!C54+FEBRERO!C54+MARZO!C54+ABRIL!C54+MAYO!C54+JUNIO!C54+JULIO!C54+AGOSTO!C54+SEPTIEMBRE!C54+OCTUBRE!C54+NOVIEMBRE!C54+DICIEMBRE!C54</f>
        <v>0</v>
      </c>
      <c r="D54" s="30">
        <f>ENERO!D54+FEBRERO!D54+MARZO!D54+ABRIL!D54+MAYO!D54+JUNIO!D54+JULIO!D54+AGOSTO!D54+SEPTIEMBRE!D54+OCTUBRE!D54+NOVIEMBRE!D54+DICIEMBRE!D54</f>
        <v>0</v>
      </c>
      <c r="F54" s="13"/>
      <c r="G54" s="13"/>
      <c r="H54" s="13"/>
      <c r="I54" s="13"/>
    </row>
    <row r="55" spans="1:9" ht="14.25" x14ac:dyDescent="0.2">
      <c r="A55" s="39" t="s">
        <v>50</v>
      </c>
      <c r="B55" s="29">
        <f>ENERO!B55+FEBRERO!B55+MARZO!B55+ABRIL!B55+MAYO!B55+JUNIO!B55+JULIO!B55+AGOSTO!B55+SEPTIEMBRE!B55+OCTUBRE!B55+NOVIEMBRE!B55+DICIEMBRE!B55</f>
        <v>0</v>
      </c>
      <c r="C55" s="29">
        <f>ENERO!C55+FEBRERO!C55+MARZO!C55+ABRIL!C55+MAYO!C55+JUNIO!C55+JULIO!C55+AGOSTO!C55+SEPTIEMBRE!C55+OCTUBRE!C55+NOVIEMBRE!C55+DICIEMBRE!C55</f>
        <v>319.666660003</v>
      </c>
      <c r="D55" s="30">
        <f>ENERO!D55+FEBRERO!D55+MARZO!D55+ABRIL!D55+MAYO!D55+JUNIO!D55+JULIO!D55+AGOSTO!D55+SEPTIEMBRE!D55+OCTUBRE!D55+NOVIEMBRE!D55+DICIEMBRE!D55</f>
        <v>497.05</v>
      </c>
      <c r="F55" s="13"/>
      <c r="G55" s="13"/>
      <c r="H55" s="13"/>
      <c r="I55" s="13"/>
    </row>
    <row r="56" spans="1:9" ht="14.25" x14ac:dyDescent="0.2">
      <c r="A56" s="39" t="s">
        <v>51</v>
      </c>
      <c r="B56" s="29">
        <f>ENERO!B56+FEBRERO!B56+MARZO!B56+ABRIL!B56+MAYO!B56+JUNIO!B56+JULIO!B56+AGOSTO!B56+SEPTIEMBRE!B56+OCTUBRE!B56+NOVIEMBRE!B56+DICIEMBRE!B56</f>
        <v>2717</v>
      </c>
      <c r="C56" s="29">
        <f>ENERO!C56+FEBRERO!C56+MARZO!C56+ABRIL!C56+MAYO!C56+JUNIO!C56+JULIO!C56+AGOSTO!C56+SEPTIEMBRE!C56+OCTUBRE!C56+NOVIEMBRE!C56+DICIEMBRE!C56</f>
        <v>487.00000000999995</v>
      </c>
      <c r="D56" s="30">
        <f>ENERO!D56+FEBRERO!D56+MARZO!D56+ABRIL!D56+MAYO!D56+JUNIO!D56+JULIO!D56+AGOSTO!D56+SEPTIEMBRE!D56+OCTUBRE!D56+NOVIEMBRE!D56+DICIEMBRE!D56</f>
        <v>402.32142727999997</v>
      </c>
      <c r="F56" s="13"/>
      <c r="G56" s="13"/>
      <c r="H56" s="13"/>
      <c r="I56" s="13"/>
    </row>
    <row r="57" spans="1:9" ht="14.25" x14ac:dyDescent="0.2">
      <c r="A57" s="39" t="s">
        <v>52</v>
      </c>
      <c r="B57" s="29">
        <f>ENERO!B57+FEBRERO!B57+MARZO!B57+ABRIL!B57+MAYO!B57+JUNIO!B57+JULIO!B57+AGOSTO!B57+SEPTIEMBRE!B57+OCTUBRE!B57+NOVIEMBRE!B57+DICIEMBRE!B57</f>
        <v>0</v>
      </c>
      <c r="C57" s="29">
        <f>ENERO!C57+FEBRERO!C57+MARZO!C57+ABRIL!C57+MAYO!C57+JUNIO!C57+JULIO!C57+AGOSTO!C57+SEPTIEMBRE!C57+OCTUBRE!C57+NOVIEMBRE!C57+DICIEMBRE!C57</f>
        <v>0</v>
      </c>
      <c r="D57" s="30">
        <f>ENERO!D57+FEBRERO!D57+MARZO!D57+ABRIL!D57+MAYO!D57+JUNIO!D57+JULIO!D57+AGOSTO!D57+SEPTIEMBRE!D57+OCTUBRE!D57+NOVIEMBRE!D57+DICIEMBRE!D57</f>
        <v>0</v>
      </c>
      <c r="F57" s="13"/>
      <c r="G57" s="13"/>
      <c r="H57" s="13"/>
      <c r="I57" s="13"/>
    </row>
    <row r="58" spans="1:9" ht="14.25" x14ac:dyDescent="0.2">
      <c r="A58" s="39" t="s">
        <v>53</v>
      </c>
      <c r="B58" s="29">
        <f>ENERO!B58+FEBRERO!B58+MARZO!B58+ABRIL!B58+MAYO!B58+JUNIO!B58+JULIO!B58+AGOSTO!B58+SEPTIEMBRE!B58+OCTUBRE!B58+NOVIEMBRE!B58+DICIEMBRE!B58</f>
        <v>44</v>
      </c>
      <c r="C58" s="29">
        <f>ENERO!C58+FEBRERO!C58+MARZO!C58+ABRIL!C58+MAYO!C58+JUNIO!C58+JULIO!C58+AGOSTO!C58+SEPTIEMBRE!C58+OCTUBRE!C58+NOVIEMBRE!C58+DICIEMBRE!C58</f>
        <v>387.25</v>
      </c>
      <c r="D58" s="30">
        <f>ENERO!D58+FEBRERO!D58+MARZO!D58+ABRIL!D58+MAYO!D58+JUNIO!D58+JULIO!D58+AGOSTO!D58+SEPTIEMBRE!D58+OCTUBRE!D58+NOVIEMBRE!D58+DICIEMBRE!D58</f>
        <v>352</v>
      </c>
      <c r="F58" s="13"/>
      <c r="G58" s="13"/>
      <c r="H58" s="13"/>
      <c r="I58" s="13"/>
    </row>
    <row r="59" spans="1:9" ht="14.25" x14ac:dyDescent="0.2">
      <c r="A59" s="39" t="s">
        <v>54</v>
      </c>
      <c r="B59" s="29">
        <f>ENERO!B59+FEBRERO!B59+MARZO!B59+ABRIL!B59+MAYO!B59+JUNIO!B59+JULIO!B59+AGOSTO!B59+SEPTIEMBRE!B59+OCTUBRE!B59+NOVIEMBRE!B59+DICIEMBRE!B59</f>
        <v>0</v>
      </c>
      <c r="C59" s="29">
        <f>ENERO!C59+FEBRERO!C59+MARZO!C59+ABRIL!C59+MAYO!C59+JUNIO!C59+JULIO!C59+AGOSTO!C59+SEPTIEMBRE!C59+OCTUBRE!C59+NOVIEMBRE!C59+DICIEMBRE!C59</f>
        <v>0</v>
      </c>
      <c r="D59" s="30">
        <f>ENERO!D59+FEBRERO!D59+MARZO!D59+ABRIL!D59+MAYO!D59+JUNIO!D59+JULIO!D59+AGOSTO!D59+SEPTIEMBRE!D59+OCTUBRE!D59+NOVIEMBRE!D59+DICIEMBRE!D59</f>
        <v>0</v>
      </c>
      <c r="F59" s="13"/>
      <c r="G59" s="13"/>
      <c r="H59" s="13"/>
      <c r="I59" s="13"/>
    </row>
    <row r="60" spans="1:9" ht="14.25" x14ac:dyDescent="0.2">
      <c r="A60" s="39" t="s">
        <v>55</v>
      </c>
      <c r="B60" s="29">
        <f>ENERO!B60+FEBRERO!B60+MARZO!B60+ABRIL!B60+MAYO!B60+JUNIO!B60+JULIO!B60+AGOSTO!B60+SEPTIEMBRE!B60+OCTUBRE!B60+NOVIEMBRE!B60+DICIEMBRE!B60</f>
        <v>352</v>
      </c>
      <c r="C60" s="29">
        <f>ENERO!C60+FEBRERO!C60+MARZO!C60+ABRIL!C60+MAYO!C60+JUNIO!C60+JULIO!C60+AGOSTO!C60+SEPTIEMBRE!C60+OCTUBRE!C60+NOVIEMBRE!C60+DICIEMBRE!C60</f>
        <v>682</v>
      </c>
      <c r="D60" s="30">
        <f>ENERO!D60+FEBRERO!D60+MARZO!D60+ABRIL!D60+MAYO!D60+JUNIO!D60+JULIO!D60+AGOSTO!D60+SEPTIEMBRE!D60+OCTUBRE!D60+NOVIEMBRE!D60+DICIEMBRE!D60</f>
        <v>665</v>
      </c>
      <c r="F60" s="13"/>
      <c r="G60" s="13"/>
      <c r="H60" s="13"/>
      <c r="I60" s="13"/>
    </row>
    <row r="61" spans="1:9" ht="14.25" x14ac:dyDescent="0.2">
      <c r="A61" s="39" t="s">
        <v>56</v>
      </c>
      <c r="B61" s="29">
        <f>ENERO!B61+FEBRERO!B61+MARZO!B61+ABRIL!B61+MAYO!B61+JUNIO!B61+JULIO!B61+AGOSTO!B61+SEPTIEMBRE!B61+OCTUBRE!B61+NOVIEMBRE!B61+DICIEMBRE!B61</f>
        <v>0</v>
      </c>
      <c r="C61" s="29">
        <f>ENERO!C61+FEBRERO!C61+MARZO!C61+ABRIL!C61+MAYO!C61+JUNIO!C61+JULIO!C61+AGOSTO!C61+SEPTIEMBRE!C61+OCTUBRE!C61+NOVIEMBRE!C61+DICIEMBRE!C61</f>
        <v>0</v>
      </c>
      <c r="D61" s="30">
        <f>ENERO!D61+FEBRERO!D61+MARZO!D61+ABRIL!D61+MAYO!D61+JUNIO!D61+JULIO!D61+AGOSTO!D61+SEPTIEMBRE!D61+OCTUBRE!D61+NOVIEMBRE!D61+DICIEMBRE!D61</f>
        <v>0</v>
      </c>
      <c r="F61" s="13"/>
      <c r="G61" s="13"/>
      <c r="H61" s="13"/>
      <c r="I61" s="13"/>
    </row>
    <row r="62" spans="1:9" ht="14.25" x14ac:dyDescent="0.2">
      <c r="A62" s="39" t="s">
        <v>57</v>
      </c>
      <c r="B62" s="29">
        <f>ENERO!B62+FEBRERO!B62+MARZO!B62+ABRIL!B62+MAYO!B62+JUNIO!B62+JULIO!B62+AGOSTO!B62+SEPTIEMBRE!B62+OCTUBRE!B62+NOVIEMBRE!B62+DICIEMBRE!B62</f>
        <v>0</v>
      </c>
      <c r="C62" s="29">
        <f>ENERO!C62+FEBRERO!C62+MARZO!C62+ABRIL!C62+MAYO!C62+JUNIO!C62+JULIO!C62+AGOSTO!C62+SEPTIEMBRE!C62+OCTUBRE!C62+NOVIEMBRE!C62+DICIEMBRE!C62</f>
        <v>0</v>
      </c>
      <c r="D62" s="30">
        <f>ENERO!D62+FEBRERO!D62+MARZO!D62+ABRIL!D62+MAYO!D62+JUNIO!D62+JULIO!D62+AGOSTO!D62+SEPTIEMBRE!D62+OCTUBRE!D62+NOVIEMBRE!D62+DICIEMBRE!D62</f>
        <v>0</v>
      </c>
      <c r="F62" s="13"/>
      <c r="G62" s="13"/>
      <c r="H62" s="13"/>
      <c r="I62" s="13"/>
    </row>
    <row r="63" spans="1:9" ht="14.25" x14ac:dyDescent="0.2">
      <c r="A63" s="39" t="s">
        <v>58</v>
      </c>
      <c r="B63" s="29">
        <f>ENERO!B63+FEBRERO!B63+MARZO!B63+ABRIL!B63+MAYO!B63+JUNIO!B63+JULIO!B63+AGOSTO!B63+SEPTIEMBRE!B63+OCTUBRE!B63+NOVIEMBRE!B63+DICIEMBRE!B63</f>
        <v>902</v>
      </c>
      <c r="C63" s="29">
        <f>ENERO!C63+FEBRERO!C63+MARZO!C63+ABRIL!C63+MAYO!C63+JUNIO!C63+JULIO!C63+AGOSTO!C63+SEPTIEMBRE!C63+OCTUBRE!C63+NOVIEMBRE!C63+DICIEMBRE!C63</f>
        <v>248.25</v>
      </c>
      <c r="D63" s="30">
        <f>ENERO!D63+FEBRERO!D63+MARZO!D63+ABRIL!D63+MAYO!D63+JUNIO!D63+JULIO!D63+AGOSTO!D63+SEPTIEMBRE!D63+OCTUBRE!D63+NOVIEMBRE!D63+DICIEMBRE!D63</f>
        <v>241.5</v>
      </c>
      <c r="F63" s="13"/>
      <c r="G63" s="13"/>
      <c r="H63" s="13"/>
      <c r="I63" s="13"/>
    </row>
    <row r="64" spans="1:9" ht="14.25" x14ac:dyDescent="0.2">
      <c r="A64" s="39" t="s">
        <v>59</v>
      </c>
      <c r="B64" s="29">
        <f>ENERO!B64+FEBRERO!B64+MARZO!B64+ABRIL!B64+MAYO!B64+JUNIO!B64+JULIO!B64+AGOSTO!B64+SEPTIEMBRE!B64+OCTUBRE!B64+NOVIEMBRE!B64+DICIEMBRE!B64</f>
        <v>8569</v>
      </c>
      <c r="C64" s="29">
        <f>ENERO!C64+FEBRERO!C64+MARZO!C64+ABRIL!C64+MAYO!C64+JUNIO!C64+JULIO!C64+AGOSTO!C64+SEPTIEMBRE!C64+OCTUBRE!C64+NOVIEMBRE!C64+DICIEMBRE!C64</f>
        <v>866.25</v>
      </c>
      <c r="D64" s="30">
        <f>ENERO!D64+FEBRERO!D64+MARZO!D64+ABRIL!D64+MAYO!D64+JUNIO!D64+JULIO!D64+AGOSTO!D64+SEPTIEMBRE!D64+OCTUBRE!D64+NOVIEMBRE!D64+DICIEMBRE!D64</f>
        <v>806.25</v>
      </c>
      <c r="F64" s="13"/>
      <c r="G64" s="13"/>
      <c r="H64" s="13"/>
      <c r="I64" s="13"/>
    </row>
    <row r="65" spans="1:9" ht="14.25" x14ac:dyDescent="0.2">
      <c r="A65" s="39" t="s">
        <v>60</v>
      </c>
      <c r="B65" s="29">
        <f>ENERO!B65+FEBRERO!B65+MARZO!B65+ABRIL!B65+MAYO!B65+JUNIO!B65+JULIO!B65+AGOSTO!B65+SEPTIEMBRE!B65+OCTUBRE!B65+NOVIEMBRE!B65+DICIEMBRE!B65</f>
        <v>0</v>
      </c>
      <c r="C65" s="29">
        <f>ENERO!C65+FEBRERO!C65+MARZO!C65+ABRIL!C65+MAYO!C65+JUNIO!C65+JULIO!C65+AGOSTO!C65+SEPTIEMBRE!C65+OCTUBRE!C65+NOVIEMBRE!C65+DICIEMBRE!C65</f>
        <v>0</v>
      </c>
      <c r="D65" s="30">
        <f>ENERO!D65+FEBRERO!D65+MARZO!D65+ABRIL!D65+MAYO!D65+JUNIO!D65+JULIO!D65+AGOSTO!D65+SEPTIEMBRE!D65+OCTUBRE!D65+NOVIEMBRE!D65+DICIEMBRE!D65</f>
        <v>0</v>
      </c>
      <c r="F65" s="13"/>
      <c r="G65" s="13"/>
      <c r="H65" s="13"/>
      <c r="I65" s="13"/>
    </row>
    <row r="66" spans="1:9" ht="14.25" x14ac:dyDescent="0.2">
      <c r="A66" s="39" t="s">
        <v>61</v>
      </c>
      <c r="B66" s="29">
        <f>ENERO!B66+FEBRERO!B66+MARZO!B66+ABRIL!B66+MAYO!B66+JUNIO!B66+JULIO!B66+AGOSTO!B66+SEPTIEMBRE!B66+OCTUBRE!B66+NOVIEMBRE!B66+DICIEMBRE!B66</f>
        <v>0</v>
      </c>
      <c r="C66" s="29">
        <f>ENERO!C66+FEBRERO!C66+MARZO!C66+ABRIL!C66+MAYO!C66+JUNIO!C66+JULIO!C66+AGOSTO!C66+SEPTIEMBRE!C66+OCTUBRE!C66+NOVIEMBRE!C66+DICIEMBRE!C66</f>
        <v>0</v>
      </c>
      <c r="D66" s="30">
        <f>ENERO!D66+FEBRERO!D66+MARZO!D66+ABRIL!D66+MAYO!D66+JUNIO!D66+JULIO!D66+AGOSTO!D66+SEPTIEMBRE!D66+OCTUBRE!D66+NOVIEMBRE!D66+DICIEMBRE!D66</f>
        <v>0</v>
      </c>
      <c r="F66" s="13"/>
      <c r="G66" s="13"/>
      <c r="H66" s="13"/>
      <c r="I66" s="13"/>
    </row>
    <row r="67" spans="1:9" ht="14.25" x14ac:dyDescent="0.2">
      <c r="A67" s="39" t="s">
        <v>62</v>
      </c>
      <c r="B67" s="29">
        <f>ENERO!B67+FEBRERO!B67+MARZO!B67+ABRIL!B67+MAYO!B67+JUNIO!B67+JULIO!B67+AGOSTO!B67+SEPTIEMBRE!B67+OCTUBRE!B67+NOVIEMBRE!B67+DICIEMBRE!B67</f>
        <v>1804</v>
      </c>
      <c r="C67" s="29">
        <f>ENERO!C67+FEBRERO!C67+MARZO!C67+ABRIL!C67+MAYO!C67+JUNIO!C67+JULIO!C67+AGOSTO!C67+SEPTIEMBRE!C67+OCTUBRE!C67+NOVIEMBRE!C67+DICIEMBRE!C67</f>
        <v>427.5</v>
      </c>
      <c r="D67" s="30">
        <f>ENERO!D67+FEBRERO!D67+MARZO!D67+ABRIL!D67+MAYO!D67+JUNIO!D67+JULIO!D67+AGOSTO!D67+SEPTIEMBRE!D67+OCTUBRE!D67+NOVIEMBRE!D67+DICIEMBRE!D67</f>
        <v>448.25</v>
      </c>
      <c r="F67" s="13"/>
      <c r="G67" s="13"/>
      <c r="H67" s="13"/>
      <c r="I67" s="13"/>
    </row>
    <row r="68" spans="1:9" ht="14.25" x14ac:dyDescent="0.2">
      <c r="A68" s="39" t="s">
        <v>63</v>
      </c>
      <c r="B68" s="29">
        <f>ENERO!B68+FEBRERO!B68+MARZO!B68+ABRIL!B68+MAYO!B68+JUNIO!B68+JULIO!B68+AGOSTO!B68+SEPTIEMBRE!B68+OCTUBRE!B68+NOVIEMBRE!B68+DICIEMBRE!B68</f>
        <v>0</v>
      </c>
      <c r="C68" s="29">
        <f>ENERO!C68+FEBRERO!C68+MARZO!C68+ABRIL!C68+MAYO!C68+JUNIO!C68+JULIO!C68+AGOSTO!C68+SEPTIEMBRE!C68+OCTUBRE!C68+NOVIEMBRE!C68+DICIEMBRE!C68</f>
        <v>0</v>
      </c>
      <c r="D68" s="30">
        <f>ENERO!D68+FEBRERO!D68+MARZO!D68+ABRIL!D68+MAYO!D68+JUNIO!D68+JULIO!D68+AGOSTO!D68+SEPTIEMBRE!D68+OCTUBRE!D68+NOVIEMBRE!D68+DICIEMBRE!D68</f>
        <v>0</v>
      </c>
      <c r="F68" s="13"/>
      <c r="G68" s="13"/>
      <c r="H68" s="13"/>
      <c r="I68" s="13"/>
    </row>
    <row r="69" spans="1:9" ht="14.25" x14ac:dyDescent="0.2">
      <c r="A69" s="39" t="s">
        <v>64</v>
      </c>
      <c r="B69" s="29">
        <f>ENERO!B69+FEBRERO!B69+MARZO!B69+ABRIL!B69+MAYO!B69+JUNIO!B69+JULIO!B69+AGOSTO!B69+SEPTIEMBRE!B69+OCTUBRE!B69+NOVIEMBRE!B69+DICIEMBRE!B69</f>
        <v>44</v>
      </c>
      <c r="C69" s="29">
        <f>ENERO!C69+FEBRERO!C69+MARZO!C69+ABRIL!C69+MAYO!C69+JUNIO!C69+JULIO!C69+AGOSTO!C69+SEPTIEMBRE!C69+OCTUBRE!C69+NOVIEMBRE!C69+DICIEMBRE!C69</f>
        <v>0</v>
      </c>
      <c r="D69" s="30">
        <f>ENERO!D69+FEBRERO!D69+MARZO!D69+ABRIL!D69+MAYO!D69+JUNIO!D69+JULIO!D69+AGOSTO!D69+SEPTIEMBRE!D69+OCTUBRE!D69+NOVIEMBRE!D69+DICIEMBRE!D69</f>
        <v>0</v>
      </c>
      <c r="F69" s="13"/>
      <c r="G69" s="13"/>
      <c r="H69" s="13"/>
      <c r="I69" s="13"/>
    </row>
    <row r="70" spans="1:9" ht="14.25" x14ac:dyDescent="0.2">
      <c r="A70" s="39" t="s">
        <v>65</v>
      </c>
      <c r="B70" s="29">
        <f>ENERO!B70+FEBRERO!B70+MARZO!B70+ABRIL!B70+MAYO!B70+JUNIO!B70+JULIO!B70+AGOSTO!B70+SEPTIEMBRE!B70+OCTUBRE!B70+NOVIEMBRE!B70+DICIEMBRE!B70</f>
        <v>0</v>
      </c>
      <c r="C70" s="29">
        <f>ENERO!C70+FEBRERO!C70+MARZO!C70+ABRIL!C70+MAYO!C70+JUNIO!C70+JULIO!C70+AGOSTO!C70+SEPTIEMBRE!C70+OCTUBRE!C70+NOVIEMBRE!C70+DICIEMBRE!C70</f>
        <v>0</v>
      </c>
      <c r="D70" s="30">
        <f>ENERO!D70+FEBRERO!D70+MARZO!D70+ABRIL!D70+MAYO!D70+JUNIO!D70+JULIO!D70+AGOSTO!D70+SEPTIEMBRE!D70+OCTUBRE!D70+NOVIEMBRE!D70+DICIEMBRE!D70</f>
        <v>0</v>
      </c>
      <c r="F70" s="13"/>
      <c r="G70" s="13"/>
      <c r="H70" s="13"/>
      <c r="I70" s="13"/>
    </row>
    <row r="71" spans="1:9" ht="14.25" x14ac:dyDescent="0.2">
      <c r="A71" s="39" t="s">
        <v>66</v>
      </c>
      <c r="B71" s="29">
        <f>ENERO!B71+FEBRERO!B71+MARZO!B71+ABRIL!B71+MAYO!B71+JUNIO!B71+JULIO!B71+AGOSTO!B71+SEPTIEMBRE!B71+OCTUBRE!B71+NOVIEMBRE!B71+DICIEMBRE!B71</f>
        <v>0</v>
      </c>
      <c r="C71" s="29">
        <f>ENERO!C71+FEBRERO!C71+MARZO!C71+ABRIL!C71+MAYO!C71+JUNIO!C71+JULIO!C71+AGOSTO!C71+SEPTIEMBRE!C71+OCTUBRE!C71+NOVIEMBRE!C71+DICIEMBRE!C71</f>
        <v>0</v>
      </c>
      <c r="D71" s="30">
        <f>ENERO!D71+FEBRERO!D71+MARZO!D71+ABRIL!D71+MAYO!D71+JUNIO!D71+JULIO!D71+AGOSTO!D71+SEPTIEMBRE!D71+OCTUBRE!D71+NOVIEMBRE!D71+DICIEMBRE!D71</f>
        <v>0</v>
      </c>
      <c r="F71" s="13"/>
      <c r="G71" s="13"/>
      <c r="H71" s="13"/>
      <c r="I71" s="13"/>
    </row>
    <row r="72" spans="1:9" ht="14.25" x14ac:dyDescent="0.2">
      <c r="A72" s="39" t="s">
        <v>67</v>
      </c>
      <c r="B72" s="29">
        <f>ENERO!B72+FEBRERO!B72+MARZO!B72+ABRIL!B72+MAYO!B72+JUNIO!B72+JULIO!B72+AGOSTO!B72+SEPTIEMBRE!B72+OCTUBRE!B72+NOVIEMBRE!B72+DICIEMBRE!B72</f>
        <v>0</v>
      </c>
      <c r="C72" s="29">
        <f>ENERO!C72+FEBRERO!C72+MARZO!C72+ABRIL!C72+MAYO!C72+JUNIO!C72+JULIO!C72+AGOSTO!C72+SEPTIEMBRE!C72+OCTUBRE!C72+NOVIEMBRE!C72+DICIEMBRE!C72</f>
        <v>0</v>
      </c>
      <c r="D72" s="30">
        <f>ENERO!D72+FEBRERO!D72+MARZO!D72+ABRIL!D72+MAYO!D72+JUNIO!D72+JULIO!D72+AGOSTO!D72+SEPTIEMBRE!D72+OCTUBRE!D72+NOVIEMBRE!D72+DICIEMBRE!D72</f>
        <v>0</v>
      </c>
      <c r="F72" s="13"/>
      <c r="G72" s="13"/>
      <c r="H72" s="13"/>
      <c r="I72" s="13"/>
    </row>
    <row r="73" spans="1:9" ht="14.25" x14ac:dyDescent="0.2">
      <c r="A73" s="39" t="s">
        <v>68</v>
      </c>
      <c r="B73" s="29">
        <f>ENERO!B73+FEBRERO!B73+MARZO!B73+ABRIL!B73+MAYO!B73+JUNIO!B73+JULIO!B73+AGOSTO!B73+SEPTIEMBRE!B73+OCTUBRE!B73+NOVIEMBRE!B73+DICIEMBRE!B73</f>
        <v>0</v>
      </c>
      <c r="C73" s="29">
        <f>ENERO!C73+FEBRERO!C73+MARZO!C73+ABRIL!C73+MAYO!C73+JUNIO!C73+JULIO!C73+AGOSTO!C73+SEPTIEMBRE!C73+OCTUBRE!C73+NOVIEMBRE!C73+DICIEMBRE!C73</f>
        <v>0</v>
      </c>
      <c r="D73" s="30">
        <f>ENERO!D73+FEBRERO!D73+MARZO!D73+ABRIL!D73+MAYO!D73+JUNIO!D73+JULIO!D73+AGOSTO!D73+SEPTIEMBRE!D73+OCTUBRE!D73+NOVIEMBRE!D73+DICIEMBRE!D73</f>
        <v>0</v>
      </c>
      <c r="F73" s="13"/>
      <c r="G73" s="13"/>
      <c r="H73" s="13"/>
      <c r="I73" s="13"/>
    </row>
    <row r="74" spans="1:9" ht="14.25" x14ac:dyDescent="0.2">
      <c r="A74" s="39" t="s">
        <v>69</v>
      </c>
      <c r="B74" s="29">
        <f>ENERO!B74+FEBRERO!B74+MARZO!B74+ABRIL!B74+MAYO!B74+JUNIO!B74+JULIO!B74+AGOSTO!B74+SEPTIEMBRE!B74+OCTUBRE!B74+NOVIEMBRE!B74+DICIEMBRE!B74</f>
        <v>0</v>
      </c>
      <c r="C74" s="29">
        <f>ENERO!C74+FEBRERO!C74+MARZO!C74+ABRIL!C74+MAYO!C74+JUNIO!C74+JULIO!C74+AGOSTO!C74+SEPTIEMBRE!C74+OCTUBRE!C74+NOVIEMBRE!C74+DICIEMBRE!C74</f>
        <v>0</v>
      </c>
      <c r="D74" s="30">
        <f>ENERO!D74+FEBRERO!D74+MARZO!D74+ABRIL!D74+MAYO!D74+JUNIO!D74+JULIO!D74+AGOSTO!D74+SEPTIEMBRE!D74+OCTUBRE!D74+NOVIEMBRE!D74+DICIEMBRE!D74</f>
        <v>0</v>
      </c>
      <c r="F74" s="13"/>
      <c r="G74" s="13"/>
      <c r="H74" s="13"/>
      <c r="I74" s="13"/>
    </row>
    <row r="75" spans="1:9" ht="14.25" x14ac:dyDescent="0.2">
      <c r="A75" s="39" t="s">
        <v>70</v>
      </c>
      <c r="B75" s="29">
        <f>ENERO!B75+FEBRERO!B75+MARZO!B75+ABRIL!B75+MAYO!B75+JUNIO!B75+JULIO!B75+AGOSTO!B75+SEPTIEMBRE!B75+OCTUBRE!B75+NOVIEMBRE!B75+DICIEMBRE!B75</f>
        <v>0</v>
      </c>
      <c r="C75" s="29">
        <f>ENERO!C75+FEBRERO!C75+MARZO!C75+ABRIL!C75+MAYO!C75+JUNIO!C75+JULIO!C75+AGOSTO!C75+SEPTIEMBRE!C75+OCTUBRE!C75+NOVIEMBRE!C75+DICIEMBRE!C75</f>
        <v>0</v>
      </c>
      <c r="D75" s="30">
        <f>ENERO!D75+FEBRERO!D75+MARZO!D75+ABRIL!D75+MAYO!D75+JUNIO!D75+JULIO!D75+AGOSTO!D75+SEPTIEMBRE!D75+OCTUBRE!D75+NOVIEMBRE!D75+DICIEMBRE!D75</f>
        <v>0</v>
      </c>
      <c r="F75" s="13"/>
      <c r="G75" s="13"/>
      <c r="H75" s="13"/>
      <c r="I75" s="13"/>
    </row>
    <row r="76" spans="1:9" ht="14.25" x14ac:dyDescent="0.2">
      <c r="A76" s="39" t="s">
        <v>71</v>
      </c>
      <c r="B76" s="29">
        <f>ENERO!B76+FEBRERO!B76+MARZO!B76+ABRIL!B76+MAYO!B76+JUNIO!B76+JULIO!B76+AGOSTO!B76+SEPTIEMBRE!B76+OCTUBRE!B76+NOVIEMBRE!B76+DICIEMBRE!B76</f>
        <v>0</v>
      </c>
      <c r="C76" s="29">
        <f>ENERO!C76+FEBRERO!C76+MARZO!C76+ABRIL!C76+MAYO!C76+JUNIO!C76+JULIO!C76+AGOSTO!C76+SEPTIEMBRE!C76+OCTUBRE!C76+NOVIEMBRE!C76+DICIEMBRE!C76</f>
        <v>0</v>
      </c>
      <c r="D76" s="30">
        <f>ENERO!D76+FEBRERO!D76+MARZO!D76+ABRIL!D76+MAYO!D76+JUNIO!D76+JULIO!D76+AGOSTO!D76+SEPTIEMBRE!D76+OCTUBRE!D76+NOVIEMBRE!D76+DICIEMBRE!D76</f>
        <v>0</v>
      </c>
      <c r="F76" s="13"/>
      <c r="G76" s="13"/>
      <c r="H76" s="13"/>
      <c r="I76" s="13"/>
    </row>
    <row r="77" spans="1:9" ht="14.25" x14ac:dyDescent="0.2">
      <c r="A77" s="39" t="s">
        <v>72</v>
      </c>
      <c r="B77" s="29">
        <f>ENERO!B77+FEBRERO!B77+MARZO!B77+ABRIL!B77+MAYO!B77+JUNIO!B77+JULIO!B77+AGOSTO!B77+SEPTIEMBRE!B77+OCTUBRE!B77+NOVIEMBRE!B77+DICIEMBRE!B77</f>
        <v>0</v>
      </c>
      <c r="C77" s="29">
        <f>ENERO!C77+FEBRERO!C77+MARZO!C77+ABRIL!C77+MAYO!C77+JUNIO!C77+JULIO!C77+AGOSTO!C77+SEPTIEMBRE!C77+OCTUBRE!C77+NOVIEMBRE!C77+DICIEMBRE!C77</f>
        <v>0</v>
      </c>
      <c r="D77" s="30">
        <f>ENERO!D77+FEBRERO!D77+MARZO!D77+ABRIL!D77+MAYO!D77+JUNIO!D77+JULIO!D77+AGOSTO!D77+SEPTIEMBRE!D77+OCTUBRE!D77+NOVIEMBRE!D77+DICIEMBRE!D77</f>
        <v>0</v>
      </c>
      <c r="F77" s="13"/>
      <c r="G77" s="13"/>
      <c r="H77" s="13"/>
      <c r="I77" s="13"/>
    </row>
    <row r="78" spans="1:9" ht="14.25" x14ac:dyDescent="0.2">
      <c r="A78" s="39" t="s">
        <v>73</v>
      </c>
      <c r="B78" s="29">
        <f>ENERO!B78+FEBRERO!B78+MARZO!B78+ABRIL!B78+MAYO!B78+JUNIO!B78+JULIO!B78+AGOSTO!B78+SEPTIEMBRE!B78+OCTUBRE!B78+NOVIEMBRE!B78+DICIEMBRE!B78</f>
        <v>0</v>
      </c>
      <c r="C78" s="29">
        <f>ENERO!C78+FEBRERO!C78+MARZO!C78+ABRIL!C78+MAYO!C78+JUNIO!C78+JULIO!C78+AGOSTO!C78+SEPTIEMBRE!C78+OCTUBRE!C78+NOVIEMBRE!C78+DICIEMBRE!C78</f>
        <v>0</v>
      </c>
      <c r="D78" s="30">
        <f>ENERO!D78+FEBRERO!D78+MARZO!D78+ABRIL!D78+MAYO!D78+JUNIO!D78+JULIO!D78+AGOSTO!D78+SEPTIEMBRE!D78+OCTUBRE!D78+NOVIEMBRE!D78+DICIEMBRE!D78</f>
        <v>0</v>
      </c>
      <c r="F78" s="13"/>
      <c r="G78" s="13"/>
      <c r="H78" s="13"/>
      <c r="I78" s="13"/>
    </row>
    <row r="79" spans="1:9" ht="14.25" x14ac:dyDescent="0.2">
      <c r="A79" s="39" t="s">
        <v>74</v>
      </c>
      <c r="B79" s="29">
        <f>ENERO!B79+FEBRERO!B79+MARZO!B79+ABRIL!B79+MAYO!B79+JUNIO!B79+JULIO!B79+AGOSTO!B79+SEPTIEMBRE!B79+OCTUBRE!B79+NOVIEMBRE!B79+DICIEMBRE!B79</f>
        <v>0</v>
      </c>
      <c r="C79" s="29">
        <f>ENERO!C79+FEBRERO!C79+MARZO!C79+ABRIL!C79+MAYO!C79+JUNIO!C79+JULIO!C79+AGOSTO!C79+SEPTIEMBRE!C79+OCTUBRE!C79+NOVIEMBRE!C79+DICIEMBRE!C79</f>
        <v>0</v>
      </c>
      <c r="D79" s="30">
        <f>ENERO!D79+FEBRERO!D79+MARZO!D79+ABRIL!D79+MAYO!D79+JUNIO!D79+JULIO!D79+AGOSTO!D79+SEPTIEMBRE!D79+OCTUBRE!D79+NOVIEMBRE!D79+DICIEMBRE!D79</f>
        <v>0</v>
      </c>
      <c r="F79" s="13"/>
      <c r="G79" s="13"/>
      <c r="H79" s="13"/>
      <c r="I79" s="13"/>
    </row>
    <row r="80" spans="1:9" ht="14.25" x14ac:dyDescent="0.2">
      <c r="A80" s="39" t="s">
        <v>75</v>
      </c>
      <c r="B80" s="29">
        <f>ENERO!B80+FEBRERO!B80+MARZO!B80+ABRIL!B80+MAYO!B80+JUNIO!B80+JULIO!B80+AGOSTO!B80+SEPTIEMBRE!B80+OCTUBRE!B80+NOVIEMBRE!B80+DICIEMBRE!B80</f>
        <v>0</v>
      </c>
      <c r="C80" s="29">
        <f>ENERO!C80+FEBRERO!C80+MARZO!C80+ABRIL!C80+MAYO!C80+JUNIO!C80+JULIO!C80+AGOSTO!C80+SEPTIEMBRE!C80+OCTUBRE!C80+NOVIEMBRE!C80+DICIEMBRE!C80</f>
        <v>0</v>
      </c>
      <c r="D80" s="30">
        <f>ENERO!D80+FEBRERO!D80+MARZO!D80+ABRIL!D80+MAYO!D80+JUNIO!D80+JULIO!D80+AGOSTO!D80+SEPTIEMBRE!D80+OCTUBRE!D80+NOVIEMBRE!D80+DICIEMBRE!D80</f>
        <v>0</v>
      </c>
      <c r="F80" s="13"/>
      <c r="G80" s="13"/>
      <c r="H80" s="13"/>
      <c r="I80" s="13"/>
    </row>
    <row r="81" spans="1:9" ht="14.25" x14ac:dyDescent="0.2">
      <c r="A81" s="39" t="s">
        <v>76</v>
      </c>
      <c r="B81" s="29">
        <f>ENERO!B81+FEBRERO!B81+MARZO!B81+ABRIL!B81+MAYO!B81+JUNIO!B81+JULIO!B81+AGOSTO!B81+SEPTIEMBRE!B81+OCTUBRE!B81+NOVIEMBRE!B81+DICIEMBRE!B81</f>
        <v>3652</v>
      </c>
      <c r="C81" s="29">
        <f>ENERO!C81+FEBRERO!C81+MARZO!C81+ABRIL!C81+MAYO!C81+JUNIO!C81+JULIO!C81+AGOSTO!C81+SEPTIEMBRE!C81+OCTUBRE!C81+NOVIEMBRE!C81+DICIEMBRE!C81</f>
        <v>0</v>
      </c>
      <c r="D81" s="30">
        <f>ENERO!D81+FEBRERO!D81+MARZO!D81+ABRIL!D81+MAYO!D81+JUNIO!D81+JULIO!D81+AGOSTO!D81+SEPTIEMBRE!D81+OCTUBRE!D81+NOVIEMBRE!D81+DICIEMBRE!D81</f>
        <v>0</v>
      </c>
      <c r="F81" s="13"/>
      <c r="G81" s="13"/>
      <c r="H81" s="13"/>
      <c r="I81" s="13"/>
    </row>
    <row r="82" spans="1:9" ht="14.25" x14ac:dyDescent="0.2">
      <c r="A82" s="39" t="s">
        <v>77</v>
      </c>
      <c r="B82" s="29">
        <f>ENERO!B82+FEBRERO!B82+MARZO!B82+ABRIL!B82+MAYO!B82+JUNIO!B82+JULIO!B82+AGOSTO!B82+SEPTIEMBRE!B82+OCTUBRE!B82+NOVIEMBRE!B82+DICIEMBRE!B82</f>
        <v>0</v>
      </c>
      <c r="C82" s="29">
        <f>ENERO!C82+FEBRERO!C82+MARZO!C82+ABRIL!C82+MAYO!C82+JUNIO!C82+JULIO!C82+AGOSTO!C82+SEPTIEMBRE!C82+OCTUBRE!C82+NOVIEMBRE!C82+DICIEMBRE!C82</f>
        <v>0</v>
      </c>
      <c r="D82" s="30">
        <f>ENERO!D82+FEBRERO!D82+MARZO!D82+ABRIL!D82+MAYO!D82+JUNIO!D82+JULIO!D82+AGOSTO!D82+SEPTIEMBRE!D82+OCTUBRE!D82+NOVIEMBRE!D82+DICIEMBRE!D82</f>
        <v>0</v>
      </c>
      <c r="F82" s="13"/>
      <c r="G82" s="13"/>
      <c r="H82" s="13"/>
      <c r="I82" s="13"/>
    </row>
    <row r="83" spans="1:9" ht="14.25" x14ac:dyDescent="0.2">
      <c r="A83" s="39" t="s">
        <v>78</v>
      </c>
      <c r="B83" s="29">
        <f>ENERO!B83+FEBRERO!B83+MARZO!B83+ABRIL!B83+MAYO!B83+JUNIO!B83+JULIO!B83+AGOSTO!B83+SEPTIEMBRE!B83+OCTUBRE!B83+NOVIEMBRE!B83+DICIEMBRE!B83</f>
        <v>3300</v>
      </c>
      <c r="C83" s="29">
        <f>ENERO!C83+FEBRERO!C83+MARZO!C83+ABRIL!C83+MAYO!C83+JUNIO!C83+JULIO!C83+AGOSTO!C83+SEPTIEMBRE!C83+OCTUBRE!C83+NOVIEMBRE!C83+DICIEMBRE!C83</f>
        <v>1221.833262633</v>
      </c>
      <c r="D83" s="30">
        <f>ENERO!D83+FEBRERO!D83+MARZO!D83+ABRIL!D83+MAYO!D83+JUNIO!D83+JULIO!D83+AGOSTO!D83+SEPTIEMBRE!D83+OCTUBRE!D83+NOVIEMBRE!D83+DICIEMBRE!D83</f>
        <v>889.75</v>
      </c>
      <c r="F83" s="13"/>
      <c r="G83" s="13"/>
      <c r="H83" s="13"/>
      <c r="I83" s="13"/>
    </row>
    <row r="84" spans="1:9" ht="14.25" x14ac:dyDescent="0.2">
      <c r="A84" s="39" t="s">
        <v>79</v>
      </c>
      <c r="B84" s="29">
        <f>ENERO!B84+FEBRERO!B84+MARZO!B84+ABRIL!B84+MAYO!B84+JUNIO!B84+JULIO!B84+AGOSTO!B84+SEPTIEMBRE!B84+OCTUBRE!B84+NOVIEMBRE!B84+DICIEMBRE!B84</f>
        <v>0</v>
      </c>
      <c r="C84" s="29">
        <f>ENERO!C84+FEBRERO!C84+MARZO!C84+ABRIL!C84+MAYO!C84+JUNIO!C84+JULIO!C84+AGOSTO!C84+SEPTIEMBRE!C84+OCTUBRE!C84+NOVIEMBRE!C84+DICIEMBRE!C84</f>
        <v>0</v>
      </c>
      <c r="D84" s="30">
        <f>ENERO!D84+FEBRERO!D84+MARZO!D84+ABRIL!D84+MAYO!D84+JUNIO!D84+JULIO!D84+AGOSTO!D84+SEPTIEMBRE!D84+OCTUBRE!D84+NOVIEMBRE!D84+DICIEMBRE!D84</f>
        <v>0</v>
      </c>
      <c r="F84" s="13"/>
      <c r="G84" s="13"/>
      <c r="H84" s="13"/>
      <c r="I84" s="13"/>
    </row>
    <row r="85" spans="1:9" ht="14.25" x14ac:dyDescent="0.2">
      <c r="A85" s="39" t="s">
        <v>80</v>
      </c>
      <c r="B85" s="29">
        <f>ENERO!B85+FEBRERO!B85+MARZO!B85+ABRIL!B85+MAYO!B85+JUNIO!B85+JULIO!B85+AGOSTO!B85+SEPTIEMBRE!B85+OCTUBRE!B85+NOVIEMBRE!B85+DICIEMBRE!B85</f>
        <v>7975</v>
      </c>
      <c r="C85" s="29">
        <f>ENERO!C85+FEBRERO!C85+MARZO!C85+ABRIL!C85+MAYO!C85+JUNIO!C85+JULIO!C85+AGOSTO!C85+SEPTIEMBRE!C85+OCTUBRE!C85+NOVIEMBRE!C85+DICIEMBRE!C85</f>
        <v>1855.2833063300002</v>
      </c>
      <c r="D85" s="30">
        <f>ENERO!D85+FEBRERO!D85+MARZO!D85+ABRIL!D85+MAYO!D85+JUNIO!D85+JULIO!D85+AGOSTO!D85+SEPTIEMBRE!D85+OCTUBRE!D85+NOVIEMBRE!D85+DICIEMBRE!D85</f>
        <v>1344.6632996629999</v>
      </c>
      <c r="F85" s="13"/>
      <c r="G85" s="13"/>
      <c r="H85" s="13"/>
      <c r="I85" s="13"/>
    </row>
    <row r="86" spans="1:9" ht="14.25" x14ac:dyDescent="0.2">
      <c r="A86" s="39" t="s">
        <v>81</v>
      </c>
      <c r="B86" s="29">
        <f>ENERO!B86+FEBRERO!B86+MARZO!B86+ABRIL!B86+MAYO!B86+JUNIO!B86+JULIO!B86+AGOSTO!B86+SEPTIEMBRE!B86+OCTUBRE!B86+NOVIEMBRE!B86+DICIEMBRE!B86</f>
        <v>902</v>
      </c>
      <c r="C86" s="29">
        <f>ENERO!C86+FEBRERO!C86+MARZO!C86+ABRIL!C86+MAYO!C86+JUNIO!C86+JULIO!C86+AGOSTO!C86+SEPTIEMBRE!C86+OCTUBRE!C86+NOVIEMBRE!C86+DICIEMBRE!C86</f>
        <v>724.5</v>
      </c>
      <c r="D86" s="30">
        <f>ENERO!D86+FEBRERO!D86+MARZO!D86+ABRIL!D86+MAYO!D86+JUNIO!D86+JULIO!D86+AGOSTO!D86+SEPTIEMBRE!D86+OCTUBRE!D86+NOVIEMBRE!D86+DICIEMBRE!D86</f>
        <v>683.75</v>
      </c>
      <c r="F86" s="13"/>
      <c r="G86" s="13"/>
      <c r="H86" s="13"/>
      <c r="I86" s="13"/>
    </row>
    <row r="87" spans="1:9" ht="14.25" x14ac:dyDescent="0.2">
      <c r="A87" s="39" t="s">
        <v>82</v>
      </c>
      <c r="B87" s="29">
        <f>ENERO!B87+FEBRERO!B87+MARZO!B87+ABRIL!B87+MAYO!B87+JUNIO!B87+JULIO!B87+AGOSTO!B87+SEPTIEMBRE!B87+OCTUBRE!B87+NOVIEMBRE!B87+DICIEMBRE!B87</f>
        <v>1353</v>
      </c>
      <c r="C87" s="29">
        <f>ENERO!C87+FEBRERO!C87+MARZO!C87+ABRIL!C87+MAYO!C87+JUNIO!C87+JULIO!C87+AGOSTO!C87+SEPTIEMBRE!C87+OCTUBRE!C87+NOVIEMBRE!C87+DICIEMBRE!C87</f>
        <v>393</v>
      </c>
      <c r="D87" s="30">
        <f>ENERO!D87+FEBRERO!D87+MARZO!D87+ABRIL!D87+MAYO!D87+JUNIO!D87+JULIO!D87+AGOSTO!D87+SEPTIEMBRE!D87+OCTUBRE!D87+NOVIEMBRE!D87+DICIEMBRE!D87</f>
        <v>393.75</v>
      </c>
      <c r="F87" s="13"/>
      <c r="G87" s="13"/>
      <c r="H87" s="13"/>
      <c r="I87" s="13"/>
    </row>
    <row r="88" spans="1:9" ht="14.25" x14ac:dyDescent="0.2">
      <c r="A88" s="39" t="s">
        <v>83</v>
      </c>
      <c r="B88" s="29">
        <f>ENERO!B88+FEBRERO!B88+MARZO!B88+ABRIL!B88+MAYO!B88+JUNIO!B88+JULIO!B88+AGOSTO!B88+SEPTIEMBRE!B88+OCTUBRE!B88+NOVIEMBRE!B88+DICIEMBRE!B88</f>
        <v>0</v>
      </c>
      <c r="C88" s="29">
        <f>ENERO!C88+FEBRERO!C88+MARZO!C88+ABRIL!C88+MAYO!C88+JUNIO!C88+JULIO!C88+AGOSTO!C88+SEPTIEMBRE!C88+OCTUBRE!C88+NOVIEMBRE!C88+DICIEMBRE!C88</f>
        <v>0</v>
      </c>
      <c r="D88" s="30">
        <f>ENERO!D88+FEBRERO!D88+MARZO!D88+ABRIL!D88+MAYO!D88+JUNIO!D88+JULIO!D88+AGOSTO!D88+SEPTIEMBRE!D88+OCTUBRE!D88+NOVIEMBRE!D88+DICIEMBRE!D88</f>
        <v>0</v>
      </c>
      <c r="F88" s="13"/>
      <c r="G88" s="13"/>
      <c r="H88" s="13"/>
      <c r="I88" s="13"/>
    </row>
    <row r="89" spans="1:9" ht="14.25" x14ac:dyDescent="0.2">
      <c r="A89" s="39" t="s">
        <v>84</v>
      </c>
      <c r="B89" s="29">
        <f>ENERO!B89+FEBRERO!B89+MARZO!B89+ABRIL!B89+MAYO!B89+JUNIO!B89+JULIO!B89+AGOSTO!B89+SEPTIEMBRE!B89+OCTUBRE!B89+NOVIEMBRE!B89+DICIEMBRE!B89</f>
        <v>1804</v>
      </c>
      <c r="C89" s="29">
        <f>ENERO!C89+FEBRERO!C89+MARZO!C89+ABRIL!C89+MAYO!C89+JUNIO!C89+JULIO!C89+AGOSTO!C89+SEPTIEMBRE!C89+OCTUBRE!C89+NOVIEMBRE!C89+DICIEMBRE!C89</f>
        <v>475.25</v>
      </c>
      <c r="D89" s="30">
        <f>ENERO!D89+FEBRERO!D89+MARZO!D89+ABRIL!D89+MAYO!D89+JUNIO!D89+JULIO!D89+AGOSTO!D89+SEPTIEMBRE!D89+OCTUBRE!D89+NOVIEMBRE!D89+DICIEMBRE!D89</f>
        <v>386.75</v>
      </c>
      <c r="F89" s="13"/>
      <c r="G89" s="13"/>
      <c r="H89" s="13"/>
      <c r="I89" s="13"/>
    </row>
    <row r="90" spans="1:9" ht="14.25" x14ac:dyDescent="0.2">
      <c r="A90" s="39" t="s">
        <v>85</v>
      </c>
      <c r="B90" s="29">
        <f>ENERO!B90+FEBRERO!B90+MARZO!B90+ABRIL!B90+MAYO!B90+JUNIO!B90+JULIO!B90+AGOSTO!B90+SEPTIEMBRE!B90+OCTUBRE!B90+NOVIEMBRE!B90+DICIEMBRE!B90</f>
        <v>4048</v>
      </c>
      <c r="C90" s="29">
        <f>ENERO!C90+FEBRERO!C90+MARZO!C90+ABRIL!C90+MAYO!C90+JUNIO!C90+JULIO!C90+AGOSTO!C90+SEPTIEMBRE!C90+OCTUBRE!C90+NOVIEMBRE!C90+DICIEMBRE!C90</f>
        <v>953</v>
      </c>
      <c r="D90" s="30">
        <f>ENERO!D90+FEBRERO!D90+MARZO!D90+ABRIL!D90+MAYO!D90+JUNIO!D90+JULIO!D90+AGOSTO!D90+SEPTIEMBRE!D90+OCTUBRE!D90+NOVIEMBRE!D90+DICIEMBRE!D90</f>
        <v>952.25</v>
      </c>
      <c r="F90" s="13"/>
      <c r="G90" s="13"/>
      <c r="H90" s="13"/>
      <c r="I90" s="13"/>
    </row>
    <row r="91" spans="1:9" ht="14.25" x14ac:dyDescent="0.2">
      <c r="A91" s="39" t="s">
        <v>86</v>
      </c>
      <c r="B91" s="29">
        <f>ENERO!B91+FEBRERO!B91+MARZO!B91+ABRIL!B91+MAYO!B91+JUNIO!B91+JULIO!B91+AGOSTO!B91+SEPTIEMBRE!B91+OCTUBRE!B91+NOVIEMBRE!B91+DICIEMBRE!B91</f>
        <v>0</v>
      </c>
      <c r="C91" s="29">
        <f>ENERO!C91+FEBRERO!C91+MARZO!C91+ABRIL!C91+MAYO!C91+JUNIO!C91+JULIO!C91+AGOSTO!C91+SEPTIEMBRE!C91+OCTUBRE!C91+NOVIEMBRE!C91+DICIEMBRE!C91</f>
        <v>0</v>
      </c>
      <c r="D91" s="30">
        <f>ENERO!D91+FEBRERO!D91+MARZO!D91+ABRIL!D91+MAYO!D91+JUNIO!D91+JULIO!D91+AGOSTO!D91+SEPTIEMBRE!D91+OCTUBRE!D91+NOVIEMBRE!D91+DICIEMBRE!D91</f>
        <v>0</v>
      </c>
      <c r="F91" s="13"/>
      <c r="G91" s="13"/>
      <c r="H91" s="13"/>
      <c r="I91" s="13"/>
    </row>
    <row r="92" spans="1:9" ht="14.25" x14ac:dyDescent="0.2">
      <c r="A92" s="39" t="s">
        <v>87</v>
      </c>
      <c r="B92" s="29">
        <f>ENERO!B92+FEBRERO!B92+MARZO!B92+ABRIL!B92+MAYO!B92+JUNIO!B92+JULIO!B92+AGOSTO!B92+SEPTIEMBRE!B92+OCTUBRE!B92+NOVIEMBRE!B92+DICIEMBRE!B92</f>
        <v>1804</v>
      </c>
      <c r="C92" s="29">
        <f>ENERO!C92+FEBRERO!C92+MARZO!C92+ABRIL!C92+MAYO!C92+JUNIO!C92+JULIO!C92+AGOSTO!C92+SEPTIEMBRE!C92+OCTUBRE!C92+NOVIEMBRE!C92+DICIEMBRE!C92</f>
        <v>332.75</v>
      </c>
      <c r="D92" s="30">
        <f>ENERO!D92+FEBRERO!D92+MARZO!D92+ABRIL!D92+MAYO!D92+JUNIO!D92+JULIO!D92+AGOSTO!D92+SEPTIEMBRE!D92+OCTUBRE!D92+NOVIEMBRE!D92+DICIEMBRE!D92</f>
        <v>404</v>
      </c>
      <c r="F92" s="13"/>
      <c r="G92" s="13"/>
      <c r="H92" s="13"/>
      <c r="I92" s="13"/>
    </row>
    <row r="93" spans="1:9" ht="14.25" x14ac:dyDescent="0.2">
      <c r="A93" s="41" t="s">
        <v>88</v>
      </c>
      <c r="B93" s="24">
        <f>ENERO!B93+FEBRERO!B93+MARZO!B93+ABRIL!B93+MAYO!B93+JUNIO!B93+JULIO!B93+AGOSTO!B93+SEPTIEMBRE!B93+OCTUBRE!B93+NOVIEMBRE!B93+DICIEMBRE!B93</f>
        <v>0</v>
      </c>
      <c r="C93" s="24">
        <f>ENERO!C93+FEBRERO!C93+MARZO!C93+ABRIL!C93+MAYO!C93+JUNIO!C93+JULIO!C93+AGOSTO!C93+SEPTIEMBRE!C93+OCTUBRE!C93+NOVIEMBRE!C93+DICIEMBRE!C93</f>
        <v>0</v>
      </c>
      <c r="D93" s="25">
        <f>ENERO!D93+FEBRERO!D93+MARZO!D93+ABRIL!D93+MAYO!D93+JUNIO!D93+JULIO!D93+AGOSTO!D93+SEPTIEMBRE!D93+OCTUBRE!D93+NOVIEMBRE!D93+DICIEMBRE!D93</f>
        <v>0</v>
      </c>
      <c r="F93" s="13"/>
      <c r="G93" s="13"/>
      <c r="H93" s="13"/>
      <c r="I93" s="13"/>
    </row>
    <row r="94" spans="1:9" ht="33.75" customHeight="1" x14ac:dyDescent="0.2">
      <c r="A94" s="9" t="s">
        <v>89</v>
      </c>
      <c r="B94" s="10"/>
      <c r="C94" s="10"/>
      <c r="D94" s="10"/>
      <c r="E94" s="10"/>
      <c r="F94" s="10"/>
    </row>
    <row r="95" spans="1:9" x14ac:dyDescent="0.15">
      <c r="A95" s="47" t="s">
        <v>3</v>
      </c>
      <c r="B95" s="47" t="s">
        <v>90</v>
      </c>
      <c r="C95" s="50" t="s">
        <v>91</v>
      </c>
      <c r="D95" s="50"/>
      <c r="E95" s="50"/>
      <c r="F95" s="50"/>
    </row>
    <row r="96" spans="1:9" x14ac:dyDescent="0.15">
      <c r="A96" s="48"/>
      <c r="B96" s="48"/>
      <c r="C96" s="50" t="s">
        <v>6</v>
      </c>
      <c r="D96" s="50"/>
      <c r="E96" s="50" t="s">
        <v>7</v>
      </c>
      <c r="F96" s="50"/>
    </row>
    <row r="97" spans="1:6" ht="21" x14ac:dyDescent="0.15">
      <c r="A97" s="49"/>
      <c r="B97" s="49"/>
      <c r="C97" s="14" t="s">
        <v>8</v>
      </c>
      <c r="D97" s="15" t="s">
        <v>9</v>
      </c>
      <c r="E97" s="14" t="s">
        <v>8</v>
      </c>
      <c r="F97" s="15" t="s">
        <v>9</v>
      </c>
    </row>
    <row r="98" spans="1:6" ht="16.5" customHeight="1" x14ac:dyDescent="0.15">
      <c r="A98" s="16" t="s">
        <v>10</v>
      </c>
      <c r="B98" s="17">
        <f>SUM(B99:B99)</f>
        <v>1144</v>
      </c>
      <c r="C98" s="18">
        <f>SUM(C99:C99)</f>
        <v>844.8</v>
      </c>
      <c r="D98" s="19">
        <f>SUM(D99:D99)</f>
        <v>0</v>
      </c>
      <c r="E98" s="18">
        <f>SUM(E99:E99)</f>
        <v>844.8</v>
      </c>
      <c r="F98" s="19">
        <f>SUM(F99:F99)</f>
        <v>0</v>
      </c>
    </row>
    <row r="99" spans="1:6" ht="18.75" customHeight="1" x14ac:dyDescent="0.15">
      <c r="A99" s="20" t="s">
        <v>92</v>
      </c>
      <c r="B99" s="21">
        <f>ENERO!B99+FEBRERO!B99+MARZO!B99+ABRIL!B99+MAYO!B99+JUNIO!B99+JULIO!B99+AGOSTO!B99+SEPTIEMBRE!B99+OCTUBRE!B99+NOVIEMBRE!B99+DICIEMBRE!B99</f>
        <v>1144</v>
      </c>
      <c r="C99" s="21">
        <f>ENERO!C99+FEBRERO!C99+MARZO!C99+ABRIL!C99+MAYO!C99+JUNIO!C99+JULIO!C99+AGOSTO!C99+SEPTIEMBRE!C99+OCTUBRE!C99+NOVIEMBRE!C99+DICIEMBRE!C99</f>
        <v>844.8</v>
      </c>
      <c r="D99" s="22">
        <f>ENERO!D99+FEBRERO!D99+MARZO!D99+ABRIL!D99+MAYO!D99+JUNIO!D99+JULIO!D99+AGOSTO!D99+SEPTIEMBRE!D99+OCTUBRE!D99+NOVIEMBRE!D99+DICIEMBRE!D99</f>
        <v>0</v>
      </c>
      <c r="E99" s="21">
        <f>ENERO!E99+FEBRERO!E99+MARZO!E99+ABRIL!E99+MAYO!E99+JUNIO!E99+JULIO!E99+AGOSTO!E99+SEPTIEMBRE!E99+OCTUBRE!E99+NOVIEMBRE!E99+DICIEMBRE!E99</f>
        <v>844.8</v>
      </c>
      <c r="F99" s="22">
        <f>ENERO!F99+FEBRERO!F99+MARZO!F99+ABRIL!F99+MAYO!F99+JUNIO!F99+JULIO!F99+AGOSTO!F99+SEPTIEMBRE!F99+OCTUBRE!F99+NOVIEMBRE!F99+DICIEMBRE!F99</f>
        <v>0</v>
      </c>
    </row>
    <row r="100" spans="1:6" ht="20.25" customHeight="1" x14ac:dyDescent="0.15">
      <c r="A100" s="16" t="s">
        <v>93</v>
      </c>
      <c r="B100" s="17">
        <f>ENERO!B100+FEBRERO!B100+MARZO!B100+ABRIL!B100+MAYO!B100+JUNIO!B100+JULIO!B100+AGOSTO!B100+SEPTIEMBRE!B100+OCTUBRE!B100+NOVIEMBRE!B100+DICIEMBRE!B100</f>
        <v>12804</v>
      </c>
      <c r="C100" s="18">
        <f>ENERO!C100+FEBRERO!C100+MARZO!C100+ABRIL!C100+MAYO!C100+JUNIO!C100+JULIO!C100+AGOSTO!C100+SEPTIEMBRE!C100+OCTUBRE!C100+NOVIEMBRE!C100+DICIEMBRE!C100</f>
        <v>9153.1999999999989</v>
      </c>
      <c r="D100" s="19">
        <f>ENERO!D100+FEBRERO!D100+MARZO!D100+ABRIL!D100+MAYO!D100+JUNIO!D100+JULIO!D100+AGOSTO!D100+SEPTIEMBRE!D100+OCTUBRE!D100+NOVIEMBRE!D100+DICIEMBRE!D100</f>
        <v>0</v>
      </c>
      <c r="E100" s="18">
        <f>ENERO!E100+FEBRERO!E100+MARZO!E100+ABRIL!E100+MAYO!E100+JUNIO!E100+JULIO!E100+AGOSTO!E100+SEPTIEMBRE!E100+OCTUBRE!E100+NOVIEMBRE!E100+DICIEMBRE!E100</f>
        <v>8120</v>
      </c>
      <c r="F100" s="19">
        <f>ENERO!F100+FEBRERO!F100+MARZO!F100+ABRIL!F100+MAYO!F100+JUNIO!F100+JULIO!F100+AGOSTO!F100+SEPTIEMBRE!F100+OCTUBRE!F100+NOVIEMBRE!F100+DICIEMBRE!F100</f>
        <v>0</v>
      </c>
    </row>
    <row r="101" spans="1:6" ht="18.75" customHeight="1" x14ac:dyDescent="0.15">
      <c r="A101" s="42" t="s">
        <v>92</v>
      </c>
      <c r="B101" s="43">
        <f>ENERO!B101+FEBRERO!B101+MARZO!B101+ABRIL!B101+MAYO!B101+JUNIO!B101+JULIO!B101+AGOSTO!B101+SEPTIEMBRE!B101+OCTUBRE!B101+NOVIEMBRE!B101+DICIEMBRE!B101</f>
        <v>12804</v>
      </c>
      <c r="C101" s="43">
        <f>ENERO!C101+FEBRERO!C101+MARZO!C101+ABRIL!C101+MAYO!C101+JUNIO!C101+JULIO!C101+AGOSTO!C101+SEPTIEMBRE!C101+OCTUBRE!C101+NOVIEMBRE!C101+DICIEMBRE!C101</f>
        <v>9153.1999999999989</v>
      </c>
      <c r="D101" s="44">
        <f>ENERO!D101+FEBRERO!D101+MARZO!D101+ABRIL!D101+MAYO!D101+JUNIO!D101+JULIO!D101+AGOSTO!D101+SEPTIEMBRE!D101+OCTUBRE!D101+NOVIEMBRE!D101+DICIEMBRE!D101</f>
        <v>0</v>
      </c>
      <c r="E101" s="43"/>
      <c r="F101" s="44">
        <f>ENERO!F101+FEBRERO!F101+MARZO!F101+ABRIL!F101+MAYO!F101+JUNIO!F101+JULIO!F101+AGOSTO!F101+SEPTIEMBRE!F101+OCTUBRE!F101+NOVIEMBRE!F101+DICIEMBRE!F101</f>
        <v>0</v>
      </c>
    </row>
    <row r="209" spans="1:1" hidden="1" x14ac:dyDescent="0.15">
      <c r="A209" s="45">
        <f>SUM(A7:F102)</f>
        <v>243147.23590583063</v>
      </c>
    </row>
    <row r="210" spans="1:1" hidden="1" x14ac:dyDescent="0.15"/>
  </sheetData>
  <mergeCells count="14">
    <mergeCell ref="A22:A23"/>
    <mergeCell ref="B22:B23"/>
    <mergeCell ref="C22:D22"/>
    <mergeCell ref="A95:A97"/>
    <mergeCell ref="B95:B97"/>
    <mergeCell ref="C95:F95"/>
    <mergeCell ref="C96:D96"/>
    <mergeCell ref="E96:F96"/>
    <mergeCell ref="A6:F6"/>
    <mergeCell ref="A8:A10"/>
    <mergeCell ref="B8:B10"/>
    <mergeCell ref="C8:F8"/>
    <mergeCell ref="C9:D9"/>
    <mergeCell ref="E9:F9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0"/>
  <sheetViews>
    <sheetView workbookViewId="0">
      <selection activeCell="A7" sqref="A7"/>
    </sheetView>
  </sheetViews>
  <sheetFormatPr baseColWidth="10" defaultColWidth="12.5703125" defaultRowHeight="10.5" x14ac:dyDescent="0.15"/>
  <cols>
    <col min="1" max="1" width="30.85546875" style="12" customWidth="1"/>
    <col min="2" max="6" width="15.7109375" style="12" customWidth="1"/>
    <col min="7" max="9" width="11.7109375" style="12" customWidth="1"/>
    <col min="10" max="10" width="11.140625" style="12" customWidth="1"/>
    <col min="11" max="11" width="9.28515625" style="12" customWidth="1"/>
    <col min="12" max="12" width="7.7109375" style="12" customWidth="1"/>
    <col min="13" max="13" width="13.140625" style="12" customWidth="1"/>
    <col min="14" max="14" width="2.42578125" style="8" customWidth="1"/>
    <col min="15" max="16" width="13.140625" style="8" customWidth="1"/>
    <col min="17" max="256" width="12.5703125" style="8"/>
    <col min="257" max="257" width="30.85546875" style="8" customWidth="1"/>
    <col min="258" max="262" width="15.7109375" style="8" customWidth="1"/>
    <col min="263" max="265" width="11.7109375" style="8" customWidth="1"/>
    <col min="266" max="266" width="11.140625" style="8" customWidth="1"/>
    <col min="267" max="267" width="9.28515625" style="8" customWidth="1"/>
    <col min="268" max="268" width="7.7109375" style="8" customWidth="1"/>
    <col min="269" max="269" width="13.140625" style="8" customWidth="1"/>
    <col min="270" max="270" width="2.42578125" style="8" customWidth="1"/>
    <col min="271" max="272" width="13.140625" style="8" customWidth="1"/>
    <col min="273" max="512" width="12.5703125" style="8"/>
    <col min="513" max="513" width="30.85546875" style="8" customWidth="1"/>
    <col min="514" max="518" width="15.7109375" style="8" customWidth="1"/>
    <col min="519" max="521" width="11.7109375" style="8" customWidth="1"/>
    <col min="522" max="522" width="11.140625" style="8" customWidth="1"/>
    <col min="523" max="523" width="9.28515625" style="8" customWidth="1"/>
    <col min="524" max="524" width="7.7109375" style="8" customWidth="1"/>
    <col min="525" max="525" width="13.140625" style="8" customWidth="1"/>
    <col min="526" max="526" width="2.42578125" style="8" customWidth="1"/>
    <col min="527" max="528" width="13.140625" style="8" customWidth="1"/>
    <col min="529" max="768" width="12.5703125" style="8"/>
    <col min="769" max="769" width="30.85546875" style="8" customWidth="1"/>
    <col min="770" max="774" width="15.7109375" style="8" customWidth="1"/>
    <col min="775" max="777" width="11.7109375" style="8" customWidth="1"/>
    <col min="778" max="778" width="11.140625" style="8" customWidth="1"/>
    <col min="779" max="779" width="9.28515625" style="8" customWidth="1"/>
    <col min="780" max="780" width="7.7109375" style="8" customWidth="1"/>
    <col min="781" max="781" width="13.140625" style="8" customWidth="1"/>
    <col min="782" max="782" width="2.42578125" style="8" customWidth="1"/>
    <col min="783" max="784" width="13.140625" style="8" customWidth="1"/>
    <col min="785" max="1024" width="12.5703125" style="8"/>
    <col min="1025" max="1025" width="30.85546875" style="8" customWidth="1"/>
    <col min="1026" max="1030" width="15.7109375" style="8" customWidth="1"/>
    <col min="1031" max="1033" width="11.7109375" style="8" customWidth="1"/>
    <col min="1034" max="1034" width="11.140625" style="8" customWidth="1"/>
    <col min="1035" max="1035" width="9.28515625" style="8" customWidth="1"/>
    <col min="1036" max="1036" width="7.7109375" style="8" customWidth="1"/>
    <col min="1037" max="1037" width="13.140625" style="8" customWidth="1"/>
    <col min="1038" max="1038" width="2.42578125" style="8" customWidth="1"/>
    <col min="1039" max="1040" width="13.140625" style="8" customWidth="1"/>
    <col min="1041" max="1280" width="12.5703125" style="8"/>
    <col min="1281" max="1281" width="30.85546875" style="8" customWidth="1"/>
    <col min="1282" max="1286" width="15.7109375" style="8" customWidth="1"/>
    <col min="1287" max="1289" width="11.7109375" style="8" customWidth="1"/>
    <col min="1290" max="1290" width="11.140625" style="8" customWidth="1"/>
    <col min="1291" max="1291" width="9.28515625" style="8" customWidth="1"/>
    <col min="1292" max="1292" width="7.7109375" style="8" customWidth="1"/>
    <col min="1293" max="1293" width="13.140625" style="8" customWidth="1"/>
    <col min="1294" max="1294" width="2.42578125" style="8" customWidth="1"/>
    <col min="1295" max="1296" width="13.140625" style="8" customWidth="1"/>
    <col min="1297" max="1536" width="12.5703125" style="8"/>
    <col min="1537" max="1537" width="30.85546875" style="8" customWidth="1"/>
    <col min="1538" max="1542" width="15.7109375" style="8" customWidth="1"/>
    <col min="1543" max="1545" width="11.7109375" style="8" customWidth="1"/>
    <col min="1546" max="1546" width="11.140625" style="8" customWidth="1"/>
    <col min="1547" max="1547" width="9.28515625" style="8" customWidth="1"/>
    <col min="1548" max="1548" width="7.7109375" style="8" customWidth="1"/>
    <col min="1549" max="1549" width="13.140625" style="8" customWidth="1"/>
    <col min="1550" max="1550" width="2.42578125" style="8" customWidth="1"/>
    <col min="1551" max="1552" width="13.140625" style="8" customWidth="1"/>
    <col min="1553" max="1792" width="12.5703125" style="8"/>
    <col min="1793" max="1793" width="30.85546875" style="8" customWidth="1"/>
    <col min="1794" max="1798" width="15.7109375" style="8" customWidth="1"/>
    <col min="1799" max="1801" width="11.7109375" style="8" customWidth="1"/>
    <col min="1802" max="1802" width="11.140625" style="8" customWidth="1"/>
    <col min="1803" max="1803" width="9.28515625" style="8" customWidth="1"/>
    <col min="1804" max="1804" width="7.7109375" style="8" customWidth="1"/>
    <col min="1805" max="1805" width="13.140625" style="8" customWidth="1"/>
    <col min="1806" max="1806" width="2.42578125" style="8" customWidth="1"/>
    <col min="1807" max="1808" width="13.140625" style="8" customWidth="1"/>
    <col min="1809" max="2048" width="12.5703125" style="8"/>
    <col min="2049" max="2049" width="30.85546875" style="8" customWidth="1"/>
    <col min="2050" max="2054" width="15.7109375" style="8" customWidth="1"/>
    <col min="2055" max="2057" width="11.7109375" style="8" customWidth="1"/>
    <col min="2058" max="2058" width="11.140625" style="8" customWidth="1"/>
    <col min="2059" max="2059" width="9.28515625" style="8" customWidth="1"/>
    <col min="2060" max="2060" width="7.7109375" style="8" customWidth="1"/>
    <col min="2061" max="2061" width="13.140625" style="8" customWidth="1"/>
    <col min="2062" max="2062" width="2.42578125" style="8" customWidth="1"/>
    <col min="2063" max="2064" width="13.140625" style="8" customWidth="1"/>
    <col min="2065" max="2304" width="12.5703125" style="8"/>
    <col min="2305" max="2305" width="30.85546875" style="8" customWidth="1"/>
    <col min="2306" max="2310" width="15.7109375" style="8" customWidth="1"/>
    <col min="2311" max="2313" width="11.7109375" style="8" customWidth="1"/>
    <col min="2314" max="2314" width="11.140625" style="8" customWidth="1"/>
    <col min="2315" max="2315" width="9.28515625" style="8" customWidth="1"/>
    <col min="2316" max="2316" width="7.7109375" style="8" customWidth="1"/>
    <col min="2317" max="2317" width="13.140625" style="8" customWidth="1"/>
    <col min="2318" max="2318" width="2.42578125" style="8" customWidth="1"/>
    <col min="2319" max="2320" width="13.140625" style="8" customWidth="1"/>
    <col min="2321" max="2560" width="12.5703125" style="8"/>
    <col min="2561" max="2561" width="30.85546875" style="8" customWidth="1"/>
    <col min="2562" max="2566" width="15.7109375" style="8" customWidth="1"/>
    <col min="2567" max="2569" width="11.7109375" style="8" customWidth="1"/>
    <col min="2570" max="2570" width="11.140625" style="8" customWidth="1"/>
    <col min="2571" max="2571" width="9.28515625" style="8" customWidth="1"/>
    <col min="2572" max="2572" width="7.7109375" style="8" customWidth="1"/>
    <col min="2573" max="2573" width="13.140625" style="8" customWidth="1"/>
    <col min="2574" max="2574" width="2.42578125" style="8" customWidth="1"/>
    <col min="2575" max="2576" width="13.140625" style="8" customWidth="1"/>
    <col min="2577" max="2816" width="12.5703125" style="8"/>
    <col min="2817" max="2817" width="30.85546875" style="8" customWidth="1"/>
    <col min="2818" max="2822" width="15.7109375" style="8" customWidth="1"/>
    <col min="2823" max="2825" width="11.7109375" style="8" customWidth="1"/>
    <col min="2826" max="2826" width="11.140625" style="8" customWidth="1"/>
    <col min="2827" max="2827" width="9.28515625" style="8" customWidth="1"/>
    <col min="2828" max="2828" width="7.7109375" style="8" customWidth="1"/>
    <col min="2829" max="2829" width="13.140625" style="8" customWidth="1"/>
    <col min="2830" max="2830" width="2.42578125" style="8" customWidth="1"/>
    <col min="2831" max="2832" width="13.140625" style="8" customWidth="1"/>
    <col min="2833" max="3072" width="12.5703125" style="8"/>
    <col min="3073" max="3073" width="30.85546875" style="8" customWidth="1"/>
    <col min="3074" max="3078" width="15.7109375" style="8" customWidth="1"/>
    <col min="3079" max="3081" width="11.7109375" style="8" customWidth="1"/>
    <col min="3082" max="3082" width="11.140625" style="8" customWidth="1"/>
    <col min="3083" max="3083" width="9.28515625" style="8" customWidth="1"/>
    <col min="3084" max="3084" width="7.7109375" style="8" customWidth="1"/>
    <col min="3085" max="3085" width="13.140625" style="8" customWidth="1"/>
    <col min="3086" max="3086" width="2.42578125" style="8" customWidth="1"/>
    <col min="3087" max="3088" width="13.140625" style="8" customWidth="1"/>
    <col min="3089" max="3328" width="12.5703125" style="8"/>
    <col min="3329" max="3329" width="30.85546875" style="8" customWidth="1"/>
    <col min="3330" max="3334" width="15.7109375" style="8" customWidth="1"/>
    <col min="3335" max="3337" width="11.7109375" style="8" customWidth="1"/>
    <col min="3338" max="3338" width="11.140625" style="8" customWidth="1"/>
    <col min="3339" max="3339" width="9.28515625" style="8" customWidth="1"/>
    <col min="3340" max="3340" width="7.7109375" style="8" customWidth="1"/>
    <col min="3341" max="3341" width="13.140625" style="8" customWidth="1"/>
    <col min="3342" max="3342" width="2.42578125" style="8" customWidth="1"/>
    <col min="3343" max="3344" width="13.140625" style="8" customWidth="1"/>
    <col min="3345" max="3584" width="12.5703125" style="8"/>
    <col min="3585" max="3585" width="30.85546875" style="8" customWidth="1"/>
    <col min="3586" max="3590" width="15.7109375" style="8" customWidth="1"/>
    <col min="3591" max="3593" width="11.7109375" style="8" customWidth="1"/>
    <col min="3594" max="3594" width="11.140625" style="8" customWidth="1"/>
    <col min="3595" max="3595" width="9.28515625" style="8" customWidth="1"/>
    <col min="3596" max="3596" width="7.7109375" style="8" customWidth="1"/>
    <col min="3597" max="3597" width="13.140625" style="8" customWidth="1"/>
    <col min="3598" max="3598" width="2.42578125" style="8" customWidth="1"/>
    <col min="3599" max="3600" width="13.140625" style="8" customWidth="1"/>
    <col min="3601" max="3840" width="12.5703125" style="8"/>
    <col min="3841" max="3841" width="30.85546875" style="8" customWidth="1"/>
    <col min="3842" max="3846" width="15.7109375" style="8" customWidth="1"/>
    <col min="3847" max="3849" width="11.7109375" style="8" customWidth="1"/>
    <col min="3850" max="3850" width="11.140625" style="8" customWidth="1"/>
    <col min="3851" max="3851" width="9.28515625" style="8" customWidth="1"/>
    <col min="3852" max="3852" width="7.7109375" style="8" customWidth="1"/>
    <col min="3853" max="3853" width="13.140625" style="8" customWidth="1"/>
    <col min="3854" max="3854" width="2.42578125" style="8" customWidth="1"/>
    <col min="3855" max="3856" width="13.140625" style="8" customWidth="1"/>
    <col min="3857" max="4096" width="12.5703125" style="8"/>
    <col min="4097" max="4097" width="30.85546875" style="8" customWidth="1"/>
    <col min="4098" max="4102" width="15.7109375" style="8" customWidth="1"/>
    <col min="4103" max="4105" width="11.7109375" style="8" customWidth="1"/>
    <col min="4106" max="4106" width="11.140625" style="8" customWidth="1"/>
    <col min="4107" max="4107" width="9.28515625" style="8" customWidth="1"/>
    <col min="4108" max="4108" width="7.7109375" style="8" customWidth="1"/>
    <col min="4109" max="4109" width="13.140625" style="8" customWidth="1"/>
    <col min="4110" max="4110" width="2.42578125" style="8" customWidth="1"/>
    <col min="4111" max="4112" width="13.140625" style="8" customWidth="1"/>
    <col min="4113" max="4352" width="12.5703125" style="8"/>
    <col min="4353" max="4353" width="30.85546875" style="8" customWidth="1"/>
    <col min="4354" max="4358" width="15.7109375" style="8" customWidth="1"/>
    <col min="4359" max="4361" width="11.7109375" style="8" customWidth="1"/>
    <col min="4362" max="4362" width="11.140625" style="8" customWidth="1"/>
    <col min="4363" max="4363" width="9.28515625" style="8" customWidth="1"/>
    <col min="4364" max="4364" width="7.7109375" style="8" customWidth="1"/>
    <col min="4365" max="4365" width="13.140625" style="8" customWidth="1"/>
    <col min="4366" max="4366" width="2.42578125" style="8" customWidth="1"/>
    <col min="4367" max="4368" width="13.140625" style="8" customWidth="1"/>
    <col min="4369" max="4608" width="12.5703125" style="8"/>
    <col min="4609" max="4609" width="30.85546875" style="8" customWidth="1"/>
    <col min="4610" max="4614" width="15.7109375" style="8" customWidth="1"/>
    <col min="4615" max="4617" width="11.7109375" style="8" customWidth="1"/>
    <col min="4618" max="4618" width="11.140625" style="8" customWidth="1"/>
    <col min="4619" max="4619" width="9.28515625" style="8" customWidth="1"/>
    <col min="4620" max="4620" width="7.7109375" style="8" customWidth="1"/>
    <col min="4621" max="4621" width="13.140625" style="8" customWidth="1"/>
    <col min="4622" max="4622" width="2.42578125" style="8" customWidth="1"/>
    <col min="4623" max="4624" width="13.140625" style="8" customWidth="1"/>
    <col min="4625" max="4864" width="12.5703125" style="8"/>
    <col min="4865" max="4865" width="30.85546875" style="8" customWidth="1"/>
    <col min="4866" max="4870" width="15.7109375" style="8" customWidth="1"/>
    <col min="4871" max="4873" width="11.7109375" style="8" customWidth="1"/>
    <col min="4874" max="4874" width="11.140625" style="8" customWidth="1"/>
    <col min="4875" max="4875" width="9.28515625" style="8" customWidth="1"/>
    <col min="4876" max="4876" width="7.7109375" style="8" customWidth="1"/>
    <col min="4877" max="4877" width="13.140625" style="8" customWidth="1"/>
    <col min="4878" max="4878" width="2.42578125" style="8" customWidth="1"/>
    <col min="4879" max="4880" width="13.140625" style="8" customWidth="1"/>
    <col min="4881" max="5120" width="12.5703125" style="8"/>
    <col min="5121" max="5121" width="30.85546875" style="8" customWidth="1"/>
    <col min="5122" max="5126" width="15.7109375" style="8" customWidth="1"/>
    <col min="5127" max="5129" width="11.7109375" style="8" customWidth="1"/>
    <col min="5130" max="5130" width="11.140625" style="8" customWidth="1"/>
    <col min="5131" max="5131" width="9.28515625" style="8" customWidth="1"/>
    <col min="5132" max="5132" width="7.7109375" style="8" customWidth="1"/>
    <col min="5133" max="5133" width="13.140625" style="8" customWidth="1"/>
    <col min="5134" max="5134" width="2.42578125" style="8" customWidth="1"/>
    <col min="5135" max="5136" width="13.140625" style="8" customWidth="1"/>
    <col min="5137" max="5376" width="12.5703125" style="8"/>
    <col min="5377" max="5377" width="30.85546875" style="8" customWidth="1"/>
    <col min="5378" max="5382" width="15.7109375" style="8" customWidth="1"/>
    <col min="5383" max="5385" width="11.7109375" style="8" customWidth="1"/>
    <col min="5386" max="5386" width="11.140625" style="8" customWidth="1"/>
    <col min="5387" max="5387" width="9.28515625" style="8" customWidth="1"/>
    <col min="5388" max="5388" width="7.7109375" style="8" customWidth="1"/>
    <col min="5389" max="5389" width="13.140625" style="8" customWidth="1"/>
    <col min="5390" max="5390" width="2.42578125" style="8" customWidth="1"/>
    <col min="5391" max="5392" width="13.140625" style="8" customWidth="1"/>
    <col min="5393" max="5632" width="12.5703125" style="8"/>
    <col min="5633" max="5633" width="30.85546875" style="8" customWidth="1"/>
    <col min="5634" max="5638" width="15.7109375" style="8" customWidth="1"/>
    <col min="5639" max="5641" width="11.7109375" style="8" customWidth="1"/>
    <col min="5642" max="5642" width="11.140625" style="8" customWidth="1"/>
    <col min="5643" max="5643" width="9.28515625" style="8" customWidth="1"/>
    <col min="5644" max="5644" width="7.7109375" style="8" customWidth="1"/>
    <col min="5645" max="5645" width="13.140625" style="8" customWidth="1"/>
    <col min="5646" max="5646" width="2.42578125" style="8" customWidth="1"/>
    <col min="5647" max="5648" width="13.140625" style="8" customWidth="1"/>
    <col min="5649" max="5888" width="12.5703125" style="8"/>
    <col min="5889" max="5889" width="30.85546875" style="8" customWidth="1"/>
    <col min="5890" max="5894" width="15.7109375" style="8" customWidth="1"/>
    <col min="5895" max="5897" width="11.7109375" style="8" customWidth="1"/>
    <col min="5898" max="5898" width="11.140625" style="8" customWidth="1"/>
    <col min="5899" max="5899" width="9.28515625" style="8" customWidth="1"/>
    <col min="5900" max="5900" width="7.7109375" style="8" customWidth="1"/>
    <col min="5901" max="5901" width="13.140625" style="8" customWidth="1"/>
    <col min="5902" max="5902" width="2.42578125" style="8" customWidth="1"/>
    <col min="5903" max="5904" width="13.140625" style="8" customWidth="1"/>
    <col min="5905" max="6144" width="12.5703125" style="8"/>
    <col min="6145" max="6145" width="30.85546875" style="8" customWidth="1"/>
    <col min="6146" max="6150" width="15.7109375" style="8" customWidth="1"/>
    <col min="6151" max="6153" width="11.7109375" style="8" customWidth="1"/>
    <col min="6154" max="6154" width="11.140625" style="8" customWidth="1"/>
    <col min="6155" max="6155" width="9.28515625" style="8" customWidth="1"/>
    <col min="6156" max="6156" width="7.7109375" style="8" customWidth="1"/>
    <col min="6157" max="6157" width="13.140625" style="8" customWidth="1"/>
    <col min="6158" max="6158" width="2.42578125" style="8" customWidth="1"/>
    <col min="6159" max="6160" width="13.140625" style="8" customWidth="1"/>
    <col min="6161" max="6400" width="12.5703125" style="8"/>
    <col min="6401" max="6401" width="30.85546875" style="8" customWidth="1"/>
    <col min="6402" max="6406" width="15.7109375" style="8" customWidth="1"/>
    <col min="6407" max="6409" width="11.7109375" style="8" customWidth="1"/>
    <col min="6410" max="6410" width="11.140625" style="8" customWidth="1"/>
    <col min="6411" max="6411" width="9.28515625" style="8" customWidth="1"/>
    <col min="6412" max="6412" width="7.7109375" style="8" customWidth="1"/>
    <col min="6413" max="6413" width="13.140625" style="8" customWidth="1"/>
    <col min="6414" max="6414" width="2.42578125" style="8" customWidth="1"/>
    <col min="6415" max="6416" width="13.140625" style="8" customWidth="1"/>
    <col min="6417" max="6656" width="12.5703125" style="8"/>
    <col min="6657" max="6657" width="30.85546875" style="8" customWidth="1"/>
    <col min="6658" max="6662" width="15.7109375" style="8" customWidth="1"/>
    <col min="6663" max="6665" width="11.7109375" style="8" customWidth="1"/>
    <col min="6666" max="6666" width="11.140625" style="8" customWidth="1"/>
    <col min="6667" max="6667" width="9.28515625" style="8" customWidth="1"/>
    <col min="6668" max="6668" width="7.7109375" style="8" customWidth="1"/>
    <col min="6669" max="6669" width="13.140625" style="8" customWidth="1"/>
    <col min="6670" max="6670" width="2.42578125" style="8" customWidth="1"/>
    <col min="6671" max="6672" width="13.140625" style="8" customWidth="1"/>
    <col min="6673" max="6912" width="12.5703125" style="8"/>
    <col min="6913" max="6913" width="30.85546875" style="8" customWidth="1"/>
    <col min="6914" max="6918" width="15.7109375" style="8" customWidth="1"/>
    <col min="6919" max="6921" width="11.7109375" style="8" customWidth="1"/>
    <col min="6922" max="6922" width="11.140625" style="8" customWidth="1"/>
    <col min="6923" max="6923" width="9.28515625" style="8" customWidth="1"/>
    <col min="6924" max="6924" width="7.7109375" style="8" customWidth="1"/>
    <col min="6925" max="6925" width="13.140625" style="8" customWidth="1"/>
    <col min="6926" max="6926" width="2.42578125" style="8" customWidth="1"/>
    <col min="6927" max="6928" width="13.140625" style="8" customWidth="1"/>
    <col min="6929" max="7168" width="12.5703125" style="8"/>
    <col min="7169" max="7169" width="30.85546875" style="8" customWidth="1"/>
    <col min="7170" max="7174" width="15.7109375" style="8" customWidth="1"/>
    <col min="7175" max="7177" width="11.7109375" style="8" customWidth="1"/>
    <col min="7178" max="7178" width="11.140625" style="8" customWidth="1"/>
    <col min="7179" max="7179" width="9.28515625" style="8" customWidth="1"/>
    <col min="7180" max="7180" width="7.7109375" style="8" customWidth="1"/>
    <col min="7181" max="7181" width="13.140625" style="8" customWidth="1"/>
    <col min="7182" max="7182" width="2.42578125" style="8" customWidth="1"/>
    <col min="7183" max="7184" width="13.140625" style="8" customWidth="1"/>
    <col min="7185" max="7424" width="12.5703125" style="8"/>
    <col min="7425" max="7425" width="30.85546875" style="8" customWidth="1"/>
    <col min="7426" max="7430" width="15.7109375" style="8" customWidth="1"/>
    <col min="7431" max="7433" width="11.7109375" style="8" customWidth="1"/>
    <col min="7434" max="7434" width="11.140625" style="8" customWidth="1"/>
    <col min="7435" max="7435" width="9.28515625" style="8" customWidth="1"/>
    <col min="7436" max="7436" width="7.7109375" style="8" customWidth="1"/>
    <col min="7437" max="7437" width="13.140625" style="8" customWidth="1"/>
    <col min="7438" max="7438" width="2.42578125" style="8" customWidth="1"/>
    <col min="7439" max="7440" width="13.140625" style="8" customWidth="1"/>
    <col min="7441" max="7680" width="12.5703125" style="8"/>
    <col min="7681" max="7681" width="30.85546875" style="8" customWidth="1"/>
    <col min="7682" max="7686" width="15.7109375" style="8" customWidth="1"/>
    <col min="7687" max="7689" width="11.7109375" style="8" customWidth="1"/>
    <col min="7690" max="7690" width="11.140625" style="8" customWidth="1"/>
    <col min="7691" max="7691" width="9.28515625" style="8" customWidth="1"/>
    <col min="7692" max="7692" width="7.7109375" style="8" customWidth="1"/>
    <col min="7693" max="7693" width="13.140625" style="8" customWidth="1"/>
    <col min="7694" max="7694" width="2.42578125" style="8" customWidth="1"/>
    <col min="7695" max="7696" width="13.140625" style="8" customWidth="1"/>
    <col min="7697" max="7936" width="12.5703125" style="8"/>
    <col min="7937" max="7937" width="30.85546875" style="8" customWidth="1"/>
    <col min="7938" max="7942" width="15.7109375" style="8" customWidth="1"/>
    <col min="7943" max="7945" width="11.7109375" style="8" customWidth="1"/>
    <col min="7946" max="7946" width="11.140625" style="8" customWidth="1"/>
    <col min="7947" max="7947" width="9.28515625" style="8" customWidth="1"/>
    <col min="7948" max="7948" width="7.7109375" style="8" customWidth="1"/>
    <col min="7949" max="7949" width="13.140625" style="8" customWidth="1"/>
    <col min="7950" max="7950" width="2.42578125" style="8" customWidth="1"/>
    <col min="7951" max="7952" width="13.140625" style="8" customWidth="1"/>
    <col min="7953" max="8192" width="12.5703125" style="8"/>
    <col min="8193" max="8193" width="30.85546875" style="8" customWidth="1"/>
    <col min="8194" max="8198" width="15.7109375" style="8" customWidth="1"/>
    <col min="8199" max="8201" width="11.7109375" style="8" customWidth="1"/>
    <col min="8202" max="8202" width="11.140625" style="8" customWidth="1"/>
    <col min="8203" max="8203" width="9.28515625" style="8" customWidth="1"/>
    <col min="8204" max="8204" width="7.7109375" style="8" customWidth="1"/>
    <col min="8205" max="8205" width="13.140625" style="8" customWidth="1"/>
    <col min="8206" max="8206" width="2.42578125" style="8" customWidth="1"/>
    <col min="8207" max="8208" width="13.140625" style="8" customWidth="1"/>
    <col min="8209" max="8448" width="12.5703125" style="8"/>
    <col min="8449" max="8449" width="30.85546875" style="8" customWidth="1"/>
    <col min="8450" max="8454" width="15.7109375" style="8" customWidth="1"/>
    <col min="8455" max="8457" width="11.7109375" style="8" customWidth="1"/>
    <col min="8458" max="8458" width="11.140625" style="8" customWidth="1"/>
    <col min="8459" max="8459" width="9.28515625" style="8" customWidth="1"/>
    <col min="8460" max="8460" width="7.7109375" style="8" customWidth="1"/>
    <col min="8461" max="8461" width="13.140625" style="8" customWidth="1"/>
    <col min="8462" max="8462" width="2.42578125" style="8" customWidth="1"/>
    <col min="8463" max="8464" width="13.140625" style="8" customWidth="1"/>
    <col min="8465" max="8704" width="12.5703125" style="8"/>
    <col min="8705" max="8705" width="30.85546875" style="8" customWidth="1"/>
    <col min="8706" max="8710" width="15.7109375" style="8" customWidth="1"/>
    <col min="8711" max="8713" width="11.7109375" style="8" customWidth="1"/>
    <col min="8714" max="8714" width="11.140625" style="8" customWidth="1"/>
    <col min="8715" max="8715" width="9.28515625" style="8" customWidth="1"/>
    <col min="8716" max="8716" width="7.7109375" style="8" customWidth="1"/>
    <col min="8717" max="8717" width="13.140625" style="8" customWidth="1"/>
    <col min="8718" max="8718" width="2.42578125" style="8" customWidth="1"/>
    <col min="8719" max="8720" width="13.140625" style="8" customWidth="1"/>
    <col min="8721" max="8960" width="12.5703125" style="8"/>
    <col min="8961" max="8961" width="30.85546875" style="8" customWidth="1"/>
    <col min="8962" max="8966" width="15.7109375" style="8" customWidth="1"/>
    <col min="8967" max="8969" width="11.7109375" style="8" customWidth="1"/>
    <col min="8970" max="8970" width="11.140625" style="8" customWidth="1"/>
    <col min="8971" max="8971" width="9.28515625" style="8" customWidth="1"/>
    <col min="8972" max="8972" width="7.7109375" style="8" customWidth="1"/>
    <col min="8973" max="8973" width="13.140625" style="8" customWidth="1"/>
    <col min="8974" max="8974" width="2.42578125" style="8" customWidth="1"/>
    <col min="8975" max="8976" width="13.140625" style="8" customWidth="1"/>
    <col min="8977" max="9216" width="12.5703125" style="8"/>
    <col min="9217" max="9217" width="30.85546875" style="8" customWidth="1"/>
    <col min="9218" max="9222" width="15.7109375" style="8" customWidth="1"/>
    <col min="9223" max="9225" width="11.7109375" style="8" customWidth="1"/>
    <col min="9226" max="9226" width="11.140625" style="8" customWidth="1"/>
    <col min="9227" max="9227" width="9.28515625" style="8" customWidth="1"/>
    <col min="9228" max="9228" width="7.7109375" style="8" customWidth="1"/>
    <col min="9229" max="9229" width="13.140625" style="8" customWidth="1"/>
    <col min="9230" max="9230" width="2.42578125" style="8" customWidth="1"/>
    <col min="9231" max="9232" width="13.140625" style="8" customWidth="1"/>
    <col min="9233" max="9472" width="12.5703125" style="8"/>
    <col min="9473" max="9473" width="30.85546875" style="8" customWidth="1"/>
    <col min="9474" max="9478" width="15.7109375" style="8" customWidth="1"/>
    <col min="9479" max="9481" width="11.7109375" style="8" customWidth="1"/>
    <col min="9482" max="9482" width="11.140625" style="8" customWidth="1"/>
    <col min="9483" max="9483" width="9.28515625" style="8" customWidth="1"/>
    <col min="9484" max="9484" width="7.7109375" style="8" customWidth="1"/>
    <col min="9485" max="9485" width="13.140625" style="8" customWidth="1"/>
    <col min="9486" max="9486" width="2.42578125" style="8" customWidth="1"/>
    <col min="9487" max="9488" width="13.140625" style="8" customWidth="1"/>
    <col min="9489" max="9728" width="12.5703125" style="8"/>
    <col min="9729" max="9729" width="30.85546875" style="8" customWidth="1"/>
    <col min="9730" max="9734" width="15.7109375" style="8" customWidth="1"/>
    <col min="9735" max="9737" width="11.7109375" style="8" customWidth="1"/>
    <col min="9738" max="9738" width="11.140625" style="8" customWidth="1"/>
    <col min="9739" max="9739" width="9.28515625" style="8" customWidth="1"/>
    <col min="9740" max="9740" width="7.7109375" style="8" customWidth="1"/>
    <col min="9741" max="9741" width="13.140625" style="8" customWidth="1"/>
    <col min="9742" max="9742" width="2.42578125" style="8" customWidth="1"/>
    <col min="9743" max="9744" width="13.140625" style="8" customWidth="1"/>
    <col min="9745" max="9984" width="12.5703125" style="8"/>
    <col min="9985" max="9985" width="30.85546875" style="8" customWidth="1"/>
    <col min="9986" max="9990" width="15.7109375" style="8" customWidth="1"/>
    <col min="9991" max="9993" width="11.7109375" style="8" customWidth="1"/>
    <col min="9994" max="9994" width="11.140625" style="8" customWidth="1"/>
    <col min="9995" max="9995" width="9.28515625" style="8" customWidth="1"/>
    <col min="9996" max="9996" width="7.7109375" style="8" customWidth="1"/>
    <col min="9997" max="9997" width="13.140625" style="8" customWidth="1"/>
    <col min="9998" max="9998" width="2.42578125" style="8" customWidth="1"/>
    <col min="9999" max="10000" width="13.140625" style="8" customWidth="1"/>
    <col min="10001" max="10240" width="12.5703125" style="8"/>
    <col min="10241" max="10241" width="30.85546875" style="8" customWidth="1"/>
    <col min="10242" max="10246" width="15.7109375" style="8" customWidth="1"/>
    <col min="10247" max="10249" width="11.7109375" style="8" customWidth="1"/>
    <col min="10250" max="10250" width="11.140625" style="8" customWidth="1"/>
    <col min="10251" max="10251" width="9.28515625" style="8" customWidth="1"/>
    <col min="10252" max="10252" width="7.7109375" style="8" customWidth="1"/>
    <col min="10253" max="10253" width="13.140625" style="8" customWidth="1"/>
    <col min="10254" max="10254" width="2.42578125" style="8" customWidth="1"/>
    <col min="10255" max="10256" width="13.140625" style="8" customWidth="1"/>
    <col min="10257" max="10496" width="12.5703125" style="8"/>
    <col min="10497" max="10497" width="30.85546875" style="8" customWidth="1"/>
    <col min="10498" max="10502" width="15.7109375" style="8" customWidth="1"/>
    <col min="10503" max="10505" width="11.7109375" style="8" customWidth="1"/>
    <col min="10506" max="10506" width="11.140625" style="8" customWidth="1"/>
    <col min="10507" max="10507" width="9.28515625" style="8" customWidth="1"/>
    <col min="10508" max="10508" width="7.7109375" style="8" customWidth="1"/>
    <col min="10509" max="10509" width="13.140625" style="8" customWidth="1"/>
    <col min="10510" max="10510" width="2.42578125" style="8" customWidth="1"/>
    <col min="10511" max="10512" width="13.140625" style="8" customWidth="1"/>
    <col min="10513" max="10752" width="12.5703125" style="8"/>
    <col min="10753" max="10753" width="30.85546875" style="8" customWidth="1"/>
    <col min="10754" max="10758" width="15.7109375" style="8" customWidth="1"/>
    <col min="10759" max="10761" width="11.7109375" style="8" customWidth="1"/>
    <col min="10762" max="10762" width="11.140625" style="8" customWidth="1"/>
    <col min="10763" max="10763" width="9.28515625" style="8" customWidth="1"/>
    <col min="10764" max="10764" width="7.7109375" style="8" customWidth="1"/>
    <col min="10765" max="10765" width="13.140625" style="8" customWidth="1"/>
    <col min="10766" max="10766" width="2.42578125" style="8" customWidth="1"/>
    <col min="10767" max="10768" width="13.140625" style="8" customWidth="1"/>
    <col min="10769" max="11008" width="12.5703125" style="8"/>
    <col min="11009" max="11009" width="30.85546875" style="8" customWidth="1"/>
    <col min="11010" max="11014" width="15.7109375" style="8" customWidth="1"/>
    <col min="11015" max="11017" width="11.7109375" style="8" customWidth="1"/>
    <col min="11018" max="11018" width="11.140625" style="8" customWidth="1"/>
    <col min="11019" max="11019" width="9.28515625" style="8" customWidth="1"/>
    <col min="11020" max="11020" width="7.7109375" style="8" customWidth="1"/>
    <col min="11021" max="11021" width="13.140625" style="8" customWidth="1"/>
    <col min="11022" max="11022" width="2.42578125" style="8" customWidth="1"/>
    <col min="11023" max="11024" width="13.140625" style="8" customWidth="1"/>
    <col min="11025" max="11264" width="12.5703125" style="8"/>
    <col min="11265" max="11265" width="30.85546875" style="8" customWidth="1"/>
    <col min="11266" max="11270" width="15.7109375" style="8" customWidth="1"/>
    <col min="11271" max="11273" width="11.7109375" style="8" customWidth="1"/>
    <col min="11274" max="11274" width="11.140625" style="8" customWidth="1"/>
    <col min="11275" max="11275" width="9.28515625" style="8" customWidth="1"/>
    <col min="11276" max="11276" width="7.7109375" style="8" customWidth="1"/>
    <col min="11277" max="11277" width="13.140625" style="8" customWidth="1"/>
    <col min="11278" max="11278" width="2.42578125" style="8" customWidth="1"/>
    <col min="11279" max="11280" width="13.140625" style="8" customWidth="1"/>
    <col min="11281" max="11520" width="12.5703125" style="8"/>
    <col min="11521" max="11521" width="30.85546875" style="8" customWidth="1"/>
    <col min="11522" max="11526" width="15.7109375" style="8" customWidth="1"/>
    <col min="11527" max="11529" width="11.7109375" style="8" customWidth="1"/>
    <col min="11530" max="11530" width="11.140625" style="8" customWidth="1"/>
    <col min="11531" max="11531" width="9.28515625" style="8" customWidth="1"/>
    <col min="11532" max="11532" width="7.7109375" style="8" customWidth="1"/>
    <col min="11533" max="11533" width="13.140625" style="8" customWidth="1"/>
    <col min="11534" max="11534" width="2.42578125" style="8" customWidth="1"/>
    <col min="11535" max="11536" width="13.140625" style="8" customWidth="1"/>
    <col min="11537" max="11776" width="12.5703125" style="8"/>
    <col min="11777" max="11777" width="30.85546875" style="8" customWidth="1"/>
    <col min="11778" max="11782" width="15.7109375" style="8" customWidth="1"/>
    <col min="11783" max="11785" width="11.7109375" style="8" customWidth="1"/>
    <col min="11786" max="11786" width="11.140625" style="8" customWidth="1"/>
    <col min="11787" max="11787" width="9.28515625" style="8" customWidth="1"/>
    <col min="11788" max="11788" width="7.7109375" style="8" customWidth="1"/>
    <col min="11789" max="11789" width="13.140625" style="8" customWidth="1"/>
    <col min="11790" max="11790" width="2.42578125" style="8" customWidth="1"/>
    <col min="11791" max="11792" width="13.140625" style="8" customWidth="1"/>
    <col min="11793" max="12032" width="12.5703125" style="8"/>
    <col min="12033" max="12033" width="30.85546875" style="8" customWidth="1"/>
    <col min="12034" max="12038" width="15.7109375" style="8" customWidth="1"/>
    <col min="12039" max="12041" width="11.7109375" style="8" customWidth="1"/>
    <col min="12042" max="12042" width="11.140625" style="8" customWidth="1"/>
    <col min="12043" max="12043" width="9.28515625" style="8" customWidth="1"/>
    <col min="12044" max="12044" width="7.7109375" style="8" customWidth="1"/>
    <col min="12045" max="12045" width="13.140625" style="8" customWidth="1"/>
    <col min="12046" max="12046" width="2.42578125" style="8" customWidth="1"/>
    <col min="12047" max="12048" width="13.140625" style="8" customWidth="1"/>
    <col min="12049" max="12288" width="12.5703125" style="8"/>
    <col min="12289" max="12289" width="30.85546875" style="8" customWidth="1"/>
    <col min="12290" max="12294" width="15.7109375" style="8" customWidth="1"/>
    <col min="12295" max="12297" width="11.7109375" style="8" customWidth="1"/>
    <col min="12298" max="12298" width="11.140625" style="8" customWidth="1"/>
    <col min="12299" max="12299" width="9.28515625" style="8" customWidth="1"/>
    <col min="12300" max="12300" width="7.7109375" style="8" customWidth="1"/>
    <col min="12301" max="12301" width="13.140625" style="8" customWidth="1"/>
    <col min="12302" max="12302" width="2.42578125" style="8" customWidth="1"/>
    <col min="12303" max="12304" width="13.140625" style="8" customWidth="1"/>
    <col min="12305" max="12544" width="12.5703125" style="8"/>
    <col min="12545" max="12545" width="30.85546875" style="8" customWidth="1"/>
    <col min="12546" max="12550" width="15.7109375" style="8" customWidth="1"/>
    <col min="12551" max="12553" width="11.7109375" style="8" customWidth="1"/>
    <col min="12554" max="12554" width="11.140625" style="8" customWidth="1"/>
    <col min="12555" max="12555" width="9.28515625" style="8" customWidth="1"/>
    <col min="12556" max="12556" width="7.7109375" style="8" customWidth="1"/>
    <col min="12557" max="12557" width="13.140625" style="8" customWidth="1"/>
    <col min="12558" max="12558" width="2.42578125" style="8" customWidth="1"/>
    <col min="12559" max="12560" width="13.140625" style="8" customWidth="1"/>
    <col min="12561" max="12800" width="12.5703125" style="8"/>
    <col min="12801" max="12801" width="30.85546875" style="8" customWidth="1"/>
    <col min="12802" max="12806" width="15.7109375" style="8" customWidth="1"/>
    <col min="12807" max="12809" width="11.7109375" style="8" customWidth="1"/>
    <col min="12810" max="12810" width="11.140625" style="8" customWidth="1"/>
    <col min="12811" max="12811" width="9.28515625" style="8" customWidth="1"/>
    <col min="12812" max="12812" width="7.7109375" style="8" customWidth="1"/>
    <col min="12813" max="12813" width="13.140625" style="8" customWidth="1"/>
    <col min="12814" max="12814" width="2.42578125" style="8" customWidth="1"/>
    <col min="12815" max="12816" width="13.140625" style="8" customWidth="1"/>
    <col min="12817" max="13056" width="12.5703125" style="8"/>
    <col min="13057" max="13057" width="30.85546875" style="8" customWidth="1"/>
    <col min="13058" max="13062" width="15.7109375" style="8" customWidth="1"/>
    <col min="13063" max="13065" width="11.7109375" style="8" customWidth="1"/>
    <col min="13066" max="13066" width="11.140625" style="8" customWidth="1"/>
    <col min="13067" max="13067" width="9.28515625" style="8" customWidth="1"/>
    <col min="13068" max="13068" width="7.7109375" style="8" customWidth="1"/>
    <col min="13069" max="13069" width="13.140625" style="8" customWidth="1"/>
    <col min="13070" max="13070" width="2.42578125" style="8" customWidth="1"/>
    <col min="13071" max="13072" width="13.140625" style="8" customWidth="1"/>
    <col min="13073" max="13312" width="12.5703125" style="8"/>
    <col min="13313" max="13313" width="30.85546875" style="8" customWidth="1"/>
    <col min="13314" max="13318" width="15.7109375" style="8" customWidth="1"/>
    <col min="13319" max="13321" width="11.7109375" style="8" customWidth="1"/>
    <col min="13322" max="13322" width="11.140625" style="8" customWidth="1"/>
    <col min="13323" max="13323" width="9.28515625" style="8" customWidth="1"/>
    <col min="13324" max="13324" width="7.7109375" style="8" customWidth="1"/>
    <col min="13325" max="13325" width="13.140625" style="8" customWidth="1"/>
    <col min="13326" max="13326" width="2.42578125" style="8" customWidth="1"/>
    <col min="13327" max="13328" width="13.140625" style="8" customWidth="1"/>
    <col min="13329" max="13568" width="12.5703125" style="8"/>
    <col min="13569" max="13569" width="30.85546875" style="8" customWidth="1"/>
    <col min="13570" max="13574" width="15.7109375" style="8" customWidth="1"/>
    <col min="13575" max="13577" width="11.7109375" style="8" customWidth="1"/>
    <col min="13578" max="13578" width="11.140625" style="8" customWidth="1"/>
    <col min="13579" max="13579" width="9.28515625" style="8" customWidth="1"/>
    <col min="13580" max="13580" width="7.7109375" style="8" customWidth="1"/>
    <col min="13581" max="13581" width="13.140625" style="8" customWidth="1"/>
    <col min="13582" max="13582" width="2.42578125" style="8" customWidth="1"/>
    <col min="13583" max="13584" width="13.140625" style="8" customWidth="1"/>
    <col min="13585" max="13824" width="12.5703125" style="8"/>
    <col min="13825" max="13825" width="30.85546875" style="8" customWidth="1"/>
    <col min="13826" max="13830" width="15.7109375" style="8" customWidth="1"/>
    <col min="13831" max="13833" width="11.7109375" style="8" customWidth="1"/>
    <col min="13834" max="13834" width="11.140625" style="8" customWidth="1"/>
    <col min="13835" max="13835" width="9.28515625" style="8" customWidth="1"/>
    <col min="13836" max="13836" width="7.7109375" style="8" customWidth="1"/>
    <col min="13837" max="13837" width="13.140625" style="8" customWidth="1"/>
    <col min="13838" max="13838" width="2.42578125" style="8" customWidth="1"/>
    <col min="13839" max="13840" width="13.140625" style="8" customWidth="1"/>
    <col min="13841" max="14080" width="12.5703125" style="8"/>
    <col min="14081" max="14081" width="30.85546875" style="8" customWidth="1"/>
    <col min="14082" max="14086" width="15.7109375" style="8" customWidth="1"/>
    <col min="14087" max="14089" width="11.7109375" style="8" customWidth="1"/>
    <col min="14090" max="14090" width="11.140625" style="8" customWidth="1"/>
    <col min="14091" max="14091" width="9.28515625" style="8" customWidth="1"/>
    <col min="14092" max="14092" width="7.7109375" style="8" customWidth="1"/>
    <col min="14093" max="14093" width="13.140625" style="8" customWidth="1"/>
    <col min="14094" max="14094" width="2.42578125" style="8" customWidth="1"/>
    <col min="14095" max="14096" width="13.140625" style="8" customWidth="1"/>
    <col min="14097" max="14336" width="12.5703125" style="8"/>
    <col min="14337" max="14337" width="30.85546875" style="8" customWidth="1"/>
    <col min="14338" max="14342" width="15.7109375" style="8" customWidth="1"/>
    <col min="14343" max="14345" width="11.7109375" style="8" customWidth="1"/>
    <col min="14346" max="14346" width="11.140625" style="8" customWidth="1"/>
    <col min="14347" max="14347" width="9.28515625" style="8" customWidth="1"/>
    <col min="14348" max="14348" width="7.7109375" style="8" customWidth="1"/>
    <col min="14349" max="14349" width="13.140625" style="8" customWidth="1"/>
    <col min="14350" max="14350" width="2.42578125" style="8" customWidth="1"/>
    <col min="14351" max="14352" width="13.140625" style="8" customWidth="1"/>
    <col min="14353" max="14592" width="12.5703125" style="8"/>
    <col min="14593" max="14593" width="30.85546875" style="8" customWidth="1"/>
    <col min="14594" max="14598" width="15.7109375" style="8" customWidth="1"/>
    <col min="14599" max="14601" width="11.7109375" style="8" customWidth="1"/>
    <col min="14602" max="14602" width="11.140625" style="8" customWidth="1"/>
    <col min="14603" max="14603" width="9.28515625" style="8" customWidth="1"/>
    <col min="14604" max="14604" width="7.7109375" style="8" customWidth="1"/>
    <col min="14605" max="14605" width="13.140625" style="8" customWidth="1"/>
    <col min="14606" max="14606" width="2.42578125" style="8" customWidth="1"/>
    <col min="14607" max="14608" width="13.140625" style="8" customWidth="1"/>
    <col min="14609" max="14848" width="12.5703125" style="8"/>
    <col min="14849" max="14849" width="30.85546875" style="8" customWidth="1"/>
    <col min="14850" max="14854" width="15.7109375" style="8" customWidth="1"/>
    <col min="14855" max="14857" width="11.7109375" style="8" customWidth="1"/>
    <col min="14858" max="14858" width="11.140625" style="8" customWidth="1"/>
    <col min="14859" max="14859" width="9.28515625" style="8" customWidth="1"/>
    <col min="14860" max="14860" width="7.7109375" style="8" customWidth="1"/>
    <col min="14861" max="14861" width="13.140625" style="8" customWidth="1"/>
    <col min="14862" max="14862" width="2.42578125" style="8" customWidth="1"/>
    <col min="14863" max="14864" width="13.140625" style="8" customWidth="1"/>
    <col min="14865" max="15104" width="12.5703125" style="8"/>
    <col min="15105" max="15105" width="30.85546875" style="8" customWidth="1"/>
    <col min="15106" max="15110" width="15.7109375" style="8" customWidth="1"/>
    <col min="15111" max="15113" width="11.7109375" style="8" customWidth="1"/>
    <col min="15114" max="15114" width="11.140625" style="8" customWidth="1"/>
    <col min="15115" max="15115" width="9.28515625" style="8" customWidth="1"/>
    <col min="15116" max="15116" width="7.7109375" style="8" customWidth="1"/>
    <col min="15117" max="15117" width="13.140625" style="8" customWidth="1"/>
    <col min="15118" max="15118" width="2.42578125" style="8" customWidth="1"/>
    <col min="15119" max="15120" width="13.140625" style="8" customWidth="1"/>
    <col min="15121" max="15360" width="12.5703125" style="8"/>
    <col min="15361" max="15361" width="30.85546875" style="8" customWidth="1"/>
    <col min="15362" max="15366" width="15.7109375" style="8" customWidth="1"/>
    <col min="15367" max="15369" width="11.7109375" style="8" customWidth="1"/>
    <col min="15370" max="15370" width="11.140625" style="8" customWidth="1"/>
    <col min="15371" max="15371" width="9.28515625" style="8" customWidth="1"/>
    <col min="15372" max="15372" width="7.7109375" style="8" customWidth="1"/>
    <col min="15373" max="15373" width="13.140625" style="8" customWidth="1"/>
    <col min="15374" max="15374" width="2.42578125" style="8" customWidth="1"/>
    <col min="15375" max="15376" width="13.140625" style="8" customWidth="1"/>
    <col min="15377" max="15616" width="12.5703125" style="8"/>
    <col min="15617" max="15617" width="30.85546875" style="8" customWidth="1"/>
    <col min="15618" max="15622" width="15.7109375" style="8" customWidth="1"/>
    <col min="15623" max="15625" width="11.7109375" style="8" customWidth="1"/>
    <col min="15626" max="15626" width="11.140625" style="8" customWidth="1"/>
    <col min="15627" max="15627" width="9.28515625" style="8" customWidth="1"/>
    <col min="15628" max="15628" width="7.7109375" style="8" customWidth="1"/>
    <col min="15629" max="15629" width="13.140625" style="8" customWidth="1"/>
    <col min="15630" max="15630" width="2.42578125" style="8" customWidth="1"/>
    <col min="15631" max="15632" width="13.140625" style="8" customWidth="1"/>
    <col min="15633" max="15872" width="12.5703125" style="8"/>
    <col min="15873" max="15873" width="30.85546875" style="8" customWidth="1"/>
    <col min="15874" max="15878" width="15.7109375" style="8" customWidth="1"/>
    <col min="15879" max="15881" width="11.7109375" style="8" customWidth="1"/>
    <col min="15882" max="15882" width="11.140625" style="8" customWidth="1"/>
    <col min="15883" max="15883" width="9.28515625" style="8" customWidth="1"/>
    <col min="15884" max="15884" width="7.7109375" style="8" customWidth="1"/>
    <col min="15885" max="15885" width="13.140625" style="8" customWidth="1"/>
    <col min="15886" max="15886" width="2.42578125" style="8" customWidth="1"/>
    <col min="15887" max="15888" width="13.140625" style="8" customWidth="1"/>
    <col min="15889" max="16128" width="12.5703125" style="8"/>
    <col min="16129" max="16129" width="30.85546875" style="8" customWidth="1"/>
    <col min="16130" max="16134" width="15.7109375" style="8" customWidth="1"/>
    <col min="16135" max="16137" width="11.7109375" style="8" customWidth="1"/>
    <col min="16138" max="16138" width="11.140625" style="8" customWidth="1"/>
    <col min="16139" max="16139" width="9.28515625" style="8" customWidth="1"/>
    <col min="16140" max="16140" width="7.7109375" style="8" customWidth="1"/>
    <col min="16141" max="16141" width="13.140625" style="8" customWidth="1"/>
    <col min="16142" max="16142" width="2.42578125" style="8" customWidth="1"/>
    <col min="16143" max="16144" width="13.140625" style="8" customWidth="1"/>
    <col min="16145" max="16384" width="12.5703125" style="8"/>
  </cols>
  <sheetData>
    <row r="1" spans="1:22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22" s="3" customFormat="1" ht="12.75" customHeight="1" x14ac:dyDescent="0.15">
      <c r="A2" s="1" t="str">
        <f>CONCATENATE("COMUNA: ",[9]NOMBRE!B2," - ","( ",[9]NOMBRE!C2,[9]NOMBRE!D2,[9]NOMBRE!E2,[9]NOMBRE!F2,[9]NOMBRE!G2," )")</f>
        <v>COMUNA: LINARES  - ( 07401 )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22" s="3" customFormat="1" ht="12.75" customHeight="1" x14ac:dyDescent="0.2">
      <c r="A3" s="1" t="str">
        <f>CONCATENATE("ESTABLECIMIENTO: ",[9]NOMBRE!B3," - ","( ",[9]NOMBRE!C3,[9]NOMBRE!D3,[9]NOMBRE!E3,[9]NOMBRE!F3,[9]NOMBRE!G3," )")</f>
        <v>ESTABLECIMIENTO: HOSPITAL DE LINARES  - ( 16108 )</v>
      </c>
      <c r="B3" s="2"/>
      <c r="C3" s="2"/>
      <c r="D3" s="4"/>
      <c r="E3" s="2"/>
      <c r="F3" s="2"/>
      <c r="G3" s="2"/>
      <c r="H3" s="2"/>
      <c r="I3" s="2"/>
      <c r="J3" s="2"/>
      <c r="K3" s="2"/>
    </row>
    <row r="4" spans="1:22" s="3" customFormat="1" ht="12.75" customHeight="1" x14ac:dyDescent="0.15">
      <c r="A4" s="1" t="str">
        <f>CONCATENATE("MES: ",[9]NOMBRE!B6," - ","( ",[9]NOMBRE!C6,[9]NOMBRE!D6," )")</f>
        <v>MES: SEPTIEMBRE - ( 09 )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22" s="3" customFormat="1" ht="12.75" customHeight="1" x14ac:dyDescent="0.15">
      <c r="A5" s="1" t="str">
        <f>CONCATENATE("AÑO: ",[9]NOMBRE!B7)</f>
        <v>AÑO: 2011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22" ht="39.950000000000003" customHeight="1" x14ac:dyDescent="0.2">
      <c r="A6" s="46" t="s">
        <v>1</v>
      </c>
      <c r="B6" s="46"/>
      <c r="C6" s="46"/>
      <c r="D6" s="46"/>
      <c r="E6" s="46"/>
      <c r="F6" s="46"/>
      <c r="G6" s="5"/>
      <c r="H6" s="5"/>
      <c r="I6" s="5"/>
      <c r="J6" s="6"/>
      <c r="K6" s="6"/>
      <c r="L6" s="6"/>
      <c r="M6" s="6"/>
      <c r="N6" s="7"/>
      <c r="O6" s="7"/>
      <c r="P6" s="7"/>
      <c r="Q6" s="7"/>
      <c r="R6" s="7"/>
      <c r="S6" s="7"/>
      <c r="T6" s="7"/>
      <c r="U6" s="7"/>
      <c r="V6" s="7"/>
    </row>
    <row r="7" spans="1:22" ht="45" customHeight="1" x14ac:dyDescent="0.2">
      <c r="A7" s="9" t="s">
        <v>2</v>
      </c>
      <c r="B7" s="10"/>
      <c r="C7" s="10"/>
      <c r="D7" s="10"/>
      <c r="E7" s="10"/>
      <c r="F7" s="10"/>
      <c r="G7" s="10"/>
      <c r="H7" s="10"/>
      <c r="I7" s="11"/>
    </row>
    <row r="8" spans="1:22" ht="14.25" customHeight="1" x14ac:dyDescent="0.2">
      <c r="A8" s="47" t="s">
        <v>3</v>
      </c>
      <c r="B8" s="47" t="s">
        <v>4</v>
      </c>
      <c r="C8" s="50" t="s">
        <v>5</v>
      </c>
      <c r="D8" s="50"/>
      <c r="E8" s="50"/>
      <c r="F8" s="50"/>
      <c r="H8" s="13"/>
      <c r="I8" s="13"/>
    </row>
    <row r="9" spans="1:22" ht="14.25" x14ac:dyDescent="0.2">
      <c r="A9" s="48"/>
      <c r="B9" s="48"/>
      <c r="C9" s="50" t="s">
        <v>6</v>
      </c>
      <c r="D9" s="50"/>
      <c r="E9" s="50" t="s">
        <v>7</v>
      </c>
      <c r="F9" s="50"/>
      <c r="G9" s="13"/>
      <c r="H9" s="13"/>
      <c r="I9" s="13"/>
    </row>
    <row r="10" spans="1:22" ht="21" x14ac:dyDescent="0.2">
      <c r="A10" s="49"/>
      <c r="B10" s="49"/>
      <c r="C10" s="14" t="s">
        <v>8</v>
      </c>
      <c r="D10" s="15" t="s">
        <v>9</v>
      </c>
      <c r="E10" s="14" t="s">
        <v>8</v>
      </c>
      <c r="F10" s="15" t="s">
        <v>9</v>
      </c>
      <c r="G10" s="13"/>
      <c r="H10" s="13"/>
      <c r="I10" s="13"/>
    </row>
    <row r="11" spans="1:22" ht="15.95" customHeight="1" x14ac:dyDescent="0.2">
      <c r="A11" s="16" t="s">
        <v>10</v>
      </c>
      <c r="B11" s="17">
        <f>SUM(B12:B13)</f>
        <v>0</v>
      </c>
      <c r="C11" s="18">
        <f>SUM(C12:C13)</f>
        <v>0</v>
      </c>
      <c r="D11" s="19">
        <f>SUM(D12:D13)</f>
        <v>0</v>
      </c>
      <c r="E11" s="18">
        <f>SUM(E12:E13)</f>
        <v>0</v>
      </c>
      <c r="F11" s="19">
        <f>SUM(F12:F13)</f>
        <v>0</v>
      </c>
      <c r="G11" s="13"/>
      <c r="H11" s="13"/>
      <c r="I11" s="13"/>
    </row>
    <row r="12" spans="1:22" ht="15.95" customHeight="1" x14ac:dyDescent="0.2">
      <c r="A12" s="20" t="s">
        <v>11</v>
      </c>
      <c r="B12" s="21"/>
      <c r="C12" s="21"/>
      <c r="D12" s="22"/>
      <c r="E12" s="21"/>
      <c r="F12" s="22"/>
      <c r="G12" s="13"/>
      <c r="H12" s="13"/>
      <c r="I12" s="13"/>
    </row>
    <row r="13" spans="1:22" ht="15.95" customHeight="1" x14ac:dyDescent="0.2">
      <c r="A13" s="23" t="s">
        <v>12</v>
      </c>
      <c r="B13" s="24"/>
      <c r="C13" s="24"/>
      <c r="D13" s="25"/>
      <c r="E13" s="24"/>
      <c r="F13" s="25"/>
      <c r="G13" s="13"/>
      <c r="H13" s="13"/>
      <c r="I13" s="13"/>
    </row>
    <row r="14" spans="1:22" ht="15.95" customHeight="1" x14ac:dyDescent="0.2">
      <c r="A14" s="26" t="s">
        <v>3</v>
      </c>
      <c r="B14" s="17">
        <f>SUM(B15:B20)</f>
        <v>0</v>
      </c>
      <c r="C14" s="18">
        <f>SUM(C15:C20)</f>
        <v>0</v>
      </c>
      <c r="D14" s="19">
        <f>SUM(D15:D20)</f>
        <v>0</v>
      </c>
      <c r="E14" s="18">
        <f>SUM(E15:E20)</f>
        <v>0</v>
      </c>
      <c r="F14" s="19">
        <f>SUM(F15:F20)</f>
        <v>0</v>
      </c>
      <c r="G14" s="13"/>
      <c r="H14" s="13"/>
      <c r="I14" s="13"/>
    </row>
    <row r="15" spans="1:22" ht="15.95" customHeight="1" x14ac:dyDescent="0.2">
      <c r="A15" s="27" t="s">
        <v>13</v>
      </c>
      <c r="B15" s="21"/>
      <c r="C15" s="21"/>
      <c r="D15" s="22"/>
      <c r="E15" s="21"/>
      <c r="F15" s="22"/>
      <c r="G15" s="13"/>
      <c r="H15" s="13"/>
      <c r="I15" s="13"/>
    </row>
    <row r="16" spans="1:22" ht="15.95" customHeight="1" x14ac:dyDescent="0.2">
      <c r="A16" s="28" t="s">
        <v>14</v>
      </c>
      <c r="B16" s="29"/>
      <c r="C16" s="29"/>
      <c r="D16" s="30"/>
      <c r="E16" s="29"/>
      <c r="F16" s="30"/>
      <c r="G16" s="13"/>
      <c r="H16" s="13"/>
      <c r="I16" s="13"/>
    </row>
    <row r="17" spans="1:9" ht="15.95" customHeight="1" x14ac:dyDescent="0.2">
      <c r="A17" s="28" t="s">
        <v>15</v>
      </c>
      <c r="B17" s="29"/>
      <c r="C17" s="29"/>
      <c r="D17" s="30"/>
      <c r="E17" s="29"/>
      <c r="F17" s="30"/>
      <c r="G17" s="13"/>
      <c r="H17" s="13"/>
      <c r="I17" s="13"/>
    </row>
    <row r="18" spans="1:9" ht="15.95" customHeight="1" x14ac:dyDescent="0.2">
      <c r="A18" s="28" t="s">
        <v>16</v>
      </c>
      <c r="B18" s="29"/>
      <c r="C18" s="29"/>
      <c r="D18" s="30"/>
      <c r="E18" s="29"/>
      <c r="F18" s="30"/>
      <c r="G18" s="13"/>
      <c r="H18" s="13"/>
      <c r="I18" s="13"/>
    </row>
    <row r="19" spans="1:9" ht="15.95" customHeight="1" x14ac:dyDescent="0.2">
      <c r="A19" s="28" t="s">
        <v>17</v>
      </c>
      <c r="B19" s="29"/>
      <c r="C19" s="29"/>
      <c r="D19" s="30"/>
      <c r="E19" s="29"/>
      <c r="F19" s="30"/>
      <c r="G19" s="13"/>
      <c r="H19" s="13"/>
      <c r="I19" s="13"/>
    </row>
    <row r="20" spans="1:9" ht="15.95" customHeight="1" x14ac:dyDescent="0.2">
      <c r="A20" s="31" t="s">
        <v>18</v>
      </c>
      <c r="B20" s="24"/>
      <c r="C20" s="24"/>
      <c r="D20" s="25"/>
      <c r="E20" s="24"/>
      <c r="F20" s="25"/>
      <c r="G20" s="13"/>
      <c r="H20" s="13"/>
      <c r="I20" s="13"/>
    </row>
    <row r="21" spans="1:9" ht="30" customHeight="1" x14ac:dyDescent="0.2">
      <c r="A21" s="9" t="s">
        <v>19</v>
      </c>
      <c r="B21" s="32"/>
      <c r="C21" s="33"/>
      <c r="D21" s="33"/>
      <c r="E21" s="33"/>
      <c r="F21" s="33"/>
      <c r="G21" s="33"/>
      <c r="H21" s="33"/>
      <c r="I21" s="33"/>
    </row>
    <row r="22" spans="1:9" ht="33" customHeight="1" x14ac:dyDescent="0.2">
      <c r="A22" s="47" t="s">
        <v>20</v>
      </c>
      <c r="B22" s="51" t="s">
        <v>4</v>
      </c>
      <c r="C22" s="53" t="s">
        <v>5</v>
      </c>
      <c r="D22" s="54"/>
      <c r="E22" s="34"/>
      <c r="G22" s="13"/>
      <c r="H22" s="13"/>
      <c r="I22" s="13"/>
    </row>
    <row r="23" spans="1:9" ht="14.25" x14ac:dyDescent="0.2">
      <c r="A23" s="49"/>
      <c r="B23" s="52"/>
      <c r="C23" s="35" t="s">
        <v>6</v>
      </c>
      <c r="D23" s="36" t="s">
        <v>7</v>
      </c>
      <c r="E23" s="34"/>
      <c r="G23" s="13"/>
      <c r="H23" s="13"/>
      <c r="I23" s="13"/>
    </row>
    <row r="24" spans="1:9" ht="14.25" x14ac:dyDescent="0.2">
      <c r="A24" s="37" t="s">
        <v>21</v>
      </c>
      <c r="B24" s="18">
        <f>SUM(B25:B93)</f>
        <v>6300</v>
      </c>
      <c r="C24" s="18">
        <f>SUM(C25:C93)</f>
        <v>1288.226193</v>
      </c>
      <c r="D24" s="19">
        <f>SUM(D25:D93)</f>
        <v>1151.3452373299999</v>
      </c>
      <c r="F24" s="13"/>
      <c r="G24" s="13"/>
      <c r="H24" s="13"/>
      <c r="I24" s="13"/>
    </row>
    <row r="25" spans="1:9" ht="14.25" x14ac:dyDescent="0.2">
      <c r="A25" s="38" t="s">
        <v>13</v>
      </c>
      <c r="B25" s="21">
        <v>668</v>
      </c>
      <c r="C25" s="21">
        <v>20.5</v>
      </c>
      <c r="D25" s="22">
        <v>24.75</v>
      </c>
      <c r="F25" s="13"/>
      <c r="G25" s="13"/>
      <c r="H25" s="13"/>
      <c r="I25" s="13"/>
    </row>
    <row r="26" spans="1:9" ht="14.25" x14ac:dyDescent="0.2">
      <c r="A26" s="39" t="s">
        <v>16</v>
      </c>
      <c r="B26" s="29">
        <v>1012</v>
      </c>
      <c r="C26" s="29">
        <v>88.25</v>
      </c>
      <c r="D26" s="30">
        <v>79.5</v>
      </c>
      <c r="F26" s="13"/>
      <c r="G26" s="13"/>
      <c r="H26" s="13"/>
      <c r="I26" s="13"/>
    </row>
    <row r="27" spans="1:9" ht="14.25" x14ac:dyDescent="0.2">
      <c r="A27" s="39" t="s">
        <v>22</v>
      </c>
      <c r="B27" s="29">
        <v>220</v>
      </c>
      <c r="C27" s="29">
        <v>30</v>
      </c>
      <c r="D27" s="30">
        <v>31.333333329999999</v>
      </c>
      <c r="F27" s="13"/>
      <c r="G27" s="13"/>
      <c r="H27" s="13"/>
      <c r="I27" s="13"/>
    </row>
    <row r="28" spans="1:9" ht="14.25" x14ac:dyDescent="0.2">
      <c r="A28" s="39" t="s">
        <v>23</v>
      </c>
      <c r="B28" s="29"/>
      <c r="C28" s="29">
        <v>48</v>
      </c>
      <c r="D28" s="30">
        <v>41.25</v>
      </c>
      <c r="F28" s="13"/>
      <c r="G28" s="13"/>
      <c r="H28" s="13"/>
      <c r="I28" s="13"/>
    </row>
    <row r="29" spans="1:9" ht="14.25" x14ac:dyDescent="0.2">
      <c r="A29" s="39" t="s">
        <v>24</v>
      </c>
      <c r="B29" s="29"/>
      <c r="C29" s="29">
        <v>29</v>
      </c>
      <c r="D29" s="30">
        <v>25.25</v>
      </c>
      <c r="F29" s="13"/>
      <c r="G29" s="13"/>
      <c r="H29" s="13"/>
      <c r="I29" s="13"/>
    </row>
    <row r="30" spans="1:9" ht="14.25" x14ac:dyDescent="0.2">
      <c r="A30" s="39" t="s">
        <v>25</v>
      </c>
      <c r="B30" s="29">
        <v>44</v>
      </c>
      <c r="C30" s="29">
        <v>17.5</v>
      </c>
      <c r="D30" s="30">
        <v>18.5</v>
      </c>
      <c r="F30" s="13"/>
      <c r="G30" s="13"/>
      <c r="H30" s="13"/>
      <c r="I30" s="13"/>
    </row>
    <row r="31" spans="1:9" ht="14.25" x14ac:dyDescent="0.2">
      <c r="A31" s="39" t="s">
        <v>26</v>
      </c>
      <c r="B31" s="29">
        <v>264</v>
      </c>
      <c r="C31" s="29">
        <v>121.5</v>
      </c>
      <c r="D31" s="30">
        <v>97</v>
      </c>
      <c r="F31" s="13"/>
      <c r="G31" s="13"/>
      <c r="H31" s="13"/>
      <c r="I31" s="13"/>
    </row>
    <row r="32" spans="1:9" ht="14.25" x14ac:dyDescent="0.2">
      <c r="A32" s="39" t="s">
        <v>27</v>
      </c>
      <c r="B32" s="29"/>
      <c r="C32" s="29">
        <v>10</v>
      </c>
      <c r="D32" s="30">
        <v>9.75</v>
      </c>
      <c r="F32" s="13"/>
      <c r="G32" s="13"/>
      <c r="H32" s="13"/>
      <c r="I32" s="13"/>
    </row>
    <row r="33" spans="1:9" ht="14.25" x14ac:dyDescent="0.2">
      <c r="A33" s="39" t="s">
        <v>28</v>
      </c>
      <c r="B33" s="29"/>
      <c r="C33" s="29">
        <v>35</v>
      </c>
      <c r="D33" s="30">
        <v>34.5</v>
      </c>
      <c r="F33" s="13"/>
      <c r="G33" s="13"/>
      <c r="H33" s="13"/>
      <c r="I33" s="13"/>
    </row>
    <row r="34" spans="1:9" ht="14.25" x14ac:dyDescent="0.2">
      <c r="A34" s="39" t="s">
        <v>29</v>
      </c>
      <c r="B34" s="29"/>
      <c r="C34" s="29">
        <v>6</v>
      </c>
      <c r="D34" s="30">
        <v>6</v>
      </c>
      <c r="F34" s="13"/>
      <c r="G34" s="13"/>
      <c r="H34" s="13"/>
      <c r="I34" s="13"/>
    </row>
    <row r="35" spans="1:9" ht="14.25" x14ac:dyDescent="0.2">
      <c r="A35" s="39" t="s">
        <v>30</v>
      </c>
      <c r="B35" s="29">
        <v>176</v>
      </c>
      <c r="C35" s="29">
        <v>13.75</v>
      </c>
      <c r="D35" s="30">
        <v>13.75</v>
      </c>
      <c r="F35" s="13"/>
      <c r="G35" s="13"/>
      <c r="H35" s="13"/>
      <c r="I35" s="13"/>
    </row>
    <row r="36" spans="1:9" ht="14.25" x14ac:dyDescent="0.2">
      <c r="A36" s="39" t="s">
        <v>31</v>
      </c>
      <c r="B36" s="29"/>
      <c r="C36" s="29"/>
      <c r="D36" s="30"/>
      <c r="F36" s="13"/>
      <c r="G36" s="13"/>
      <c r="H36" s="13"/>
      <c r="I36" s="13"/>
    </row>
    <row r="37" spans="1:9" ht="14.25" x14ac:dyDescent="0.2">
      <c r="A37" s="39" t="s">
        <v>32</v>
      </c>
      <c r="B37" s="29"/>
      <c r="C37" s="29"/>
      <c r="D37" s="30"/>
      <c r="F37" s="13"/>
      <c r="G37" s="13"/>
      <c r="H37" s="13"/>
      <c r="I37" s="13"/>
    </row>
    <row r="38" spans="1:9" ht="14.25" x14ac:dyDescent="0.2">
      <c r="A38" s="39" t="s">
        <v>33</v>
      </c>
      <c r="B38" s="29"/>
      <c r="C38" s="29"/>
      <c r="D38" s="30"/>
      <c r="F38" s="13"/>
      <c r="G38" s="13"/>
      <c r="H38" s="13"/>
      <c r="I38" s="13"/>
    </row>
    <row r="39" spans="1:9" ht="14.25" x14ac:dyDescent="0.2">
      <c r="A39" s="39" t="s">
        <v>34</v>
      </c>
      <c r="B39" s="29"/>
      <c r="C39" s="29"/>
      <c r="D39" s="30"/>
      <c r="F39" s="13"/>
      <c r="G39" s="13"/>
      <c r="H39" s="13"/>
      <c r="I39" s="13"/>
    </row>
    <row r="40" spans="1:9" ht="14.25" x14ac:dyDescent="0.2">
      <c r="A40" s="39" t="s">
        <v>35</v>
      </c>
      <c r="B40" s="29"/>
      <c r="C40" s="29"/>
      <c r="D40" s="30"/>
      <c r="F40" s="13"/>
      <c r="G40" s="13"/>
      <c r="H40" s="13"/>
      <c r="I40" s="13"/>
    </row>
    <row r="41" spans="1:9" ht="14.25" x14ac:dyDescent="0.2">
      <c r="A41" s="39" t="s">
        <v>36</v>
      </c>
      <c r="B41" s="29"/>
      <c r="C41" s="29"/>
      <c r="D41" s="30"/>
      <c r="F41" s="13"/>
      <c r="G41" s="13"/>
      <c r="H41" s="13"/>
      <c r="I41" s="13"/>
    </row>
    <row r="42" spans="1:9" ht="14.25" x14ac:dyDescent="0.2">
      <c r="A42" s="39" t="s">
        <v>37</v>
      </c>
      <c r="B42" s="29"/>
      <c r="C42" s="29">
        <v>10.5</v>
      </c>
      <c r="D42" s="30">
        <v>12.25</v>
      </c>
      <c r="F42" s="13"/>
      <c r="G42" s="13"/>
      <c r="H42" s="13"/>
      <c r="I42" s="13"/>
    </row>
    <row r="43" spans="1:9" ht="14.25" x14ac:dyDescent="0.2">
      <c r="A43" s="39" t="s">
        <v>38</v>
      </c>
      <c r="B43" s="29">
        <v>88</v>
      </c>
      <c r="C43" s="29">
        <v>19.25</v>
      </c>
      <c r="D43" s="30">
        <v>15.25</v>
      </c>
      <c r="F43" s="13"/>
      <c r="G43" s="13"/>
      <c r="H43" s="13"/>
      <c r="I43" s="13"/>
    </row>
    <row r="44" spans="1:9" ht="14.25" x14ac:dyDescent="0.2">
      <c r="A44" s="39" t="s">
        <v>39</v>
      </c>
      <c r="B44" s="29"/>
      <c r="C44" s="29"/>
      <c r="D44" s="30"/>
      <c r="F44" s="13"/>
      <c r="G44" s="13"/>
      <c r="H44" s="13"/>
      <c r="I44" s="13"/>
    </row>
    <row r="45" spans="1:9" ht="14.25" x14ac:dyDescent="0.2">
      <c r="A45" s="39" t="s">
        <v>40</v>
      </c>
      <c r="B45" s="29"/>
      <c r="C45" s="29"/>
      <c r="D45" s="30"/>
      <c r="F45" s="13"/>
      <c r="G45" s="13"/>
      <c r="H45" s="13"/>
      <c r="I45" s="13"/>
    </row>
    <row r="46" spans="1:9" ht="14.25" x14ac:dyDescent="0.2">
      <c r="A46" s="39" t="s">
        <v>41</v>
      </c>
      <c r="B46" s="29"/>
      <c r="C46" s="29"/>
      <c r="D46" s="30"/>
      <c r="F46" s="13"/>
      <c r="G46" s="13"/>
      <c r="H46" s="13"/>
      <c r="I46" s="13"/>
    </row>
    <row r="47" spans="1:9" ht="14.25" x14ac:dyDescent="0.2">
      <c r="A47" s="39" t="s">
        <v>42</v>
      </c>
      <c r="B47" s="29"/>
      <c r="C47" s="29"/>
      <c r="D47" s="30"/>
      <c r="F47" s="13"/>
      <c r="G47" s="13"/>
      <c r="H47" s="13"/>
      <c r="I47" s="13"/>
    </row>
    <row r="48" spans="1:9" ht="14.25" x14ac:dyDescent="0.2">
      <c r="A48" s="39" t="s">
        <v>43</v>
      </c>
      <c r="B48" s="29"/>
      <c r="C48" s="29"/>
      <c r="D48" s="30"/>
      <c r="F48" s="13"/>
      <c r="G48" s="13"/>
      <c r="H48" s="13"/>
      <c r="I48" s="13"/>
    </row>
    <row r="49" spans="1:9" ht="21.75" x14ac:dyDescent="0.2">
      <c r="A49" s="40" t="s">
        <v>44</v>
      </c>
      <c r="B49" s="29"/>
      <c r="C49" s="29"/>
      <c r="D49" s="30"/>
      <c r="F49" s="13"/>
      <c r="G49" s="13"/>
      <c r="H49" s="13"/>
      <c r="I49" s="13"/>
    </row>
    <row r="50" spans="1:9" ht="21.75" x14ac:dyDescent="0.2">
      <c r="A50" s="40" t="s">
        <v>45</v>
      </c>
      <c r="B50" s="29"/>
      <c r="C50" s="29">
        <v>7</v>
      </c>
      <c r="D50" s="30">
        <v>5.75</v>
      </c>
      <c r="F50" s="13"/>
      <c r="G50" s="13"/>
      <c r="H50" s="13"/>
      <c r="I50" s="13"/>
    </row>
    <row r="51" spans="1:9" ht="14.25" x14ac:dyDescent="0.2">
      <c r="A51" s="40" t="s">
        <v>46</v>
      </c>
      <c r="B51" s="29"/>
      <c r="C51" s="29">
        <v>1</v>
      </c>
      <c r="D51" s="30">
        <v>0.75</v>
      </c>
      <c r="F51" s="13"/>
      <c r="G51" s="13"/>
      <c r="H51" s="13"/>
      <c r="I51" s="13"/>
    </row>
    <row r="52" spans="1:9" ht="14.25" x14ac:dyDescent="0.2">
      <c r="A52" s="39" t="s">
        <v>47</v>
      </c>
      <c r="B52" s="29"/>
      <c r="C52" s="29"/>
      <c r="D52" s="30"/>
      <c r="F52" s="13"/>
      <c r="G52" s="13"/>
      <c r="H52" s="13"/>
      <c r="I52" s="13"/>
    </row>
    <row r="53" spans="1:9" ht="14.25" x14ac:dyDescent="0.2">
      <c r="A53" s="39" t="s">
        <v>48</v>
      </c>
      <c r="B53" s="29"/>
      <c r="C53" s="29"/>
      <c r="D53" s="30"/>
      <c r="F53" s="13"/>
      <c r="G53" s="13"/>
      <c r="H53" s="13"/>
      <c r="I53" s="13"/>
    </row>
    <row r="54" spans="1:9" ht="14.25" x14ac:dyDescent="0.2">
      <c r="A54" s="39" t="s">
        <v>49</v>
      </c>
      <c r="B54" s="29"/>
      <c r="C54" s="29"/>
      <c r="D54" s="30"/>
      <c r="F54" s="13"/>
      <c r="G54" s="13"/>
      <c r="H54" s="13"/>
      <c r="I54" s="13"/>
    </row>
    <row r="55" spans="1:9" ht="14.25" x14ac:dyDescent="0.2">
      <c r="A55" s="39" t="s">
        <v>50</v>
      </c>
      <c r="B55" s="29"/>
      <c r="C55" s="29">
        <v>28</v>
      </c>
      <c r="D55" s="30">
        <v>43.5</v>
      </c>
      <c r="F55" s="13"/>
      <c r="G55" s="13"/>
      <c r="H55" s="13"/>
      <c r="I55" s="13"/>
    </row>
    <row r="56" spans="1:9" ht="14.25" x14ac:dyDescent="0.2">
      <c r="A56" s="39" t="s">
        <v>51</v>
      </c>
      <c r="B56" s="29">
        <v>264</v>
      </c>
      <c r="C56" s="29">
        <v>54.142859999999999</v>
      </c>
      <c r="D56" s="30">
        <v>35.678570999999998</v>
      </c>
      <c r="F56" s="13"/>
      <c r="G56" s="13"/>
      <c r="H56" s="13"/>
      <c r="I56" s="13"/>
    </row>
    <row r="57" spans="1:9" ht="14.25" x14ac:dyDescent="0.2">
      <c r="A57" s="39" t="s">
        <v>52</v>
      </c>
      <c r="B57" s="29"/>
      <c r="C57" s="29"/>
      <c r="D57" s="30"/>
      <c r="F57" s="13"/>
      <c r="G57" s="13"/>
      <c r="H57" s="13"/>
      <c r="I57" s="13"/>
    </row>
    <row r="58" spans="1:9" ht="14.25" x14ac:dyDescent="0.2">
      <c r="A58" s="39" t="s">
        <v>53</v>
      </c>
      <c r="B58" s="29"/>
      <c r="C58" s="29">
        <v>33.5</v>
      </c>
      <c r="D58" s="30">
        <v>30.25</v>
      </c>
      <c r="F58" s="13"/>
      <c r="G58" s="13"/>
      <c r="H58" s="13"/>
      <c r="I58" s="13"/>
    </row>
    <row r="59" spans="1:9" ht="14.25" x14ac:dyDescent="0.2">
      <c r="A59" s="39" t="s">
        <v>54</v>
      </c>
      <c r="B59" s="29"/>
      <c r="C59" s="29"/>
      <c r="D59" s="30"/>
      <c r="F59" s="13"/>
      <c r="G59" s="13"/>
      <c r="H59" s="13"/>
      <c r="I59" s="13"/>
    </row>
    <row r="60" spans="1:9" ht="14.25" x14ac:dyDescent="0.2">
      <c r="A60" s="39" t="s">
        <v>55</v>
      </c>
      <c r="B60" s="29">
        <v>44</v>
      </c>
      <c r="C60" s="29">
        <v>73</v>
      </c>
      <c r="D60" s="30">
        <v>73</v>
      </c>
      <c r="F60" s="13"/>
      <c r="G60" s="13"/>
      <c r="H60" s="13"/>
      <c r="I60" s="13"/>
    </row>
    <row r="61" spans="1:9" ht="14.25" x14ac:dyDescent="0.2">
      <c r="A61" s="39" t="s">
        <v>56</v>
      </c>
      <c r="B61" s="29"/>
      <c r="C61" s="29"/>
      <c r="D61" s="30"/>
      <c r="F61" s="13"/>
      <c r="G61" s="13"/>
      <c r="H61" s="13"/>
      <c r="I61" s="13"/>
    </row>
    <row r="62" spans="1:9" ht="14.25" x14ac:dyDescent="0.2">
      <c r="A62" s="39" t="s">
        <v>57</v>
      </c>
      <c r="B62" s="29"/>
      <c r="C62" s="29"/>
      <c r="D62" s="30"/>
      <c r="F62" s="13"/>
      <c r="G62" s="13"/>
      <c r="H62" s="13"/>
      <c r="I62" s="13"/>
    </row>
    <row r="63" spans="1:9" ht="14.25" x14ac:dyDescent="0.2">
      <c r="A63" s="39" t="s">
        <v>58</v>
      </c>
      <c r="B63" s="29">
        <v>88</v>
      </c>
      <c r="C63" s="29">
        <v>19</v>
      </c>
      <c r="D63" s="30">
        <v>14.75</v>
      </c>
      <c r="F63" s="13"/>
      <c r="G63" s="13"/>
      <c r="H63" s="13"/>
      <c r="I63" s="13"/>
    </row>
    <row r="64" spans="1:9" ht="14.25" x14ac:dyDescent="0.2">
      <c r="A64" s="39" t="s">
        <v>59</v>
      </c>
      <c r="B64" s="29">
        <v>836</v>
      </c>
      <c r="C64" s="29">
        <v>67.25</v>
      </c>
      <c r="D64" s="30">
        <v>66.75</v>
      </c>
      <c r="F64" s="13"/>
      <c r="G64" s="13"/>
      <c r="H64" s="13"/>
      <c r="I64" s="13"/>
    </row>
    <row r="65" spans="1:9" ht="14.25" x14ac:dyDescent="0.2">
      <c r="A65" s="39" t="s">
        <v>60</v>
      </c>
      <c r="B65" s="29"/>
      <c r="C65" s="29"/>
      <c r="D65" s="30"/>
      <c r="F65" s="13"/>
      <c r="G65" s="13"/>
      <c r="H65" s="13"/>
      <c r="I65" s="13"/>
    </row>
    <row r="66" spans="1:9" ht="14.25" x14ac:dyDescent="0.2">
      <c r="A66" s="39" t="s">
        <v>61</v>
      </c>
      <c r="B66" s="29"/>
      <c r="C66" s="29"/>
      <c r="D66" s="30"/>
      <c r="F66" s="13"/>
      <c r="G66" s="13"/>
      <c r="H66" s="13"/>
      <c r="I66" s="13"/>
    </row>
    <row r="67" spans="1:9" ht="14.25" x14ac:dyDescent="0.2">
      <c r="A67" s="39" t="s">
        <v>62</v>
      </c>
      <c r="B67" s="29">
        <v>176</v>
      </c>
      <c r="C67" s="29">
        <v>46.5</v>
      </c>
      <c r="D67" s="30">
        <v>46.25</v>
      </c>
      <c r="F67" s="13"/>
      <c r="G67" s="13"/>
      <c r="H67" s="13"/>
      <c r="I67" s="13"/>
    </row>
    <row r="68" spans="1:9" ht="14.25" x14ac:dyDescent="0.2">
      <c r="A68" s="39" t="s">
        <v>63</v>
      </c>
      <c r="B68" s="29"/>
      <c r="C68" s="29"/>
      <c r="D68" s="30"/>
      <c r="F68" s="13"/>
      <c r="G68" s="13"/>
      <c r="H68" s="13"/>
      <c r="I68" s="13"/>
    </row>
    <row r="69" spans="1:9" ht="14.25" x14ac:dyDescent="0.2">
      <c r="A69" s="39" t="s">
        <v>64</v>
      </c>
      <c r="B69" s="29"/>
      <c r="C69" s="29"/>
      <c r="D69" s="30"/>
      <c r="F69" s="13"/>
      <c r="G69" s="13"/>
      <c r="H69" s="13"/>
      <c r="I69" s="13"/>
    </row>
    <row r="70" spans="1:9" ht="14.25" x14ac:dyDescent="0.2">
      <c r="A70" s="39" t="s">
        <v>65</v>
      </c>
      <c r="B70" s="29"/>
      <c r="C70" s="29"/>
      <c r="D70" s="30"/>
      <c r="F70" s="13"/>
      <c r="G70" s="13"/>
      <c r="H70" s="13"/>
      <c r="I70" s="13"/>
    </row>
    <row r="71" spans="1:9" ht="14.25" x14ac:dyDescent="0.2">
      <c r="A71" s="39" t="s">
        <v>66</v>
      </c>
      <c r="B71" s="29"/>
      <c r="C71" s="29"/>
      <c r="D71" s="30"/>
      <c r="F71" s="13"/>
      <c r="G71" s="13"/>
      <c r="H71" s="13"/>
      <c r="I71" s="13"/>
    </row>
    <row r="72" spans="1:9" ht="14.25" x14ac:dyDescent="0.2">
      <c r="A72" s="39" t="s">
        <v>67</v>
      </c>
      <c r="B72" s="29"/>
      <c r="C72" s="29"/>
      <c r="D72" s="30"/>
      <c r="F72" s="13"/>
      <c r="G72" s="13"/>
      <c r="H72" s="13"/>
      <c r="I72" s="13"/>
    </row>
    <row r="73" spans="1:9" ht="14.25" x14ac:dyDescent="0.2">
      <c r="A73" s="39" t="s">
        <v>68</v>
      </c>
      <c r="B73" s="29"/>
      <c r="C73" s="29"/>
      <c r="D73" s="30"/>
      <c r="F73" s="13"/>
      <c r="G73" s="13"/>
      <c r="H73" s="13"/>
      <c r="I73" s="13"/>
    </row>
    <row r="74" spans="1:9" ht="14.25" x14ac:dyDescent="0.2">
      <c r="A74" s="39" t="s">
        <v>69</v>
      </c>
      <c r="B74" s="29"/>
      <c r="C74" s="29"/>
      <c r="D74" s="30"/>
      <c r="F74" s="13"/>
      <c r="G74" s="13"/>
      <c r="H74" s="13"/>
      <c r="I74" s="13"/>
    </row>
    <row r="75" spans="1:9" ht="14.25" x14ac:dyDescent="0.2">
      <c r="A75" s="39" t="s">
        <v>70</v>
      </c>
      <c r="B75" s="29"/>
      <c r="C75" s="29"/>
      <c r="D75" s="30"/>
      <c r="F75" s="13"/>
      <c r="G75" s="13"/>
      <c r="H75" s="13"/>
      <c r="I75" s="13"/>
    </row>
    <row r="76" spans="1:9" ht="14.25" x14ac:dyDescent="0.2">
      <c r="A76" s="39" t="s">
        <v>71</v>
      </c>
      <c r="B76" s="29"/>
      <c r="C76" s="29"/>
      <c r="D76" s="30"/>
      <c r="F76" s="13"/>
      <c r="G76" s="13"/>
      <c r="H76" s="13"/>
      <c r="I76" s="13"/>
    </row>
    <row r="77" spans="1:9" ht="14.25" x14ac:dyDescent="0.2">
      <c r="A77" s="39" t="s">
        <v>72</v>
      </c>
      <c r="B77" s="29"/>
      <c r="C77" s="29"/>
      <c r="D77" s="30"/>
      <c r="F77" s="13"/>
      <c r="G77" s="13"/>
      <c r="H77" s="13"/>
      <c r="I77" s="13"/>
    </row>
    <row r="78" spans="1:9" ht="14.25" x14ac:dyDescent="0.2">
      <c r="A78" s="39" t="s">
        <v>73</v>
      </c>
      <c r="B78" s="29"/>
      <c r="C78" s="29"/>
      <c r="D78" s="30"/>
      <c r="F78" s="13"/>
      <c r="G78" s="13"/>
      <c r="H78" s="13"/>
      <c r="I78" s="13"/>
    </row>
    <row r="79" spans="1:9" ht="14.25" x14ac:dyDescent="0.2">
      <c r="A79" s="39" t="s">
        <v>74</v>
      </c>
      <c r="B79" s="29"/>
      <c r="C79" s="29"/>
      <c r="D79" s="30"/>
      <c r="F79" s="13"/>
      <c r="G79" s="13"/>
      <c r="H79" s="13"/>
      <c r="I79" s="13"/>
    </row>
    <row r="80" spans="1:9" ht="14.25" x14ac:dyDescent="0.2">
      <c r="A80" s="39" t="s">
        <v>75</v>
      </c>
      <c r="B80" s="29"/>
      <c r="C80" s="29"/>
      <c r="D80" s="30"/>
      <c r="F80" s="13"/>
      <c r="G80" s="13"/>
      <c r="H80" s="13"/>
      <c r="I80" s="13"/>
    </row>
    <row r="81" spans="1:9" ht="14.25" x14ac:dyDescent="0.2">
      <c r="A81" s="39" t="s">
        <v>76</v>
      </c>
      <c r="B81" s="29">
        <v>352</v>
      </c>
      <c r="C81" s="29"/>
      <c r="D81" s="30"/>
      <c r="F81" s="13"/>
      <c r="G81" s="13"/>
      <c r="H81" s="13"/>
      <c r="I81" s="13"/>
    </row>
    <row r="82" spans="1:9" ht="14.25" x14ac:dyDescent="0.2">
      <c r="A82" s="39" t="s">
        <v>77</v>
      </c>
      <c r="B82" s="29"/>
      <c r="C82" s="29"/>
      <c r="D82" s="30"/>
      <c r="F82" s="13"/>
      <c r="G82" s="13"/>
      <c r="H82" s="13"/>
      <c r="I82" s="13"/>
    </row>
    <row r="83" spans="1:9" ht="14.25" x14ac:dyDescent="0.2">
      <c r="A83" s="39" t="s">
        <v>78</v>
      </c>
      <c r="B83" s="29"/>
      <c r="C83" s="29">
        <v>100.25</v>
      </c>
      <c r="D83" s="30">
        <v>68.25</v>
      </c>
      <c r="F83" s="13"/>
      <c r="G83" s="13"/>
      <c r="H83" s="13"/>
      <c r="I83" s="13"/>
    </row>
    <row r="84" spans="1:9" ht="14.25" x14ac:dyDescent="0.2">
      <c r="A84" s="39" t="s">
        <v>79</v>
      </c>
      <c r="B84" s="29"/>
      <c r="C84" s="29"/>
      <c r="D84" s="30"/>
      <c r="F84" s="13"/>
      <c r="G84" s="13"/>
      <c r="H84" s="13"/>
      <c r="I84" s="13"/>
    </row>
    <row r="85" spans="1:9" ht="14.25" x14ac:dyDescent="0.2">
      <c r="A85" s="39" t="s">
        <v>80</v>
      </c>
      <c r="B85" s="29">
        <v>1100</v>
      </c>
      <c r="C85" s="29">
        <v>174.33333300000001</v>
      </c>
      <c r="D85" s="30">
        <f>59.75+64.333333</f>
        <v>124.083333</v>
      </c>
      <c r="F85" s="13"/>
      <c r="G85" s="13"/>
      <c r="H85" s="13"/>
      <c r="I85" s="13"/>
    </row>
    <row r="86" spans="1:9" ht="14.25" x14ac:dyDescent="0.2">
      <c r="A86" s="39" t="s">
        <v>81</v>
      </c>
      <c r="B86" s="29">
        <v>88</v>
      </c>
      <c r="C86" s="29">
        <v>58.5</v>
      </c>
      <c r="D86" s="30">
        <v>50.25</v>
      </c>
      <c r="F86" s="13"/>
      <c r="G86" s="13"/>
      <c r="H86" s="13"/>
      <c r="I86" s="13"/>
    </row>
    <row r="87" spans="1:9" ht="14.25" x14ac:dyDescent="0.2">
      <c r="A87" s="39" t="s">
        <v>82</v>
      </c>
      <c r="B87" s="29">
        <v>132</v>
      </c>
      <c r="C87" s="29">
        <v>30.5</v>
      </c>
      <c r="D87" s="30">
        <v>30.5</v>
      </c>
      <c r="F87" s="13"/>
      <c r="G87" s="13"/>
      <c r="H87" s="13"/>
      <c r="I87" s="13"/>
    </row>
    <row r="88" spans="1:9" ht="14.25" x14ac:dyDescent="0.2">
      <c r="A88" s="39" t="s">
        <v>83</v>
      </c>
      <c r="B88" s="29"/>
      <c r="C88" s="29"/>
      <c r="D88" s="30"/>
      <c r="F88" s="13"/>
      <c r="G88" s="13"/>
      <c r="H88" s="13"/>
      <c r="I88" s="13"/>
    </row>
    <row r="89" spans="1:9" ht="14.25" x14ac:dyDescent="0.2">
      <c r="A89" s="39" t="s">
        <v>84</v>
      </c>
      <c r="B89" s="29">
        <v>176</v>
      </c>
      <c r="C89" s="29">
        <v>48</v>
      </c>
      <c r="D89" s="30">
        <v>41.5</v>
      </c>
      <c r="F89" s="13"/>
      <c r="G89" s="13"/>
      <c r="H89" s="13"/>
      <c r="I89" s="13"/>
    </row>
    <row r="90" spans="1:9" ht="14.25" x14ac:dyDescent="0.2">
      <c r="A90" s="39" t="s">
        <v>85</v>
      </c>
      <c r="B90" s="29">
        <v>396</v>
      </c>
      <c r="C90" s="29">
        <v>79.5</v>
      </c>
      <c r="D90" s="30">
        <v>83.75</v>
      </c>
      <c r="F90" s="13"/>
      <c r="G90" s="13"/>
      <c r="H90" s="13"/>
      <c r="I90" s="13"/>
    </row>
    <row r="91" spans="1:9" ht="14.25" x14ac:dyDescent="0.2">
      <c r="A91" s="39" t="s">
        <v>86</v>
      </c>
      <c r="B91" s="29"/>
      <c r="C91" s="29"/>
      <c r="D91" s="30"/>
      <c r="F91" s="13"/>
      <c r="G91" s="13"/>
      <c r="H91" s="13"/>
      <c r="I91" s="13"/>
    </row>
    <row r="92" spans="1:9" ht="14.25" x14ac:dyDescent="0.2">
      <c r="A92" s="39" t="s">
        <v>87</v>
      </c>
      <c r="B92" s="29">
        <v>176</v>
      </c>
      <c r="C92" s="29">
        <v>18.5</v>
      </c>
      <c r="D92" s="30">
        <v>27.25</v>
      </c>
      <c r="F92" s="13"/>
      <c r="G92" s="13"/>
      <c r="H92" s="13"/>
      <c r="I92" s="13"/>
    </row>
    <row r="93" spans="1:9" ht="14.25" x14ac:dyDescent="0.2">
      <c r="A93" s="41" t="s">
        <v>88</v>
      </c>
      <c r="B93" s="24"/>
      <c r="C93" s="24"/>
      <c r="D93" s="25"/>
      <c r="F93" s="13"/>
      <c r="G93" s="13"/>
      <c r="H93" s="13"/>
      <c r="I93" s="13"/>
    </row>
    <row r="94" spans="1:9" ht="33.75" customHeight="1" x14ac:dyDescent="0.2">
      <c r="A94" s="9" t="s">
        <v>89</v>
      </c>
      <c r="B94" s="10"/>
      <c r="C94" s="10"/>
      <c r="D94" s="10"/>
      <c r="E94" s="10"/>
      <c r="F94" s="10"/>
    </row>
    <row r="95" spans="1:9" x14ac:dyDescent="0.15">
      <c r="A95" s="47" t="s">
        <v>3</v>
      </c>
      <c r="B95" s="47" t="s">
        <v>90</v>
      </c>
      <c r="C95" s="50" t="s">
        <v>91</v>
      </c>
      <c r="D95" s="50"/>
      <c r="E95" s="50"/>
      <c r="F95" s="50"/>
    </row>
    <row r="96" spans="1:9" x14ac:dyDescent="0.15">
      <c r="A96" s="48"/>
      <c r="B96" s="48"/>
      <c r="C96" s="50" t="s">
        <v>6</v>
      </c>
      <c r="D96" s="50"/>
      <c r="E96" s="50" t="s">
        <v>7</v>
      </c>
      <c r="F96" s="50"/>
    </row>
    <row r="97" spans="1:6" ht="21" x14ac:dyDescent="0.15">
      <c r="A97" s="49"/>
      <c r="B97" s="49"/>
      <c r="C97" s="14" t="s">
        <v>8</v>
      </c>
      <c r="D97" s="15" t="s">
        <v>9</v>
      </c>
      <c r="E97" s="14" t="s">
        <v>8</v>
      </c>
      <c r="F97" s="15" t="s">
        <v>9</v>
      </c>
    </row>
    <row r="98" spans="1:6" ht="16.5" customHeight="1" x14ac:dyDescent="0.15">
      <c r="A98" s="16" t="s">
        <v>10</v>
      </c>
      <c r="B98" s="17">
        <f>SUM(B99:B99)</f>
        <v>0</v>
      </c>
      <c r="C98" s="18">
        <f>SUM(C99:C99)</f>
        <v>0</v>
      </c>
      <c r="D98" s="19">
        <f>SUM(D99:D99)</f>
        <v>0</v>
      </c>
      <c r="E98" s="18">
        <f>SUM(E99:E99)</f>
        <v>0</v>
      </c>
      <c r="F98" s="19">
        <f>SUM(F99:F99)</f>
        <v>0</v>
      </c>
    </row>
    <row r="99" spans="1:6" ht="18.75" customHeight="1" x14ac:dyDescent="0.15">
      <c r="A99" s="20" t="s">
        <v>92</v>
      </c>
      <c r="B99" s="21"/>
      <c r="C99" s="21"/>
      <c r="D99" s="22"/>
      <c r="E99" s="21"/>
      <c r="F99" s="22"/>
    </row>
    <row r="100" spans="1:6" ht="20.25" customHeight="1" x14ac:dyDescent="0.15">
      <c r="A100" s="16" t="s">
        <v>93</v>
      </c>
      <c r="B100" s="17">
        <f>SUM(B101:B101)</f>
        <v>1144</v>
      </c>
      <c r="C100" s="18">
        <f>SUM(C101:C101)</f>
        <v>906.4</v>
      </c>
      <c r="D100" s="19">
        <f>SUM(D101:D101)</f>
        <v>0</v>
      </c>
      <c r="E100" s="18">
        <f>SUM(E101:E101)</f>
        <v>906.4</v>
      </c>
      <c r="F100" s="19">
        <f>SUM(F101:F101)</f>
        <v>0</v>
      </c>
    </row>
    <row r="101" spans="1:6" ht="18.75" customHeight="1" x14ac:dyDescent="0.15">
      <c r="A101" s="42" t="s">
        <v>92</v>
      </c>
      <c r="B101" s="43">
        <v>1144</v>
      </c>
      <c r="C101" s="43">
        <v>906.4</v>
      </c>
      <c r="D101" s="44"/>
      <c r="E101" s="43">
        <v>906.4</v>
      </c>
      <c r="F101" s="44"/>
    </row>
    <row r="209" spans="1:1" hidden="1" x14ac:dyDescent="0.15">
      <c r="A209" s="45">
        <f>SUM(A7:F102)</f>
        <v>23392.742860660008</v>
      </c>
    </row>
    <row r="210" spans="1:1" hidden="1" x14ac:dyDescent="0.15"/>
  </sheetData>
  <mergeCells count="14">
    <mergeCell ref="A22:A23"/>
    <mergeCell ref="B22:B23"/>
    <mergeCell ref="C22:D22"/>
    <mergeCell ref="A95:A97"/>
    <mergeCell ref="B95:B97"/>
    <mergeCell ref="C95:F95"/>
    <mergeCell ref="C96:D96"/>
    <mergeCell ref="E96:F96"/>
    <mergeCell ref="A6:F6"/>
    <mergeCell ref="A8:A10"/>
    <mergeCell ref="B8:B10"/>
    <mergeCell ref="C8:F8"/>
    <mergeCell ref="C9:D9"/>
    <mergeCell ref="E9:F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0"/>
  <sheetViews>
    <sheetView workbookViewId="0">
      <selection sqref="A1:XFD1048576"/>
    </sheetView>
  </sheetViews>
  <sheetFormatPr baseColWidth="10" defaultColWidth="12.5703125" defaultRowHeight="10.5" x14ac:dyDescent="0.15"/>
  <cols>
    <col min="1" max="1" width="30.85546875" style="12" customWidth="1"/>
    <col min="2" max="6" width="15.7109375" style="12" customWidth="1"/>
    <col min="7" max="9" width="11.7109375" style="12" customWidth="1"/>
    <col min="10" max="10" width="11.140625" style="12" customWidth="1"/>
    <col min="11" max="11" width="9.28515625" style="12" customWidth="1"/>
    <col min="12" max="12" width="7.7109375" style="12" customWidth="1"/>
    <col min="13" max="13" width="13.140625" style="12" customWidth="1"/>
    <col min="14" max="14" width="2.42578125" style="8" customWidth="1"/>
    <col min="15" max="16" width="13.140625" style="8" customWidth="1"/>
    <col min="17" max="256" width="12.5703125" style="8"/>
    <col min="257" max="257" width="30.85546875" style="8" customWidth="1"/>
    <col min="258" max="262" width="15.7109375" style="8" customWidth="1"/>
    <col min="263" max="265" width="11.7109375" style="8" customWidth="1"/>
    <col min="266" max="266" width="11.140625" style="8" customWidth="1"/>
    <col min="267" max="267" width="9.28515625" style="8" customWidth="1"/>
    <col min="268" max="268" width="7.7109375" style="8" customWidth="1"/>
    <col min="269" max="269" width="13.140625" style="8" customWidth="1"/>
    <col min="270" max="270" width="2.42578125" style="8" customWidth="1"/>
    <col min="271" max="272" width="13.140625" style="8" customWidth="1"/>
    <col min="273" max="512" width="12.5703125" style="8"/>
    <col min="513" max="513" width="30.85546875" style="8" customWidth="1"/>
    <col min="514" max="518" width="15.7109375" style="8" customWidth="1"/>
    <col min="519" max="521" width="11.7109375" style="8" customWidth="1"/>
    <col min="522" max="522" width="11.140625" style="8" customWidth="1"/>
    <col min="523" max="523" width="9.28515625" style="8" customWidth="1"/>
    <col min="524" max="524" width="7.7109375" style="8" customWidth="1"/>
    <col min="525" max="525" width="13.140625" style="8" customWidth="1"/>
    <col min="526" max="526" width="2.42578125" style="8" customWidth="1"/>
    <col min="527" max="528" width="13.140625" style="8" customWidth="1"/>
    <col min="529" max="768" width="12.5703125" style="8"/>
    <col min="769" max="769" width="30.85546875" style="8" customWidth="1"/>
    <col min="770" max="774" width="15.7109375" style="8" customWidth="1"/>
    <col min="775" max="777" width="11.7109375" style="8" customWidth="1"/>
    <col min="778" max="778" width="11.140625" style="8" customWidth="1"/>
    <col min="779" max="779" width="9.28515625" style="8" customWidth="1"/>
    <col min="780" max="780" width="7.7109375" style="8" customWidth="1"/>
    <col min="781" max="781" width="13.140625" style="8" customWidth="1"/>
    <col min="782" max="782" width="2.42578125" style="8" customWidth="1"/>
    <col min="783" max="784" width="13.140625" style="8" customWidth="1"/>
    <col min="785" max="1024" width="12.5703125" style="8"/>
    <col min="1025" max="1025" width="30.85546875" style="8" customWidth="1"/>
    <col min="1026" max="1030" width="15.7109375" style="8" customWidth="1"/>
    <col min="1031" max="1033" width="11.7109375" style="8" customWidth="1"/>
    <col min="1034" max="1034" width="11.140625" style="8" customWidth="1"/>
    <col min="1035" max="1035" width="9.28515625" style="8" customWidth="1"/>
    <col min="1036" max="1036" width="7.7109375" style="8" customWidth="1"/>
    <col min="1037" max="1037" width="13.140625" style="8" customWidth="1"/>
    <col min="1038" max="1038" width="2.42578125" style="8" customWidth="1"/>
    <col min="1039" max="1040" width="13.140625" style="8" customWidth="1"/>
    <col min="1041" max="1280" width="12.5703125" style="8"/>
    <col min="1281" max="1281" width="30.85546875" style="8" customWidth="1"/>
    <col min="1282" max="1286" width="15.7109375" style="8" customWidth="1"/>
    <col min="1287" max="1289" width="11.7109375" style="8" customWidth="1"/>
    <col min="1290" max="1290" width="11.140625" style="8" customWidth="1"/>
    <col min="1291" max="1291" width="9.28515625" style="8" customWidth="1"/>
    <col min="1292" max="1292" width="7.7109375" style="8" customWidth="1"/>
    <col min="1293" max="1293" width="13.140625" style="8" customWidth="1"/>
    <col min="1294" max="1294" width="2.42578125" style="8" customWidth="1"/>
    <col min="1295" max="1296" width="13.140625" style="8" customWidth="1"/>
    <col min="1297" max="1536" width="12.5703125" style="8"/>
    <col min="1537" max="1537" width="30.85546875" style="8" customWidth="1"/>
    <col min="1538" max="1542" width="15.7109375" style="8" customWidth="1"/>
    <col min="1543" max="1545" width="11.7109375" style="8" customWidth="1"/>
    <col min="1546" max="1546" width="11.140625" style="8" customWidth="1"/>
    <col min="1547" max="1547" width="9.28515625" style="8" customWidth="1"/>
    <col min="1548" max="1548" width="7.7109375" style="8" customWidth="1"/>
    <col min="1549" max="1549" width="13.140625" style="8" customWidth="1"/>
    <col min="1550" max="1550" width="2.42578125" style="8" customWidth="1"/>
    <col min="1551" max="1552" width="13.140625" style="8" customWidth="1"/>
    <col min="1553" max="1792" width="12.5703125" style="8"/>
    <col min="1793" max="1793" width="30.85546875" style="8" customWidth="1"/>
    <col min="1794" max="1798" width="15.7109375" style="8" customWidth="1"/>
    <col min="1799" max="1801" width="11.7109375" style="8" customWidth="1"/>
    <col min="1802" max="1802" width="11.140625" style="8" customWidth="1"/>
    <col min="1803" max="1803" width="9.28515625" style="8" customWidth="1"/>
    <col min="1804" max="1804" width="7.7109375" style="8" customWidth="1"/>
    <col min="1805" max="1805" width="13.140625" style="8" customWidth="1"/>
    <col min="1806" max="1806" width="2.42578125" style="8" customWidth="1"/>
    <col min="1807" max="1808" width="13.140625" style="8" customWidth="1"/>
    <col min="1809" max="2048" width="12.5703125" style="8"/>
    <col min="2049" max="2049" width="30.85546875" style="8" customWidth="1"/>
    <col min="2050" max="2054" width="15.7109375" style="8" customWidth="1"/>
    <col min="2055" max="2057" width="11.7109375" style="8" customWidth="1"/>
    <col min="2058" max="2058" width="11.140625" style="8" customWidth="1"/>
    <col min="2059" max="2059" width="9.28515625" style="8" customWidth="1"/>
    <col min="2060" max="2060" width="7.7109375" style="8" customWidth="1"/>
    <col min="2061" max="2061" width="13.140625" style="8" customWidth="1"/>
    <col min="2062" max="2062" width="2.42578125" style="8" customWidth="1"/>
    <col min="2063" max="2064" width="13.140625" style="8" customWidth="1"/>
    <col min="2065" max="2304" width="12.5703125" style="8"/>
    <col min="2305" max="2305" width="30.85546875" style="8" customWidth="1"/>
    <col min="2306" max="2310" width="15.7109375" style="8" customWidth="1"/>
    <col min="2311" max="2313" width="11.7109375" style="8" customWidth="1"/>
    <col min="2314" max="2314" width="11.140625" style="8" customWidth="1"/>
    <col min="2315" max="2315" width="9.28515625" style="8" customWidth="1"/>
    <col min="2316" max="2316" width="7.7109375" style="8" customWidth="1"/>
    <col min="2317" max="2317" width="13.140625" style="8" customWidth="1"/>
    <col min="2318" max="2318" width="2.42578125" style="8" customWidth="1"/>
    <col min="2319" max="2320" width="13.140625" style="8" customWidth="1"/>
    <col min="2321" max="2560" width="12.5703125" style="8"/>
    <col min="2561" max="2561" width="30.85546875" style="8" customWidth="1"/>
    <col min="2562" max="2566" width="15.7109375" style="8" customWidth="1"/>
    <col min="2567" max="2569" width="11.7109375" style="8" customWidth="1"/>
    <col min="2570" max="2570" width="11.140625" style="8" customWidth="1"/>
    <col min="2571" max="2571" width="9.28515625" style="8" customWidth="1"/>
    <col min="2572" max="2572" width="7.7109375" style="8" customWidth="1"/>
    <col min="2573" max="2573" width="13.140625" style="8" customWidth="1"/>
    <col min="2574" max="2574" width="2.42578125" style="8" customWidth="1"/>
    <col min="2575" max="2576" width="13.140625" style="8" customWidth="1"/>
    <col min="2577" max="2816" width="12.5703125" style="8"/>
    <col min="2817" max="2817" width="30.85546875" style="8" customWidth="1"/>
    <col min="2818" max="2822" width="15.7109375" style="8" customWidth="1"/>
    <col min="2823" max="2825" width="11.7109375" style="8" customWidth="1"/>
    <col min="2826" max="2826" width="11.140625" style="8" customWidth="1"/>
    <col min="2827" max="2827" width="9.28515625" style="8" customWidth="1"/>
    <col min="2828" max="2828" width="7.7109375" style="8" customWidth="1"/>
    <col min="2829" max="2829" width="13.140625" style="8" customWidth="1"/>
    <col min="2830" max="2830" width="2.42578125" style="8" customWidth="1"/>
    <col min="2831" max="2832" width="13.140625" style="8" customWidth="1"/>
    <col min="2833" max="3072" width="12.5703125" style="8"/>
    <col min="3073" max="3073" width="30.85546875" style="8" customWidth="1"/>
    <col min="3074" max="3078" width="15.7109375" style="8" customWidth="1"/>
    <col min="3079" max="3081" width="11.7109375" style="8" customWidth="1"/>
    <col min="3082" max="3082" width="11.140625" style="8" customWidth="1"/>
    <col min="3083" max="3083" width="9.28515625" style="8" customWidth="1"/>
    <col min="3084" max="3084" width="7.7109375" style="8" customWidth="1"/>
    <col min="3085" max="3085" width="13.140625" style="8" customWidth="1"/>
    <col min="3086" max="3086" width="2.42578125" style="8" customWidth="1"/>
    <col min="3087" max="3088" width="13.140625" style="8" customWidth="1"/>
    <col min="3089" max="3328" width="12.5703125" style="8"/>
    <col min="3329" max="3329" width="30.85546875" style="8" customWidth="1"/>
    <col min="3330" max="3334" width="15.7109375" style="8" customWidth="1"/>
    <col min="3335" max="3337" width="11.7109375" style="8" customWidth="1"/>
    <col min="3338" max="3338" width="11.140625" style="8" customWidth="1"/>
    <col min="3339" max="3339" width="9.28515625" style="8" customWidth="1"/>
    <col min="3340" max="3340" width="7.7109375" style="8" customWidth="1"/>
    <col min="3341" max="3341" width="13.140625" style="8" customWidth="1"/>
    <col min="3342" max="3342" width="2.42578125" style="8" customWidth="1"/>
    <col min="3343" max="3344" width="13.140625" style="8" customWidth="1"/>
    <col min="3345" max="3584" width="12.5703125" style="8"/>
    <col min="3585" max="3585" width="30.85546875" style="8" customWidth="1"/>
    <col min="3586" max="3590" width="15.7109375" style="8" customWidth="1"/>
    <col min="3591" max="3593" width="11.7109375" style="8" customWidth="1"/>
    <col min="3594" max="3594" width="11.140625" style="8" customWidth="1"/>
    <col min="3595" max="3595" width="9.28515625" style="8" customWidth="1"/>
    <col min="3596" max="3596" width="7.7109375" style="8" customWidth="1"/>
    <col min="3597" max="3597" width="13.140625" style="8" customWidth="1"/>
    <col min="3598" max="3598" width="2.42578125" style="8" customWidth="1"/>
    <col min="3599" max="3600" width="13.140625" style="8" customWidth="1"/>
    <col min="3601" max="3840" width="12.5703125" style="8"/>
    <col min="3841" max="3841" width="30.85546875" style="8" customWidth="1"/>
    <col min="3842" max="3846" width="15.7109375" style="8" customWidth="1"/>
    <col min="3847" max="3849" width="11.7109375" style="8" customWidth="1"/>
    <col min="3850" max="3850" width="11.140625" style="8" customWidth="1"/>
    <col min="3851" max="3851" width="9.28515625" style="8" customWidth="1"/>
    <col min="3852" max="3852" width="7.7109375" style="8" customWidth="1"/>
    <col min="3853" max="3853" width="13.140625" style="8" customWidth="1"/>
    <col min="3854" max="3854" width="2.42578125" style="8" customWidth="1"/>
    <col min="3855" max="3856" width="13.140625" style="8" customWidth="1"/>
    <col min="3857" max="4096" width="12.5703125" style="8"/>
    <col min="4097" max="4097" width="30.85546875" style="8" customWidth="1"/>
    <col min="4098" max="4102" width="15.7109375" style="8" customWidth="1"/>
    <col min="4103" max="4105" width="11.7109375" style="8" customWidth="1"/>
    <col min="4106" max="4106" width="11.140625" style="8" customWidth="1"/>
    <col min="4107" max="4107" width="9.28515625" style="8" customWidth="1"/>
    <col min="4108" max="4108" width="7.7109375" style="8" customWidth="1"/>
    <col min="4109" max="4109" width="13.140625" style="8" customWidth="1"/>
    <col min="4110" max="4110" width="2.42578125" style="8" customWidth="1"/>
    <col min="4111" max="4112" width="13.140625" style="8" customWidth="1"/>
    <col min="4113" max="4352" width="12.5703125" style="8"/>
    <col min="4353" max="4353" width="30.85546875" style="8" customWidth="1"/>
    <col min="4354" max="4358" width="15.7109375" style="8" customWidth="1"/>
    <col min="4359" max="4361" width="11.7109375" style="8" customWidth="1"/>
    <col min="4362" max="4362" width="11.140625" style="8" customWidth="1"/>
    <col min="4363" max="4363" width="9.28515625" style="8" customWidth="1"/>
    <col min="4364" max="4364" width="7.7109375" style="8" customWidth="1"/>
    <col min="4365" max="4365" width="13.140625" style="8" customWidth="1"/>
    <col min="4366" max="4366" width="2.42578125" style="8" customWidth="1"/>
    <col min="4367" max="4368" width="13.140625" style="8" customWidth="1"/>
    <col min="4369" max="4608" width="12.5703125" style="8"/>
    <col min="4609" max="4609" width="30.85546875" style="8" customWidth="1"/>
    <col min="4610" max="4614" width="15.7109375" style="8" customWidth="1"/>
    <col min="4615" max="4617" width="11.7109375" style="8" customWidth="1"/>
    <col min="4618" max="4618" width="11.140625" style="8" customWidth="1"/>
    <col min="4619" max="4619" width="9.28515625" style="8" customWidth="1"/>
    <col min="4620" max="4620" width="7.7109375" style="8" customWidth="1"/>
    <col min="4621" max="4621" width="13.140625" style="8" customWidth="1"/>
    <col min="4622" max="4622" width="2.42578125" style="8" customWidth="1"/>
    <col min="4623" max="4624" width="13.140625" style="8" customWidth="1"/>
    <col min="4625" max="4864" width="12.5703125" style="8"/>
    <col min="4865" max="4865" width="30.85546875" style="8" customWidth="1"/>
    <col min="4866" max="4870" width="15.7109375" style="8" customWidth="1"/>
    <col min="4871" max="4873" width="11.7109375" style="8" customWidth="1"/>
    <col min="4874" max="4874" width="11.140625" style="8" customWidth="1"/>
    <col min="4875" max="4875" width="9.28515625" style="8" customWidth="1"/>
    <col min="4876" max="4876" width="7.7109375" style="8" customWidth="1"/>
    <col min="4877" max="4877" width="13.140625" style="8" customWidth="1"/>
    <col min="4878" max="4878" width="2.42578125" style="8" customWidth="1"/>
    <col min="4879" max="4880" width="13.140625" style="8" customWidth="1"/>
    <col min="4881" max="5120" width="12.5703125" style="8"/>
    <col min="5121" max="5121" width="30.85546875" style="8" customWidth="1"/>
    <col min="5122" max="5126" width="15.7109375" style="8" customWidth="1"/>
    <col min="5127" max="5129" width="11.7109375" style="8" customWidth="1"/>
    <col min="5130" max="5130" width="11.140625" style="8" customWidth="1"/>
    <col min="5131" max="5131" width="9.28515625" style="8" customWidth="1"/>
    <col min="5132" max="5132" width="7.7109375" style="8" customWidth="1"/>
    <col min="5133" max="5133" width="13.140625" style="8" customWidth="1"/>
    <col min="5134" max="5134" width="2.42578125" style="8" customWidth="1"/>
    <col min="5135" max="5136" width="13.140625" style="8" customWidth="1"/>
    <col min="5137" max="5376" width="12.5703125" style="8"/>
    <col min="5377" max="5377" width="30.85546875" style="8" customWidth="1"/>
    <col min="5378" max="5382" width="15.7109375" style="8" customWidth="1"/>
    <col min="5383" max="5385" width="11.7109375" style="8" customWidth="1"/>
    <col min="5386" max="5386" width="11.140625" style="8" customWidth="1"/>
    <col min="5387" max="5387" width="9.28515625" style="8" customWidth="1"/>
    <col min="5388" max="5388" width="7.7109375" style="8" customWidth="1"/>
    <col min="5389" max="5389" width="13.140625" style="8" customWidth="1"/>
    <col min="5390" max="5390" width="2.42578125" style="8" customWidth="1"/>
    <col min="5391" max="5392" width="13.140625" style="8" customWidth="1"/>
    <col min="5393" max="5632" width="12.5703125" style="8"/>
    <col min="5633" max="5633" width="30.85546875" style="8" customWidth="1"/>
    <col min="5634" max="5638" width="15.7109375" style="8" customWidth="1"/>
    <col min="5639" max="5641" width="11.7109375" style="8" customWidth="1"/>
    <col min="5642" max="5642" width="11.140625" style="8" customWidth="1"/>
    <col min="5643" max="5643" width="9.28515625" style="8" customWidth="1"/>
    <col min="5644" max="5644" width="7.7109375" style="8" customWidth="1"/>
    <col min="5645" max="5645" width="13.140625" style="8" customWidth="1"/>
    <col min="5646" max="5646" width="2.42578125" style="8" customWidth="1"/>
    <col min="5647" max="5648" width="13.140625" style="8" customWidth="1"/>
    <col min="5649" max="5888" width="12.5703125" style="8"/>
    <col min="5889" max="5889" width="30.85546875" style="8" customWidth="1"/>
    <col min="5890" max="5894" width="15.7109375" style="8" customWidth="1"/>
    <col min="5895" max="5897" width="11.7109375" style="8" customWidth="1"/>
    <col min="5898" max="5898" width="11.140625" style="8" customWidth="1"/>
    <col min="5899" max="5899" width="9.28515625" style="8" customWidth="1"/>
    <col min="5900" max="5900" width="7.7109375" style="8" customWidth="1"/>
    <col min="5901" max="5901" width="13.140625" style="8" customWidth="1"/>
    <col min="5902" max="5902" width="2.42578125" style="8" customWidth="1"/>
    <col min="5903" max="5904" width="13.140625" style="8" customWidth="1"/>
    <col min="5905" max="6144" width="12.5703125" style="8"/>
    <col min="6145" max="6145" width="30.85546875" style="8" customWidth="1"/>
    <col min="6146" max="6150" width="15.7109375" style="8" customWidth="1"/>
    <col min="6151" max="6153" width="11.7109375" style="8" customWidth="1"/>
    <col min="6154" max="6154" width="11.140625" style="8" customWidth="1"/>
    <col min="6155" max="6155" width="9.28515625" style="8" customWidth="1"/>
    <col min="6156" max="6156" width="7.7109375" style="8" customWidth="1"/>
    <col min="6157" max="6157" width="13.140625" style="8" customWidth="1"/>
    <col min="6158" max="6158" width="2.42578125" style="8" customWidth="1"/>
    <col min="6159" max="6160" width="13.140625" style="8" customWidth="1"/>
    <col min="6161" max="6400" width="12.5703125" style="8"/>
    <col min="6401" max="6401" width="30.85546875" style="8" customWidth="1"/>
    <col min="6402" max="6406" width="15.7109375" style="8" customWidth="1"/>
    <col min="6407" max="6409" width="11.7109375" style="8" customWidth="1"/>
    <col min="6410" max="6410" width="11.140625" style="8" customWidth="1"/>
    <col min="6411" max="6411" width="9.28515625" style="8" customWidth="1"/>
    <col min="6412" max="6412" width="7.7109375" style="8" customWidth="1"/>
    <col min="6413" max="6413" width="13.140625" style="8" customWidth="1"/>
    <col min="6414" max="6414" width="2.42578125" style="8" customWidth="1"/>
    <col min="6415" max="6416" width="13.140625" style="8" customWidth="1"/>
    <col min="6417" max="6656" width="12.5703125" style="8"/>
    <col min="6657" max="6657" width="30.85546875" style="8" customWidth="1"/>
    <col min="6658" max="6662" width="15.7109375" style="8" customWidth="1"/>
    <col min="6663" max="6665" width="11.7109375" style="8" customWidth="1"/>
    <col min="6666" max="6666" width="11.140625" style="8" customWidth="1"/>
    <col min="6667" max="6667" width="9.28515625" style="8" customWidth="1"/>
    <col min="6668" max="6668" width="7.7109375" style="8" customWidth="1"/>
    <col min="6669" max="6669" width="13.140625" style="8" customWidth="1"/>
    <col min="6670" max="6670" width="2.42578125" style="8" customWidth="1"/>
    <col min="6671" max="6672" width="13.140625" style="8" customWidth="1"/>
    <col min="6673" max="6912" width="12.5703125" style="8"/>
    <col min="6913" max="6913" width="30.85546875" style="8" customWidth="1"/>
    <col min="6914" max="6918" width="15.7109375" style="8" customWidth="1"/>
    <col min="6919" max="6921" width="11.7109375" style="8" customWidth="1"/>
    <col min="6922" max="6922" width="11.140625" style="8" customWidth="1"/>
    <col min="6923" max="6923" width="9.28515625" style="8" customWidth="1"/>
    <col min="6924" max="6924" width="7.7109375" style="8" customWidth="1"/>
    <col min="6925" max="6925" width="13.140625" style="8" customWidth="1"/>
    <col min="6926" max="6926" width="2.42578125" style="8" customWidth="1"/>
    <col min="6927" max="6928" width="13.140625" style="8" customWidth="1"/>
    <col min="6929" max="7168" width="12.5703125" style="8"/>
    <col min="7169" max="7169" width="30.85546875" style="8" customWidth="1"/>
    <col min="7170" max="7174" width="15.7109375" style="8" customWidth="1"/>
    <col min="7175" max="7177" width="11.7109375" style="8" customWidth="1"/>
    <col min="7178" max="7178" width="11.140625" style="8" customWidth="1"/>
    <col min="7179" max="7179" width="9.28515625" style="8" customWidth="1"/>
    <col min="7180" max="7180" width="7.7109375" style="8" customWidth="1"/>
    <col min="7181" max="7181" width="13.140625" style="8" customWidth="1"/>
    <col min="7182" max="7182" width="2.42578125" style="8" customWidth="1"/>
    <col min="7183" max="7184" width="13.140625" style="8" customWidth="1"/>
    <col min="7185" max="7424" width="12.5703125" style="8"/>
    <col min="7425" max="7425" width="30.85546875" style="8" customWidth="1"/>
    <col min="7426" max="7430" width="15.7109375" style="8" customWidth="1"/>
    <col min="7431" max="7433" width="11.7109375" style="8" customWidth="1"/>
    <col min="7434" max="7434" width="11.140625" style="8" customWidth="1"/>
    <col min="7435" max="7435" width="9.28515625" style="8" customWidth="1"/>
    <col min="7436" max="7436" width="7.7109375" style="8" customWidth="1"/>
    <col min="7437" max="7437" width="13.140625" style="8" customWidth="1"/>
    <col min="7438" max="7438" width="2.42578125" style="8" customWidth="1"/>
    <col min="7439" max="7440" width="13.140625" style="8" customWidth="1"/>
    <col min="7441" max="7680" width="12.5703125" style="8"/>
    <col min="7681" max="7681" width="30.85546875" style="8" customWidth="1"/>
    <col min="7682" max="7686" width="15.7109375" style="8" customWidth="1"/>
    <col min="7687" max="7689" width="11.7109375" style="8" customWidth="1"/>
    <col min="7690" max="7690" width="11.140625" style="8" customWidth="1"/>
    <col min="7691" max="7691" width="9.28515625" style="8" customWidth="1"/>
    <col min="7692" max="7692" width="7.7109375" style="8" customWidth="1"/>
    <col min="7693" max="7693" width="13.140625" style="8" customWidth="1"/>
    <col min="7694" max="7694" width="2.42578125" style="8" customWidth="1"/>
    <col min="7695" max="7696" width="13.140625" style="8" customWidth="1"/>
    <col min="7697" max="7936" width="12.5703125" style="8"/>
    <col min="7937" max="7937" width="30.85546875" style="8" customWidth="1"/>
    <col min="7938" max="7942" width="15.7109375" style="8" customWidth="1"/>
    <col min="7943" max="7945" width="11.7109375" style="8" customWidth="1"/>
    <col min="7946" max="7946" width="11.140625" style="8" customWidth="1"/>
    <col min="7947" max="7947" width="9.28515625" style="8" customWidth="1"/>
    <col min="7948" max="7948" width="7.7109375" style="8" customWidth="1"/>
    <col min="7949" max="7949" width="13.140625" style="8" customWidth="1"/>
    <col min="7950" max="7950" width="2.42578125" style="8" customWidth="1"/>
    <col min="7951" max="7952" width="13.140625" style="8" customWidth="1"/>
    <col min="7953" max="8192" width="12.5703125" style="8"/>
    <col min="8193" max="8193" width="30.85546875" style="8" customWidth="1"/>
    <col min="8194" max="8198" width="15.7109375" style="8" customWidth="1"/>
    <col min="8199" max="8201" width="11.7109375" style="8" customWidth="1"/>
    <col min="8202" max="8202" width="11.140625" style="8" customWidth="1"/>
    <col min="8203" max="8203" width="9.28515625" style="8" customWidth="1"/>
    <col min="8204" max="8204" width="7.7109375" style="8" customWidth="1"/>
    <col min="8205" max="8205" width="13.140625" style="8" customWidth="1"/>
    <col min="8206" max="8206" width="2.42578125" style="8" customWidth="1"/>
    <col min="8207" max="8208" width="13.140625" style="8" customWidth="1"/>
    <col min="8209" max="8448" width="12.5703125" style="8"/>
    <col min="8449" max="8449" width="30.85546875" style="8" customWidth="1"/>
    <col min="8450" max="8454" width="15.7109375" style="8" customWidth="1"/>
    <col min="8455" max="8457" width="11.7109375" style="8" customWidth="1"/>
    <col min="8458" max="8458" width="11.140625" style="8" customWidth="1"/>
    <col min="8459" max="8459" width="9.28515625" style="8" customWidth="1"/>
    <col min="8460" max="8460" width="7.7109375" style="8" customWidth="1"/>
    <col min="8461" max="8461" width="13.140625" style="8" customWidth="1"/>
    <col min="8462" max="8462" width="2.42578125" style="8" customWidth="1"/>
    <col min="8463" max="8464" width="13.140625" style="8" customWidth="1"/>
    <col min="8465" max="8704" width="12.5703125" style="8"/>
    <col min="8705" max="8705" width="30.85546875" style="8" customWidth="1"/>
    <col min="8706" max="8710" width="15.7109375" style="8" customWidth="1"/>
    <col min="8711" max="8713" width="11.7109375" style="8" customWidth="1"/>
    <col min="8714" max="8714" width="11.140625" style="8" customWidth="1"/>
    <col min="8715" max="8715" width="9.28515625" style="8" customWidth="1"/>
    <col min="8716" max="8716" width="7.7109375" style="8" customWidth="1"/>
    <col min="8717" max="8717" width="13.140625" style="8" customWidth="1"/>
    <col min="8718" max="8718" width="2.42578125" style="8" customWidth="1"/>
    <col min="8719" max="8720" width="13.140625" style="8" customWidth="1"/>
    <col min="8721" max="8960" width="12.5703125" style="8"/>
    <col min="8961" max="8961" width="30.85546875" style="8" customWidth="1"/>
    <col min="8962" max="8966" width="15.7109375" style="8" customWidth="1"/>
    <col min="8967" max="8969" width="11.7109375" style="8" customWidth="1"/>
    <col min="8970" max="8970" width="11.140625" style="8" customWidth="1"/>
    <col min="8971" max="8971" width="9.28515625" style="8" customWidth="1"/>
    <col min="8972" max="8972" width="7.7109375" style="8" customWidth="1"/>
    <col min="8973" max="8973" width="13.140625" style="8" customWidth="1"/>
    <col min="8974" max="8974" width="2.42578125" style="8" customWidth="1"/>
    <col min="8975" max="8976" width="13.140625" style="8" customWidth="1"/>
    <col min="8977" max="9216" width="12.5703125" style="8"/>
    <col min="9217" max="9217" width="30.85546875" style="8" customWidth="1"/>
    <col min="9218" max="9222" width="15.7109375" style="8" customWidth="1"/>
    <col min="9223" max="9225" width="11.7109375" style="8" customWidth="1"/>
    <col min="9226" max="9226" width="11.140625" style="8" customWidth="1"/>
    <col min="9227" max="9227" width="9.28515625" style="8" customWidth="1"/>
    <col min="9228" max="9228" width="7.7109375" style="8" customWidth="1"/>
    <col min="9229" max="9229" width="13.140625" style="8" customWidth="1"/>
    <col min="9230" max="9230" width="2.42578125" style="8" customWidth="1"/>
    <col min="9231" max="9232" width="13.140625" style="8" customWidth="1"/>
    <col min="9233" max="9472" width="12.5703125" style="8"/>
    <col min="9473" max="9473" width="30.85546875" style="8" customWidth="1"/>
    <col min="9474" max="9478" width="15.7109375" style="8" customWidth="1"/>
    <col min="9479" max="9481" width="11.7109375" style="8" customWidth="1"/>
    <col min="9482" max="9482" width="11.140625" style="8" customWidth="1"/>
    <col min="9483" max="9483" width="9.28515625" style="8" customWidth="1"/>
    <col min="9484" max="9484" width="7.7109375" style="8" customWidth="1"/>
    <col min="9485" max="9485" width="13.140625" style="8" customWidth="1"/>
    <col min="9486" max="9486" width="2.42578125" style="8" customWidth="1"/>
    <col min="9487" max="9488" width="13.140625" style="8" customWidth="1"/>
    <col min="9489" max="9728" width="12.5703125" style="8"/>
    <col min="9729" max="9729" width="30.85546875" style="8" customWidth="1"/>
    <col min="9730" max="9734" width="15.7109375" style="8" customWidth="1"/>
    <col min="9735" max="9737" width="11.7109375" style="8" customWidth="1"/>
    <col min="9738" max="9738" width="11.140625" style="8" customWidth="1"/>
    <col min="9739" max="9739" width="9.28515625" style="8" customWidth="1"/>
    <col min="9740" max="9740" width="7.7109375" style="8" customWidth="1"/>
    <col min="9741" max="9741" width="13.140625" style="8" customWidth="1"/>
    <col min="9742" max="9742" width="2.42578125" style="8" customWidth="1"/>
    <col min="9743" max="9744" width="13.140625" style="8" customWidth="1"/>
    <col min="9745" max="9984" width="12.5703125" style="8"/>
    <col min="9985" max="9985" width="30.85546875" style="8" customWidth="1"/>
    <col min="9986" max="9990" width="15.7109375" style="8" customWidth="1"/>
    <col min="9991" max="9993" width="11.7109375" style="8" customWidth="1"/>
    <col min="9994" max="9994" width="11.140625" style="8" customWidth="1"/>
    <col min="9995" max="9995" width="9.28515625" style="8" customWidth="1"/>
    <col min="9996" max="9996" width="7.7109375" style="8" customWidth="1"/>
    <col min="9997" max="9997" width="13.140625" style="8" customWidth="1"/>
    <col min="9998" max="9998" width="2.42578125" style="8" customWidth="1"/>
    <col min="9999" max="10000" width="13.140625" style="8" customWidth="1"/>
    <col min="10001" max="10240" width="12.5703125" style="8"/>
    <col min="10241" max="10241" width="30.85546875" style="8" customWidth="1"/>
    <col min="10242" max="10246" width="15.7109375" style="8" customWidth="1"/>
    <col min="10247" max="10249" width="11.7109375" style="8" customWidth="1"/>
    <col min="10250" max="10250" width="11.140625" style="8" customWidth="1"/>
    <col min="10251" max="10251" width="9.28515625" style="8" customWidth="1"/>
    <col min="10252" max="10252" width="7.7109375" style="8" customWidth="1"/>
    <col min="10253" max="10253" width="13.140625" style="8" customWidth="1"/>
    <col min="10254" max="10254" width="2.42578125" style="8" customWidth="1"/>
    <col min="10255" max="10256" width="13.140625" style="8" customWidth="1"/>
    <col min="10257" max="10496" width="12.5703125" style="8"/>
    <col min="10497" max="10497" width="30.85546875" style="8" customWidth="1"/>
    <col min="10498" max="10502" width="15.7109375" style="8" customWidth="1"/>
    <col min="10503" max="10505" width="11.7109375" style="8" customWidth="1"/>
    <col min="10506" max="10506" width="11.140625" style="8" customWidth="1"/>
    <col min="10507" max="10507" width="9.28515625" style="8" customWidth="1"/>
    <col min="10508" max="10508" width="7.7109375" style="8" customWidth="1"/>
    <col min="10509" max="10509" width="13.140625" style="8" customWidth="1"/>
    <col min="10510" max="10510" width="2.42578125" style="8" customWidth="1"/>
    <col min="10511" max="10512" width="13.140625" style="8" customWidth="1"/>
    <col min="10513" max="10752" width="12.5703125" style="8"/>
    <col min="10753" max="10753" width="30.85546875" style="8" customWidth="1"/>
    <col min="10754" max="10758" width="15.7109375" style="8" customWidth="1"/>
    <col min="10759" max="10761" width="11.7109375" style="8" customWidth="1"/>
    <col min="10762" max="10762" width="11.140625" style="8" customWidth="1"/>
    <col min="10763" max="10763" width="9.28515625" style="8" customWidth="1"/>
    <col min="10764" max="10764" width="7.7109375" style="8" customWidth="1"/>
    <col min="10765" max="10765" width="13.140625" style="8" customWidth="1"/>
    <col min="10766" max="10766" width="2.42578125" style="8" customWidth="1"/>
    <col min="10767" max="10768" width="13.140625" style="8" customWidth="1"/>
    <col min="10769" max="11008" width="12.5703125" style="8"/>
    <col min="11009" max="11009" width="30.85546875" style="8" customWidth="1"/>
    <col min="11010" max="11014" width="15.7109375" style="8" customWidth="1"/>
    <col min="11015" max="11017" width="11.7109375" style="8" customWidth="1"/>
    <col min="11018" max="11018" width="11.140625" style="8" customWidth="1"/>
    <col min="11019" max="11019" width="9.28515625" style="8" customWidth="1"/>
    <col min="11020" max="11020" width="7.7109375" style="8" customWidth="1"/>
    <col min="11021" max="11021" width="13.140625" style="8" customWidth="1"/>
    <col min="11022" max="11022" width="2.42578125" style="8" customWidth="1"/>
    <col min="11023" max="11024" width="13.140625" style="8" customWidth="1"/>
    <col min="11025" max="11264" width="12.5703125" style="8"/>
    <col min="11265" max="11265" width="30.85546875" style="8" customWidth="1"/>
    <col min="11266" max="11270" width="15.7109375" style="8" customWidth="1"/>
    <col min="11271" max="11273" width="11.7109375" style="8" customWidth="1"/>
    <col min="11274" max="11274" width="11.140625" style="8" customWidth="1"/>
    <col min="11275" max="11275" width="9.28515625" style="8" customWidth="1"/>
    <col min="11276" max="11276" width="7.7109375" style="8" customWidth="1"/>
    <col min="11277" max="11277" width="13.140625" style="8" customWidth="1"/>
    <col min="11278" max="11278" width="2.42578125" style="8" customWidth="1"/>
    <col min="11279" max="11280" width="13.140625" style="8" customWidth="1"/>
    <col min="11281" max="11520" width="12.5703125" style="8"/>
    <col min="11521" max="11521" width="30.85546875" style="8" customWidth="1"/>
    <col min="11522" max="11526" width="15.7109375" style="8" customWidth="1"/>
    <col min="11527" max="11529" width="11.7109375" style="8" customWidth="1"/>
    <col min="11530" max="11530" width="11.140625" style="8" customWidth="1"/>
    <col min="11531" max="11531" width="9.28515625" style="8" customWidth="1"/>
    <col min="11532" max="11532" width="7.7109375" style="8" customWidth="1"/>
    <col min="11533" max="11533" width="13.140625" style="8" customWidth="1"/>
    <col min="11534" max="11534" width="2.42578125" style="8" customWidth="1"/>
    <col min="11535" max="11536" width="13.140625" style="8" customWidth="1"/>
    <col min="11537" max="11776" width="12.5703125" style="8"/>
    <col min="11777" max="11777" width="30.85546875" style="8" customWidth="1"/>
    <col min="11778" max="11782" width="15.7109375" style="8" customWidth="1"/>
    <col min="11783" max="11785" width="11.7109375" style="8" customWidth="1"/>
    <col min="11786" max="11786" width="11.140625" style="8" customWidth="1"/>
    <col min="11787" max="11787" width="9.28515625" style="8" customWidth="1"/>
    <col min="11788" max="11788" width="7.7109375" style="8" customWidth="1"/>
    <col min="11789" max="11789" width="13.140625" style="8" customWidth="1"/>
    <col min="11790" max="11790" width="2.42578125" style="8" customWidth="1"/>
    <col min="11791" max="11792" width="13.140625" style="8" customWidth="1"/>
    <col min="11793" max="12032" width="12.5703125" style="8"/>
    <col min="12033" max="12033" width="30.85546875" style="8" customWidth="1"/>
    <col min="12034" max="12038" width="15.7109375" style="8" customWidth="1"/>
    <col min="12039" max="12041" width="11.7109375" style="8" customWidth="1"/>
    <col min="12042" max="12042" width="11.140625" style="8" customWidth="1"/>
    <col min="12043" max="12043" width="9.28515625" style="8" customWidth="1"/>
    <col min="12044" max="12044" width="7.7109375" style="8" customWidth="1"/>
    <col min="12045" max="12045" width="13.140625" style="8" customWidth="1"/>
    <col min="12046" max="12046" width="2.42578125" style="8" customWidth="1"/>
    <col min="12047" max="12048" width="13.140625" style="8" customWidth="1"/>
    <col min="12049" max="12288" width="12.5703125" style="8"/>
    <col min="12289" max="12289" width="30.85546875" style="8" customWidth="1"/>
    <col min="12290" max="12294" width="15.7109375" style="8" customWidth="1"/>
    <col min="12295" max="12297" width="11.7109375" style="8" customWidth="1"/>
    <col min="12298" max="12298" width="11.140625" style="8" customWidth="1"/>
    <col min="12299" max="12299" width="9.28515625" style="8" customWidth="1"/>
    <col min="12300" max="12300" width="7.7109375" style="8" customWidth="1"/>
    <col min="12301" max="12301" width="13.140625" style="8" customWidth="1"/>
    <col min="12302" max="12302" width="2.42578125" style="8" customWidth="1"/>
    <col min="12303" max="12304" width="13.140625" style="8" customWidth="1"/>
    <col min="12305" max="12544" width="12.5703125" style="8"/>
    <col min="12545" max="12545" width="30.85546875" style="8" customWidth="1"/>
    <col min="12546" max="12550" width="15.7109375" style="8" customWidth="1"/>
    <col min="12551" max="12553" width="11.7109375" style="8" customWidth="1"/>
    <col min="12554" max="12554" width="11.140625" style="8" customWidth="1"/>
    <col min="12555" max="12555" width="9.28515625" style="8" customWidth="1"/>
    <col min="12556" max="12556" width="7.7109375" style="8" customWidth="1"/>
    <col min="12557" max="12557" width="13.140625" style="8" customWidth="1"/>
    <col min="12558" max="12558" width="2.42578125" style="8" customWidth="1"/>
    <col min="12559" max="12560" width="13.140625" style="8" customWidth="1"/>
    <col min="12561" max="12800" width="12.5703125" style="8"/>
    <col min="12801" max="12801" width="30.85546875" style="8" customWidth="1"/>
    <col min="12802" max="12806" width="15.7109375" style="8" customWidth="1"/>
    <col min="12807" max="12809" width="11.7109375" style="8" customWidth="1"/>
    <col min="12810" max="12810" width="11.140625" style="8" customWidth="1"/>
    <col min="12811" max="12811" width="9.28515625" style="8" customWidth="1"/>
    <col min="12812" max="12812" width="7.7109375" style="8" customWidth="1"/>
    <col min="12813" max="12813" width="13.140625" style="8" customWidth="1"/>
    <col min="12814" max="12814" width="2.42578125" style="8" customWidth="1"/>
    <col min="12815" max="12816" width="13.140625" style="8" customWidth="1"/>
    <col min="12817" max="13056" width="12.5703125" style="8"/>
    <col min="13057" max="13057" width="30.85546875" style="8" customWidth="1"/>
    <col min="13058" max="13062" width="15.7109375" style="8" customWidth="1"/>
    <col min="13063" max="13065" width="11.7109375" style="8" customWidth="1"/>
    <col min="13066" max="13066" width="11.140625" style="8" customWidth="1"/>
    <col min="13067" max="13067" width="9.28515625" style="8" customWidth="1"/>
    <col min="13068" max="13068" width="7.7109375" style="8" customWidth="1"/>
    <col min="13069" max="13069" width="13.140625" style="8" customWidth="1"/>
    <col min="13070" max="13070" width="2.42578125" style="8" customWidth="1"/>
    <col min="13071" max="13072" width="13.140625" style="8" customWidth="1"/>
    <col min="13073" max="13312" width="12.5703125" style="8"/>
    <col min="13313" max="13313" width="30.85546875" style="8" customWidth="1"/>
    <col min="13314" max="13318" width="15.7109375" style="8" customWidth="1"/>
    <col min="13319" max="13321" width="11.7109375" style="8" customWidth="1"/>
    <col min="13322" max="13322" width="11.140625" style="8" customWidth="1"/>
    <col min="13323" max="13323" width="9.28515625" style="8" customWidth="1"/>
    <col min="13324" max="13324" width="7.7109375" style="8" customWidth="1"/>
    <col min="13325" max="13325" width="13.140625" style="8" customWidth="1"/>
    <col min="13326" max="13326" width="2.42578125" style="8" customWidth="1"/>
    <col min="13327" max="13328" width="13.140625" style="8" customWidth="1"/>
    <col min="13329" max="13568" width="12.5703125" style="8"/>
    <col min="13569" max="13569" width="30.85546875" style="8" customWidth="1"/>
    <col min="13570" max="13574" width="15.7109375" style="8" customWidth="1"/>
    <col min="13575" max="13577" width="11.7109375" style="8" customWidth="1"/>
    <col min="13578" max="13578" width="11.140625" style="8" customWidth="1"/>
    <col min="13579" max="13579" width="9.28515625" style="8" customWidth="1"/>
    <col min="13580" max="13580" width="7.7109375" style="8" customWidth="1"/>
    <col min="13581" max="13581" width="13.140625" style="8" customWidth="1"/>
    <col min="13582" max="13582" width="2.42578125" style="8" customWidth="1"/>
    <col min="13583" max="13584" width="13.140625" style="8" customWidth="1"/>
    <col min="13585" max="13824" width="12.5703125" style="8"/>
    <col min="13825" max="13825" width="30.85546875" style="8" customWidth="1"/>
    <col min="13826" max="13830" width="15.7109375" style="8" customWidth="1"/>
    <col min="13831" max="13833" width="11.7109375" style="8" customWidth="1"/>
    <col min="13834" max="13834" width="11.140625" style="8" customWidth="1"/>
    <col min="13835" max="13835" width="9.28515625" style="8" customWidth="1"/>
    <col min="13836" max="13836" width="7.7109375" style="8" customWidth="1"/>
    <col min="13837" max="13837" width="13.140625" style="8" customWidth="1"/>
    <col min="13838" max="13838" width="2.42578125" style="8" customWidth="1"/>
    <col min="13839" max="13840" width="13.140625" style="8" customWidth="1"/>
    <col min="13841" max="14080" width="12.5703125" style="8"/>
    <col min="14081" max="14081" width="30.85546875" style="8" customWidth="1"/>
    <col min="14082" max="14086" width="15.7109375" style="8" customWidth="1"/>
    <col min="14087" max="14089" width="11.7109375" style="8" customWidth="1"/>
    <col min="14090" max="14090" width="11.140625" style="8" customWidth="1"/>
    <col min="14091" max="14091" width="9.28515625" style="8" customWidth="1"/>
    <col min="14092" max="14092" width="7.7109375" style="8" customWidth="1"/>
    <col min="14093" max="14093" width="13.140625" style="8" customWidth="1"/>
    <col min="14094" max="14094" width="2.42578125" style="8" customWidth="1"/>
    <col min="14095" max="14096" width="13.140625" style="8" customWidth="1"/>
    <col min="14097" max="14336" width="12.5703125" style="8"/>
    <col min="14337" max="14337" width="30.85546875" style="8" customWidth="1"/>
    <col min="14338" max="14342" width="15.7109375" style="8" customWidth="1"/>
    <col min="14343" max="14345" width="11.7109375" style="8" customWidth="1"/>
    <col min="14346" max="14346" width="11.140625" style="8" customWidth="1"/>
    <col min="14347" max="14347" width="9.28515625" style="8" customWidth="1"/>
    <col min="14348" max="14348" width="7.7109375" style="8" customWidth="1"/>
    <col min="14349" max="14349" width="13.140625" style="8" customWidth="1"/>
    <col min="14350" max="14350" width="2.42578125" style="8" customWidth="1"/>
    <col min="14351" max="14352" width="13.140625" style="8" customWidth="1"/>
    <col min="14353" max="14592" width="12.5703125" style="8"/>
    <col min="14593" max="14593" width="30.85546875" style="8" customWidth="1"/>
    <col min="14594" max="14598" width="15.7109375" style="8" customWidth="1"/>
    <col min="14599" max="14601" width="11.7109375" style="8" customWidth="1"/>
    <col min="14602" max="14602" width="11.140625" style="8" customWidth="1"/>
    <col min="14603" max="14603" width="9.28515625" style="8" customWidth="1"/>
    <col min="14604" max="14604" width="7.7109375" style="8" customWidth="1"/>
    <col min="14605" max="14605" width="13.140625" style="8" customWidth="1"/>
    <col min="14606" max="14606" width="2.42578125" style="8" customWidth="1"/>
    <col min="14607" max="14608" width="13.140625" style="8" customWidth="1"/>
    <col min="14609" max="14848" width="12.5703125" style="8"/>
    <col min="14849" max="14849" width="30.85546875" style="8" customWidth="1"/>
    <col min="14850" max="14854" width="15.7109375" style="8" customWidth="1"/>
    <col min="14855" max="14857" width="11.7109375" style="8" customWidth="1"/>
    <col min="14858" max="14858" width="11.140625" style="8" customWidth="1"/>
    <col min="14859" max="14859" width="9.28515625" style="8" customWidth="1"/>
    <col min="14860" max="14860" width="7.7109375" style="8" customWidth="1"/>
    <col min="14861" max="14861" width="13.140625" style="8" customWidth="1"/>
    <col min="14862" max="14862" width="2.42578125" style="8" customWidth="1"/>
    <col min="14863" max="14864" width="13.140625" style="8" customWidth="1"/>
    <col min="14865" max="15104" width="12.5703125" style="8"/>
    <col min="15105" max="15105" width="30.85546875" style="8" customWidth="1"/>
    <col min="15106" max="15110" width="15.7109375" style="8" customWidth="1"/>
    <col min="15111" max="15113" width="11.7109375" style="8" customWidth="1"/>
    <col min="15114" max="15114" width="11.140625" style="8" customWidth="1"/>
    <col min="15115" max="15115" width="9.28515625" style="8" customWidth="1"/>
    <col min="15116" max="15116" width="7.7109375" style="8" customWidth="1"/>
    <col min="15117" max="15117" width="13.140625" style="8" customWidth="1"/>
    <col min="15118" max="15118" width="2.42578125" style="8" customWidth="1"/>
    <col min="15119" max="15120" width="13.140625" style="8" customWidth="1"/>
    <col min="15121" max="15360" width="12.5703125" style="8"/>
    <col min="15361" max="15361" width="30.85546875" style="8" customWidth="1"/>
    <col min="15362" max="15366" width="15.7109375" style="8" customWidth="1"/>
    <col min="15367" max="15369" width="11.7109375" style="8" customWidth="1"/>
    <col min="15370" max="15370" width="11.140625" style="8" customWidth="1"/>
    <col min="15371" max="15371" width="9.28515625" style="8" customWidth="1"/>
    <col min="15372" max="15372" width="7.7109375" style="8" customWidth="1"/>
    <col min="15373" max="15373" width="13.140625" style="8" customWidth="1"/>
    <col min="15374" max="15374" width="2.42578125" style="8" customWidth="1"/>
    <col min="15375" max="15376" width="13.140625" style="8" customWidth="1"/>
    <col min="15377" max="15616" width="12.5703125" style="8"/>
    <col min="15617" max="15617" width="30.85546875" style="8" customWidth="1"/>
    <col min="15618" max="15622" width="15.7109375" style="8" customWidth="1"/>
    <col min="15623" max="15625" width="11.7109375" style="8" customWidth="1"/>
    <col min="15626" max="15626" width="11.140625" style="8" customWidth="1"/>
    <col min="15627" max="15627" width="9.28515625" style="8" customWidth="1"/>
    <col min="15628" max="15628" width="7.7109375" style="8" customWidth="1"/>
    <col min="15629" max="15629" width="13.140625" style="8" customWidth="1"/>
    <col min="15630" max="15630" width="2.42578125" style="8" customWidth="1"/>
    <col min="15631" max="15632" width="13.140625" style="8" customWidth="1"/>
    <col min="15633" max="15872" width="12.5703125" style="8"/>
    <col min="15873" max="15873" width="30.85546875" style="8" customWidth="1"/>
    <col min="15874" max="15878" width="15.7109375" style="8" customWidth="1"/>
    <col min="15879" max="15881" width="11.7109375" style="8" customWidth="1"/>
    <col min="15882" max="15882" width="11.140625" style="8" customWidth="1"/>
    <col min="15883" max="15883" width="9.28515625" style="8" customWidth="1"/>
    <col min="15884" max="15884" width="7.7109375" style="8" customWidth="1"/>
    <col min="15885" max="15885" width="13.140625" style="8" customWidth="1"/>
    <col min="15886" max="15886" width="2.42578125" style="8" customWidth="1"/>
    <col min="15887" max="15888" width="13.140625" style="8" customWidth="1"/>
    <col min="15889" max="16128" width="12.5703125" style="8"/>
    <col min="16129" max="16129" width="30.85546875" style="8" customWidth="1"/>
    <col min="16130" max="16134" width="15.7109375" style="8" customWidth="1"/>
    <col min="16135" max="16137" width="11.7109375" style="8" customWidth="1"/>
    <col min="16138" max="16138" width="11.140625" style="8" customWidth="1"/>
    <col min="16139" max="16139" width="9.28515625" style="8" customWidth="1"/>
    <col min="16140" max="16140" width="7.7109375" style="8" customWidth="1"/>
    <col min="16141" max="16141" width="13.140625" style="8" customWidth="1"/>
    <col min="16142" max="16142" width="2.42578125" style="8" customWidth="1"/>
    <col min="16143" max="16144" width="13.140625" style="8" customWidth="1"/>
    <col min="16145" max="16384" width="12.5703125" style="8"/>
  </cols>
  <sheetData>
    <row r="1" spans="1:22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22" s="3" customFormat="1" ht="12.75" customHeight="1" x14ac:dyDescent="0.15">
      <c r="A2" s="1" t="str">
        <f>CONCATENATE("COMUNA: ",[10]NOMBRE!B2," - ","( ",[10]NOMBRE!C2,[10]NOMBRE!D2,[10]NOMBRE!E2,[10]NOMBRE!F2,[10]NOMBRE!G2," )")</f>
        <v>COMUNA: LINARES  - ( 07401 )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22" s="3" customFormat="1" ht="12.75" customHeight="1" x14ac:dyDescent="0.2">
      <c r="A3" s="1" t="str">
        <f>CONCATENATE("ESTABLECIMIENTO: ",[10]NOMBRE!B3," - ","( ",[10]NOMBRE!C3,[10]NOMBRE!D3,[10]NOMBRE!E3,[10]NOMBRE!F3,[10]NOMBRE!G3," )")</f>
        <v>ESTABLECIMIENTO: HOSPITAL DE LINARES  - ( 16108 )</v>
      </c>
      <c r="B3" s="2"/>
      <c r="C3" s="2"/>
      <c r="D3" s="4"/>
      <c r="E3" s="2"/>
      <c r="F3" s="2"/>
      <c r="G3" s="2"/>
      <c r="H3" s="2"/>
      <c r="I3" s="2"/>
      <c r="J3" s="2"/>
      <c r="K3" s="2"/>
    </row>
    <row r="4" spans="1:22" s="3" customFormat="1" ht="12.75" customHeight="1" x14ac:dyDescent="0.15">
      <c r="A4" s="1" t="str">
        <f>CONCATENATE("MES: ",[10]NOMBRE!B6," - ","( ",[10]NOMBRE!C6,[10]NOMBRE!D6," )")</f>
        <v>MES: OCTUBRE - ( 10 )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22" s="3" customFormat="1" ht="12.75" customHeight="1" x14ac:dyDescent="0.15">
      <c r="A5" s="1" t="str">
        <f>CONCATENATE("AÑO: ",[10]NOMBRE!B7)</f>
        <v>AÑO: 2011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22" ht="39.950000000000003" customHeight="1" x14ac:dyDescent="0.2">
      <c r="A6" s="46" t="s">
        <v>1</v>
      </c>
      <c r="B6" s="46"/>
      <c r="C6" s="46"/>
      <c r="D6" s="46"/>
      <c r="E6" s="46"/>
      <c r="F6" s="46"/>
      <c r="G6" s="5"/>
      <c r="H6" s="5"/>
      <c r="I6" s="5"/>
      <c r="J6" s="6"/>
      <c r="K6" s="6"/>
      <c r="L6" s="6"/>
      <c r="M6" s="6"/>
      <c r="N6" s="7"/>
      <c r="O6" s="7"/>
      <c r="P6" s="7"/>
      <c r="Q6" s="7"/>
      <c r="R6" s="7"/>
      <c r="S6" s="7"/>
      <c r="T6" s="7"/>
      <c r="U6" s="7"/>
      <c r="V6" s="7"/>
    </row>
    <row r="7" spans="1:22" ht="45" customHeight="1" x14ac:dyDescent="0.2">
      <c r="A7" s="9" t="s">
        <v>2</v>
      </c>
      <c r="B7" s="10"/>
      <c r="C7" s="10"/>
      <c r="D7" s="10"/>
      <c r="E7" s="10"/>
      <c r="F7" s="10"/>
      <c r="G7" s="10"/>
      <c r="H7" s="10"/>
      <c r="I7" s="11"/>
    </row>
    <row r="8" spans="1:22" ht="14.25" customHeight="1" x14ac:dyDescent="0.2">
      <c r="A8" s="47" t="s">
        <v>3</v>
      </c>
      <c r="B8" s="47" t="s">
        <v>4</v>
      </c>
      <c r="C8" s="50" t="s">
        <v>5</v>
      </c>
      <c r="D8" s="50"/>
      <c r="E8" s="50"/>
      <c r="F8" s="50"/>
      <c r="H8" s="13"/>
      <c r="I8" s="13"/>
    </row>
    <row r="9" spans="1:22" ht="14.25" x14ac:dyDescent="0.2">
      <c r="A9" s="48"/>
      <c r="B9" s="48"/>
      <c r="C9" s="50" t="s">
        <v>6</v>
      </c>
      <c r="D9" s="50"/>
      <c r="E9" s="50" t="s">
        <v>7</v>
      </c>
      <c r="F9" s="50"/>
      <c r="G9" s="13"/>
      <c r="H9" s="13"/>
      <c r="I9" s="13"/>
    </row>
    <row r="10" spans="1:22" ht="21" x14ac:dyDescent="0.2">
      <c r="A10" s="49"/>
      <c r="B10" s="49"/>
      <c r="C10" s="14" t="s">
        <v>8</v>
      </c>
      <c r="D10" s="15" t="s">
        <v>9</v>
      </c>
      <c r="E10" s="14" t="s">
        <v>8</v>
      </c>
      <c r="F10" s="15" t="s">
        <v>9</v>
      </c>
      <c r="G10" s="13"/>
      <c r="H10" s="13"/>
      <c r="I10" s="13"/>
    </row>
    <row r="11" spans="1:22" ht="15.95" customHeight="1" x14ac:dyDescent="0.2">
      <c r="A11" s="16" t="s">
        <v>10</v>
      </c>
      <c r="B11" s="17">
        <f>SUM(B12:B13)</f>
        <v>0</v>
      </c>
      <c r="C11" s="18">
        <f>SUM(C12:C13)</f>
        <v>0</v>
      </c>
      <c r="D11" s="19">
        <f>SUM(D12:D13)</f>
        <v>0</v>
      </c>
      <c r="E11" s="18">
        <f>SUM(E12:E13)</f>
        <v>0</v>
      </c>
      <c r="F11" s="19">
        <f>SUM(F12:F13)</f>
        <v>0</v>
      </c>
      <c r="G11" s="13"/>
      <c r="H11" s="13"/>
      <c r="I11" s="13"/>
    </row>
    <row r="12" spans="1:22" ht="15.95" customHeight="1" x14ac:dyDescent="0.2">
      <c r="A12" s="20" t="s">
        <v>11</v>
      </c>
      <c r="B12" s="21"/>
      <c r="C12" s="21"/>
      <c r="D12" s="22"/>
      <c r="E12" s="21"/>
      <c r="F12" s="22"/>
      <c r="G12" s="13"/>
      <c r="H12" s="13"/>
      <c r="I12" s="13"/>
    </row>
    <row r="13" spans="1:22" ht="15.95" customHeight="1" x14ac:dyDescent="0.2">
      <c r="A13" s="23" t="s">
        <v>12</v>
      </c>
      <c r="B13" s="24"/>
      <c r="C13" s="24"/>
      <c r="D13" s="25"/>
      <c r="E13" s="24"/>
      <c r="F13" s="25"/>
      <c r="G13" s="13"/>
      <c r="H13" s="13"/>
      <c r="I13" s="13"/>
    </row>
    <row r="14" spans="1:22" ht="15.95" customHeight="1" x14ac:dyDescent="0.2">
      <c r="A14" s="26" t="s">
        <v>3</v>
      </c>
      <c r="B14" s="17">
        <f>SUM(B15:B20)</f>
        <v>0</v>
      </c>
      <c r="C14" s="18">
        <f>SUM(C15:C20)</f>
        <v>0</v>
      </c>
      <c r="D14" s="19">
        <f>SUM(D15:D20)</f>
        <v>0</v>
      </c>
      <c r="E14" s="18">
        <f>SUM(E15:E20)</f>
        <v>0</v>
      </c>
      <c r="F14" s="19">
        <f>SUM(F15:F20)</f>
        <v>0</v>
      </c>
      <c r="G14" s="13"/>
      <c r="H14" s="13"/>
      <c r="I14" s="13"/>
    </row>
    <row r="15" spans="1:22" ht="15.95" customHeight="1" x14ac:dyDescent="0.2">
      <c r="A15" s="27" t="s">
        <v>13</v>
      </c>
      <c r="B15" s="21"/>
      <c r="C15" s="21"/>
      <c r="D15" s="22"/>
      <c r="E15" s="21"/>
      <c r="F15" s="22"/>
      <c r="G15" s="13"/>
      <c r="H15" s="13"/>
      <c r="I15" s="13"/>
    </row>
    <row r="16" spans="1:22" ht="15.95" customHeight="1" x14ac:dyDescent="0.2">
      <c r="A16" s="28" t="s">
        <v>14</v>
      </c>
      <c r="B16" s="29"/>
      <c r="C16" s="29"/>
      <c r="D16" s="30"/>
      <c r="E16" s="29"/>
      <c r="F16" s="30"/>
      <c r="G16" s="13"/>
      <c r="H16" s="13"/>
      <c r="I16" s="13"/>
    </row>
    <row r="17" spans="1:9" ht="15.95" customHeight="1" x14ac:dyDescent="0.2">
      <c r="A17" s="28" t="s">
        <v>15</v>
      </c>
      <c r="B17" s="29"/>
      <c r="C17" s="29"/>
      <c r="D17" s="30"/>
      <c r="E17" s="29"/>
      <c r="F17" s="30"/>
      <c r="G17" s="13"/>
      <c r="H17" s="13"/>
      <c r="I17" s="13"/>
    </row>
    <row r="18" spans="1:9" ht="15.95" customHeight="1" x14ac:dyDescent="0.2">
      <c r="A18" s="28" t="s">
        <v>16</v>
      </c>
      <c r="B18" s="29"/>
      <c r="C18" s="29"/>
      <c r="D18" s="30"/>
      <c r="E18" s="29"/>
      <c r="F18" s="30"/>
      <c r="G18" s="13"/>
      <c r="H18" s="13"/>
      <c r="I18" s="13"/>
    </row>
    <row r="19" spans="1:9" ht="15.95" customHeight="1" x14ac:dyDescent="0.2">
      <c r="A19" s="28" t="s">
        <v>17</v>
      </c>
      <c r="B19" s="29"/>
      <c r="C19" s="29"/>
      <c r="D19" s="30"/>
      <c r="E19" s="29"/>
      <c r="F19" s="30"/>
      <c r="G19" s="13"/>
      <c r="H19" s="13"/>
      <c r="I19" s="13"/>
    </row>
    <row r="20" spans="1:9" ht="15.95" customHeight="1" x14ac:dyDescent="0.2">
      <c r="A20" s="31" t="s">
        <v>18</v>
      </c>
      <c r="B20" s="24"/>
      <c r="C20" s="24"/>
      <c r="D20" s="25"/>
      <c r="E20" s="24"/>
      <c r="F20" s="25"/>
      <c r="G20" s="13"/>
      <c r="H20" s="13"/>
      <c r="I20" s="13"/>
    </row>
    <row r="21" spans="1:9" ht="30" customHeight="1" x14ac:dyDescent="0.2">
      <c r="A21" s="9" t="s">
        <v>19</v>
      </c>
      <c r="B21" s="32"/>
      <c r="C21" s="33"/>
      <c r="D21" s="33"/>
      <c r="E21" s="33"/>
      <c r="F21" s="33"/>
      <c r="G21" s="33"/>
      <c r="H21" s="33"/>
      <c r="I21" s="33"/>
    </row>
    <row r="22" spans="1:9" ht="33" customHeight="1" x14ac:dyDescent="0.2">
      <c r="A22" s="47" t="s">
        <v>20</v>
      </c>
      <c r="B22" s="51" t="s">
        <v>4</v>
      </c>
      <c r="C22" s="53" t="s">
        <v>5</v>
      </c>
      <c r="D22" s="54"/>
      <c r="E22" s="34"/>
      <c r="G22" s="13"/>
      <c r="H22" s="13"/>
      <c r="I22" s="13"/>
    </row>
    <row r="23" spans="1:9" ht="14.25" x14ac:dyDescent="0.2">
      <c r="A23" s="49"/>
      <c r="B23" s="52"/>
      <c r="C23" s="35" t="s">
        <v>6</v>
      </c>
      <c r="D23" s="36" t="s">
        <v>7</v>
      </c>
      <c r="E23" s="34"/>
      <c r="G23" s="13"/>
      <c r="H23" s="13"/>
      <c r="I23" s="13"/>
    </row>
    <row r="24" spans="1:9" ht="14.25" x14ac:dyDescent="0.2">
      <c r="A24" s="37" t="s">
        <v>21</v>
      </c>
      <c r="B24" s="18">
        <f>SUM(B25:B93)</f>
        <v>6300</v>
      </c>
      <c r="C24" s="18">
        <f>SUM(C25:C93)</f>
        <v>1084.5000030000001</v>
      </c>
      <c r="D24" s="19">
        <f>SUM(D25:D93)</f>
        <v>1003.3571400000001</v>
      </c>
      <c r="F24" s="13"/>
      <c r="G24" s="13"/>
      <c r="H24" s="13"/>
      <c r="I24" s="13"/>
    </row>
    <row r="25" spans="1:9" ht="14.25" x14ac:dyDescent="0.2">
      <c r="A25" s="38" t="s">
        <v>13</v>
      </c>
      <c r="B25" s="21">
        <v>668</v>
      </c>
      <c r="C25" s="21">
        <v>21</v>
      </c>
      <c r="D25" s="22">
        <v>21.5</v>
      </c>
      <c r="F25" s="13"/>
      <c r="G25" s="13"/>
      <c r="H25" s="13"/>
      <c r="I25" s="13"/>
    </row>
    <row r="26" spans="1:9" ht="14.25" x14ac:dyDescent="0.2">
      <c r="A26" s="39" t="s">
        <v>16</v>
      </c>
      <c r="B26" s="29">
        <v>1012</v>
      </c>
      <c r="C26" s="29">
        <v>72.5</v>
      </c>
      <c r="D26" s="30">
        <v>64.75</v>
      </c>
      <c r="F26" s="13"/>
      <c r="G26" s="13"/>
      <c r="H26" s="13"/>
      <c r="I26" s="13"/>
    </row>
    <row r="27" spans="1:9" ht="14.25" x14ac:dyDescent="0.2">
      <c r="A27" s="39" t="s">
        <v>22</v>
      </c>
      <c r="B27" s="29">
        <v>220</v>
      </c>
      <c r="C27" s="29">
        <v>24</v>
      </c>
      <c r="D27" s="30">
        <v>27.666667</v>
      </c>
      <c r="F27" s="13"/>
      <c r="G27" s="13"/>
      <c r="H27" s="13"/>
      <c r="I27" s="13"/>
    </row>
    <row r="28" spans="1:9" ht="14.25" x14ac:dyDescent="0.2">
      <c r="A28" s="39" t="s">
        <v>23</v>
      </c>
      <c r="B28" s="29"/>
      <c r="C28" s="29">
        <v>37.5</v>
      </c>
      <c r="D28" s="30">
        <v>31.5</v>
      </c>
      <c r="F28" s="13"/>
      <c r="G28" s="13"/>
      <c r="H28" s="13"/>
      <c r="I28" s="13"/>
    </row>
    <row r="29" spans="1:9" ht="14.25" x14ac:dyDescent="0.2">
      <c r="A29" s="39" t="s">
        <v>24</v>
      </c>
      <c r="B29" s="29"/>
      <c r="C29" s="29">
        <v>23.25</v>
      </c>
      <c r="D29" s="30">
        <v>23.25</v>
      </c>
      <c r="F29" s="13"/>
      <c r="G29" s="13"/>
      <c r="H29" s="13"/>
      <c r="I29" s="13"/>
    </row>
    <row r="30" spans="1:9" ht="14.25" x14ac:dyDescent="0.2">
      <c r="A30" s="39" t="s">
        <v>25</v>
      </c>
      <c r="B30" s="29">
        <v>44</v>
      </c>
      <c r="C30" s="29">
        <v>17.5</v>
      </c>
      <c r="D30" s="30">
        <v>14</v>
      </c>
      <c r="F30" s="13"/>
      <c r="G30" s="13"/>
      <c r="H30" s="13"/>
      <c r="I30" s="13"/>
    </row>
    <row r="31" spans="1:9" ht="14.25" x14ac:dyDescent="0.2">
      <c r="A31" s="39" t="s">
        <v>26</v>
      </c>
      <c r="B31" s="29">
        <v>264</v>
      </c>
      <c r="C31" s="29">
        <v>76.75</v>
      </c>
      <c r="D31" s="30">
        <v>65.75</v>
      </c>
      <c r="F31" s="13"/>
      <c r="G31" s="13"/>
      <c r="H31" s="13"/>
      <c r="I31" s="13"/>
    </row>
    <row r="32" spans="1:9" ht="14.25" x14ac:dyDescent="0.2">
      <c r="A32" s="39" t="s">
        <v>27</v>
      </c>
      <c r="B32" s="29"/>
      <c r="C32" s="29">
        <v>6.5</v>
      </c>
      <c r="D32" s="30">
        <v>6</v>
      </c>
      <c r="F32" s="13"/>
      <c r="G32" s="13"/>
      <c r="H32" s="13"/>
      <c r="I32" s="13"/>
    </row>
    <row r="33" spans="1:9" ht="14.25" x14ac:dyDescent="0.2">
      <c r="A33" s="39" t="s">
        <v>28</v>
      </c>
      <c r="B33" s="29"/>
      <c r="C33" s="29">
        <v>34.5</v>
      </c>
      <c r="D33" s="30">
        <v>36.5</v>
      </c>
      <c r="F33" s="13"/>
      <c r="G33" s="13"/>
      <c r="H33" s="13"/>
      <c r="I33" s="13"/>
    </row>
    <row r="34" spans="1:9" ht="14.25" x14ac:dyDescent="0.2">
      <c r="A34" s="39" t="s">
        <v>29</v>
      </c>
      <c r="B34" s="29"/>
      <c r="C34" s="29">
        <v>6</v>
      </c>
      <c r="D34" s="30">
        <v>6</v>
      </c>
      <c r="F34" s="13"/>
      <c r="G34" s="13"/>
      <c r="H34" s="13"/>
      <c r="I34" s="13"/>
    </row>
    <row r="35" spans="1:9" ht="14.25" x14ac:dyDescent="0.2">
      <c r="A35" s="39" t="s">
        <v>30</v>
      </c>
      <c r="B35" s="29">
        <v>176</v>
      </c>
      <c r="C35" s="29">
        <v>12.75</v>
      </c>
      <c r="D35" s="30">
        <v>9.5</v>
      </c>
      <c r="F35" s="13"/>
      <c r="G35" s="13"/>
      <c r="H35" s="13"/>
      <c r="I35" s="13"/>
    </row>
    <row r="36" spans="1:9" ht="14.25" x14ac:dyDescent="0.2">
      <c r="A36" s="39" t="s">
        <v>31</v>
      </c>
      <c r="B36" s="29"/>
      <c r="C36" s="29"/>
      <c r="D36" s="30"/>
      <c r="F36" s="13"/>
      <c r="G36" s="13"/>
      <c r="H36" s="13"/>
      <c r="I36" s="13"/>
    </row>
    <row r="37" spans="1:9" ht="14.25" x14ac:dyDescent="0.2">
      <c r="A37" s="39" t="s">
        <v>32</v>
      </c>
      <c r="B37" s="29"/>
      <c r="C37" s="29"/>
      <c r="D37" s="30"/>
      <c r="F37" s="13"/>
      <c r="G37" s="13"/>
      <c r="H37" s="13"/>
      <c r="I37" s="13"/>
    </row>
    <row r="38" spans="1:9" ht="14.25" x14ac:dyDescent="0.2">
      <c r="A38" s="39" t="s">
        <v>33</v>
      </c>
      <c r="B38" s="29"/>
      <c r="C38" s="29"/>
      <c r="D38" s="30"/>
      <c r="F38" s="13"/>
      <c r="G38" s="13"/>
      <c r="H38" s="13"/>
      <c r="I38" s="13"/>
    </row>
    <row r="39" spans="1:9" ht="14.25" x14ac:dyDescent="0.2">
      <c r="A39" s="39" t="s">
        <v>34</v>
      </c>
      <c r="B39" s="29"/>
      <c r="C39" s="29"/>
      <c r="D39" s="30"/>
      <c r="F39" s="13"/>
      <c r="G39" s="13"/>
      <c r="H39" s="13"/>
      <c r="I39" s="13"/>
    </row>
    <row r="40" spans="1:9" ht="14.25" x14ac:dyDescent="0.2">
      <c r="A40" s="39" t="s">
        <v>35</v>
      </c>
      <c r="B40" s="29"/>
      <c r="C40" s="29"/>
      <c r="D40" s="30"/>
      <c r="F40" s="13"/>
      <c r="G40" s="13"/>
      <c r="H40" s="13"/>
      <c r="I40" s="13"/>
    </row>
    <row r="41" spans="1:9" ht="14.25" x14ac:dyDescent="0.2">
      <c r="A41" s="39" t="s">
        <v>36</v>
      </c>
      <c r="B41" s="29"/>
      <c r="C41" s="29"/>
      <c r="D41" s="30"/>
      <c r="F41" s="13"/>
      <c r="G41" s="13"/>
      <c r="H41" s="13"/>
      <c r="I41" s="13"/>
    </row>
    <row r="42" spans="1:9" ht="14.25" x14ac:dyDescent="0.2">
      <c r="A42" s="39" t="s">
        <v>37</v>
      </c>
      <c r="B42" s="29"/>
      <c r="C42" s="29">
        <v>7.5</v>
      </c>
      <c r="D42" s="30">
        <v>7.75</v>
      </c>
      <c r="F42" s="13"/>
      <c r="G42" s="13"/>
      <c r="H42" s="13"/>
      <c r="I42" s="13"/>
    </row>
    <row r="43" spans="1:9" ht="14.25" x14ac:dyDescent="0.2">
      <c r="A43" s="39" t="s">
        <v>38</v>
      </c>
      <c r="B43" s="29">
        <v>88</v>
      </c>
      <c r="C43" s="29">
        <v>17.75</v>
      </c>
      <c r="D43" s="30">
        <v>11.75</v>
      </c>
      <c r="F43" s="13"/>
      <c r="G43" s="13"/>
      <c r="H43" s="13"/>
      <c r="I43" s="13"/>
    </row>
    <row r="44" spans="1:9" ht="14.25" x14ac:dyDescent="0.2">
      <c r="A44" s="39" t="s">
        <v>39</v>
      </c>
      <c r="B44" s="29"/>
      <c r="C44" s="29"/>
      <c r="D44" s="30"/>
      <c r="F44" s="13"/>
      <c r="G44" s="13"/>
      <c r="H44" s="13"/>
      <c r="I44" s="13"/>
    </row>
    <row r="45" spans="1:9" ht="14.25" x14ac:dyDescent="0.2">
      <c r="A45" s="39" t="s">
        <v>40</v>
      </c>
      <c r="B45" s="29"/>
      <c r="C45" s="29"/>
      <c r="D45" s="30"/>
      <c r="F45" s="13"/>
      <c r="G45" s="13"/>
      <c r="H45" s="13"/>
      <c r="I45" s="13"/>
    </row>
    <row r="46" spans="1:9" ht="14.25" x14ac:dyDescent="0.2">
      <c r="A46" s="39" t="s">
        <v>41</v>
      </c>
      <c r="B46" s="29"/>
      <c r="C46" s="29"/>
      <c r="D46" s="30"/>
      <c r="F46" s="13"/>
      <c r="G46" s="13"/>
      <c r="H46" s="13"/>
      <c r="I46" s="13"/>
    </row>
    <row r="47" spans="1:9" ht="14.25" x14ac:dyDescent="0.2">
      <c r="A47" s="39" t="s">
        <v>42</v>
      </c>
      <c r="B47" s="29"/>
      <c r="C47" s="29"/>
      <c r="D47" s="30"/>
      <c r="F47" s="13"/>
      <c r="G47" s="13"/>
      <c r="H47" s="13"/>
      <c r="I47" s="13"/>
    </row>
    <row r="48" spans="1:9" ht="14.25" x14ac:dyDescent="0.2">
      <c r="A48" s="39" t="s">
        <v>43</v>
      </c>
      <c r="B48" s="29"/>
      <c r="C48" s="29"/>
      <c r="D48" s="30"/>
      <c r="F48" s="13"/>
      <c r="G48" s="13"/>
      <c r="H48" s="13"/>
      <c r="I48" s="13"/>
    </row>
    <row r="49" spans="1:9" ht="21.75" x14ac:dyDescent="0.2">
      <c r="A49" s="40" t="s">
        <v>44</v>
      </c>
      <c r="B49" s="29"/>
      <c r="C49" s="29"/>
      <c r="D49" s="30"/>
      <c r="F49" s="13"/>
      <c r="G49" s="13"/>
      <c r="H49" s="13"/>
      <c r="I49" s="13"/>
    </row>
    <row r="50" spans="1:9" ht="21.75" x14ac:dyDescent="0.2">
      <c r="A50" s="40" t="s">
        <v>45</v>
      </c>
      <c r="B50" s="29"/>
      <c r="C50" s="29">
        <v>4</v>
      </c>
      <c r="D50" s="30">
        <v>3.75</v>
      </c>
      <c r="F50" s="13"/>
      <c r="G50" s="13"/>
      <c r="H50" s="13"/>
      <c r="I50" s="13"/>
    </row>
    <row r="51" spans="1:9" ht="14.25" x14ac:dyDescent="0.2">
      <c r="A51" s="40" t="s">
        <v>46</v>
      </c>
      <c r="B51" s="29"/>
      <c r="C51" s="29">
        <v>4.5</v>
      </c>
      <c r="D51" s="30">
        <v>3</v>
      </c>
      <c r="F51" s="13"/>
      <c r="G51" s="13"/>
      <c r="H51" s="13"/>
      <c r="I51" s="13"/>
    </row>
    <row r="52" spans="1:9" ht="14.25" x14ac:dyDescent="0.2">
      <c r="A52" s="39" t="s">
        <v>47</v>
      </c>
      <c r="B52" s="29"/>
      <c r="C52" s="29"/>
      <c r="D52" s="30"/>
      <c r="F52" s="13"/>
      <c r="G52" s="13"/>
      <c r="H52" s="13"/>
      <c r="I52" s="13"/>
    </row>
    <row r="53" spans="1:9" ht="14.25" x14ac:dyDescent="0.2">
      <c r="A53" s="39" t="s">
        <v>48</v>
      </c>
      <c r="B53" s="29"/>
      <c r="C53" s="29"/>
      <c r="D53" s="30"/>
      <c r="F53" s="13"/>
      <c r="G53" s="13"/>
      <c r="H53" s="13"/>
      <c r="I53" s="13"/>
    </row>
    <row r="54" spans="1:9" ht="14.25" x14ac:dyDescent="0.2">
      <c r="A54" s="39" t="s">
        <v>49</v>
      </c>
      <c r="B54" s="29"/>
      <c r="C54" s="29"/>
      <c r="D54" s="30"/>
      <c r="F54" s="13"/>
      <c r="G54" s="13"/>
      <c r="H54" s="13"/>
      <c r="I54" s="13"/>
    </row>
    <row r="55" spans="1:9" ht="14.25" x14ac:dyDescent="0.2">
      <c r="A55" s="39" t="s">
        <v>50</v>
      </c>
      <c r="B55" s="29"/>
      <c r="C55" s="29">
        <v>25</v>
      </c>
      <c r="D55" s="30">
        <v>46.5</v>
      </c>
      <c r="F55" s="13"/>
      <c r="G55" s="13"/>
      <c r="H55" s="13"/>
      <c r="I55" s="13"/>
    </row>
    <row r="56" spans="1:9" ht="14.25" x14ac:dyDescent="0.2">
      <c r="A56" s="39" t="s">
        <v>51</v>
      </c>
      <c r="B56" s="29">
        <v>264</v>
      </c>
      <c r="C56" s="29">
        <v>42.5</v>
      </c>
      <c r="D56" s="30">
        <v>32.857143000000001</v>
      </c>
      <c r="F56" s="13"/>
      <c r="G56" s="13"/>
      <c r="H56" s="13"/>
      <c r="I56" s="13"/>
    </row>
    <row r="57" spans="1:9" ht="14.25" x14ac:dyDescent="0.2">
      <c r="A57" s="39" t="s">
        <v>52</v>
      </c>
      <c r="B57" s="29"/>
      <c r="C57" s="29"/>
      <c r="D57" s="30"/>
      <c r="F57" s="13"/>
      <c r="G57" s="13"/>
      <c r="H57" s="13"/>
      <c r="I57" s="13"/>
    </row>
    <row r="58" spans="1:9" ht="14.25" x14ac:dyDescent="0.2">
      <c r="A58" s="39" t="s">
        <v>53</v>
      </c>
      <c r="B58" s="29"/>
      <c r="C58" s="29">
        <v>30.5</v>
      </c>
      <c r="D58" s="30">
        <v>29.25</v>
      </c>
      <c r="F58" s="13"/>
      <c r="G58" s="13"/>
      <c r="H58" s="13"/>
      <c r="I58" s="13"/>
    </row>
    <row r="59" spans="1:9" ht="14.25" x14ac:dyDescent="0.2">
      <c r="A59" s="39" t="s">
        <v>54</v>
      </c>
      <c r="B59" s="29"/>
      <c r="C59" s="29"/>
      <c r="D59" s="30"/>
      <c r="F59" s="13"/>
      <c r="G59" s="13"/>
      <c r="H59" s="13"/>
      <c r="I59" s="13"/>
    </row>
    <row r="60" spans="1:9" ht="14.25" x14ac:dyDescent="0.2">
      <c r="A60" s="39" t="s">
        <v>55</v>
      </c>
      <c r="B60" s="29">
        <v>44</v>
      </c>
      <c r="C60" s="29">
        <v>72</v>
      </c>
      <c r="D60" s="30">
        <v>72</v>
      </c>
      <c r="F60" s="13"/>
      <c r="G60" s="13"/>
      <c r="H60" s="13"/>
      <c r="I60" s="13"/>
    </row>
    <row r="61" spans="1:9" ht="14.25" x14ac:dyDescent="0.2">
      <c r="A61" s="39" t="s">
        <v>56</v>
      </c>
      <c r="B61" s="29"/>
      <c r="C61" s="29"/>
      <c r="D61" s="30"/>
      <c r="F61" s="13"/>
      <c r="G61" s="13"/>
      <c r="H61" s="13"/>
      <c r="I61" s="13"/>
    </row>
    <row r="62" spans="1:9" ht="14.25" x14ac:dyDescent="0.2">
      <c r="A62" s="39" t="s">
        <v>57</v>
      </c>
      <c r="B62" s="29"/>
      <c r="C62" s="29"/>
      <c r="D62" s="30"/>
      <c r="F62" s="13"/>
      <c r="G62" s="13"/>
      <c r="H62" s="13"/>
      <c r="I62" s="13"/>
    </row>
    <row r="63" spans="1:9" ht="14.25" x14ac:dyDescent="0.2">
      <c r="A63" s="39" t="s">
        <v>58</v>
      </c>
      <c r="B63" s="29">
        <v>88</v>
      </c>
      <c r="C63" s="29">
        <v>19.25</v>
      </c>
      <c r="D63" s="30">
        <v>20.25</v>
      </c>
      <c r="F63" s="13"/>
      <c r="G63" s="13"/>
      <c r="H63" s="13"/>
      <c r="I63" s="13"/>
    </row>
    <row r="64" spans="1:9" ht="14.25" x14ac:dyDescent="0.2">
      <c r="A64" s="39" t="s">
        <v>59</v>
      </c>
      <c r="B64" s="29">
        <v>836</v>
      </c>
      <c r="C64" s="29">
        <v>52</v>
      </c>
      <c r="D64" s="30">
        <v>55.25</v>
      </c>
      <c r="F64" s="13"/>
      <c r="G64" s="13"/>
      <c r="H64" s="13"/>
      <c r="I64" s="13"/>
    </row>
    <row r="65" spans="1:9" ht="14.25" x14ac:dyDescent="0.2">
      <c r="A65" s="39" t="s">
        <v>60</v>
      </c>
      <c r="B65" s="29"/>
      <c r="C65" s="29"/>
      <c r="D65" s="30"/>
      <c r="F65" s="13"/>
      <c r="G65" s="13"/>
      <c r="H65" s="13"/>
      <c r="I65" s="13"/>
    </row>
    <row r="66" spans="1:9" ht="14.25" x14ac:dyDescent="0.2">
      <c r="A66" s="39" t="s">
        <v>61</v>
      </c>
      <c r="B66" s="29"/>
      <c r="C66" s="29"/>
      <c r="D66" s="30"/>
      <c r="F66" s="13"/>
      <c r="G66" s="13"/>
      <c r="H66" s="13"/>
      <c r="I66" s="13"/>
    </row>
    <row r="67" spans="1:9" ht="14.25" x14ac:dyDescent="0.2">
      <c r="A67" s="39" t="s">
        <v>62</v>
      </c>
      <c r="B67" s="29">
        <v>176</v>
      </c>
      <c r="C67" s="29">
        <v>30</v>
      </c>
      <c r="D67" s="30">
        <v>37</v>
      </c>
      <c r="F67" s="13"/>
      <c r="G67" s="13"/>
      <c r="H67" s="13"/>
      <c r="I67" s="13"/>
    </row>
    <row r="68" spans="1:9" ht="14.25" x14ac:dyDescent="0.2">
      <c r="A68" s="39" t="s">
        <v>63</v>
      </c>
      <c r="B68" s="29"/>
      <c r="C68" s="29"/>
      <c r="D68" s="30"/>
      <c r="F68" s="13"/>
      <c r="G68" s="13"/>
      <c r="H68" s="13"/>
      <c r="I68" s="13"/>
    </row>
    <row r="69" spans="1:9" ht="14.25" x14ac:dyDescent="0.2">
      <c r="A69" s="39" t="s">
        <v>64</v>
      </c>
      <c r="B69" s="29"/>
      <c r="C69" s="29"/>
      <c r="D69" s="30"/>
      <c r="F69" s="13"/>
      <c r="G69" s="13"/>
      <c r="H69" s="13"/>
      <c r="I69" s="13"/>
    </row>
    <row r="70" spans="1:9" ht="14.25" x14ac:dyDescent="0.2">
      <c r="A70" s="39" t="s">
        <v>65</v>
      </c>
      <c r="B70" s="29"/>
      <c r="C70" s="29"/>
      <c r="D70" s="30"/>
      <c r="F70" s="13"/>
      <c r="G70" s="13"/>
      <c r="H70" s="13"/>
      <c r="I70" s="13"/>
    </row>
    <row r="71" spans="1:9" ht="14.25" x14ac:dyDescent="0.2">
      <c r="A71" s="39" t="s">
        <v>66</v>
      </c>
      <c r="B71" s="29"/>
      <c r="C71" s="29"/>
      <c r="D71" s="30"/>
      <c r="F71" s="13"/>
      <c r="G71" s="13"/>
      <c r="H71" s="13"/>
      <c r="I71" s="13"/>
    </row>
    <row r="72" spans="1:9" ht="14.25" x14ac:dyDescent="0.2">
      <c r="A72" s="39" t="s">
        <v>67</v>
      </c>
      <c r="B72" s="29"/>
      <c r="C72" s="29"/>
      <c r="D72" s="30"/>
      <c r="F72" s="13"/>
      <c r="G72" s="13"/>
      <c r="H72" s="13"/>
      <c r="I72" s="13"/>
    </row>
    <row r="73" spans="1:9" ht="14.25" x14ac:dyDescent="0.2">
      <c r="A73" s="39" t="s">
        <v>68</v>
      </c>
      <c r="B73" s="29"/>
      <c r="C73" s="29"/>
      <c r="D73" s="30"/>
      <c r="F73" s="13"/>
      <c r="G73" s="13"/>
      <c r="H73" s="13"/>
      <c r="I73" s="13"/>
    </row>
    <row r="74" spans="1:9" ht="14.25" x14ac:dyDescent="0.2">
      <c r="A74" s="39" t="s">
        <v>69</v>
      </c>
      <c r="B74" s="29"/>
      <c r="C74" s="29"/>
      <c r="D74" s="30"/>
      <c r="F74" s="13"/>
      <c r="G74" s="13"/>
      <c r="H74" s="13"/>
      <c r="I74" s="13"/>
    </row>
    <row r="75" spans="1:9" ht="14.25" x14ac:dyDescent="0.2">
      <c r="A75" s="39" t="s">
        <v>70</v>
      </c>
      <c r="B75" s="29"/>
      <c r="C75" s="29"/>
      <c r="D75" s="30"/>
      <c r="F75" s="13"/>
      <c r="G75" s="13"/>
      <c r="H75" s="13"/>
      <c r="I75" s="13"/>
    </row>
    <row r="76" spans="1:9" ht="14.25" x14ac:dyDescent="0.2">
      <c r="A76" s="39" t="s">
        <v>71</v>
      </c>
      <c r="B76" s="29"/>
      <c r="C76" s="29"/>
      <c r="D76" s="30"/>
      <c r="F76" s="13"/>
      <c r="G76" s="13"/>
      <c r="H76" s="13"/>
      <c r="I76" s="13"/>
    </row>
    <row r="77" spans="1:9" ht="14.25" x14ac:dyDescent="0.2">
      <c r="A77" s="39" t="s">
        <v>72</v>
      </c>
      <c r="B77" s="29"/>
      <c r="C77" s="29"/>
      <c r="D77" s="30"/>
      <c r="F77" s="13"/>
      <c r="G77" s="13"/>
      <c r="H77" s="13"/>
      <c r="I77" s="13"/>
    </row>
    <row r="78" spans="1:9" ht="14.25" x14ac:dyDescent="0.2">
      <c r="A78" s="39" t="s">
        <v>73</v>
      </c>
      <c r="B78" s="29"/>
      <c r="C78" s="29"/>
      <c r="D78" s="30"/>
      <c r="F78" s="13"/>
      <c r="G78" s="13"/>
      <c r="H78" s="13"/>
      <c r="I78" s="13"/>
    </row>
    <row r="79" spans="1:9" ht="14.25" x14ac:dyDescent="0.2">
      <c r="A79" s="39" t="s">
        <v>74</v>
      </c>
      <c r="B79" s="29"/>
      <c r="C79" s="29"/>
      <c r="D79" s="30"/>
      <c r="F79" s="13"/>
      <c r="G79" s="13"/>
      <c r="H79" s="13"/>
      <c r="I79" s="13"/>
    </row>
    <row r="80" spans="1:9" ht="14.25" x14ac:dyDescent="0.2">
      <c r="A80" s="39" t="s">
        <v>75</v>
      </c>
      <c r="B80" s="29"/>
      <c r="C80" s="29"/>
      <c r="D80" s="30"/>
      <c r="F80" s="13"/>
      <c r="G80" s="13"/>
      <c r="H80" s="13"/>
      <c r="I80" s="13"/>
    </row>
    <row r="81" spans="1:9" ht="14.25" x14ac:dyDescent="0.2">
      <c r="A81" s="39" t="s">
        <v>76</v>
      </c>
      <c r="B81" s="29">
        <v>352</v>
      </c>
      <c r="C81" s="29"/>
      <c r="D81" s="30"/>
      <c r="F81" s="13"/>
      <c r="G81" s="13"/>
      <c r="H81" s="13"/>
      <c r="I81" s="13"/>
    </row>
    <row r="82" spans="1:9" ht="14.25" x14ac:dyDescent="0.2">
      <c r="A82" s="39" t="s">
        <v>77</v>
      </c>
      <c r="B82" s="29"/>
      <c r="C82" s="29"/>
      <c r="D82" s="30"/>
      <c r="F82" s="13"/>
      <c r="G82" s="13"/>
      <c r="H82" s="13"/>
      <c r="I82" s="13"/>
    </row>
    <row r="83" spans="1:9" ht="14.25" x14ac:dyDescent="0.2">
      <c r="A83" s="39" t="s">
        <v>78</v>
      </c>
      <c r="B83" s="29"/>
      <c r="C83" s="29">
        <v>98.583332999999996</v>
      </c>
      <c r="D83" s="30">
        <v>66.5</v>
      </c>
      <c r="F83" s="13"/>
      <c r="G83" s="13"/>
      <c r="H83" s="13"/>
      <c r="I83" s="13"/>
    </row>
    <row r="84" spans="1:9" ht="14.25" x14ac:dyDescent="0.2">
      <c r="A84" s="39" t="s">
        <v>79</v>
      </c>
      <c r="B84" s="29"/>
      <c r="C84" s="29"/>
      <c r="D84" s="30"/>
      <c r="F84" s="13"/>
      <c r="G84" s="13"/>
      <c r="H84" s="13"/>
      <c r="I84" s="13"/>
    </row>
    <row r="85" spans="1:9" ht="14.25" x14ac:dyDescent="0.2">
      <c r="A85" s="39" t="s">
        <v>80</v>
      </c>
      <c r="B85" s="29">
        <v>1100</v>
      </c>
      <c r="C85" s="29">
        <v>144.16667000000001</v>
      </c>
      <c r="D85" s="30">
        <v>102.83333</v>
      </c>
      <c r="F85" s="13"/>
      <c r="G85" s="13"/>
      <c r="H85" s="13"/>
      <c r="I85" s="13"/>
    </row>
    <row r="86" spans="1:9" ht="14.25" x14ac:dyDescent="0.2">
      <c r="A86" s="39" t="s">
        <v>81</v>
      </c>
      <c r="B86" s="29">
        <v>88</v>
      </c>
      <c r="C86" s="29">
        <v>66.25</v>
      </c>
      <c r="D86" s="30">
        <v>68</v>
      </c>
      <c r="F86" s="13"/>
      <c r="G86" s="13"/>
      <c r="H86" s="13"/>
      <c r="I86" s="13"/>
    </row>
    <row r="87" spans="1:9" ht="14.25" x14ac:dyDescent="0.2">
      <c r="A87" s="39" t="s">
        <v>82</v>
      </c>
      <c r="B87" s="29">
        <v>132</v>
      </c>
      <c r="C87" s="29">
        <v>26.25</v>
      </c>
      <c r="D87" s="30">
        <v>26.25</v>
      </c>
      <c r="F87" s="13"/>
      <c r="G87" s="13"/>
      <c r="H87" s="13"/>
      <c r="I87" s="13"/>
    </row>
    <row r="88" spans="1:9" ht="14.25" x14ac:dyDescent="0.2">
      <c r="A88" s="39" t="s">
        <v>83</v>
      </c>
      <c r="B88" s="29"/>
      <c r="C88" s="29"/>
      <c r="D88" s="30"/>
      <c r="F88" s="13"/>
      <c r="G88" s="13"/>
      <c r="H88" s="13"/>
      <c r="I88" s="13"/>
    </row>
    <row r="89" spans="1:9" ht="14.25" x14ac:dyDescent="0.2">
      <c r="A89" s="39" t="s">
        <v>84</v>
      </c>
      <c r="B89" s="29">
        <v>176</v>
      </c>
      <c r="C89" s="29">
        <v>16</v>
      </c>
      <c r="D89" s="30">
        <v>15.25</v>
      </c>
      <c r="F89" s="13"/>
      <c r="G89" s="13"/>
      <c r="H89" s="13"/>
      <c r="I89" s="13"/>
    </row>
    <row r="90" spans="1:9" ht="14.25" x14ac:dyDescent="0.2">
      <c r="A90" s="39" t="s">
        <v>85</v>
      </c>
      <c r="B90" s="29">
        <v>396</v>
      </c>
      <c r="C90" s="29">
        <v>84</v>
      </c>
      <c r="D90" s="30">
        <v>87.25</v>
      </c>
      <c r="F90" s="13"/>
      <c r="G90" s="13"/>
      <c r="H90" s="13"/>
      <c r="I90" s="13"/>
    </row>
    <row r="91" spans="1:9" ht="14.25" x14ac:dyDescent="0.2">
      <c r="A91" s="39" t="s">
        <v>86</v>
      </c>
      <c r="B91" s="29"/>
      <c r="C91" s="29"/>
      <c r="D91" s="30"/>
      <c r="F91" s="13"/>
      <c r="G91" s="13"/>
      <c r="H91" s="13"/>
      <c r="I91" s="13"/>
    </row>
    <row r="92" spans="1:9" ht="14.25" x14ac:dyDescent="0.2">
      <c r="A92" s="39" t="s">
        <v>87</v>
      </c>
      <c r="B92" s="29">
        <v>176</v>
      </c>
      <c r="C92" s="29">
        <v>12</v>
      </c>
      <c r="D92" s="30">
        <v>11.5</v>
      </c>
      <c r="F92" s="13"/>
      <c r="G92" s="13"/>
      <c r="H92" s="13"/>
      <c r="I92" s="13"/>
    </row>
    <row r="93" spans="1:9" ht="14.25" x14ac:dyDescent="0.2">
      <c r="A93" s="41" t="s">
        <v>88</v>
      </c>
      <c r="B93" s="24"/>
      <c r="C93" s="24"/>
      <c r="D93" s="25"/>
      <c r="F93" s="13"/>
      <c r="G93" s="13"/>
      <c r="H93" s="13"/>
      <c r="I93" s="13"/>
    </row>
    <row r="94" spans="1:9" ht="33.75" customHeight="1" x14ac:dyDescent="0.2">
      <c r="A94" s="9" t="s">
        <v>89</v>
      </c>
      <c r="B94" s="10"/>
      <c r="C94" s="10"/>
      <c r="D94" s="10"/>
      <c r="E94" s="10"/>
      <c r="F94" s="10"/>
    </row>
    <row r="95" spans="1:9" x14ac:dyDescent="0.15">
      <c r="A95" s="47" t="s">
        <v>3</v>
      </c>
      <c r="B95" s="47" t="s">
        <v>90</v>
      </c>
      <c r="C95" s="50" t="s">
        <v>91</v>
      </c>
      <c r="D95" s="50"/>
      <c r="E95" s="50"/>
      <c r="F95" s="50"/>
    </row>
    <row r="96" spans="1:9" x14ac:dyDescent="0.15">
      <c r="A96" s="48"/>
      <c r="B96" s="48"/>
      <c r="C96" s="50" t="s">
        <v>6</v>
      </c>
      <c r="D96" s="50"/>
      <c r="E96" s="50" t="s">
        <v>7</v>
      </c>
      <c r="F96" s="50"/>
    </row>
    <row r="97" spans="1:6" ht="21" x14ac:dyDescent="0.15">
      <c r="A97" s="49"/>
      <c r="B97" s="49"/>
      <c r="C97" s="14" t="s">
        <v>8</v>
      </c>
      <c r="D97" s="15" t="s">
        <v>9</v>
      </c>
      <c r="E97" s="14" t="s">
        <v>8</v>
      </c>
      <c r="F97" s="15" t="s">
        <v>9</v>
      </c>
    </row>
    <row r="98" spans="1:6" ht="16.5" customHeight="1" x14ac:dyDescent="0.15">
      <c r="A98" s="16" t="s">
        <v>10</v>
      </c>
      <c r="B98" s="17">
        <f>SUM(B99:B99)</f>
        <v>0</v>
      </c>
      <c r="C98" s="18">
        <f>SUM(C99:C99)</f>
        <v>0</v>
      </c>
      <c r="D98" s="19">
        <f>SUM(D99:D99)</f>
        <v>0</v>
      </c>
      <c r="E98" s="18">
        <f>SUM(E99:E99)</f>
        <v>0</v>
      </c>
      <c r="F98" s="19">
        <f>SUM(F99:F99)</f>
        <v>0</v>
      </c>
    </row>
    <row r="99" spans="1:6" ht="18.75" customHeight="1" x14ac:dyDescent="0.15">
      <c r="A99" s="20" t="s">
        <v>92</v>
      </c>
      <c r="B99" s="21"/>
      <c r="C99" s="21"/>
      <c r="D99" s="22"/>
      <c r="E99" s="21"/>
      <c r="F99" s="22"/>
    </row>
    <row r="100" spans="1:6" ht="20.25" customHeight="1" x14ac:dyDescent="0.15">
      <c r="A100" s="16" t="s">
        <v>93</v>
      </c>
      <c r="B100" s="17">
        <f>SUM(B101:B101)</f>
        <v>1144</v>
      </c>
      <c r="C100" s="18">
        <f>SUM(C101:C101)</f>
        <v>756.8</v>
      </c>
      <c r="D100" s="19">
        <f>SUM(D101:D101)</f>
        <v>0</v>
      </c>
      <c r="E100" s="18">
        <f>SUM(E101:E101)</f>
        <v>756.8</v>
      </c>
      <c r="F100" s="19">
        <f>SUM(F101:F101)</f>
        <v>0</v>
      </c>
    </row>
    <row r="101" spans="1:6" ht="18.75" customHeight="1" x14ac:dyDescent="0.15">
      <c r="A101" s="42" t="s">
        <v>92</v>
      </c>
      <c r="B101" s="43">
        <v>1144</v>
      </c>
      <c r="C101" s="43">
        <v>756.8</v>
      </c>
      <c r="D101" s="44"/>
      <c r="E101" s="43">
        <v>756.8</v>
      </c>
      <c r="F101" s="44"/>
    </row>
    <row r="209" spans="1:1" hidden="1" x14ac:dyDescent="0.15">
      <c r="A209" s="45">
        <f>SUM(A7:F102)</f>
        <v>22090.914285999999</v>
      </c>
    </row>
    <row r="210" spans="1:1" hidden="1" x14ac:dyDescent="0.15"/>
  </sheetData>
  <mergeCells count="14">
    <mergeCell ref="A6:F6"/>
    <mergeCell ref="A8:A10"/>
    <mergeCell ref="B8:B10"/>
    <mergeCell ref="C8:F8"/>
    <mergeCell ref="C9:D9"/>
    <mergeCell ref="E9:F9"/>
    <mergeCell ref="A22:A23"/>
    <mergeCell ref="B22:B23"/>
    <mergeCell ref="C22:D22"/>
    <mergeCell ref="A95:A97"/>
    <mergeCell ref="B95:B97"/>
    <mergeCell ref="C95:F95"/>
    <mergeCell ref="C96:D96"/>
    <mergeCell ref="E96:F9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0"/>
  <sheetViews>
    <sheetView workbookViewId="0">
      <selection sqref="A1:XFD1048576"/>
    </sheetView>
  </sheetViews>
  <sheetFormatPr baseColWidth="10" defaultColWidth="12.5703125" defaultRowHeight="10.5" x14ac:dyDescent="0.15"/>
  <cols>
    <col min="1" max="1" width="30.85546875" style="12" customWidth="1"/>
    <col min="2" max="6" width="15.7109375" style="12" customWidth="1"/>
    <col min="7" max="9" width="11.7109375" style="12" customWidth="1"/>
    <col min="10" max="10" width="11.140625" style="12" customWidth="1"/>
    <col min="11" max="11" width="9.28515625" style="12" customWidth="1"/>
    <col min="12" max="12" width="7.7109375" style="12" customWidth="1"/>
    <col min="13" max="13" width="13.140625" style="12" customWidth="1"/>
    <col min="14" max="14" width="2.42578125" style="8" customWidth="1"/>
    <col min="15" max="16" width="13.140625" style="8" customWidth="1"/>
    <col min="17" max="256" width="12.5703125" style="8"/>
    <col min="257" max="257" width="30.85546875" style="8" customWidth="1"/>
    <col min="258" max="262" width="15.7109375" style="8" customWidth="1"/>
    <col min="263" max="265" width="11.7109375" style="8" customWidth="1"/>
    <col min="266" max="266" width="11.140625" style="8" customWidth="1"/>
    <col min="267" max="267" width="9.28515625" style="8" customWidth="1"/>
    <col min="268" max="268" width="7.7109375" style="8" customWidth="1"/>
    <col min="269" max="269" width="13.140625" style="8" customWidth="1"/>
    <col min="270" max="270" width="2.42578125" style="8" customWidth="1"/>
    <col min="271" max="272" width="13.140625" style="8" customWidth="1"/>
    <col min="273" max="512" width="12.5703125" style="8"/>
    <col min="513" max="513" width="30.85546875" style="8" customWidth="1"/>
    <col min="514" max="518" width="15.7109375" style="8" customWidth="1"/>
    <col min="519" max="521" width="11.7109375" style="8" customWidth="1"/>
    <col min="522" max="522" width="11.140625" style="8" customWidth="1"/>
    <col min="523" max="523" width="9.28515625" style="8" customWidth="1"/>
    <col min="524" max="524" width="7.7109375" style="8" customWidth="1"/>
    <col min="525" max="525" width="13.140625" style="8" customWidth="1"/>
    <col min="526" max="526" width="2.42578125" style="8" customWidth="1"/>
    <col min="527" max="528" width="13.140625" style="8" customWidth="1"/>
    <col min="529" max="768" width="12.5703125" style="8"/>
    <col min="769" max="769" width="30.85546875" style="8" customWidth="1"/>
    <col min="770" max="774" width="15.7109375" style="8" customWidth="1"/>
    <col min="775" max="777" width="11.7109375" style="8" customWidth="1"/>
    <col min="778" max="778" width="11.140625" style="8" customWidth="1"/>
    <col min="779" max="779" width="9.28515625" style="8" customWidth="1"/>
    <col min="780" max="780" width="7.7109375" style="8" customWidth="1"/>
    <col min="781" max="781" width="13.140625" style="8" customWidth="1"/>
    <col min="782" max="782" width="2.42578125" style="8" customWidth="1"/>
    <col min="783" max="784" width="13.140625" style="8" customWidth="1"/>
    <col min="785" max="1024" width="12.5703125" style="8"/>
    <col min="1025" max="1025" width="30.85546875" style="8" customWidth="1"/>
    <col min="1026" max="1030" width="15.7109375" style="8" customWidth="1"/>
    <col min="1031" max="1033" width="11.7109375" style="8" customWidth="1"/>
    <col min="1034" max="1034" width="11.140625" style="8" customWidth="1"/>
    <col min="1035" max="1035" width="9.28515625" style="8" customWidth="1"/>
    <col min="1036" max="1036" width="7.7109375" style="8" customWidth="1"/>
    <col min="1037" max="1037" width="13.140625" style="8" customWidth="1"/>
    <col min="1038" max="1038" width="2.42578125" style="8" customWidth="1"/>
    <col min="1039" max="1040" width="13.140625" style="8" customWidth="1"/>
    <col min="1041" max="1280" width="12.5703125" style="8"/>
    <col min="1281" max="1281" width="30.85546875" style="8" customWidth="1"/>
    <col min="1282" max="1286" width="15.7109375" style="8" customWidth="1"/>
    <col min="1287" max="1289" width="11.7109375" style="8" customWidth="1"/>
    <col min="1290" max="1290" width="11.140625" style="8" customWidth="1"/>
    <col min="1291" max="1291" width="9.28515625" style="8" customWidth="1"/>
    <col min="1292" max="1292" width="7.7109375" style="8" customWidth="1"/>
    <col min="1293" max="1293" width="13.140625" style="8" customWidth="1"/>
    <col min="1294" max="1294" width="2.42578125" style="8" customWidth="1"/>
    <col min="1295" max="1296" width="13.140625" style="8" customWidth="1"/>
    <col min="1297" max="1536" width="12.5703125" style="8"/>
    <col min="1537" max="1537" width="30.85546875" style="8" customWidth="1"/>
    <col min="1538" max="1542" width="15.7109375" style="8" customWidth="1"/>
    <col min="1543" max="1545" width="11.7109375" style="8" customWidth="1"/>
    <col min="1546" max="1546" width="11.140625" style="8" customWidth="1"/>
    <col min="1547" max="1547" width="9.28515625" style="8" customWidth="1"/>
    <col min="1548" max="1548" width="7.7109375" style="8" customWidth="1"/>
    <col min="1549" max="1549" width="13.140625" style="8" customWidth="1"/>
    <col min="1550" max="1550" width="2.42578125" style="8" customWidth="1"/>
    <col min="1551" max="1552" width="13.140625" style="8" customWidth="1"/>
    <col min="1553" max="1792" width="12.5703125" style="8"/>
    <col min="1793" max="1793" width="30.85546875" style="8" customWidth="1"/>
    <col min="1794" max="1798" width="15.7109375" style="8" customWidth="1"/>
    <col min="1799" max="1801" width="11.7109375" style="8" customWidth="1"/>
    <col min="1802" max="1802" width="11.140625" style="8" customWidth="1"/>
    <col min="1803" max="1803" width="9.28515625" style="8" customWidth="1"/>
    <col min="1804" max="1804" width="7.7109375" style="8" customWidth="1"/>
    <col min="1805" max="1805" width="13.140625" style="8" customWidth="1"/>
    <col min="1806" max="1806" width="2.42578125" style="8" customWidth="1"/>
    <col min="1807" max="1808" width="13.140625" style="8" customWidth="1"/>
    <col min="1809" max="2048" width="12.5703125" style="8"/>
    <col min="2049" max="2049" width="30.85546875" style="8" customWidth="1"/>
    <col min="2050" max="2054" width="15.7109375" style="8" customWidth="1"/>
    <col min="2055" max="2057" width="11.7109375" style="8" customWidth="1"/>
    <col min="2058" max="2058" width="11.140625" style="8" customWidth="1"/>
    <col min="2059" max="2059" width="9.28515625" style="8" customWidth="1"/>
    <col min="2060" max="2060" width="7.7109375" style="8" customWidth="1"/>
    <col min="2061" max="2061" width="13.140625" style="8" customWidth="1"/>
    <col min="2062" max="2062" width="2.42578125" style="8" customWidth="1"/>
    <col min="2063" max="2064" width="13.140625" style="8" customWidth="1"/>
    <col min="2065" max="2304" width="12.5703125" style="8"/>
    <col min="2305" max="2305" width="30.85546875" style="8" customWidth="1"/>
    <col min="2306" max="2310" width="15.7109375" style="8" customWidth="1"/>
    <col min="2311" max="2313" width="11.7109375" style="8" customWidth="1"/>
    <col min="2314" max="2314" width="11.140625" style="8" customWidth="1"/>
    <col min="2315" max="2315" width="9.28515625" style="8" customWidth="1"/>
    <col min="2316" max="2316" width="7.7109375" style="8" customWidth="1"/>
    <col min="2317" max="2317" width="13.140625" style="8" customWidth="1"/>
    <col min="2318" max="2318" width="2.42578125" style="8" customWidth="1"/>
    <col min="2319" max="2320" width="13.140625" style="8" customWidth="1"/>
    <col min="2321" max="2560" width="12.5703125" style="8"/>
    <col min="2561" max="2561" width="30.85546875" style="8" customWidth="1"/>
    <col min="2562" max="2566" width="15.7109375" style="8" customWidth="1"/>
    <col min="2567" max="2569" width="11.7109375" style="8" customWidth="1"/>
    <col min="2570" max="2570" width="11.140625" style="8" customWidth="1"/>
    <col min="2571" max="2571" width="9.28515625" style="8" customWidth="1"/>
    <col min="2572" max="2572" width="7.7109375" style="8" customWidth="1"/>
    <col min="2573" max="2573" width="13.140625" style="8" customWidth="1"/>
    <col min="2574" max="2574" width="2.42578125" style="8" customWidth="1"/>
    <col min="2575" max="2576" width="13.140625" style="8" customWidth="1"/>
    <col min="2577" max="2816" width="12.5703125" style="8"/>
    <col min="2817" max="2817" width="30.85546875" style="8" customWidth="1"/>
    <col min="2818" max="2822" width="15.7109375" style="8" customWidth="1"/>
    <col min="2823" max="2825" width="11.7109375" style="8" customWidth="1"/>
    <col min="2826" max="2826" width="11.140625" style="8" customWidth="1"/>
    <col min="2827" max="2827" width="9.28515625" style="8" customWidth="1"/>
    <col min="2828" max="2828" width="7.7109375" style="8" customWidth="1"/>
    <col min="2829" max="2829" width="13.140625" style="8" customWidth="1"/>
    <col min="2830" max="2830" width="2.42578125" style="8" customWidth="1"/>
    <col min="2831" max="2832" width="13.140625" style="8" customWidth="1"/>
    <col min="2833" max="3072" width="12.5703125" style="8"/>
    <col min="3073" max="3073" width="30.85546875" style="8" customWidth="1"/>
    <col min="3074" max="3078" width="15.7109375" style="8" customWidth="1"/>
    <col min="3079" max="3081" width="11.7109375" style="8" customWidth="1"/>
    <col min="3082" max="3082" width="11.140625" style="8" customWidth="1"/>
    <col min="3083" max="3083" width="9.28515625" style="8" customWidth="1"/>
    <col min="3084" max="3084" width="7.7109375" style="8" customWidth="1"/>
    <col min="3085" max="3085" width="13.140625" style="8" customWidth="1"/>
    <col min="3086" max="3086" width="2.42578125" style="8" customWidth="1"/>
    <col min="3087" max="3088" width="13.140625" style="8" customWidth="1"/>
    <col min="3089" max="3328" width="12.5703125" style="8"/>
    <col min="3329" max="3329" width="30.85546875" style="8" customWidth="1"/>
    <col min="3330" max="3334" width="15.7109375" style="8" customWidth="1"/>
    <col min="3335" max="3337" width="11.7109375" style="8" customWidth="1"/>
    <col min="3338" max="3338" width="11.140625" style="8" customWidth="1"/>
    <col min="3339" max="3339" width="9.28515625" style="8" customWidth="1"/>
    <col min="3340" max="3340" width="7.7109375" style="8" customWidth="1"/>
    <col min="3341" max="3341" width="13.140625" style="8" customWidth="1"/>
    <col min="3342" max="3342" width="2.42578125" style="8" customWidth="1"/>
    <col min="3343" max="3344" width="13.140625" style="8" customWidth="1"/>
    <col min="3345" max="3584" width="12.5703125" style="8"/>
    <col min="3585" max="3585" width="30.85546875" style="8" customWidth="1"/>
    <col min="3586" max="3590" width="15.7109375" style="8" customWidth="1"/>
    <col min="3591" max="3593" width="11.7109375" style="8" customWidth="1"/>
    <col min="3594" max="3594" width="11.140625" style="8" customWidth="1"/>
    <col min="3595" max="3595" width="9.28515625" style="8" customWidth="1"/>
    <col min="3596" max="3596" width="7.7109375" style="8" customWidth="1"/>
    <col min="3597" max="3597" width="13.140625" style="8" customWidth="1"/>
    <col min="3598" max="3598" width="2.42578125" style="8" customWidth="1"/>
    <col min="3599" max="3600" width="13.140625" style="8" customWidth="1"/>
    <col min="3601" max="3840" width="12.5703125" style="8"/>
    <col min="3841" max="3841" width="30.85546875" style="8" customWidth="1"/>
    <col min="3842" max="3846" width="15.7109375" style="8" customWidth="1"/>
    <col min="3847" max="3849" width="11.7109375" style="8" customWidth="1"/>
    <col min="3850" max="3850" width="11.140625" style="8" customWidth="1"/>
    <col min="3851" max="3851" width="9.28515625" style="8" customWidth="1"/>
    <col min="3852" max="3852" width="7.7109375" style="8" customWidth="1"/>
    <col min="3853" max="3853" width="13.140625" style="8" customWidth="1"/>
    <col min="3854" max="3854" width="2.42578125" style="8" customWidth="1"/>
    <col min="3855" max="3856" width="13.140625" style="8" customWidth="1"/>
    <col min="3857" max="4096" width="12.5703125" style="8"/>
    <col min="4097" max="4097" width="30.85546875" style="8" customWidth="1"/>
    <col min="4098" max="4102" width="15.7109375" style="8" customWidth="1"/>
    <col min="4103" max="4105" width="11.7109375" style="8" customWidth="1"/>
    <col min="4106" max="4106" width="11.140625" style="8" customWidth="1"/>
    <col min="4107" max="4107" width="9.28515625" style="8" customWidth="1"/>
    <col min="4108" max="4108" width="7.7109375" style="8" customWidth="1"/>
    <col min="4109" max="4109" width="13.140625" style="8" customWidth="1"/>
    <col min="4110" max="4110" width="2.42578125" style="8" customWidth="1"/>
    <col min="4111" max="4112" width="13.140625" style="8" customWidth="1"/>
    <col min="4113" max="4352" width="12.5703125" style="8"/>
    <col min="4353" max="4353" width="30.85546875" style="8" customWidth="1"/>
    <col min="4354" max="4358" width="15.7109375" style="8" customWidth="1"/>
    <col min="4359" max="4361" width="11.7109375" style="8" customWidth="1"/>
    <col min="4362" max="4362" width="11.140625" style="8" customWidth="1"/>
    <col min="4363" max="4363" width="9.28515625" style="8" customWidth="1"/>
    <col min="4364" max="4364" width="7.7109375" style="8" customWidth="1"/>
    <col min="4365" max="4365" width="13.140625" style="8" customWidth="1"/>
    <col min="4366" max="4366" width="2.42578125" style="8" customWidth="1"/>
    <col min="4367" max="4368" width="13.140625" style="8" customWidth="1"/>
    <col min="4369" max="4608" width="12.5703125" style="8"/>
    <col min="4609" max="4609" width="30.85546875" style="8" customWidth="1"/>
    <col min="4610" max="4614" width="15.7109375" style="8" customWidth="1"/>
    <col min="4615" max="4617" width="11.7109375" style="8" customWidth="1"/>
    <col min="4618" max="4618" width="11.140625" style="8" customWidth="1"/>
    <col min="4619" max="4619" width="9.28515625" style="8" customWidth="1"/>
    <col min="4620" max="4620" width="7.7109375" style="8" customWidth="1"/>
    <col min="4621" max="4621" width="13.140625" style="8" customWidth="1"/>
    <col min="4622" max="4622" width="2.42578125" style="8" customWidth="1"/>
    <col min="4623" max="4624" width="13.140625" style="8" customWidth="1"/>
    <col min="4625" max="4864" width="12.5703125" style="8"/>
    <col min="4865" max="4865" width="30.85546875" style="8" customWidth="1"/>
    <col min="4866" max="4870" width="15.7109375" style="8" customWidth="1"/>
    <col min="4871" max="4873" width="11.7109375" style="8" customWidth="1"/>
    <col min="4874" max="4874" width="11.140625" style="8" customWidth="1"/>
    <col min="4875" max="4875" width="9.28515625" style="8" customWidth="1"/>
    <col min="4876" max="4876" width="7.7109375" style="8" customWidth="1"/>
    <col min="4877" max="4877" width="13.140625" style="8" customWidth="1"/>
    <col min="4878" max="4878" width="2.42578125" style="8" customWidth="1"/>
    <col min="4879" max="4880" width="13.140625" style="8" customWidth="1"/>
    <col min="4881" max="5120" width="12.5703125" style="8"/>
    <col min="5121" max="5121" width="30.85546875" style="8" customWidth="1"/>
    <col min="5122" max="5126" width="15.7109375" style="8" customWidth="1"/>
    <col min="5127" max="5129" width="11.7109375" style="8" customWidth="1"/>
    <col min="5130" max="5130" width="11.140625" style="8" customWidth="1"/>
    <col min="5131" max="5131" width="9.28515625" style="8" customWidth="1"/>
    <col min="5132" max="5132" width="7.7109375" style="8" customWidth="1"/>
    <col min="5133" max="5133" width="13.140625" style="8" customWidth="1"/>
    <col min="5134" max="5134" width="2.42578125" style="8" customWidth="1"/>
    <col min="5135" max="5136" width="13.140625" style="8" customWidth="1"/>
    <col min="5137" max="5376" width="12.5703125" style="8"/>
    <col min="5377" max="5377" width="30.85546875" style="8" customWidth="1"/>
    <col min="5378" max="5382" width="15.7109375" style="8" customWidth="1"/>
    <col min="5383" max="5385" width="11.7109375" style="8" customWidth="1"/>
    <col min="5386" max="5386" width="11.140625" style="8" customWidth="1"/>
    <col min="5387" max="5387" width="9.28515625" style="8" customWidth="1"/>
    <col min="5388" max="5388" width="7.7109375" style="8" customWidth="1"/>
    <col min="5389" max="5389" width="13.140625" style="8" customWidth="1"/>
    <col min="5390" max="5390" width="2.42578125" style="8" customWidth="1"/>
    <col min="5391" max="5392" width="13.140625" style="8" customWidth="1"/>
    <col min="5393" max="5632" width="12.5703125" style="8"/>
    <col min="5633" max="5633" width="30.85546875" style="8" customWidth="1"/>
    <col min="5634" max="5638" width="15.7109375" style="8" customWidth="1"/>
    <col min="5639" max="5641" width="11.7109375" style="8" customWidth="1"/>
    <col min="5642" max="5642" width="11.140625" style="8" customWidth="1"/>
    <col min="5643" max="5643" width="9.28515625" style="8" customWidth="1"/>
    <col min="5644" max="5644" width="7.7109375" style="8" customWidth="1"/>
    <col min="5645" max="5645" width="13.140625" style="8" customWidth="1"/>
    <col min="5646" max="5646" width="2.42578125" style="8" customWidth="1"/>
    <col min="5647" max="5648" width="13.140625" style="8" customWidth="1"/>
    <col min="5649" max="5888" width="12.5703125" style="8"/>
    <col min="5889" max="5889" width="30.85546875" style="8" customWidth="1"/>
    <col min="5890" max="5894" width="15.7109375" style="8" customWidth="1"/>
    <col min="5895" max="5897" width="11.7109375" style="8" customWidth="1"/>
    <col min="5898" max="5898" width="11.140625" style="8" customWidth="1"/>
    <col min="5899" max="5899" width="9.28515625" style="8" customWidth="1"/>
    <col min="5900" max="5900" width="7.7109375" style="8" customWidth="1"/>
    <col min="5901" max="5901" width="13.140625" style="8" customWidth="1"/>
    <col min="5902" max="5902" width="2.42578125" style="8" customWidth="1"/>
    <col min="5903" max="5904" width="13.140625" style="8" customWidth="1"/>
    <col min="5905" max="6144" width="12.5703125" style="8"/>
    <col min="6145" max="6145" width="30.85546875" style="8" customWidth="1"/>
    <col min="6146" max="6150" width="15.7109375" style="8" customWidth="1"/>
    <col min="6151" max="6153" width="11.7109375" style="8" customWidth="1"/>
    <col min="6154" max="6154" width="11.140625" style="8" customWidth="1"/>
    <col min="6155" max="6155" width="9.28515625" style="8" customWidth="1"/>
    <col min="6156" max="6156" width="7.7109375" style="8" customWidth="1"/>
    <col min="6157" max="6157" width="13.140625" style="8" customWidth="1"/>
    <col min="6158" max="6158" width="2.42578125" style="8" customWidth="1"/>
    <col min="6159" max="6160" width="13.140625" style="8" customWidth="1"/>
    <col min="6161" max="6400" width="12.5703125" style="8"/>
    <col min="6401" max="6401" width="30.85546875" style="8" customWidth="1"/>
    <col min="6402" max="6406" width="15.7109375" style="8" customWidth="1"/>
    <col min="6407" max="6409" width="11.7109375" style="8" customWidth="1"/>
    <col min="6410" max="6410" width="11.140625" style="8" customWidth="1"/>
    <col min="6411" max="6411" width="9.28515625" style="8" customWidth="1"/>
    <col min="6412" max="6412" width="7.7109375" style="8" customWidth="1"/>
    <col min="6413" max="6413" width="13.140625" style="8" customWidth="1"/>
    <col min="6414" max="6414" width="2.42578125" style="8" customWidth="1"/>
    <col min="6415" max="6416" width="13.140625" style="8" customWidth="1"/>
    <col min="6417" max="6656" width="12.5703125" style="8"/>
    <col min="6657" max="6657" width="30.85546875" style="8" customWidth="1"/>
    <col min="6658" max="6662" width="15.7109375" style="8" customWidth="1"/>
    <col min="6663" max="6665" width="11.7109375" style="8" customWidth="1"/>
    <col min="6666" max="6666" width="11.140625" style="8" customWidth="1"/>
    <col min="6667" max="6667" width="9.28515625" style="8" customWidth="1"/>
    <col min="6668" max="6668" width="7.7109375" style="8" customWidth="1"/>
    <col min="6669" max="6669" width="13.140625" style="8" customWidth="1"/>
    <col min="6670" max="6670" width="2.42578125" style="8" customWidth="1"/>
    <col min="6671" max="6672" width="13.140625" style="8" customWidth="1"/>
    <col min="6673" max="6912" width="12.5703125" style="8"/>
    <col min="6913" max="6913" width="30.85546875" style="8" customWidth="1"/>
    <col min="6914" max="6918" width="15.7109375" style="8" customWidth="1"/>
    <col min="6919" max="6921" width="11.7109375" style="8" customWidth="1"/>
    <col min="6922" max="6922" width="11.140625" style="8" customWidth="1"/>
    <col min="6923" max="6923" width="9.28515625" style="8" customWidth="1"/>
    <col min="6924" max="6924" width="7.7109375" style="8" customWidth="1"/>
    <col min="6925" max="6925" width="13.140625" style="8" customWidth="1"/>
    <col min="6926" max="6926" width="2.42578125" style="8" customWidth="1"/>
    <col min="6927" max="6928" width="13.140625" style="8" customWidth="1"/>
    <col min="6929" max="7168" width="12.5703125" style="8"/>
    <col min="7169" max="7169" width="30.85546875" style="8" customWidth="1"/>
    <col min="7170" max="7174" width="15.7109375" style="8" customWidth="1"/>
    <col min="7175" max="7177" width="11.7109375" style="8" customWidth="1"/>
    <col min="7178" max="7178" width="11.140625" style="8" customWidth="1"/>
    <col min="7179" max="7179" width="9.28515625" style="8" customWidth="1"/>
    <col min="7180" max="7180" width="7.7109375" style="8" customWidth="1"/>
    <col min="7181" max="7181" width="13.140625" style="8" customWidth="1"/>
    <col min="7182" max="7182" width="2.42578125" style="8" customWidth="1"/>
    <col min="7183" max="7184" width="13.140625" style="8" customWidth="1"/>
    <col min="7185" max="7424" width="12.5703125" style="8"/>
    <col min="7425" max="7425" width="30.85546875" style="8" customWidth="1"/>
    <col min="7426" max="7430" width="15.7109375" style="8" customWidth="1"/>
    <col min="7431" max="7433" width="11.7109375" style="8" customWidth="1"/>
    <col min="7434" max="7434" width="11.140625" style="8" customWidth="1"/>
    <col min="7435" max="7435" width="9.28515625" style="8" customWidth="1"/>
    <col min="7436" max="7436" width="7.7109375" style="8" customWidth="1"/>
    <col min="7437" max="7437" width="13.140625" style="8" customWidth="1"/>
    <col min="7438" max="7438" width="2.42578125" style="8" customWidth="1"/>
    <col min="7439" max="7440" width="13.140625" style="8" customWidth="1"/>
    <col min="7441" max="7680" width="12.5703125" style="8"/>
    <col min="7681" max="7681" width="30.85546875" style="8" customWidth="1"/>
    <col min="7682" max="7686" width="15.7109375" style="8" customWidth="1"/>
    <col min="7687" max="7689" width="11.7109375" style="8" customWidth="1"/>
    <col min="7690" max="7690" width="11.140625" style="8" customWidth="1"/>
    <col min="7691" max="7691" width="9.28515625" style="8" customWidth="1"/>
    <col min="7692" max="7692" width="7.7109375" style="8" customWidth="1"/>
    <col min="7693" max="7693" width="13.140625" style="8" customWidth="1"/>
    <col min="7694" max="7694" width="2.42578125" style="8" customWidth="1"/>
    <col min="7695" max="7696" width="13.140625" style="8" customWidth="1"/>
    <col min="7697" max="7936" width="12.5703125" style="8"/>
    <col min="7937" max="7937" width="30.85546875" style="8" customWidth="1"/>
    <col min="7938" max="7942" width="15.7109375" style="8" customWidth="1"/>
    <col min="7943" max="7945" width="11.7109375" style="8" customWidth="1"/>
    <col min="7946" max="7946" width="11.140625" style="8" customWidth="1"/>
    <col min="7947" max="7947" width="9.28515625" style="8" customWidth="1"/>
    <col min="7948" max="7948" width="7.7109375" style="8" customWidth="1"/>
    <col min="7949" max="7949" width="13.140625" style="8" customWidth="1"/>
    <col min="7950" max="7950" width="2.42578125" style="8" customWidth="1"/>
    <col min="7951" max="7952" width="13.140625" style="8" customWidth="1"/>
    <col min="7953" max="8192" width="12.5703125" style="8"/>
    <col min="8193" max="8193" width="30.85546875" style="8" customWidth="1"/>
    <col min="8194" max="8198" width="15.7109375" style="8" customWidth="1"/>
    <col min="8199" max="8201" width="11.7109375" style="8" customWidth="1"/>
    <col min="8202" max="8202" width="11.140625" style="8" customWidth="1"/>
    <col min="8203" max="8203" width="9.28515625" style="8" customWidth="1"/>
    <col min="8204" max="8204" width="7.7109375" style="8" customWidth="1"/>
    <col min="8205" max="8205" width="13.140625" style="8" customWidth="1"/>
    <col min="8206" max="8206" width="2.42578125" style="8" customWidth="1"/>
    <col min="8207" max="8208" width="13.140625" style="8" customWidth="1"/>
    <col min="8209" max="8448" width="12.5703125" style="8"/>
    <col min="8449" max="8449" width="30.85546875" style="8" customWidth="1"/>
    <col min="8450" max="8454" width="15.7109375" style="8" customWidth="1"/>
    <col min="8455" max="8457" width="11.7109375" style="8" customWidth="1"/>
    <col min="8458" max="8458" width="11.140625" style="8" customWidth="1"/>
    <col min="8459" max="8459" width="9.28515625" style="8" customWidth="1"/>
    <col min="8460" max="8460" width="7.7109375" style="8" customWidth="1"/>
    <col min="8461" max="8461" width="13.140625" style="8" customWidth="1"/>
    <col min="8462" max="8462" width="2.42578125" style="8" customWidth="1"/>
    <col min="8463" max="8464" width="13.140625" style="8" customWidth="1"/>
    <col min="8465" max="8704" width="12.5703125" style="8"/>
    <col min="8705" max="8705" width="30.85546875" style="8" customWidth="1"/>
    <col min="8706" max="8710" width="15.7109375" style="8" customWidth="1"/>
    <col min="8711" max="8713" width="11.7109375" style="8" customWidth="1"/>
    <col min="8714" max="8714" width="11.140625" style="8" customWidth="1"/>
    <col min="8715" max="8715" width="9.28515625" style="8" customWidth="1"/>
    <col min="8716" max="8716" width="7.7109375" style="8" customWidth="1"/>
    <col min="8717" max="8717" width="13.140625" style="8" customWidth="1"/>
    <col min="8718" max="8718" width="2.42578125" style="8" customWidth="1"/>
    <col min="8719" max="8720" width="13.140625" style="8" customWidth="1"/>
    <col min="8721" max="8960" width="12.5703125" style="8"/>
    <col min="8961" max="8961" width="30.85546875" style="8" customWidth="1"/>
    <col min="8962" max="8966" width="15.7109375" style="8" customWidth="1"/>
    <col min="8967" max="8969" width="11.7109375" style="8" customWidth="1"/>
    <col min="8970" max="8970" width="11.140625" style="8" customWidth="1"/>
    <col min="8971" max="8971" width="9.28515625" style="8" customWidth="1"/>
    <col min="8972" max="8972" width="7.7109375" style="8" customWidth="1"/>
    <col min="8973" max="8973" width="13.140625" style="8" customWidth="1"/>
    <col min="8974" max="8974" width="2.42578125" style="8" customWidth="1"/>
    <col min="8975" max="8976" width="13.140625" style="8" customWidth="1"/>
    <col min="8977" max="9216" width="12.5703125" style="8"/>
    <col min="9217" max="9217" width="30.85546875" style="8" customWidth="1"/>
    <col min="9218" max="9222" width="15.7109375" style="8" customWidth="1"/>
    <col min="9223" max="9225" width="11.7109375" style="8" customWidth="1"/>
    <col min="9226" max="9226" width="11.140625" style="8" customWidth="1"/>
    <col min="9227" max="9227" width="9.28515625" style="8" customWidth="1"/>
    <col min="9228" max="9228" width="7.7109375" style="8" customWidth="1"/>
    <col min="9229" max="9229" width="13.140625" style="8" customWidth="1"/>
    <col min="9230" max="9230" width="2.42578125" style="8" customWidth="1"/>
    <col min="9231" max="9232" width="13.140625" style="8" customWidth="1"/>
    <col min="9233" max="9472" width="12.5703125" style="8"/>
    <col min="9473" max="9473" width="30.85546875" style="8" customWidth="1"/>
    <col min="9474" max="9478" width="15.7109375" style="8" customWidth="1"/>
    <col min="9479" max="9481" width="11.7109375" style="8" customWidth="1"/>
    <col min="9482" max="9482" width="11.140625" style="8" customWidth="1"/>
    <col min="9483" max="9483" width="9.28515625" style="8" customWidth="1"/>
    <col min="9484" max="9484" width="7.7109375" style="8" customWidth="1"/>
    <col min="9485" max="9485" width="13.140625" style="8" customWidth="1"/>
    <col min="9486" max="9486" width="2.42578125" style="8" customWidth="1"/>
    <col min="9487" max="9488" width="13.140625" style="8" customWidth="1"/>
    <col min="9489" max="9728" width="12.5703125" style="8"/>
    <col min="9729" max="9729" width="30.85546875" style="8" customWidth="1"/>
    <col min="9730" max="9734" width="15.7109375" style="8" customWidth="1"/>
    <col min="9735" max="9737" width="11.7109375" style="8" customWidth="1"/>
    <col min="9738" max="9738" width="11.140625" style="8" customWidth="1"/>
    <col min="9739" max="9739" width="9.28515625" style="8" customWidth="1"/>
    <col min="9740" max="9740" width="7.7109375" style="8" customWidth="1"/>
    <col min="9741" max="9741" width="13.140625" style="8" customWidth="1"/>
    <col min="9742" max="9742" width="2.42578125" style="8" customWidth="1"/>
    <col min="9743" max="9744" width="13.140625" style="8" customWidth="1"/>
    <col min="9745" max="9984" width="12.5703125" style="8"/>
    <col min="9985" max="9985" width="30.85546875" style="8" customWidth="1"/>
    <col min="9986" max="9990" width="15.7109375" style="8" customWidth="1"/>
    <col min="9991" max="9993" width="11.7109375" style="8" customWidth="1"/>
    <col min="9994" max="9994" width="11.140625" style="8" customWidth="1"/>
    <col min="9995" max="9995" width="9.28515625" style="8" customWidth="1"/>
    <col min="9996" max="9996" width="7.7109375" style="8" customWidth="1"/>
    <col min="9997" max="9997" width="13.140625" style="8" customWidth="1"/>
    <col min="9998" max="9998" width="2.42578125" style="8" customWidth="1"/>
    <col min="9999" max="10000" width="13.140625" style="8" customWidth="1"/>
    <col min="10001" max="10240" width="12.5703125" style="8"/>
    <col min="10241" max="10241" width="30.85546875" style="8" customWidth="1"/>
    <col min="10242" max="10246" width="15.7109375" style="8" customWidth="1"/>
    <col min="10247" max="10249" width="11.7109375" style="8" customWidth="1"/>
    <col min="10250" max="10250" width="11.140625" style="8" customWidth="1"/>
    <col min="10251" max="10251" width="9.28515625" style="8" customWidth="1"/>
    <col min="10252" max="10252" width="7.7109375" style="8" customWidth="1"/>
    <col min="10253" max="10253" width="13.140625" style="8" customWidth="1"/>
    <col min="10254" max="10254" width="2.42578125" style="8" customWidth="1"/>
    <col min="10255" max="10256" width="13.140625" style="8" customWidth="1"/>
    <col min="10257" max="10496" width="12.5703125" style="8"/>
    <col min="10497" max="10497" width="30.85546875" style="8" customWidth="1"/>
    <col min="10498" max="10502" width="15.7109375" style="8" customWidth="1"/>
    <col min="10503" max="10505" width="11.7109375" style="8" customWidth="1"/>
    <col min="10506" max="10506" width="11.140625" style="8" customWidth="1"/>
    <col min="10507" max="10507" width="9.28515625" style="8" customWidth="1"/>
    <col min="10508" max="10508" width="7.7109375" style="8" customWidth="1"/>
    <col min="10509" max="10509" width="13.140625" style="8" customWidth="1"/>
    <col min="10510" max="10510" width="2.42578125" style="8" customWidth="1"/>
    <col min="10511" max="10512" width="13.140625" style="8" customWidth="1"/>
    <col min="10513" max="10752" width="12.5703125" style="8"/>
    <col min="10753" max="10753" width="30.85546875" style="8" customWidth="1"/>
    <col min="10754" max="10758" width="15.7109375" style="8" customWidth="1"/>
    <col min="10759" max="10761" width="11.7109375" style="8" customWidth="1"/>
    <col min="10762" max="10762" width="11.140625" style="8" customWidth="1"/>
    <col min="10763" max="10763" width="9.28515625" style="8" customWidth="1"/>
    <col min="10764" max="10764" width="7.7109375" style="8" customWidth="1"/>
    <col min="10765" max="10765" width="13.140625" style="8" customWidth="1"/>
    <col min="10766" max="10766" width="2.42578125" style="8" customWidth="1"/>
    <col min="10767" max="10768" width="13.140625" style="8" customWidth="1"/>
    <col min="10769" max="11008" width="12.5703125" style="8"/>
    <col min="11009" max="11009" width="30.85546875" style="8" customWidth="1"/>
    <col min="11010" max="11014" width="15.7109375" style="8" customWidth="1"/>
    <col min="11015" max="11017" width="11.7109375" style="8" customWidth="1"/>
    <col min="11018" max="11018" width="11.140625" style="8" customWidth="1"/>
    <col min="11019" max="11019" width="9.28515625" style="8" customWidth="1"/>
    <col min="11020" max="11020" width="7.7109375" style="8" customWidth="1"/>
    <col min="11021" max="11021" width="13.140625" style="8" customWidth="1"/>
    <col min="11022" max="11022" width="2.42578125" style="8" customWidth="1"/>
    <col min="11023" max="11024" width="13.140625" style="8" customWidth="1"/>
    <col min="11025" max="11264" width="12.5703125" style="8"/>
    <col min="11265" max="11265" width="30.85546875" style="8" customWidth="1"/>
    <col min="11266" max="11270" width="15.7109375" style="8" customWidth="1"/>
    <col min="11271" max="11273" width="11.7109375" style="8" customWidth="1"/>
    <col min="11274" max="11274" width="11.140625" style="8" customWidth="1"/>
    <col min="11275" max="11275" width="9.28515625" style="8" customWidth="1"/>
    <col min="11276" max="11276" width="7.7109375" style="8" customWidth="1"/>
    <col min="11277" max="11277" width="13.140625" style="8" customWidth="1"/>
    <col min="11278" max="11278" width="2.42578125" style="8" customWidth="1"/>
    <col min="11279" max="11280" width="13.140625" style="8" customWidth="1"/>
    <col min="11281" max="11520" width="12.5703125" style="8"/>
    <col min="11521" max="11521" width="30.85546875" style="8" customWidth="1"/>
    <col min="11522" max="11526" width="15.7109375" style="8" customWidth="1"/>
    <col min="11527" max="11529" width="11.7109375" style="8" customWidth="1"/>
    <col min="11530" max="11530" width="11.140625" style="8" customWidth="1"/>
    <col min="11531" max="11531" width="9.28515625" style="8" customWidth="1"/>
    <col min="11532" max="11532" width="7.7109375" style="8" customWidth="1"/>
    <col min="11533" max="11533" width="13.140625" style="8" customWidth="1"/>
    <col min="11534" max="11534" width="2.42578125" style="8" customWidth="1"/>
    <col min="11535" max="11536" width="13.140625" style="8" customWidth="1"/>
    <col min="11537" max="11776" width="12.5703125" style="8"/>
    <col min="11777" max="11777" width="30.85546875" style="8" customWidth="1"/>
    <col min="11778" max="11782" width="15.7109375" style="8" customWidth="1"/>
    <col min="11783" max="11785" width="11.7109375" style="8" customWidth="1"/>
    <col min="11786" max="11786" width="11.140625" style="8" customWidth="1"/>
    <col min="11787" max="11787" width="9.28515625" style="8" customWidth="1"/>
    <col min="11788" max="11788" width="7.7109375" style="8" customWidth="1"/>
    <col min="11789" max="11789" width="13.140625" style="8" customWidth="1"/>
    <col min="11790" max="11790" width="2.42578125" style="8" customWidth="1"/>
    <col min="11791" max="11792" width="13.140625" style="8" customWidth="1"/>
    <col min="11793" max="12032" width="12.5703125" style="8"/>
    <col min="12033" max="12033" width="30.85546875" style="8" customWidth="1"/>
    <col min="12034" max="12038" width="15.7109375" style="8" customWidth="1"/>
    <col min="12039" max="12041" width="11.7109375" style="8" customWidth="1"/>
    <col min="12042" max="12042" width="11.140625" style="8" customWidth="1"/>
    <col min="12043" max="12043" width="9.28515625" style="8" customWidth="1"/>
    <col min="12044" max="12044" width="7.7109375" style="8" customWidth="1"/>
    <col min="12045" max="12045" width="13.140625" style="8" customWidth="1"/>
    <col min="12046" max="12046" width="2.42578125" style="8" customWidth="1"/>
    <col min="12047" max="12048" width="13.140625" style="8" customWidth="1"/>
    <col min="12049" max="12288" width="12.5703125" style="8"/>
    <col min="12289" max="12289" width="30.85546875" style="8" customWidth="1"/>
    <col min="12290" max="12294" width="15.7109375" style="8" customWidth="1"/>
    <col min="12295" max="12297" width="11.7109375" style="8" customWidth="1"/>
    <col min="12298" max="12298" width="11.140625" style="8" customWidth="1"/>
    <col min="12299" max="12299" width="9.28515625" style="8" customWidth="1"/>
    <col min="12300" max="12300" width="7.7109375" style="8" customWidth="1"/>
    <col min="12301" max="12301" width="13.140625" style="8" customWidth="1"/>
    <col min="12302" max="12302" width="2.42578125" style="8" customWidth="1"/>
    <col min="12303" max="12304" width="13.140625" style="8" customWidth="1"/>
    <col min="12305" max="12544" width="12.5703125" style="8"/>
    <col min="12545" max="12545" width="30.85546875" style="8" customWidth="1"/>
    <col min="12546" max="12550" width="15.7109375" style="8" customWidth="1"/>
    <col min="12551" max="12553" width="11.7109375" style="8" customWidth="1"/>
    <col min="12554" max="12554" width="11.140625" style="8" customWidth="1"/>
    <col min="12555" max="12555" width="9.28515625" style="8" customWidth="1"/>
    <col min="12556" max="12556" width="7.7109375" style="8" customWidth="1"/>
    <col min="12557" max="12557" width="13.140625" style="8" customWidth="1"/>
    <col min="12558" max="12558" width="2.42578125" style="8" customWidth="1"/>
    <col min="12559" max="12560" width="13.140625" style="8" customWidth="1"/>
    <col min="12561" max="12800" width="12.5703125" style="8"/>
    <col min="12801" max="12801" width="30.85546875" style="8" customWidth="1"/>
    <col min="12802" max="12806" width="15.7109375" style="8" customWidth="1"/>
    <col min="12807" max="12809" width="11.7109375" style="8" customWidth="1"/>
    <col min="12810" max="12810" width="11.140625" style="8" customWidth="1"/>
    <col min="12811" max="12811" width="9.28515625" style="8" customWidth="1"/>
    <col min="12812" max="12812" width="7.7109375" style="8" customWidth="1"/>
    <col min="12813" max="12813" width="13.140625" style="8" customWidth="1"/>
    <col min="12814" max="12814" width="2.42578125" style="8" customWidth="1"/>
    <col min="12815" max="12816" width="13.140625" style="8" customWidth="1"/>
    <col min="12817" max="13056" width="12.5703125" style="8"/>
    <col min="13057" max="13057" width="30.85546875" style="8" customWidth="1"/>
    <col min="13058" max="13062" width="15.7109375" style="8" customWidth="1"/>
    <col min="13063" max="13065" width="11.7109375" style="8" customWidth="1"/>
    <col min="13066" max="13066" width="11.140625" style="8" customWidth="1"/>
    <col min="13067" max="13067" width="9.28515625" style="8" customWidth="1"/>
    <col min="13068" max="13068" width="7.7109375" style="8" customWidth="1"/>
    <col min="13069" max="13069" width="13.140625" style="8" customWidth="1"/>
    <col min="13070" max="13070" width="2.42578125" style="8" customWidth="1"/>
    <col min="13071" max="13072" width="13.140625" style="8" customWidth="1"/>
    <col min="13073" max="13312" width="12.5703125" style="8"/>
    <col min="13313" max="13313" width="30.85546875" style="8" customWidth="1"/>
    <col min="13314" max="13318" width="15.7109375" style="8" customWidth="1"/>
    <col min="13319" max="13321" width="11.7109375" style="8" customWidth="1"/>
    <col min="13322" max="13322" width="11.140625" style="8" customWidth="1"/>
    <col min="13323" max="13323" width="9.28515625" style="8" customWidth="1"/>
    <col min="13324" max="13324" width="7.7109375" style="8" customWidth="1"/>
    <col min="13325" max="13325" width="13.140625" style="8" customWidth="1"/>
    <col min="13326" max="13326" width="2.42578125" style="8" customWidth="1"/>
    <col min="13327" max="13328" width="13.140625" style="8" customWidth="1"/>
    <col min="13329" max="13568" width="12.5703125" style="8"/>
    <col min="13569" max="13569" width="30.85546875" style="8" customWidth="1"/>
    <col min="13570" max="13574" width="15.7109375" style="8" customWidth="1"/>
    <col min="13575" max="13577" width="11.7109375" style="8" customWidth="1"/>
    <col min="13578" max="13578" width="11.140625" style="8" customWidth="1"/>
    <col min="13579" max="13579" width="9.28515625" style="8" customWidth="1"/>
    <col min="13580" max="13580" width="7.7109375" style="8" customWidth="1"/>
    <col min="13581" max="13581" width="13.140625" style="8" customWidth="1"/>
    <col min="13582" max="13582" width="2.42578125" style="8" customWidth="1"/>
    <col min="13583" max="13584" width="13.140625" style="8" customWidth="1"/>
    <col min="13585" max="13824" width="12.5703125" style="8"/>
    <col min="13825" max="13825" width="30.85546875" style="8" customWidth="1"/>
    <col min="13826" max="13830" width="15.7109375" style="8" customWidth="1"/>
    <col min="13831" max="13833" width="11.7109375" style="8" customWidth="1"/>
    <col min="13834" max="13834" width="11.140625" style="8" customWidth="1"/>
    <col min="13835" max="13835" width="9.28515625" style="8" customWidth="1"/>
    <col min="13836" max="13836" width="7.7109375" style="8" customWidth="1"/>
    <col min="13837" max="13837" width="13.140625" style="8" customWidth="1"/>
    <col min="13838" max="13838" width="2.42578125" style="8" customWidth="1"/>
    <col min="13839" max="13840" width="13.140625" style="8" customWidth="1"/>
    <col min="13841" max="14080" width="12.5703125" style="8"/>
    <col min="14081" max="14081" width="30.85546875" style="8" customWidth="1"/>
    <col min="14082" max="14086" width="15.7109375" style="8" customWidth="1"/>
    <col min="14087" max="14089" width="11.7109375" style="8" customWidth="1"/>
    <col min="14090" max="14090" width="11.140625" style="8" customWidth="1"/>
    <col min="14091" max="14091" width="9.28515625" style="8" customWidth="1"/>
    <col min="14092" max="14092" width="7.7109375" style="8" customWidth="1"/>
    <col min="14093" max="14093" width="13.140625" style="8" customWidth="1"/>
    <col min="14094" max="14094" width="2.42578125" style="8" customWidth="1"/>
    <col min="14095" max="14096" width="13.140625" style="8" customWidth="1"/>
    <col min="14097" max="14336" width="12.5703125" style="8"/>
    <col min="14337" max="14337" width="30.85546875" style="8" customWidth="1"/>
    <col min="14338" max="14342" width="15.7109375" style="8" customWidth="1"/>
    <col min="14343" max="14345" width="11.7109375" style="8" customWidth="1"/>
    <col min="14346" max="14346" width="11.140625" style="8" customWidth="1"/>
    <col min="14347" max="14347" width="9.28515625" style="8" customWidth="1"/>
    <col min="14348" max="14348" width="7.7109375" style="8" customWidth="1"/>
    <col min="14349" max="14349" width="13.140625" style="8" customWidth="1"/>
    <col min="14350" max="14350" width="2.42578125" style="8" customWidth="1"/>
    <col min="14351" max="14352" width="13.140625" style="8" customWidth="1"/>
    <col min="14353" max="14592" width="12.5703125" style="8"/>
    <col min="14593" max="14593" width="30.85546875" style="8" customWidth="1"/>
    <col min="14594" max="14598" width="15.7109375" style="8" customWidth="1"/>
    <col min="14599" max="14601" width="11.7109375" style="8" customWidth="1"/>
    <col min="14602" max="14602" width="11.140625" style="8" customWidth="1"/>
    <col min="14603" max="14603" width="9.28515625" style="8" customWidth="1"/>
    <col min="14604" max="14604" width="7.7109375" style="8" customWidth="1"/>
    <col min="14605" max="14605" width="13.140625" style="8" customWidth="1"/>
    <col min="14606" max="14606" width="2.42578125" style="8" customWidth="1"/>
    <col min="14607" max="14608" width="13.140625" style="8" customWidth="1"/>
    <col min="14609" max="14848" width="12.5703125" style="8"/>
    <col min="14849" max="14849" width="30.85546875" style="8" customWidth="1"/>
    <col min="14850" max="14854" width="15.7109375" style="8" customWidth="1"/>
    <col min="14855" max="14857" width="11.7109375" style="8" customWidth="1"/>
    <col min="14858" max="14858" width="11.140625" style="8" customWidth="1"/>
    <col min="14859" max="14859" width="9.28515625" style="8" customWidth="1"/>
    <col min="14860" max="14860" width="7.7109375" style="8" customWidth="1"/>
    <col min="14861" max="14861" width="13.140625" style="8" customWidth="1"/>
    <col min="14862" max="14862" width="2.42578125" style="8" customWidth="1"/>
    <col min="14863" max="14864" width="13.140625" style="8" customWidth="1"/>
    <col min="14865" max="15104" width="12.5703125" style="8"/>
    <col min="15105" max="15105" width="30.85546875" style="8" customWidth="1"/>
    <col min="15106" max="15110" width="15.7109375" style="8" customWidth="1"/>
    <col min="15111" max="15113" width="11.7109375" style="8" customWidth="1"/>
    <col min="15114" max="15114" width="11.140625" style="8" customWidth="1"/>
    <col min="15115" max="15115" width="9.28515625" style="8" customWidth="1"/>
    <col min="15116" max="15116" width="7.7109375" style="8" customWidth="1"/>
    <col min="15117" max="15117" width="13.140625" style="8" customWidth="1"/>
    <col min="15118" max="15118" width="2.42578125" style="8" customWidth="1"/>
    <col min="15119" max="15120" width="13.140625" style="8" customWidth="1"/>
    <col min="15121" max="15360" width="12.5703125" style="8"/>
    <col min="15361" max="15361" width="30.85546875" style="8" customWidth="1"/>
    <col min="15362" max="15366" width="15.7109375" style="8" customWidth="1"/>
    <col min="15367" max="15369" width="11.7109375" style="8" customWidth="1"/>
    <col min="15370" max="15370" width="11.140625" style="8" customWidth="1"/>
    <col min="15371" max="15371" width="9.28515625" style="8" customWidth="1"/>
    <col min="15372" max="15372" width="7.7109375" style="8" customWidth="1"/>
    <col min="15373" max="15373" width="13.140625" style="8" customWidth="1"/>
    <col min="15374" max="15374" width="2.42578125" style="8" customWidth="1"/>
    <col min="15375" max="15376" width="13.140625" style="8" customWidth="1"/>
    <col min="15377" max="15616" width="12.5703125" style="8"/>
    <col min="15617" max="15617" width="30.85546875" style="8" customWidth="1"/>
    <col min="15618" max="15622" width="15.7109375" style="8" customWidth="1"/>
    <col min="15623" max="15625" width="11.7109375" style="8" customWidth="1"/>
    <col min="15626" max="15626" width="11.140625" style="8" customWidth="1"/>
    <col min="15627" max="15627" width="9.28515625" style="8" customWidth="1"/>
    <col min="15628" max="15628" width="7.7109375" style="8" customWidth="1"/>
    <col min="15629" max="15629" width="13.140625" style="8" customWidth="1"/>
    <col min="15630" max="15630" width="2.42578125" style="8" customWidth="1"/>
    <col min="15631" max="15632" width="13.140625" style="8" customWidth="1"/>
    <col min="15633" max="15872" width="12.5703125" style="8"/>
    <col min="15873" max="15873" width="30.85546875" style="8" customWidth="1"/>
    <col min="15874" max="15878" width="15.7109375" style="8" customWidth="1"/>
    <col min="15879" max="15881" width="11.7109375" style="8" customWidth="1"/>
    <col min="15882" max="15882" width="11.140625" style="8" customWidth="1"/>
    <col min="15883" max="15883" width="9.28515625" style="8" customWidth="1"/>
    <col min="15884" max="15884" width="7.7109375" style="8" customWidth="1"/>
    <col min="15885" max="15885" width="13.140625" style="8" customWidth="1"/>
    <col min="15886" max="15886" width="2.42578125" style="8" customWidth="1"/>
    <col min="15887" max="15888" width="13.140625" style="8" customWidth="1"/>
    <col min="15889" max="16128" width="12.5703125" style="8"/>
    <col min="16129" max="16129" width="30.85546875" style="8" customWidth="1"/>
    <col min="16130" max="16134" width="15.7109375" style="8" customWidth="1"/>
    <col min="16135" max="16137" width="11.7109375" style="8" customWidth="1"/>
    <col min="16138" max="16138" width="11.140625" style="8" customWidth="1"/>
    <col min="16139" max="16139" width="9.28515625" style="8" customWidth="1"/>
    <col min="16140" max="16140" width="7.7109375" style="8" customWidth="1"/>
    <col min="16141" max="16141" width="13.140625" style="8" customWidth="1"/>
    <col min="16142" max="16142" width="2.42578125" style="8" customWidth="1"/>
    <col min="16143" max="16144" width="13.140625" style="8" customWidth="1"/>
    <col min="16145" max="16384" width="12.5703125" style="8"/>
  </cols>
  <sheetData>
    <row r="1" spans="1:22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22" s="3" customFormat="1" ht="12.75" customHeight="1" x14ac:dyDescent="0.15">
      <c r="A2" s="1" t="str">
        <f>CONCATENATE("COMUNA: ",[11]NOMBRE!B2," - ","( ",[11]NOMBRE!C2,[11]NOMBRE!D2,[11]NOMBRE!E2,[11]NOMBRE!F2,[11]NOMBRE!G2," )")</f>
        <v>COMUNA: LINARES  - ( 04701 )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22" s="3" customFormat="1" ht="12.75" customHeight="1" x14ac:dyDescent="0.2">
      <c r="A3" s="1" t="str">
        <f>CONCATENATE("ESTABLECIMIENTO: ",[11]NOMBRE!B3," - ","( ",[11]NOMBRE!C3,[11]NOMBRE!D3,[11]NOMBRE!E3,[11]NOMBRE!F3,[11]NOMBRE!G3," )")</f>
        <v>ESTABLECIMIENTO: HOSPITAL DE LINARES  - ( 07401 )</v>
      </c>
      <c r="B3" s="2"/>
      <c r="C3" s="2"/>
      <c r="D3" s="4"/>
      <c r="E3" s="2"/>
      <c r="F3" s="2"/>
      <c r="G3" s="2"/>
      <c r="H3" s="2"/>
      <c r="I3" s="2"/>
      <c r="J3" s="2"/>
      <c r="K3" s="2"/>
    </row>
    <row r="4" spans="1:22" s="3" customFormat="1" ht="12.75" customHeight="1" x14ac:dyDescent="0.15">
      <c r="A4" s="1" t="str">
        <f>CONCATENATE("MES: ",[11]NOMBRE!B6," - ","( ",[11]NOMBRE!C6,[11]NOMBRE!D6," )")</f>
        <v>MES: NOVIEMBRE - ( 11 )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22" s="3" customFormat="1" ht="12.75" customHeight="1" x14ac:dyDescent="0.15">
      <c r="A5" s="1" t="str">
        <f>CONCATENATE("AÑO: ",[11]NOMBRE!B7)</f>
        <v>AÑO: 2011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22" ht="39.950000000000003" customHeight="1" x14ac:dyDescent="0.2">
      <c r="A6" s="46" t="s">
        <v>1</v>
      </c>
      <c r="B6" s="46"/>
      <c r="C6" s="46"/>
      <c r="D6" s="46"/>
      <c r="E6" s="46"/>
      <c r="F6" s="46"/>
      <c r="G6" s="5"/>
      <c r="H6" s="5"/>
      <c r="I6" s="5"/>
      <c r="J6" s="6"/>
      <c r="K6" s="6"/>
      <c r="L6" s="6"/>
      <c r="M6" s="6"/>
      <c r="N6" s="7"/>
      <c r="O6" s="7"/>
      <c r="P6" s="7"/>
      <c r="Q6" s="7"/>
      <c r="R6" s="7"/>
      <c r="S6" s="7"/>
      <c r="T6" s="7"/>
      <c r="U6" s="7"/>
      <c r="V6" s="7"/>
    </row>
    <row r="7" spans="1:22" ht="45" customHeight="1" x14ac:dyDescent="0.2">
      <c r="A7" s="9" t="s">
        <v>2</v>
      </c>
      <c r="B7" s="10"/>
      <c r="C7" s="10"/>
      <c r="D7" s="10"/>
      <c r="E7" s="10"/>
      <c r="F7" s="10"/>
      <c r="G7" s="10"/>
      <c r="H7" s="10"/>
      <c r="I7" s="11"/>
    </row>
    <row r="8" spans="1:22" ht="14.25" customHeight="1" x14ac:dyDescent="0.2">
      <c r="A8" s="47" t="s">
        <v>3</v>
      </c>
      <c r="B8" s="47" t="s">
        <v>4</v>
      </c>
      <c r="C8" s="50" t="s">
        <v>5</v>
      </c>
      <c r="D8" s="50"/>
      <c r="E8" s="50"/>
      <c r="F8" s="50"/>
      <c r="H8" s="13"/>
      <c r="I8" s="13"/>
    </row>
    <row r="9" spans="1:22" ht="14.25" x14ac:dyDescent="0.2">
      <c r="A9" s="48"/>
      <c r="B9" s="48"/>
      <c r="C9" s="50" t="s">
        <v>6</v>
      </c>
      <c r="D9" s="50"/>
      <c r="E9" s="50" t="s">
        <v>7</v>
      </c>
      <c r="F9" s="50"/>
      <c r="G9" s="13"/>
      <c r="H9" s="13"/>
      <c r="I9" s="13"/>
    </row>
    <row r="10" spans="1:22" ht="21" x14ac:dyDescent="0.2">
      <c r="A10" s="49"/>
      <c r="B10" s="49"/>
      <c r="C10" s="14" t="s">
        <v>8</v>
      </c>
      <c r="D10" s="15" t="s">
        <v>9</v>
      </c>
      <c r="E10" s="14" t="s">
        <v>8</v>
      </c>
      <c r="F10" s="15" t="s">
        <v>9</v>
      </c>
      <c r="G10" s="13"/>
      <c r="H10" s="13"/>
      <c r="I10" s="13"/>
    </row>
    <row r="11" spans="1:22" ht="15.95" customHeight="1" x14ac:dyDescent="0.2">
      <c r="A11" s="16" t="s">
        <v>10</v>
      </c>
      <c r="B11" s="17">
        <f>SUM(B12:B13)</f>
        <v>0</v>
      </c>
      <c r="C11" s="18">
        <f>SUM(C12:C13)</f>
        <v>0</v>
      </c>
      <c r="D11" s="19">
        <f>SUM(D12:D13)</f>
        <v>0</v>
      </c>
      <c r="E11" s="18">
        <f>SUM(E12:E13)</f>
        <v>0</v>
      </c>
      <c r="F11" s="19">
        <f>SUM(F12:F13)</f>
        <v>0</v>
      </c>
      <c r="G11" s="13"/>
      <c r="H11" s="13"/>
      <c r="I11" s="13"/>
    </row>
    <row r="12" spans="1:22" ht="15.95" customHeight="1" x14ac:dyDescent="0.2">
      <c r="A12" s="20" t="s">
        <v>11</v>
      </c>
      <c r="B12" s="21"/>
      <c r="C12" s="21"/>
      <c r="D12" s="22"/>
      <c r="E12" s="21"/>
      <c r="F12" s="22"/>
      <c r="G12" s="13"/>
      <c r="H12" s="13"/>
      <c r="I12" s="13"/>
    </row>
    <row r="13" spans="1:22" ht="15.95" customHeight="1" x14ac:dyDescent="0.2">
      <c r="A13" s="23" t="s">
        <v>12</v>
      </c>
      <c r="B13" s="24"/>
      <c r="C13" s="24"/>
      <c r="D13" s="25"/>
      <c r="E13" s="24"/>
      <c r="F13" s="25"/>
      <c r="G13" s="13"/>
      <c r="H13" s="13"/>
      <c r="I13" s="13"/>
    </row>
    <row r="14" spans="1:22" ht="15.95" customHeight="1" x14ac:dyDescent="0.2">
      <c r="A14" s="26" t="s">
        <v>3</v>
      </c>
      <c r="B14" s="17">
        <f>SUM(B15:B20)</f>
        <v>0</v>
      </c>
      <c r="C14" s="18">
        <f>SUM(C15:C20)</f>
        <v>0</v>
      </c>
      <c r="D14" s="19">
        <f>SUM(D15:D20)</f>
        <v>0</v>
      </c>
      <c r="E14" s="18">
        <f>SUM(E15:E20)</f>
        <v>0</v>
      </c>
      <c r="F14" s="19">
        <f>SUM(F15:F20)</f>
        <v>0</v>
      </c>
      <c r="G14" s="13"/>
      <c r="H14" s="13"/>
      <c r="I14" s="13"/>
    </row>
    <row r="15" spans="1:22" ht="15.95" customHeight="1" x14ac:dyDescent="0.2">
      <c r="A15" s="27" t="s">
        <v>13</v>
      </c>
      <c r="B15" s="21"/>
      <c r="C15" s="21"/>
      <c r="D15" s="22"/>
      <c r="E15" s="21"/>
      <c r="F15" s="22"/>
      <c r="G15" s="13"/>
      <c r="H15" s="13"/>
      <c r="I15" s="13"/>
    </row>
    <row r="16" spans="1:22" ht="15.95" customHeight="1" x14ac:dyDescent="0.2">
      <c r="A16" s="28" t="s">
        <v>14</v>
      </c>
      <c r="B16" s="29"/>
      <c r="C16" s="29"/>
      <c r="D16" s="30"/>
      <c r="E16" s="29"/>
      <c r="F16" s="30"/>
      <c r="G16" s="13"/>
      <c r="H16" s="13"/>
      <c r="I16" s="13"/>
    </row>
    <row r="17" spans="1:9" ht="15.95" customHeight="1" x14ac:dyDescent="0.2">
      <c r="A17" s="28" t="s">
        <v>15</v>
      </c>
      <c r="B17" s="29"/>
      <c r="C17" s="29"/>
      <c r="D17" s="30"/>
      <c r="E17" s="29"/>
      <c r="F17" s="30"/>
      <c r="G17" s="13"/>
      <c r="H17" s="13"/>
      <c r="I17" s="13"/>
    </row>
    <row r="18" spans="1:9" ht="15.95" customHeight="1" x14ac:dyDescent="0.2">
      <c r="A18" s="28" t="s">
        <v>16</v>
      </c>
      <c r="B18" s="29"/>
      <c r="C18" s="29"/>
      <c r="D18" s="30"/>
      <c r="E18" s="29"/>
      <c r="F18" s="30"/>
      <c r="G18" s="13"/>
      <c r="H18" s="13"/>
      <c r="I18" s="13"/>
    </row>
    <row r="19" spans="1:9" ht="15.95" customHeight="1" x14ac:dyDescent="0.2">
      <c r="A19" s="28" t="s">
        <v>17</v>
      </c>
      <c r="B19" s="29"/>
      <c r="C19" s="29"/>
      <c r="D19" s="30"/>
      <c r="E19" s="29"/>
      <c r="F19" s="30"/>
      <c r="G19" s="13"/>
      <c r="H19" s="13"/>
      <c r="I19" s="13"/>
    </row>
    <row r="20" spans="1:9" ht="15.95" customHeight="1" x14ac:dyDescent="0.2">
      <c r="A20" s="31" t="s">
        <v>18</v>
      </c>
      <c r="B20" s="24"/>
      <c r="C20" s="24"/>
      <c r="D20" s="25"/>
      <c r="E20" s="24"/>
      <c r="F20" s="25"/>
      <c r="G20" s="13"/>
      <c r="H20" s="13"/>
      <c r="I20" s="13"/>
    </row>
    <row r="21" spans="1:9" ht="30" customHeight="1" x14ac:dyDescent="0.2">
      <c r="A21" s="9" t="s">
        <v>19</v>
      </c>
      <c r="B21" s="32"/>
      <c r="C21" s="33"/>
      <c r="D21" s="33"/>
      <c r="E21" s="33"/>
      <c r="F21" s="33"/>
      <c r="G21" s="33"/>
      <c r="H21" s="33"/>
      <c r="I21" s="33"/>
    </row>
    <row r="22" spans="1:9" ht="33" customHeight="1" x14ac:dyDescent="0.2">
      <c r="A22" s="47" t="s">
        <v>20</v>
      </c>
      <c r="B22" s="51" t="s">
        <v>4</v>
      </c>
      <c r="C22" s="53" t="s">
        <v>5</v>
      </c>
      <c r="D22" s="54"/>
      <c r="E22" s="34"/>
      <c r="G22" s="13"/>
      <c r="H22" s="13"/>
      <c r="I22" s="13"/>
    </row>
    <row r="23" spans="1:9" ht="14.25" x14ac:dyDescent="0.2">
      <c r="A23" s="49"/>
      <c r="B23" s="52"/>
      <c r="C23" s="35" t="s">
        <v>6</v>
      </c>
      <c r="D23" s="36" t="s">
        <v>7</v>
      </c>
      <c r="E23" s="34"/>
      <c r="G23" s="13"/>
      <c r="H23" s="13"/>
      <c r="I23" s="13"/>
    </row>
    <row r="24" spans="1:9" ht="14.25" x14ac:dyDescent="0.2">
      <c r="A24" s="37" t="s">
        <v>21</v>
      </c>
      <c r="B24" s="18">
        <f>SUM(B25:B93)</f>
        <v>6300</v>
      </c>
      <c r="C24" s="18">
        <f>SUM(C25:C93)</f>
        <v>1257.0952400000001</v>
      </c>
      <c r="D24" s="19">
        <f>SUM(D25:D93)</f>
        <v>1186.5952043329999</v>
      </c>
      <c r="F24" s="13"/>
      <c r="G24" s="13"/>
      <c r="H24" s="13"/>
      <c r="I24" s="13"/>
    </row>
    <row r="25" spans="1:9" ht="14.25" x14ac:dyDescent="0.2">
      <c r="A25" s="38" t="s">
        <v>13</v>
      </c>
      <c r="B25" s="21">
        <v>668</v>
      </c>
      <c r="C25" s="21">
        <v>21</v>
      </c>
      <c r="D25" s="22">
        <v>26.75</v>
      </c>
      <c r="F25" s="13"/>
      <c r="G25" s="13"/>
      <c r="H25" s="13"/>
      <c r="I25" s="13"/>
    </row>
    <row r="26" spans="1:9" ht="14.25" x14ac:dyDescent="0.2">
      <c r="A26" s="39" t="s">
        <v>16</v>
      </c>
      <c r="B26" s="29">
        <v>1012</v>
      </c>
      <c r="C26" s="29">
        <v>82.25</v>
      </c>
      <c r="D26" s="30">
        <v>79.25</v>
      </c>
      <c r="F26" s="13"/>
      <c r="G26" s="13"/>
      <c r="H26" s="13"/>
      <c r="I26" s="13"/>
    </row>
    <row r="27" spans="1:9" ht="14.25" x14ac:dyDescent="0.2">
      <c r="A27" s="39" t="s">
        <v>22</v>
      </c>
      <c r="B27" s="29">
        <v>220</v>
      </c>
      <c r="C27" s="29">
        <v>24</v>
      </c>
      <c r="D27" s="30">
        <v>21.333333332999999</v>
      </c>
      <c r="F27" s="13"/>
      <c r="G27" s="13"/>
      <c r="H27" s="13"/>
      <c r="I27" s="13"/>
    </row>
    <row r="28" spans="1:9" ht="14.25" x14ac:dyDescent="0.2">
      <c r="A28" s="39" t="s">
        <v>23</v>
      </c>
      <c r="B28" s="29"/>
      <c r="C28" s="29">
        <v>40.25</v>
      </c>
      <c r="D28" s="30">
        <v>37</v>
      </c>
      <c r="F28" s="13"/>
      <c r="G28" s="13"/>
      <c r="H28" s="13"/>
      <c r="I28" s="13"/>
    </row>
    <row r="29" spans="1:9" ht="14.25" x14ac:dyDescent="0.2">
      <c r="A29" s="39" t="s">
        <v>24</v>
      </c>
      <c r="B29" s="29"/>
      <c r="C29" s="29">
        <v>28.25</v>
      </c>
      <c r="D29" s="30">
        <v>28.75</v>
      </c>
      <c r="F29" s="13"/>
      <c r="G29" s="13"/>
      <c r="H29" s="13"/>
      <c r="I29" s="13"/>
    </row>
    <row r="30" spans="1:9" ht="14.25" x14ac:dyDescent="0.2">
      <c r="A30" s="39" t="s">
        <v>25</v>
      </c>
      <c r="B30" s="29">
        <v>44</v>
      </c>
      <c r="C30" s="29">
        <v>20</v>
      </c>
      <c r="D30" s="30">
        <v>16.75</v>
      </c>
      <c r="F30" s="13"/>
      <c r="G30" s="13"/>
      <c r="H30" s="13"/>
      <c r="I30" s="13"/>
    </row>
    <row r="31" spans="1:9" ht="14.25" x14ac:dyDescent="0.2">
      <c r="A31" s="39" t="s">
        <v>26</v>
      </c>
      <c r="B31" s="29">
        <v>264</v>
      </c>
      <c r="C31" s="29">
        <v>117</v>
      </c>
      <c r="D31" s="30">
        <v>87.25</v>
      </c>
      <c r="F31" s="13"/>
      <c r="G31" s="13"/>
      <c r="H31" s="13"/>
      <c r="I31" s="13"/>
    </row>
    <row r="32" spans="1:9" ht="14.25" x14ac:dyDescent="0.2">
      <c r="A32" s="39" t="s">
        <v>27</v>
      </c>
      <c r="B32" s="29"/>
      <c r="C32" s="29">
        <v>5.75</v>
      </c>
      <c r="D32" s="30">
        <v>5.75</v>
      </c>
      <c r="F32" s="13"/>
      <c r="G32" s="13"/>
      <c r="H32" s="13"/>
      <c r="I32" s="13"/>
    </row>
    <row r="33" spans="1:9" ht="14.25" x14ac:dyDescent="0.2">
      <c r="A33" s="39" t="s">
        <v>28</v>
      </c>
      <c r="B33" s="29"/>
      <c r="C33" s="29">
        <v>40.75</v>
      </c>
      <c r="D33" s="30">
        <v>42.5</v>
      </c>
      <c r="F33" s="13"/>
      <c r="G33" s="13"/>
      <c r="H33" s="13"/>
      <c r="I33" s="13"/>
    </row>
    <row r="34" spans="1:9" ht="14.25" x14ac:dyDescent="0.2">
      <c r="A34" s="39" t="s">
        <v>29</v>
      </c>
      <c r="B34" s="29"/>
      <c r="C34" s="29">
        <v>1.5</v>
      </c>
      <c r="D34" s="30">
        <v>1</v>
      </c>
      <c r="F34" s="13"/>
      <c r="G34" s="13"/>
      <c r="H34" s="13"/>
      <c r="I34" s="13"/>
    </row>
    <row r="35" spans="1:9" ht="14.25" x14ac:dyDescent="0.2">
      <c r="A35" s="39" t="s">
        <v>30</v>
      </c>
      <c r="B35" s="29">
        <v>176</v>
      </c>
      <c r="C35" s="29">
        <v>17</v>
      </c>
      <c r="D35" s="30">
        <v>17.5</v>
      </c>
      <c r="F35" s="13"/>
      <c r="G35" s="13"/>
      <c r="H35" s="13"/>
      <c r="I35" s="13"/>
    </row>
    <row r="36" spans="1:9" ht="14.25" x14ac:dyDescent="0.2">
      <c r="A36" s="39" t="s">
        <v>31</v>
      </c>
      <c r="B36" s="29"/>
      <c r="C36" s="29"/>
      <c r="D36" s="30"/>
      <c r="F36" s="13"/>
      <c r="G36" s="13"/>
      <c r="H36" s="13"/>
      <c r="I36" s="13"/>
    </row>
    <row r="37" spans="1:9" ht="14.25" x14ac:dyDescent="0.2">
      <c r="A37" s="39" t="s">
        <v>32</v>
      </c>
      <c r="B37" s="29"/>
      <c r="C37" s="29"/>
      <c r="D37" s="30"/>
      <c r="F37" s="13"/>
      <c r="G37" s="13"/>
      <c r="H37" s="13"/>
      <c r="I37" s="13"/>
    </row>
    <row r="38" spans="1:9" ht="14.25" x14ac:dyDescent="0.2">
      <c r="A38" s="39" t="s">
        <v>33</v>
      </c>
      <c r="B38" s="29"/>
      <c r="C38" s="29"/>
      <c r="D38" s="30"/>
      <c r="F38" s="13"/>
      <c r="G38" s="13"/>
      <c r="H38" s="13"/>
      <c r="I38" s="13"/>
    </row>
    <row r="39" spans="1:9" ht="14.25" x14ac:dyDescent="0.2">
      <c r="A39" s="39" t="s">
        <v>34</v>
      </c>
      <c r="B39" s="29"/>
      <c r="C39" s="29"/>
      <c r="D39" s="30"/>
      <c r="F39" s="13"/>
      <c r="G39" s="13"/>
      <c r="H39" s="13"/>
      <c r="I39" s="13"/>
    </row>
    <row r="40" spans="1:9" ht="14.25" x14ac:dyDescent="0.2">
      <c r="A40" s="39" t="s">
        <v>35</v>
      </c>
      <c r="B40" s="29"/>
      <c r="C40" s="29"/>
      <c r="D40" s="30"/>
      <c r="F40" s="13"/>
      <c r="G40" s="13"/>
      <c r="H40" s="13"/>
      <c r="I40" s="13"/>
    </row>
    <row r="41" spans="1:9" ht="14.25" x14ac:dyDescent="0.2">
      <c r="A41" s="39" t="s">
        <v>36</v>
      </c>
      <c r="B41" s="29"/>
      <c r="C41" s="29"/>
      <c r="D41" s="30"/>
      <c r="F41" s="13"/>
      <c r="G41" s="13"/>
      <c r="H41" s="13"/>
      <c r="I41" s="13"/>
    </row>
    <row r="42" spans="1:9" ht="14.25" x14ac:dyDescent="0.2">
      <c r="A42" s="39" t="s">
        <v>37</v>
      </c>
      <c r="B42" s="29"/>
      <c r="C42" s="29">
        <v>7.25</v>
      </c>
      <c r="D42" s="30">
        <v>6.5</v>
      </c>
      <c r="F42" s="13"/>
      <c r="G42" s="13"/>
      <c r="H42" s="13"/>
      <c r="I42" s="13"/>
    </row>
    <row r="43" spans="1:9" ht="14.25" x14ac:dyDescent="0.2">
      <c r="A43" s="39" t="s">
        <v>38</v>
      </c>
      <c r="B43" s="29">
        <v>88</v>
      </c>
      <c r="C43" s="29">
        <v>22.25</v>
      </c>
      <c r="D43" s="30">
        <v>16.75</v>
      </c>
      <c r="F43" s="13"/>
      <c r="G43" s="13"/>
      <c r="H43" s="13"/>
      <c r="I43" s="13"/>
    </row>
    <row r="44" spans="1:9" ht="14.25" x14ac:dyDescent="0.2">
      <c r="A44" s="39" t="s">
        <v>39</v>
      </c>
      <c r="B44" s="29"/>
      <c r="C44" s="29"/>
      <c r="D44" s="30"/>
      <c r="F44" s="13"/>
      <c r="G44" s="13"/>
      <c r="H44" s="13"/>
      <c r="I44" s="13"/>
    </row>
    <row r="45" spans="1:9" ht="14.25" x14ac:dyDescent="0.2">
      <c r="A45" s="39" t="s">
        <v>40</v>
      </c>
      <c r="B45" s="29"/>
      <c r="C45" s="29"/>
      <c r="D45" s="30"/>
      <c r="F45" s="13"/>
      <c r="G45" s="13"/>
      <c r="H45" s="13"/>
      <c r="I45" s="13"/>
    </row>
    <row r="46" spans="1:9" ht="14.25" x14ac:dyDescent="0.2">
      <c r="A46" s="39" t="s">
        <v>41</v>
      </c>
      <c r="B46" s="29"/>
      <c r="C46" s="29"/>
      <c r="D46" s="30"/>
      <c r="F46" s="13"/>
      <c r="G46" s="13"/>
      <c r="H46" s="13"/>
      <c r="I46" s="13"/>
    </row>
    <row r="47" spans="1:9" ht="14.25" x14ac:dyDescent="0.2">
      <c r="A47" s="39" t="s">
        <v>42</v>
      </c>
      <c r="B47" s="29"/>
      <c r="C47" s="29"/>
      <c r="D47" s="30"/>
      <c r="F47" s="13"/>
      <c r="G47" s="13"/>
      <c r="H47" s="13"/>
      <c r="I47" s="13"/>
    </row>
    <row r="48" spans="1:9" ht="14.25" x14ac:dyDescent="0.2">
      <c r="A48" s="39" t="s">
        <v>43</v>
      </c>
      <c r="B48" s="29"/>
      <c r="C48" s="29"/>
      <c r="D48" s="30"/>
      <c r="F48" s="13"/>
      <c r="G48" s="13"/>
      <c r="H48" s="13"/>
      <c r="I48" s="13"/>
    </row>
    <row r="49" spans="1:9" ht="21.75" x14ac:dyDescent="0.2">
      <c r="A49" s="40" t="s">
        <v>44</v>
      </c>
      <c r="B49" s="29"/>
      <c r="C49" s="29"/>
      <c r="D49" s="30"/>
      <c r="F49" s="13"/>
      <c r="G49" s="13"/>
      <c r="H49" s="13"/>
      <c r="I49" s="13"/>
    </row>
    <row r="50" spans="1:9" ht="21.75" x14ac:dyDescent="0.2">
      <c r="A50" s="40" t="s">
        <v>45</v>
      </c>
      <c r="B50" s="29"/>
      <c r="C50" s="29">
        <v>9</v>
      </c>
      <c r="D50" s="30">
        <v>12.5</v>
      </c>
      <c r="F50" s="13"/>
      <c r="G50" s="13"/>
      <c r="H50" s="13"/>
      <c r="I50" s="13"/>
    </row>
    <row r="51" spans="1:9" ht="14.25" x14ac:dyDescent="0.2">
      <c r="A51" s="40" t="s">
        <v>46</v>
      </c>
      <c r="B51" s="29"/>
      <c r="C51" s="29">
        <v>4</v>
      </c>
      <c r="D51" s="30">
        <v>2</v>
      </c>
      <c r="F51" s="13"/>
      <c r="G51" s="13"/>
      <c r="H51" s="13"/>
      <c r="I51" s="13"/>
    </row>
    <row r="52" spans="1:9" ht="14.25" x14ac:dyDescent="0.2">
      <c r="A52" s="39" t="s">
        <v>47</v>
      </c>
      <c r="B52" s="29"/>
      <c r="C52" s="29"/>
      <c r="D52" s="30"/>
      <c r="F52" s="13"/>
      <c r="G52" s="13"/>
      <c r="H52" s="13"/>
      <c r="I52" s="13"/>
    </row>
    <row r="53" spans="1:9" ht="14.25" x14ac:dyDescent="0.2">
      <c r="A53" s="39" t="s">
        <v>48</v>
      </c>
      <c r="B53" s="29"/>
      <c r="C53" s="29"/>
      <c r="D53" s="30"/>
      <c r="F53" s="13"/>
      <c r="G53" s="13"/>
      <c r="H53" s="13"/>
      <c r="I53" s="13"/>
    </row>
    <row r="54" spans="1:9" ht="14.25" x14ac:dyDescent="0.2">
      <c r="A54" s="39" t="s">
        <v>49</v>
      </c>
      <c r="B54" s="29"/>
      <c r="C54" s="29"/>
      <c r="D54" s="30"/>
      <c r="F54" s="13"/>
      <c r="G54" s="13"/>
      <c r="H54" s="13"/>
      <c r="I54" s="13"/>
    </row>
    <row r="55" spans="1:9" ht="14.25" x14ac:dyDescent="0.2">
      <c r="A55" s="39" t="s">
        <v>50</v>
      </c>
      <c r="B55" s="29"/>
      <c r="C55" s="29">
        <v>24.66667</v>
      </c>
      <c r="D55" s="30">
        <v>43.25</v>
      </c>
      <c r="F55" s="13"/>
      <c r="G55" s="13"/>
      <c r="H55" s="13"/>
      <c r="I55" s="13"/>
    </row>
    <row r="56" spans="1:9" ht="14.25" x14ac:dyDescent="0.2">
      <c r="A56" s="39" t="s">
        <v>51</v>
      </c>
      <c r="B56" s="29">
        <v>264</v>
      </c>
      <c r="C56" s="29">
        <v>47.928570000000001</v>
      </c>
      <c r="D56" s="30">
        <v>41.428570999999998</v>
      </c>
      <c r="F56" s="13"/>
      <c r="G56" s="13"/>
      <c r="H56" s="13"/>
      <c r="I56" s="13"/>
    </row>
    <row r="57" spans="1:9" ht="14.25" x14ac:dyDescent="0.2">
      <c r="A57" s="39" t="s">
        <v>52</v>
      </c>
      <c r="B57" s="29"/>
      <c r="C57" s="29"/>
      <c r="D57" s="30"/>
      <c r="F57" s="13"/>
      <c r="G57" s="13"/>
      <c r="H57" s="13"/>
      <c r="I57" s="13"/>
    </row>
    <row r="58" spans="1:9" ht="14.25" x14ac:dyDescent="0.2">
      <c r="A58" s="39" t="s">
        <v>53</v>
      </c>
      <c r="B58" s="29"/>
      <c r="C58" s="29">
        <v>32.25</v>
      </c>
      <c r="D58" s="30">
        <v>28.75</v>
      </c>
      <c r="F58" s="13"/>
      <c r="G58" s="13"/>
      <c r="H58" s="13"/>
      <c r="I58" s="13"/>
    </row>
    <row r="59" spans="1:9" ht="14.25" x14ac:dyDescent="0.2">
      <c r="A59" s="39" t="s">
        <v>54</v>
      </c>
      <c r="B59" s="29"/>
      <c r="C59" s="29"/>
      <c r="D59" s="30"/>
      <c r="F59" s="13"/>
      <c r="G59" s="13"/>
      <c r="H59" s="13"/>
      <c r="I59" s="13"/>
    </row>
    <row r="60" spans="1:9" ht="14.25" x14ac:dyDescent="0.2">
      <c r="A60" s="39" t="s">
        <v>55</v>
      </c>
      <c r="B60" s="29">
        <v>44</v>
      </c>
      <c r="C60" s="29">
        <v>75</v>
      </c>
      <c r="D60" s="30">
        <v>76</v>
      </c>
      <c r="F60" s="13"/>
      <c r="G60" s="13"/>
      <c r="H60" s="13"/>
      <c r="I60" s="13"/>
    </row>
    <row r="61" spans="1:9" ht="14.25" x14ac:dyDescent="0.2">
      <c r="A61" s="39" t="s">
        <v>56</v>
      </c>
      <c r="B61" s="29"/>
      <c r="C61" s="29"/>
      <c r="D61" s="30"/>
      <c r="F61" s="13"/>
      <c r="G61" s="13"/>
      <c r="H61" s="13"/>
      <c r="I61" s="13"/>
    </row>
    <row r="62" spans="1:9" ht="14.25" x14ac:dyDescent="0.2">
      <c r="A62" s="39" t="s">
        <v>57</v>
      </c>
      <c r="B62" s="29"/>
      <c r="C62" s="29"/>
      <c r="D62" s="30"/>
      <c r="F62" s="13"/>
      <c r="G62" s="13"/>
      <c r="H62" s="13"/>
      <c r="I62" s="13"/>
    </row>
    <row r="63" spans="1:9" ht="14.25" x14ac:dyDescent="0.2">
      <c r="A63" s="39" t="s">
        <v>58</v>
      </c>
      <c r="B63" s="29">
        <v>88</v>
      </c>
      <c r="C63" s="29">
        <v>27.5</v>
      </c>
      <c r="D63" s="30">
        <v>30</v>
      </c>
      <c r="F63" s="13"/>
      <c r="G63" s="13"/>
      <c r="H63" s="13"/>
      <c r="I63" s="13"/>
    </row>
    <row r="64" spans="1:9" ht="14.25" x14ac:dyDescent="0.2">
      <c r="A64" s="39" t="s">
        <v>59</v>
      </c>
      <c r="B64" s="29">
        <v>836</v>
      </c>
      <c r="C64" s="29">
        <v>56.25</v>
      </c>
      <c r="D64" s="30">
        <v>54.75</v>
      </c>
      <c r="F64" s="13"/>
      <c r="G64" s="13"/>
      <c r="H64" s="13"/>
      <c r="I64" s="13"/>
    </row>
    <row r="65" spans="1:9" ht="14.25" x14ac:dyDescent="0.2">
      <c r="A65" s="39" t="s">
        <v>60</v>
      </c>
      <c r="B65" s="29"/>
      <c r="C65" s="29"/>
      <c r="D65" s="30"/>
      <c r="F65" s="13"/>
      <c r="G65" s="13"/>
      <c r="H65" s="13"/>
      <c r="I65" s="13"/>
    </row>
    <row r="66" spans="1:9" ht="14.25" x14ac:dyDescent="0.2">
      <c r="A66" s="39" t="s">
        <v>61</v>
      </c>
      <c r="B66" s="29"/>
      <c r="C66" s="29"/>
      <c r="D66" s="30"/>
      <c r="F66" s="13"/>
      <c r="G66" s="13"/>
      <c r="H66" s="13"/>
      <c r="I66" s="13"/>
    </row>
    <row r="67" spans="1:9" ht="14.25" x14ac:dyDescent="0.2">
      <c r="A67" s="39" t="s">
        <v>62</v>
      </c>
      <c r="B67" s="29">
        <v>176</v>
      </c>
      <c r="C67" s="29">
        <v>45</v>
      </c>
      <c r="D67" s="30">
        <v>53.5</v>
      </c>
      <c r="F67" s="13"/>
      <c r="G67" s="13"/>
      <c r="H67" s="13"/>
      <c r="I67" s="13"/>
    </row>
    <row r="68" spans="1:9" ht="14.25" x14ac:dyDescent="0.2">
      <c r="A68" s="39" t="s">
        <v>63</v>
      </c>
      <c r="B68" s="29"/>
      <c r="C68" s="29"/>
      <c r="D68" s="30"/>
      <c r="F68" s="13"/>
      <c r="G68" s="13"/>
      <c r="H68" s="13"/>
      <c r="I68" s="13"/>
    </row>
    <row r="69" spans="1:9" ht="14.25" x14ac:dyDescent="0.2">
      <c r="A69" s="39" t="s">
        <v>64</v>
      </c>
      <c r="B69" s="29"/>
      <c r="C69" s="29"/>
      <c r="D69" s="30"/>
      <c r="F69" s="13"/>
      <c r="G69" s="13"/>
      <c r="H69" s="13"/>
      <c r="I69" s="13"/>
    </row>
    <row r="70" spans="1:9" ht="14.25" x14ac:dyDescent="0.2">
      <c r="A70" s="39" t="s">
        <v>65</v>
      </c>
      <c r="B70" s="29"/>
      <c r="C70" s="29"/>
      <c r="D70" s="30"/>
      <c r="F70" s="13"/>
      <c r="G70" s="13"/>
      <c r="H70" s="13"/>
      <c r="I70" s="13"/>
    </row>
    <row r="71" spans="1:9" ht="14.25" x14ac:dyDescent="0.2">
      <c r="A71" s="39" t="s">
        <v>66</v>
      </c>
      <c r="B71" s="29"/>
      <c r="C71" s="29"/>
      <c r="D71" s="30"/>
      <c r="F71" s="13"/>
      <c r="G71" s="13"/>
      <c r="H71" s="13"/>
      <c r="I71" s="13"/>
    </row>
    <row r="72" spans="1:9" ht="14.25" x14ac:dyDescent="0.2">
      <c r="A72" s="39" t="s">
        <v>67</v>
      </c>
      <c r="B72" s="29"/>
      <c r="C72" s="29"/>
      <c r="D72" s="30"/>
      <c r="F72" s="13"/>
      <c r="G72" s="13"/>
      <c r="H72" s="13"/>
      <c r="I72" s="13"/>
    </row>
    <row r="73" spans="1:9" ht="14.25" x14ac:dyDescent="0.2">
      <c r="A73" s="39" t="s">
        <v>68</v>
      </c>
      <c r="B73" s="29"/>
      <c r="C73" s="29"/>
      <c r="D73" s="30"/>
      <c r="F73" s="13"/>
      <c r="G73" s="13"/>
      <c r="H73" s="13"/>
      <c r="I73" s="13"/>
    </row>
    <row r="74" spans="1:9" ht="14.25" x14ac:dyDescent="0.2">
      <c r="A74" s="39" t="s">
        <v>69</v>
      </c>
      <c r="B74" s="29"/>
      <c r="C74" s="29"/>
      <c r="D74" s="30"/>
      <c r="F74" s="13"/>
      <c r="G74" s="13"/>
      <c r="H74" s="13"/>
      <c r="I74" s="13"/>
    </row>
    <row r="75" spans="1:9" ht="14.25" x14ac:dyDescent="0.2">
      <c r="A75" s="39" t="s">
        <v>70</v>
      </c>
      <c r="B75" s="29"/>
      <c r="C75" s="29"/>
      <c r="D75" s="30"/>
      <c r="F75" s="13"/>
      <c r="G75" s="13"/>
      <c r="H75" s="13"/>
      <c r="I75" s="13"/>
    </row>
    <row r="76" spans="1:9" ht="14.25" x14ac:dyDescent="0.2">
      <c r="A76" s="39" t="s">
        <v>71</v>
      </c>
      <c r="B76" s="29"/>
      <c r="C76" s="29"/>
      <c r="D76" s="30"/>
      <c r="F76" s="13"/>
      <c r="G76" s="13"/>
      <c r="H76" s="13"/>
      <c r="I76" s="13"/>
    </row>
    <row r="77" spans="1:9" ht="14.25" x14ac:dyDescent="0.2">
      <c r="A77" s="39" t="s">
        <v>72</v>
      </c>
      <c r="B77" s="29"/>
      <c r="C77" s="29"/>
      <c r="D77" s="30"/>
      <c r="F77" s="13"/>
      <c r="G77" s="13"/>
      <c r="H77" s="13"/>
      <c r="I77" s="13"/>
    </row>
    <row r="78" spans="1:9" ht="14.25" x14ac:dyDescent="0.2">
      <c r="A78" s="39" t="s">
        <v>73</v>
      </c>
      <c r="B78" s="29"/>
      <c r="C78" s="29"/>
      <c r="D78" s="30"/>
      <c r="F78" s="13"/>
      <c r="G78" s="13"/>
      <c r="H78" s="13"/>
      <c r="I78" s="13"/>
    </row>
    <row r="79" spans="1:9" ht="14.25" x14ac:dyDescent="0.2">
      <c r="A79" s="39" t="s">
        <v>74</v>
      </c>
      <c r="B79" s="29"/>
      <c r="C79" s="29"/>
      <c r="D79" s="30"/>
      <c r="F79" s="13"/>
      <c r="G79" s="13"/>
      <c r="H79" s="13"/>
      <c r="I79" s="13"/>
    </row>
    <row r="80" spans="1:9" ht="14.25" x14ac:dyDescent="0.2">
      <c r="A80" s="39" t="s">
        <v>75</v>
      </c>
      <c r="B80" s="29"/>
      <c r="C80" s="29"/>
      <c r="D80" s="30"/>
      <c r="F80" s="13"/>
      <c r="G80" s="13"/>
      <c r="H80" s="13"/>
      <c r="I80" s="13"/>
    </row>
    <row r="81" spans="1:9" ht="14.25" x14ac:dyDescent="0.2">
      <c r="A81" s="39" t="s">
        <v>76</v>
      </c>
      <c r="B81" s="29">
        <v>352</v>
      </c>
      <c r="C81" s="29"/>
      <c r="D81" s="30"/>
      <c r="F81" s="13"/>
      <c r="G81" s="13"/>
      <c r="H81" s="13"/>
      <c r="I81" s="13"/>
    </row>
    <row r="82" spans="1:9" ht="14.25" x14ac:dyDescent="0.2">
      <c r="A82" s="39" t="s">
        <v>77</v>
      </c>
      <c r="B82" s="29"/>
      <c r="C82" s="29"/>
      <c r="D82" s="30"/>
      <c r="F82" s="13"/>
      <c r="G82" s="13"/>
      <c r="H82" s="13"/>
      <c r="I82" s="13"/>
    </row>
    <row r="83" spans="1:9" ht="14.25" x14ac:dyDescent="0.2">
      <c r="A83" s="39" t="s">
        <v>78</v>
      </c>
      <c r="B83" s="29"/>
      <c r="C83" s="29">
        <v>101.75</v>
      </c>
      <c r="D83" s="30">
        <v>82</v>
      </c>
      <c r="F83" s="13"/>
      <c r="G83" s="13"/>
      <c r="H83" s="13"/>
      <c r="I83" s="13"/>
    </row>
    <row r="84" spans="1:9" ht="14.25" x14ac:dyDescent="0.2">
      <c r="A84" s="39" t="s">
        <v>79</v>
      </c>
      <c r="B84" s="29"/>
      <c r="C84" s="29"/>
      <c r="D84" s="30"/>
      <c r="F84" s="13"/>
      <c r="G84" s="13"/>
      <c r="H84" s="13"/>
      <c r="I84" s="13"/>
    </row>
    <row r="85" spans="1:9" ht="14.25" x14ac:dyDescent="0.2">
      <c r="A85" s="39" t="s">
        <v>80</v>
      </c>
      <c r="B85" s="29">
        <v>1100</v>
      </c>
      <c r="C85" s="29">
        <v>179.25</v>
      </c>
      <c r="D85" s="30">
        <v>147.08330000000001</v>
      </c>
      <c r="F85" s="13"/>
      <c r="G85" s="13"/>
      <c r="H85" s="13"/>
      <c r="I85" s="13"/>
    </row>
    <row r="86" spans="1:9" ht="14.25" x14ac:dyDescent="0.2">
      <c r="A86" s="39" t="s">
        <v>81</v>
      </c>
      <c r="B86" s="29">
        <v>88</v>
      </c>
      <c r="C86" s="29">
        <v>66.75</v>
      </c>
      <c r="D86" s="30">
        <v>60.5</v>
      </c>
      <c r="F86" s="13"/>
      <c r="G86" s="13"/>
      <c r="H86" s="13"/>
      <c r="I86" s="13"/>
    </row>
    <row r="87" spans="1:9" ht="14.25" x14ac:dyDescent="0.2">
      <c r="A87" s="39" t="s">
        <v>82</v>
      </c>
      <c r="B87" s="29">
        <v>132</v>
      </c>
      <c r="C87" s="29">
        <v>25</v>
      </c>
      <c r="D87" s="30">
        <v>25</v>
      </c>
      <c r="F87" s="13"/>
      <c r="G87" s="13"/>
      <c r="H87" s="13"/>
      <c r="I87" s="13"/>
    </row>
    <row r="88" spans="1:9" ht="14.25" x14ac:dyDescent="0.2">
      <c r="A88" s="39" t="s">
        <v>83</v>
      </c>
      <c r="B88" s="29"/>
      <c r="C88" s="29"/>
      <c r="D88" s="30"/>
      <c r="F88" s="13"/>
      <c r="G88" s="13"/>
      <c r="H88" s="13"/>
      <c r="I88" s="13"/>
    </row>
    <row r="89" spans="1:9" ht="14.25" x14ac:dyDescent="0.2">
      <c r="A89" s="39" t="s">
        <v>84</v>
      </c>
      <c r="B89" s="29">
        <v>176</v>
      </c>
      <c r="C89" s="29">
        <v>32</v>
      </c>
      <c r="D89" s="30">
        <v>33</v>
      </c>
      <c r="F89" s="13"/>
      <c r="G89" s="13"/>
      <c r="H89" s="13"/>
      <c r="I89" s="13"/>
    </row>
    <row r="90" spans="1:9" ht="14.25" x14ac:dyDescent="0.2">
      <c r="A90" s="39" t="s">
        <v>85</v>
      </c>
      <c r="B90" s="29">
        <v>396</v>
      </c>
      <c r="C90" s="29">
        <v>91.5</v>
      </c>
      <c r="D90" s="30">
        <v>97.25</v>
      </c>
      <c r="F90" s="13"/>
      <c r="G90" s="13"/>
      <c r="H90" s="13"/>
      <c r="I90" s="13"/>
    </row>
    <row r="91" spans="1:9" ht="14.25" x14ac:dyDescent="0.2">
      <c r="A91" s="39" t="s">
        <v>86</v>
      </c>
      <c r="B91" s="29"/>
      <c r="C91" s="29"/>
      <c r="D91" s="30"/>
      <c r="F91" s="13"/>
      <c r="G91" s="13"/>
      <c r="H91" s="13"/>
      <c r="I91" s="13"/>
    </row>
    <row r="92" spans="1:9" ht="14.25" x14ac:dyDescent="0.2">
      <c r="A92" s="39" t="s">
        <v>87</v>
      </c>
      <c r="B92" s="29">
        <v>176</v>
      </c>
      <c r="C92" s="29">
        <v>12</v>
      </c>
      <c r="D92" s="30">
        <v>12.5</v>
      </c>
      <c r="F92" s="13"/>
      <c r="G92" s="13"/>
      <c r="H92" s="13"/>
      <c r="I92" s="13"/>
    </row>
    <row r="93" spans="1:9" ht="14.25" x14ac:dyDescent="0.2">
      <c r="A93" s="41" t="s">
        <v>88</v>
      </c>
      <c r="B93" s="24"/>
      <c r="C93" s="24"/>
      <c r="D93" s="25"/>
      <c r="F93" s="13"/>
      <c r="G93" s="13"/>
      <c r="H93" s="13"/>
      <c r="I93" s="13"/>
    </row>
    <row r="94" spans="1:9" ht="33.75" customHeight="1" x14ac:dyDescent="0.2">
      <c r="A94" s="9" t="s">
        <v>89</v>
      </c>
      <c r="B94" s="10"/>
      <c r="C94" s="10"/>
      <c r="D94" s="10"/>
      <c r="E94" s="10"/>
      <c r="F94" s="10"/>
    </row>
    <row r="95" spans="1:9" x14ac:dyDescent="0.15">
      <c r="A95" s="47" t="s">
        <v>3</v>
      </c>
      <c r="B95" s="47" t="s">
        <v>90</v>
      </c>
      <c r="C95" s="50" t="s">
        <v>91</v>
      </c>
      <c r="D95" s="50"/>
      <c r="E95" s="50"/>
      <c r="F95" s="50"/>
    </row>
    <row r="96" spans="1:9" x14ac:dyDescent="0.15">
      <c r="A96" s="48"/>
      <c r="B96" s="48"/>
      <c r="C96" s="50" t="s">
        <v>6</v>
      </c>
      <c r="D96" s="50"/>
      <c r="E96" s="50" t="s">
        <v>7</v>
      </c>
      <c r="F96" s="50"/>
    </row>
    <row r="97" spans="1:6" ht="21" x14ac:dyDescent="0.15">
      <c r="A97" s="49"/>
      <c r="B97" s="49"/>
      <c r="C97" s="14" t="s">
        <v>8</v>
      </c>
      <c r="D97" s="15" t="s">
        <v>9</v>
      </c>
      <c r="E97" s="14" t="s">
        <v>8</v>
      </c>
      <c r="F97" s="15" t="s">
        <v>9</v>
      </c>
    </row>
    <row r="98" spans="1:6" ht="16.5" customHeight="1" x14ac:dyDescent="0.15">
      <c r="A98" s="16" t="s">
        <v>10</v>
      </c>
      <c r="B98" s="17">
        <f>SUM(B99:B99)</f>
        <v>0</v>
      </c>
      <c r="C98" s="18">
        <f>SUM(C99:C99)</f>
        <v>0</v>
      </c>
      <c r="D98" s="19">
        <f>SUM(D99:D99)</f>
        <v>0</v>
      </c>
      <c r="E98" s="18">
        <f>SUM(E99:E99)</f>
        <v>0</v>
      </c>
      <c r="F98" s="19">
        <f>SUM(F99:F99)</f>
        <v>0</v>
      </c>
    </row>
    <row r="99" spans="1:6" ht="18.75" customHeight="1" x14ac:dyDescent="0.15">
      <c r="A99" s="20" t="s">
        <v>92</v>
      </c>
      <c r="B99" s="21"/>
      <c r="C99" s="21"/>
      <c r="D99" s="22"/>
      <c r="E99" s="21"/>
      <c r="F99" s="22"/>
    </row>
    <row r="100" spans="1:6" ht="20.25" customHeight="1" x14ac:dyDescent="0.15">
      <c r="A100" s="16" t="s">
        <v>93</v>
      </c>
      <c r="B100" s="17">
        <f>SUM(B101:B101)</f>
        <v>1144</v>
      </c>
      <c r="C100" s="18">
        <f>SUM(C101:C101)</f>
        <v>998.8</v>
      </c>
      <c r="D100" s="19">
        <f>SUM(D101:D101)</f>
        <v>0</v>
      </c>
      <c r="E100" s="18">
        <f>SUM(E101:E101)</f>
        <v>998.8</v>
      </c>
      <c r="F100" s="19">
        <f>SUM(F101:F101)</f>
        <v>0</v>
      </c>
    </row>
    <row r="101" spans="1:6" ht="18.75" customHeight="1" x14ac:dyDescent="0.15">
      <c r="A101" s="42" t="s">
        <v>92</v>
      </c>
      <c r="B101" s="43">
        <v>1144</v>
      </c>
      <c r="C101" s="43">
        <v>998.8</v>
      </c>
      <c r="D101" s="44"/>
      <c r="E101" s="43">
        <v>998.8</v>
      </c>
      <c r="F101" s="44"/>
    </row>
    <row r="209" spans="1:1" hidden="1" x14ac:dyDescent="0.15">
      <c r="A209" s="45">
        <f>SUM(A7:F102)</f>
        <v>23770.580888665998</v>
      </c>
    </row>
    <row r="210" spans="1:1" hidden="1" x14ac:dyDescent="0.15"/>
  </sheetData>
  <mergeCells count="14">
    <mergeCell ref="A6:F6"/>
    <mergeCell ref="A8:A10"/>
    <mergeCell ref="B8:B10"/>
    <mergeCell ref="C8:F8"/>
    <mergeCell ref="C9:D9"/>
    <mergeCell ref="E9:F9"/>
    <mergeCell ref="A22:A23"/>
    <mergeCell ref="B22:B23"/>
    <mergeCell ref="C22:D22"/>
    <mergeCell ref="A95:A97"/>
    <mergeCell ref="B95:B97"/>
    <mergeCell ref="C95:F95"/>
    <mergeCell ref="C96:D96"/>
    <mergeCell ref="E96:F9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0"/>
  <sheetViews>
    <sheetView workbookViewId="0">
      <selection activeCell="H16" sqref="H16"/>
    </sheetView>
  </sheetViews>
  <sheetFormatPr baseColWidth="10" defaultColWidth="12.5703125" defaultRowHeight="10.5" x14ac:dyDescent="0.15"/>
  <cols>
    <col min="1" max="1" width="30.85546875" style="12" customWidth="1"/>
    <col min="2" max="6" width="15.7109375" style="12" customWidth="1"/>
    <col min="7" max="9" width="11.7109375" style="12" customWidth="1"/>
    <col min="10" max="10" width="11.140625" style="12" customWidth="1"/>
    <col min="11" max="11" width="9.28515625" style="12" customWidth="1"/>
    <col min="12" max="12" width="7.7109375" style="12" customWidth="1"/>
    <col min="13" max="13" width="13.140625" style="12" customWidth="1"/>
    <col min="14" max="14" width="2.42578125" style="8" customWidth="1"/>
    <col min="15" max="16" width="13.140625" style="8" customWidth="1"/>
    <col min="17" max="256" width="12.5703125" style="8"/>
    <col min="257" max="257" width="30.85546875" style="8" customWidth="1"/>
    <col min="258" max="262" width="15.7109375" style="8" customWidth="1"/>
    <col min="263" max="265" width="11.7109375" style="8" customWidth="1"/>
    <col min="266" max="266" width="11.140625" style="8" customWidth="1"/>
    <col min="267" max="267" width="9.28515625" style="8" customWidth="1"/>
    <col min="268" max="268" width="7.7109375" style="8" customWidth="1"/>
    <col min="269" max="269" width="13.140625" style="8" customWidth="1"/>
    <col min="270" max="270" width="2.42578125" style="8" customWidth="1"/>
    <col min="271" max="272" width="13.140625" style="8" customWidth="1"/>
    <col min="273" max="512" width="12.5703125" style="8"/>
    <col min="513" max="513" width="30.85546875" style="8" customWidth="1"/>
    <col min="514" max="518" width="15.7109375" style="8" customWidth="1"/>
    <col min="519" max="521" width="11.7109375" style="8" customWidth="1"/>
    <col min="522" max="522" width="11.140625" style="8" customWidth="1"/>
    <col min="523" max="523" width="9.28515625" style="8" customWidth="1"/>
    <col min="524" max="524" width="7.7109375" style="8" customWidth="1"/>
    <col min="525" max="525" width="13.140625" style="8" customWidth="1"/>
    <col min="526" max="526" width="2.42578125" style="8" customWidth="1"/>
    <col min="527" max="528" width="13.140625" style="8" customWidth="1"/>
    <col min="529" max="768" width="12.5703125" style="8"/>
    <col min="769" max="769" width="30.85546875" style="8" customWidth="1"/>
    <col min="770" max="774" width="15.7109375" style="8" customWidth="1"/>
    <col min="775" max="777" width="11.7109375" style="8" customWidth="1"/>
    <col min="778" max="778" width="11.140625" style="8" customWidth="1"/>
    <col min="779" max="779" width="9.28515625" style="8" customWidth="1"/>
    <col min="780" max="780" width="7.7109375" style="8" customWidth="1"/>
    <col min="781" max="781" width="13.140625" style="8" customWidth="1"/>
    <col min="782" max="782" width="2.42578125" style="8" customWidth="1"/>
    <col min="783" max="784" width="13.140625" style="8" customWidth="1"/>
    <col min="785" max="1024" width="12.5703125" style="8"/>
    <col min="1025" max="1025" width="30.85546875" style="8" customWidth="1"/>
    <col min="1026" max="1030" width="15.7109375" style="8" customWidth="1"/>
    <col min="1031" max="1033" width="11.7109375" style="8" customWidth="1"/>
    <col min="1034" max="1034" width="11.140625" style="8" customWidth="1"/>
    <col min="1035" max="1035" width="9.28515625" style="8" customWidth="1"/>
    <col min="1036" max="1036" width="7.7109375" style="8" customWidth="1"/>
    <col min="1037" max="1037" width="13.140625" style="8" customWidth="1"/>
    <col min="1038" max="1038" width="2.42578125" style="8" customWidth="1"/>
    <col min="1039" max="1040" width="13.140625" style="8" customWidth="1"/>
    <col min="1041" max="1280" width="12.5703125" style="8"/>
    <col min="1281" max="1281" width="30.85546875" style="8" customWidth="1"/>
    <col min="1282" max="1286" width="15.7109375" style="8" customWidth="1"/>
    <col min="1287" max="1289" width="11.7109375" style="8" customWidth="1"/>
    <col min="1290" max="1290" width="11.140625" style="8" customWidth="1"/>
    <col min="1291" max="1291" width="9.28515625" style="8" customWidth="1"/>
    <col min="1292" max="1292" width="7.7109375" style="8" customWidth="1"/>
    <col min="1293" max="1293" width="13.140625" style="8" customWidth="1"/>
    <col min="1294" max="1294" width="2.42578125" style="8" customWidth="1"/>
    <col min="1295" max="1296" width="13.140625" style="8" customWidth="1"/>
    <col min="1297" max="1536" width="12.5703125" style="8"/>
    <col min="1537" max="1537" width="30.85546875" style="8" customWidth="1"/>
    <col min="1538" max="1542" width="15.7109375" style="8" customWidth="1"/>
    <col min="1543" max="1545" width="11.7109375" style="8" customWidth="1"/>
    <col min="1546" max="1546" width="11.140625" style="8" customWidth="1"/>
    <col min="1547" max="1547" width="9.28515625" style="8" customWidth="1"/>
    <col min="1548" max="1548" width="7.7109375" style="8" customWidth="1"/>
    <col min="1549" max="1549" width="13.140625" style="8" customWidth="1"/>
    <col min="1550" max="1550" width="2.42578125" style="8" customWidth="1"/>
    <col min="1551" max="1552" width="13.140625" style="8" customWidth="1"/>
    <col min="1553" max="1792" width="12.5703125" style="8"/>
    <col min="1793" max="1793" width="30.85546875" style="8" customWidth="1"/>
    <col min="1794" max="1798" width="15.7109375" style="8" customWidth="1"/>
    <col min="1799" max="1801" width="11.7109375" style="8" customWidth="1"/>
    <col min="1802" max="1802" width="11.140625" style="8" customWidth="1"/>
    <col min="1803" max="1803" width="9.28515625" style="8" customWidth="1"/>
    <col min="1804" max="1804" width="7.7109375" style="8" customWidth="1"/>
    <col min="1805" max="1805" width="13.140625" style="8" customWidth="1"/>
    <col min="1806" max="1806" width="2.42578125" style="8" customWidth="1"/>
    <col min="1807" max="1808" width="13.140625" style="8" customWidth="1"/>
    <col min="1809" max="2048" width="12.5703125" style="8"/>
    <col min="2049" max="2049" width="30.85546875" style="8" customWidth="1"/>
    <col min="2050" max="2054" width="15.7109375" style="8" customWidth="1"/>
    <col min="2055" max="2057" width="11.7109375" style="8" customWidth="1"/>
    <col min="2058" max="2058" width="11.140625" style="8" customWidth="1"/>
    <col min="2059" max="2059" width="9.28515625" style="8" customWidth="1"/>
    <col min="2060" max="2060" width="7.7109375" style="8" customWidth="1"/>
    <col min="2061" max="2061" width="13.140625" style="8" customWidth="1"/>
    <col min="2062" max="2062" width="2.42578125" style="8" customWidth="1"/>
    <col min="2063" max="2064" width="13.140625" style="8" customWidth="1"/>
    <col min="2065" max="2304" width="12.5703125" style="8"/>
    <col min="2305" max="2305" width="30.85546875" style="8" customWidth="1"/>
    <col min="2306" max="2310" width="15.7109375" style="8" customWidth="1"/>
    <col min="2311" max="2313" width="11.7109375" style="8" customWidth="1"/>
    <col min="2314" max="2314" width="11.140625" style="8" customWidth="1"/>
    <col min="2315" max="2315" width="9.28515625" style="8" customWidth="1"/>
    <col min="2316" max="2316" width="7.7109375" style="8" customWidth="1"/>
    <col min="2317" max="2317" width="13.140625" style="8" customWidth="1"/>
    <col min="2318" max="2318" width="2.42578125" style="8" customWidth="1"/>
    <col min="2319" max="2320" width="13.140625" style="8" customWidth="1"/>
    <col min="2321" max="2560" width="12.5703125" style="8"/>
    <col min="2561" max="2561" width="30.85546875" style="8" customWidth="1"/>
    <col min="2562" max="2566" width="15.7109375" style="8" customWidth="1"/>
    <col min="2567" max="2569" width="11.7109375" style="8" customWidth="1"/>
    <col min="2570" max="2570" width="11.140625" style="8" customWidth="1"/>
    <col min="2571" max="2571" width="9.28515625" style="8" customWidth="1"/>
    <col min="2572" max="2572" width="7.7109375" style="8" customWidth="1"/>
    <col min="2573" max="2573" width="13.140625" style="8" customWidth="1"/>
    <col min="2574" max="2574" width="2.42578125" style="8" customWidth="1"/>
    <col min="2575" max="2576" width="13.140625" style="8" customWidth="1"/>
    <col min="2577" max="2816" width="12.5703125" style="8"/>
    <col min="2817" max="2817" width="30.85546875" style="8" customWidth="1"/>
    <col min="2818" max="2822" width="15.7109375" style="8" customWidth="1"/>
    <col min="2823" max="2825" width="11.7109375" style="8" customWidth="1"/>
    <col min="2826" max="2826" width="11.140625" style="8" customWidth="1"/>
    <col min="2827" max="2827" width="9.28515625" style="8" customWidth="1"/>
    <col min="2828" max="2828" width="7.7109375" style="8" customWidth="1"/>
    <col min="2829" max="2829" width="13.140625" style="8" customWidth="1"/>
    <col min="2830" max="2830" width="2.42578125" style="8" customWidth="1"/>
    <col min="2831" max="2832" width="13.140625" style="8" customWidth="1"/>
    <col min="2833" max="3072" width="12.5703125" style="8"/>
    <col min="3073" max="3073" width="30.85546875" style="8" customWidth="1"/>
    <col min="3074" max="3078" width="15.7109375" style="8" customWidth="1"/>
    <col min="3079" max="3081" width="11.7109375" style="8" customWidth="1"/>
    <col min="3082" max="3082" width="11.140625" style="8" customWidth="1"/>
    <col min="3083" max="3083" width="9.28515625" style="8" customWidth="1"/>
    <col min="3084" max="3084" width="7.7109375" style="8" customWidth="1"/>
    <col min="3085" max="3085" width="13.140625" style="8" customWidth="1"/>
    <col min="3086" max="3086" width="2.42578125" style="8" customWidth="1"/>
    <col min="3087" max="3088" width="13.140625" style="8" customWidth="1"/>
    <col min="3089" max="3328" width="12.5703125" style="8"/>
    <col min="3329" max="3329" width="30.85546875" style="8" customWidth="1"/>
    <col min="3330" max="3334" width="15.7109375" style="8" customWidth="1"/>
    <col min="3335" max="3337" width="11.7109375" style="8" customWidth="1"/>
    <col min="3338" max="3338" width="11.140625" style="8" customWidth="1"/>
    <col min="3339" max="3339" width="9.28515625" style="8" customWidth="1"/>
    <col min="3340" max="3340" width="7.7109375" style="8" customWidth="1"/>
    <col min="3341" max="3341" width="13.140625" style="8" customWidth="1"/>
    <col min="3342" max="3342" width="2.42578125" style="8" customWidth="1"/>
    <col min="3343" max="3344" width="13.140625" style="8" customWidth="1"/>
    <col min="3345" max="3584" width="12.5703125" style="8"/>
    <col min="3585" max="3585" width="30.85546875" style="8" customWidth="1"/>
    <col min="3586" max="3590" width="15.7109375" style="8" customWidth="1"/>
    <col min="3591" max="3593" width="11.7109375" style="8" customWidth="1"/>
    <col min="3594" max="3594" width="11.140625" style="8" customWidth="1"/>
    <col min="3595" max="3595" width="9.28515625" style="8" customWidth="1"/>
    <col min="3596" max="3596" width="7.7109375" style="8" customWidth="1"/>
    <col min="3597" max="3597" width="13.140625" style="8" customWidth="1"/>
    <col min="3598" max="3598" width="2.42578125" style="8" customWidth="1"/>
    <col min="3599" max="3600" width="13.140625" style="8" customWidth="1"/>
    <col min="3601" max="3840" width="12.5703125" style="8"/>
    <col min="3841" max="3841" width="30.85546875" style="8" customWidth="1"/>
    <col min="3842" max="3846" width="15.7109375" style="8" customWidth="1"/>
    <col min="3847" max="3849" width="11.7109375" style="8" customWidth="1"/>
    <col min="3850" max="3850" width="11.140625" style="8" customWidth="1"/>
    <col min="3851" max="3851" width="9.28515625" style="8" customWidth="1"/>
    <col min="3852" max="3852" width="7.7109375" style="8" customWidth="1"/>
    <col min="3853" max="3853" width="13.140625" style="8" customWidth="1"/>
    <col min="3854" max="3854" width="2.42578125" style="8" customWidth="1"/>
    <col min="3855" max="3856" width="13.140625" style="8" customWidth="1"/>
    <col min="3857" max="4096" width="12.5703125" style="8"/>
    <col min="4097" max="4097" width="30.85546875" style="8" customWidth="1"/>
    <col min="4098" max="4102" width="15.7109375" style="8" customWidth="1"/>
    <col min="4103" max="4105" width="11.7109375" style="8" customWidth="1"/>
    <col min="4106" max="4106" width="11.140625" style="8" customWidth="1"/>
    <col min="4107" max="4107" width="9.28515625" style="8" customWidth="1"/>
    <col min="4108" max="4108" width="7.7109375" style="8" customWidth="1"/>
    <col min="4109" max="4109" width="13.140625" style="8" customWidth="1"/>
    <col min="4110" max="4110" width="2.42578125" style="8" customWidth="1"/>
    <col min="4111" max="4112" width="13.140625" style="8" customWidth="1"/>
    <col min="4113" max="4352" width="12.5703125" style="8"/>
    <col min="4353" max="4353" width="30.85546875" style="8" customWidth="1"/>
    <col min="4354" max="4358" width="15.7109375" style="8" customWidth="1"/>
    <col min="4359" max="4361" width="11.7109375" style="8" customWidth="1"/>
    <col min="4362" max="4362" width="11.140625" style="8" customWidth="1"/>
    <col min="4363" max="4363" width="9.28515625" style="8" customWidth="1"/>
    <col min="4364" max="4364" width="7.7109375" style="8" customWidth="1"/>
    <col min="4365" max="4365" width="13.140625" style="8" customWidth="1"/>
    <col min="4366" max="4366" width="2.42578125" style="8" customWidth="1"/>
    <col min="4367" max="4368" width="13.140625" style="8" customWidth="1"/>
    <col min="4369" max="4608" width="12.5703125" style="8"/>
    <col min="4609" max="4609" width="30.85546875" style="8" customWidth="1"/>
    <col min="4610" max="4614" width="15.7109375" style="8" customWidth="1"/>
    <col min="4615" max="4617" width="11.7109375" style="8" customWidth="1"/>
    <col min="4618" max="4618" width="11.140625" style="8" customWidth="1"/>
    <col min="4619" max="4619" width="9.28515625" style="8" customWidth="1"/>
    <col min="4620" max="4620" width="7.7109375" style="8" customWidth="1"/>
    <col min="4621" max="4621" width="13.140625" style="8" customWidth="1"/>
    <col min="4622" max="4622" width="2.42578125" style="8" customWidth="1"/>
    <col min="4623" max="4624" width="13.140625" style="8" customWidth="1"/>
    <col min="4625" max="4864" width="12.5703125" style="8"/>
    <col min="4865" max="4865" width="30.85546875" style="8" customWidth="1"/>
    <col min="4866" max="4870" width="15.7109375" style="8" customWidth="1"/>
    <col min="4871" max="4873" width="11.7109375" style="8" customWidth="1"/>
    <col min="4874" max="4874" width="11.140625" style="8" customWidth="1"/>
    <col min="4875" max="4875" width="9.28515625" style="8" customWidth="1"/>
    <col min="4876" max="4876" width="7.7109375" style="8" customWidth="1"/>
    <col min="4877" max="4877" width="13.140625" style="8" customWidth="1"/>
    <col min="4878" max="4878" width="2.42578125" style="8" customWidth="1"/>
    <col min="4879" max="4880" width="13.140625" style="8" customWidth="1"/>
    <col min="4881" max="5120" width="12.5703125" style="8"/>
    <col min="5121" max="5121" width="30.85546875" style="8" customWidth="1"/>
    <col min="5122" max="5126" width="15.7109375" style="8" customWidth="1"/>
    <col min="5127" max="5129" width="11.7109375" style="8" customWidth="1"/>
    <col min="5130" max="5130" width="11.140625" style="8" customWidth="1"/>
    <col min="5131" max="5131" width="9.28515625" style="8" customWidth="1"/>
    <col min="5132" max="5132" width="7.7109375" style="8" customWidth="1"/>
    <col min="5133" max="5133" width="13.140625" style="8" customWidth="1"/>
    <col min="5134" max="5134" width="2.42578125" style="8" customWidth="1"/>
    <col min="5135" max="5136" width="13.140625" style="8" customWidth="1"/>
    <col min="5137" max="5376" width="12.5703125" style="8"/>
    <col min="5377" max="5377" width="30.85546875" style="8" customWidth="1"/>
    <col min="5378" max="5382" width="15.7109375" style="8" customWidth="1"/>
    <col min="5383" max="5385" width="11.7109375" style="8" customWidth="1"/>
    <col min="5386" max="5386" width="11.140625" style="8" customWidth="1"/>
    <col min="5387" max="5387" width="9.28515625" style="8" customWidth="1"/>
    <col min="5388" max="5388" width="7.7109375" style="8" customWidth="1"/>
    <col min="5389" max="5389" width="13.140625" style="8" customWidth="1"/>
    <col min="5390" max="5390" width="2.42578125" style="8" customWidth="1"/>
    <col min="5391" max="5392" width="13.140625" style="8" customWidth="1"/>
    <col min="5393" max="5632" width="12.5703125" style="8"/>
    <col min="5633" max="5633" width="30.85546875" style="8" customWidth="1"/>
    <col min="5634" max="5638" width="15.7109375" style="8" customWidth="1"/>
    <col min="5639" max="5641" width="11.7109375" style="8" customWidth="1"/>
    <col min="5642" max="5642" width="11.140625" style="8" customWidth="1"/>
    <col min="5643" max="5643" width="9.28515625" style="8" customWidth="1"/>
    <col min="5644" max="5644" width="7.7109375" style="8" customWidth="1"/>
    <col min="5645" max="5645" width="13.140625" style="8" customWidth="1"/>
    <col min="5646" max="5646" width="2.42578125" style="8" customWidth="1"/>
    <col min="5647" max="5648" width="13.140625" style="8" customWidth="1"/>
    <col min="5649" max="5888" width="12.5703125" style="8"/>
    <col min="5889" max="5889" width="30.85546875" style="8" customWidth="1"/>
    <col min="5890" max="5894" width="15.7109375" style="8" customWidth="1"/>
    <col min="5895" max="5897" width="11.7109375" style="8" customWidth="1"/>
    <col min="5898" max="5898" width="11.140625" style="8" customWidth="1"/>
    <col min="5899" max="5899" width="9.28515625" style="8" customWidth="1"/>
    <col min="5900" max="5900" width="7.7109375" style="8" customWidth="1"/>
    <col min="5901" max="5901" width="13.140625" style="8" customWidth="1"/>
    <col min="5902" max="5902" width="2.42578125" style="8" customWidth="1"/>
    <col min="5903" max="5904" width="13.140625" style="8" customWidth="1"/>
    <col min="5905" max="6144" width="12.5703125" style="8"/>
    <col min="6145" max="6145" width="30.85546875" style="8" customWidth="1"/>
    <col min="6146" max="6150" width="15.7109375" style="8" customWidth="1"/>
    <col min="6151" max="6153" width="11.7109375" style="8" customWidth="1"/>
    <col min="6154" max="6154" width="11.140625" style="8" customWidth="1"/>
    <col min="6155" max="6155" width="9.28515625" style="8" customWidth="1"/>
    <col min="6156" max="6156" width="7.7109375" style="8" customWidth="1"/>
    <col min="6157" max="6157" width="13.140625" style="8" customWidth="1"/>
    <col min="6158" max="6158" width="2.42578125" style="8" customWidth="1"/>
    <col min="6159" max="6160" width="13.140625" style="8" customWidth="1"/>
    <col min="6161" max="6400" width="12.5703125" style="8"/>
    <col min="6401" max="6401" width="30.85546875" style="8" customWidth="1"/>
    <col min="6402" max="6406" width="15.7109375" style="8" customWidth="1"/>
    <col min="6407" max="6409" width="11.7109375" style="8" customWidth="1"/>
    <col min="6410" max="6410" width="11.140625" style="8" customWidth="1"/>
    <col min="6411" max="6411" width="9.28515625" style="8" customWidth="1"/>
    <col min="6412" max="6412" width="7.7109375" style="8" customWidth="1"/>
    <col min="6413" max="6413" width="13.140625" style="8" customWidth="1"/>
    <col min="6414" max="6414" width="2.42578125" style="8" customWidth="1"/>
    <col min="6415" max="6416" width="13.140625" style="8" customWidth="1"/>
    <col min="6417" max="6656" width="12.5703125" style="8"/>
    <col min="6657" max="6657" width="30.85546875" style="8" customWidth="1"/>
    <col min="6658" max="6662" width="15.7109375" style="8" customWidth="1"/>
    <col min="6663" max="6665" width="11.7109375" style="8" customWidth="1"/>
    <col min="6666" max="6666" width="11.140625" style="8" customWidth="1"/>
    <col min="6667" max="6667" width="9.28515625" style="8" customWidth="1"/>
    <col min="6668" max="6668" width="7.7109375" style="8" customWidth="1"/>
    <col min="6669" max="6669" width="13.140625" style="8" customWidth="1"/>
    <col min="6670" max="6670" width="2.42578125" style="8" customWidth="1"/>
    <col min="6671" max="6672" width="13.140625" style="8" customWidth="1"/>
    <col min="6673" max="6912" width="12.5703125" style="8"/>
    <col min="6913" max="6913" width="30.85546875" style="8" customWidth="1"/>
    <col min="6914" max="6918" width="15.7109375" style="8" customWidth="1"/>
    <col min="6919" max="6921" width="11.7109375" style="8" customWidth="1"/>
    <col min="6922" max="6922" width="11.140625" style="8" customWidth="1"/>
    <col min="6923" max="6923" width="9.28515625" style="8" customWidth="1"/>
    <col min="6924" max="6924" width="7.7109375" style="8" customWidth="1"/>
    <col min="6925" max="6925" width="13.140625" style="8" customWidth="1"/>
    <col min="6926" max="6926" width="2.42578125" style="8" customWidth="1"/>
    <col min="6927" max="6928" width="13.140625" style="8" customWidth="1"/>
    <col min="6929" max="7168" width="12.5703125" style="8"/>
    <col min="7169" max="7169" width="30.85546875" style="8" customWidth="1"/>
    <col min="7170" max="7174" width="15.7109375" style="8" customWidth="1"/>
    <col min="7175" max="7177" width="11.7109375" style="8" customWidth="1"/>
    <col min="7178" max="7178" width="11.140625" style="8" customWidth="1"/>
    <col min="7179" max="7179" width="9.28515625" style="8" customWidth="1"/>
    <col min="7180" max="7180" width="7.7109375" style="8" customWidth="1"/>
    <col min="7181" max="7181" width="13.140625" style="8" customWidth="1"/>
    <col min="7182" max="7182" width="2.42578125" style="8" customWidth="1"/>
    <col min="7183" max="7184" width="13.140625" style="8" customWidth="1"/>
    <col min="7185" max="7424" width="12.5703125" style="8"/>
    <col min="7425" max="7425" width="30.85546875" style="8" customWidth="1"/>
    <col min="7426" max="7430" width="15.7109375" style="8" customWidth="1"/>
    <col min="7431" max="7433" width="11.7109375" style="8" customWidth="1"/>
    <col min="7434" max="7434" width="11.140625" style="8" customWidth="1"/>
    <col min="7435" max="7435" width="9.28515625" style="8" customWidth="1"/>
    <col min="7436" max="7436" width="7.7109375" style="8" customWidth="1"/>
    <col min="7437" max="7437" width="13.140625" style="8" customWidth="1"/>
    <col min="7438" max="7438" width="2.42578125" style="8" customWidth="1"/>
    <col min="7439" max="7440" width="13.140625" style="8" customWidth="1"/>
    <col min="7441" max="7680" width="12.5703125" style="8"/>
    <col min="7681" max="7681" width="30.85546875" style="8" customWidth="1"/>
    <col min="7682" max="7686" width="15.7109375" style="8" customWidth="1"/>
    <col min="7687" max="7689" width="11.7109375" style="8" customWidth="1"/>
    <col min="7690" max="7690" width="11.140625" style="8" customWidth="1"/>
    <col min="7691" max="7691" width="9.28515625" style="8" customWidth="1"/>
    <col min="7692" max="7692" width="7.7109375" style="8" customWidth="1"/>
    <col min="7693" max="7693" width="13.140625" style="8" customWidth="1"/>
    <col min="7694" max="7694" width="2.42578125" style="8" customWidth="1"/>
    <col min="7695" max="7696" width="13.140625" style="8" customWidth="1"/>
    <col min="7697" max="7936" width="12.5703125" style="8"/>
    <col min="7937" max="7937" width="30.85546875" style="8" customWidth="1"/>
    <col min="7938" max="7942" width="15.7109375" style="8" customWidth="1"/>
    <col min="7943" max="7945" width="11.7109375" style="8" customWidth="1"/>
    <col min="7946" max="7946" width="11.140625" style="8" customWidth="1"/>
    <col min="7947" max="7947" width="9.28515625" style="8" customWidth="1"/>
    <col min="7948" max="7948" width="7.7109375" style="8" customWidth="1"/>
    <col min="7949" max="7949" width="13.140625" style="8" customWidth="1"/>
    <col min="7950" max="7950" width="2.42578125" style="8" customWidth="1"/>
    <col min="7951" max="7952" width="13.140625" style="8" customWidth="1"/>
    <col min="7953" max="8192" width="12.5703125" style="8"/>
    <col min="8193" max="8193" width="30.85546875" style="8" customWidth="1"/>
    <col min="8194" max="8198" width="15.7109375" style="8" customWidth="1"/>
    <col min="8199" max="8201" width="11.7109375" style="8" customWidth="1"/>
    <col min="8202" max="8202" width="11.140625" style="8" customWidth="1"/>
    <col min="8203" max="8203" width="9.28515625" style="8" customWidth="1"/>
    <col min="8204" max="8204" width="7.7109375" style="8" customWidth="1"/>
    <col min="8205" max="8205" width="13.140625" style="8" customWidth="1"/>
    <col min="8206" max="8206" width="2.42578125" style="8" customWidth="1"/>
    <col min="8207" max="8208" width="13.140625" style="8" customWidth="1"/>
    <col min="8209" max="8448" width="12.5703125" style="8"/>
    <col min="8449" max="8449" width="30.85546875" style="8" customWidth="1"/>
    <col min="8450" max="8454" width="15.7109375" style="8" customWidth="1"/>
    <col min="8455" max="8457" width="11.7109375" style="8" customWidth="1"/>
    <col min="8458" max="8458" width="11.140625" style="8" customWidth="1"/>
    <col min="8459" max="8459" width="9.28515625" style="8" customWidth="1"/>
    <col min="8460" max="8460" width="7.7109375" style="8" customWidth="1"/>
    <col min="8461" max="8461" width="13.140625" style="8" customWidth="1"/>
    <col min="8462" max="8462" width="2.42578125" style="8" customWidth="1"/>
    <col min="8463" max="8464" width="13.140625" style="8" customWidth="1"/>
    <col min="8465" max="8704" width="12.5703125" style="8"/>
    <col min="8705" max="8705" width="30.85546875" style="8" customWidth="1"/>
    <col min="8706" max="8710" width="15.7109375" style="8" customWidth="1"/>
    <col min="8711" max="8713" width="11.7109375" style="8" customWidth="1"/>
    <col min="8714" max="8714" width="11.140625" style="8" customWidth="1"/>
    <col min="8715" max="8715" width="9.28515625" style="8" customWidth="1"/>
    <col min="8716" max="8716" width="7.7109375" style="8" customWidth="1"/>
    <col min="8717" max="8717" width="13.140625" style="8" customWidth="1"/>
    <col min="8718" max="8718" width="2.42578125" style="8" customWidth="1"/>
    <col min="8719" max="8720" width="13.140625" style="8" customWidth="1"/>
    <col min="8721" max="8960" width="12.5703125" style="8"/>
    <col min="8961" max="8961" width="30.85546875" style="8" customWidth="1"/>
    <col min="8962" max="8966" width="15.7109375" style="8" customWidth="1"/>
    <col min="8967" max="8969" width="11.7109375" style="8" customWidth="1"/>
    <col min="8970" max="8970" width="11.140625" style="8" customWidth="1"/>
    <col min="8971" max="8971" width="9.28515625" style="8" customWidth="1"/>
    <col min="8972" max="8972" width="7.7109375" style="8" customWidth="1"/>
    <col min="8973" max="8973" width="13.140625" style="8" customWidth="1"/>
    <col min="8974" max="8974" width="2.42578125" style="8" customWidth="1"/>
    <col min="8975" max="8976" width="13.140625" style="8" customWidth="1"/>
    <col min="8977" max="9216" width="12.5703125" style="8"/>
    <col min="9217" max="9217" width="30.85546875" style="8" customWidth="1"/>
    <col min="9218" max="9222" width="15.7109375" style="8" customWidth="1"/>
    <col min="9223" max="9225" width="11.7109375" style="8" customWidth="1"/>
    <col min="9226" max="9226" width="11.140625" style="8" customWidth="1"/>
    <col min="9227" max="9227" width="9.28515625" style="8" customWidth="1"/>
    <col min="9228" max="9228" width="7.7109375" style="8" customWidth="1"/>
    <col min="9229" max="9229" width="13.140625" style="8" customWidth="1"/>
    <col min="9230" max="9230" width="2.42578125" style="8" customWidth="1"/>
    <col min="9231" max="9232" width="13.140625" style="8" customWidth="1"/>
    <col min="9233" max="9472" width="12.5703125" style="8"/>
    <col min="9473" max="9473" width="30.85546875" style="8" customWidth="1"/>
    <col min="9474" max="9478" width="15.7109375" style="8" customWidth="1"/>
    <col min="9479" max="9481" width="11.7109375" style="8" customWidth="1"/>
    <col min="9482" max="9482" width="11.140625" style="8" customWidth="1"/>
    <col min="9483" max="9483" width="9.28515625" style="8" customWidth="1"/>
    <col min="9484" max="9484" width="7.7109375" style="8" customWidth="1"/>
    <col min="9485" max="9485" width="13.140625" style="8" customWidth="1"/>
    <col min="9486" max="9486" width="2.42578125" style="8" customWidth="1"/>
    <col min="9487" max="9488" width="13.140625" style="8" customWidth="1"/>
    <col min="9489" max="9728" width="12.5703125" style="8"/>
    <col min="9729" max="9729" width="30.85546875" style="8" customWidth="1"/>
    <col min="9730" max="9734" width="15.7109375" style="8" customWidth="1"/>
    <col min="9735" max="9737" width="11.7109375" style="8" customWidth="1"/>
    <col min="9738" max="9738" width="11.140625" style="8" customWidth="1"/>
    <col min="9739" max="9739" width="9.28515625" style="8" customWidth="1"/>
    <col min="9740" max="9740" width="7.7109375" style="8" customWidth="1"/>
    <col min="9741" max="9741" width="13.140625" style="8" customWidth="1"/>
    <col min="9742" max="9742" width="2.42578125" style="8" customWidth="1"/>
    <col min="9743" max="9744" width="13.140625" style="8" customWidth="1"/>
    <col min="9745" max="9984" width="12.5703125" style="8"/>
    <col min="9985" max="9985" width="30.85546875" style="8" customWidth="1"/>
    <col min="9986" max="9990" width="15.7109375" style="8" customWidth="1"/>
    <col min="9991" max="9993" width="11.7109375" style="8" customWidth="1"/>
    <col min="9994" max="9994" width="11.140625" style="8" customWidth="1"/>
    <col min="9995" max="9995" width="9.28515625" style="8" customWidth="1"/>
    <col min="9996" max="9996" width="7.7109375" style="8" customWidth="1"/>
    <col min="9997" max="9997" width="13.140625" style="8" customWidth="1"/>
    <col min="9998" max="9998" width="2.42578125" style="8" customWidth="1"/>
    <col min="9999" max="10000" width="13.140625" style="8" customWidth="1"/>
    <col min="10001" max="10240" width="12.5703125" style="8"/>
    <col min="10241" max="10241" width="30.85546875" style="8" customWidth="1"/>
    <col min="10242" max="10246" width="15.7109375" style="8" customWidth="1"/>
    <col min="10247" max="10249" width="11.7109375" style="8" customWidth="1"/>
    <col min="10250" max="10250" width="11.140625" style="8" customWidth="1"/>
    <col min="10251" max="10251" width="9.28515625" style="8" customWidth="1"/>
    <col min="10252" max="10252" width="7.7109375" style="8" customWidth="1"/>
    <col min="10253" max="10253" width="13.140625" style="8" customWidth="1"/>
    <col min="10254" max="10254" width="2.42578125" style="8" customWidth="1"/>
    <col min="10255" max="10256" width="13.140625" style="8" customWidth="1"/>
    <col min="10257" max="10496" width="12.5703125" style="8"/>
    <col min="10497" max="10497" width="30.85546875" style="8" customWidth="1"/>
    <col min="10498" max="10502" width="15.7109375" style="8" customWidth="1"/>
    <col min="10503" max="10505" width="11.7109375" style="8" customWidth="1"/>
    <col min="10506" max="10506" width="11.140625" style="8" customWidth="1"/>
    <col min="10507" max="10507" width="9.28515625" style="8" customWidth="1"/>
    <col min="10508" max="10508" width="7.7109375" style="8" customWidth="1"/>
    <col min="10509" max="10509" width="13.140625" style="8" customWidth="1"/>
    <col min="10510" max="10510" width="2.42578125" style="8" customWidth="1"/>
    <col min="10511" max="10512" width="13.140625" style="8" customWidth="1"/>
    <col min="10513" max="10752" width="12.5703125" style="8"/>
    <col min="10753" max="10753" width="30.85546875" style="8" customWidth="1"/>
    <col min="10754" max="10758" width="15.7109375" style="8" customWidth="1"/>
    <col min="10759" max="10761" width="11.7109375" style="8" customWidth="1"/>
    <col min="10762" max="10762" width="11.140625" style="8" customWidth="1"/>
    <col min="10763" max="10763" width="9.28515625" style="8" customWidth="1"/>
    <col min="10764" max="10764" width="7.7109375" style="8" customWidth="1"/>
    <col min="10765" max="10765" width="13.140625" style="8" customWidth="1"/>
    <col min="10766" max="10766" width="2.42578125" style="8" customWidth="1"/>
    <col min="10767" max="10768" width="13.140625" style="8" customWidth="1"/>
    <col min="10769" max="11008" width="12.5703125" style="8"/>
    <col min="11009" max="11009" width="30.85546875" style="8" customWidth="1"/>
    <col min="11010" max="11014" width="15.7109375" style="8" customWidth="1"/>
    <col min="11015" max="11017" width="11.7109375" style="8" customWidth="1"/>
    <col min="11018" max="11018" width="11.140625" style="8" customWidth="1"/>
    <col min="11019" max="11019" width="9.28515625" style="8" customWidth="1"/>
    <col min="11020" max="11020" width="7.7109375" style="8" customWidth="1"/>
    <col min="11021" max="11021" width="13.140625" style="8" customWidth="1"/>
    <col min="11022" max="11022" width="2.42578125" style="8" customWidth="1"/>
    <col min="11023" max="11024" width="13.140625" style="8" customWidth="1"/>
    <col min="11025" max="11264" width="12.5703125" style="8"/>
    <col min="11265" max="11265" width="30.85546875" style="8" customWidth="1"/>
    <col min="11266" max="11270" width="15.7109375" style="8" customWidth="1"/>
    <col min="11271" max="11273" width="11.7109375" style="8" customWidth="1"/>
    <col min="11274" max="11274" width="11.140625" style="8" customWidth="1"/>
    <col min="11275" max="11275" width="9.28515625" style="8" customWidth="1"/>
    <col min="11276" max="11276" width="7.7109375" style="8" customWidth="1"/>
    <col min="11277" max="11277" width="13.140625" style="8" customWidth="1"/>
    <col min="11278" max="11278" width="2.42578125" style="8" customWidth="1"/>
    <col min="11279" max="11280" width="13.140625" style="8" customWidth="1"/>
    <col min="11281" max="11520" width="12.5703125" style="8"/>
    <col min="11521" max="11521" width="30.85546875" style="8" customWidth="1"/>
    <col min="11522" max="11526" width="15.7109375" style="8" customWidth="1"/>
    <col min="11527" max="11529" width="11.7109375" style="8" customWidth="1"/>
    <col min="11530" max="11530" width="11.140625" style="8" customWidth="1"/>
    <col min="11531" max="11531" width="9.28515625" style="8" customWidth="1"/>
    <col min="11532" max="11532" width="7.7109375" style="8" customWidth="1"/>
    <col min="11533" max="11533" width="13.140625" style="8" customWidth="1"/>
    <col min="11534" max="11534" width="2.42578125" style="8" customWidth="1"/>
    <col min="11535" max="11536" width="13.140625" style="8" customWidth="1"/>
    <col min="11537" max="11776" width="12.5703125" style="8"/>
    <col min="11777" max="11777" width="30.85546875" style="8" customWidth="1"/>
    <col min="11778" max="11782" width="15.7109375" style="8" customWidth="1"/>
    <col min="11783" max="11785" width="11.7109375" style="8" customWidth="1"/>
    <col min="11786" max="11786" width="11.140625" style="8" customWidth="1"/>
    <col min="11787" max="11787" width="9.28515625" style="8" customWidth="1"/>
    <col min="11788" max="11788" width="7.7109375" style="8" customWidth="1"/>
    <col min="11789" max="11789" width="13.140625" style="8" customWidth="1"/>
    <col min="11790" max="11790" width="2.42578125" style="8" customWidth="1"/>
    <col min="11791" max="11792" width="13.140625" style="8" customWidth="1"/>
    <col min="11793" max="12032" width="12.5703125" style="8"/>
    <col min="12033" max="12033" width="30.85546875" style="8" customWidth="1"/>
    <col min="12034" max="12038" width="15.7109375" style="8" customWidth="1"/>
    <col min="12039" max="12041" width="11.7109375" style="8" customWidth="1"/>
    <col min="12042" max="12042" width="11.140625" style="8" customWidth="1"/>
    <col min="12043" max="12043" width="9.28515625" style="8" customWidth="1"/>
    <col min="12044" max="12044" width="7.7109375" style="8" customWidth="1"/>
    <col min="12045" max="12045" width="13.140625" style="8" customWidth="1"/>
    <col min="12046" max="12046" width="2.42578125" style="8" customWidth="1"/>
    <col min="12047" max="12048" width="13.140625" style="8" customWidth="1"/>
    <col min="12049" max="12288" width="12.5703125" style="8"/>
    <col min="12289" max="12289" width="30.85546875" style="8" customWidth="1"/>
    <col min="12290" max="12294" width="15.7109375" style="8" customWidth="1"/>
    <col min="12295" max="12297" width="11.7109375" style="8" customWidth="1"/>
    <col min="12298" max="12298" width="11.140625" style="8" customWidth="1"/>
    <col min="12299" max="12299" width="9.28515625" style="8" customWidth="1"/>
    <col min="12300" max="12300" width="7.7109375" style="8" customWidth="1"/>
    <col min="12301" max="12301" width="13.140625" style="8" customWidth="1"/>
    <col min="12302" max="12302" width="2.42578125" style="8" customWidth="1"/>
    <col min="12303" max="12304" width="13.140625" style="8" customWidth="1"/>
    <col min="12305" max="12544" width="12.5703125" style="8"/>
    <col min="12545" max="12545" width="30.85546875" style="8" customWidth="1"/>
    <col min="12546" max="12550" width="15.7109375" style="8" customWidth="1"/>
    <col min="12551" max="12553" width="11.7109375" style="8" customWidth="1"/>
    <col min="12554" max="12554" width="11.140625" style="8" customWidth="1"/>
    <col min="12555" max="12555" width="9.28515625" style="8" customWidth="1"/>
    <col min="12556" max="12556" width="7.7109375" style="8" customWidth="1"/>
    <col min="12557" max="12557" width="13.140625" style="8" customWidth="1"/>
    <col min="12558" max="12558" width="2.42578125" style="8" customWidth="1"/>
    <col min="12559" max="12560" width="13.140625" style="8" customWidth="1"/>
    <col min="12561" max="12800" width="12.5703125" style="8"/>
    <col min="12801" max="12801" width="30.85546875" style="8" customWidth="1"/>
    <col min="12802" max="12806" width="15.7109375" style="8" customWidth="1"/>
    <col min="12807" max="12809" width="11.7109375" style="8" customWidth="1"/>
    <col min="12810" max="12810" width="11.140625" style="8" customWidth="1"/>
    <col min="12811" max="12811" width="9.28515625" style="8" customWidth="1"/>
    <col min="12812" max="12812" width="7.7109375" style="8" customWidth="1"/>
    <col min="12813" max="12813" width="13.140625" style="8" customWidth="1"/>
    <col min="12814" max="12814" width="2.42578125" style="8" customWidth="1"/>
    <col min="12815" max="12816" width="13.140625" style="8" customWidth="1"/>
    <col min="12817" max="13056" width="12.5703125" style="8"/>
    <col min="13057" max="13057" width="30.85546875" style="8" customWidth="1"/>
    <col min="13058" max="13062" width="15.7109375" style="8" customWidth="1"/>
    <col min="13063" max="13065" width="11.7109375" style="8" customWidth="1"/>
    <col min="13066" max="13066" width="11.140625" style="8" customWidth="1"/>
    <col min="13067" max="13067" width="9.28515625" style="8" customWidth="1"/>
    <col min="13068" max="13068" width="7.7109375" style="8" customWidth="1"/>
    <col min="13069" max="13069" width="13.140625" style="8" customWidth="1"/>
    <col min="13070" max="13070" width="2.42578125" style="8" customWidth="1"/>
    <col min="13071" max="13072" width="13.140625" style="8" customWidth="1"/>
    <col min="13073" max="13312" width="12.5703125" style="8"/>
    <col min="13313" max="13313" width="30.85546875" style="8" customWidth="1"/>
    <col min="13314" max="13318" width="15.7109375" style="8" customWidth="1"/>
    <col min="13319" max="13321" width="11.7109375" style="8" customWidth="1"/>
    <col min="13322" max="13322" width="11.140625" style="8" customWidth="1"/>
    <col min="13323" max="13323" width="9.28515625" style="8" customWidth="1"/>
    <col min="13324" max="13324" width="7.7109375" style="8" customWidth="1"/>
    <col min="13325" max="13325" width="13.140625" style="8" customWidth="1"/>
    <col min="13326" max="13326" width="2.42578125" style="8" customWidth="1"/>
    <col min="13327" max="13328" width="13.140625" style="8" customWidth="1"/>
    <col min="13329" max="13568" width="12.5703125" style="8"/>
    <col min="13569" max="13569" width="30.85546875" style="8" customWidth="1"/>
    <col min="13570" max="13574" width="15.7109375" style="8" customWidth="1"/>
    <col min="13575" max="13577" width="11.7109375" style="8" customWidth="1"/>
    <col min="13578" max="13578" width="11.140625" style="8" customWidth="1"/>
    <col min="13579" max="13579" width="9.28515625" style="8" customWidth="1"/>
    <col min="13580" max="13580" width="7.7109375" style="8" customWidth="1"/>
    <col min="13581" max="13581" width="13.140625" style="8" customWidth="1"/>
    <col min="13582" max="13582" width="2.42578125" style="8" customWidth="1"/>
    <col min="13583" max="13584" width="13.140625" style="8" customWidth="1"/>
    <col min="13585" max="13824" width="12.5703125" style="8"/>
    <col min="13825" max="13825" width="30.85546875" style="8" customWidth="1"/>
    <col min="13826" max="13830" width="15.7109375" style="8" customWidth="1"/>
    <col min="13831" max="13833" width="11.7109375" style="8" customWidth="1"/>
    <col min="13834" max="13834" width="11.140625" style="8" customWidth="1"/>
    <col min="13835" max="13835" width="9.28515625" style="8" customWidth="1"/>
    <col min="13836" max="13836" width="7.7109375" style="8" customWidth="1"/>
    <col min="13837" max="13837" width="13.140625" style="8" customWidth="1"/>
    <col min="13838" max="13838" width="2.42578125" style="8" customWidth="1"/>
    <col min="13839" max="13840" width="13.140625" style="8" customWidth="1"/>
    <col min="13841" max="14080" width="12.5703125" style="8"/>
    <col min="14081" max="14081" width="30.85546875" style="8" customWidth="1"/>
    <col min="14082" max="14086" width="15.7109375" style="8" customWidth="1"/>
    <col min="14087" max="14089" width="11.7109375" style="8" customWidth="1"/>
    <col min="14090" max="14090" width="11.140625" style="8" customWidth="1"/>
    <col min="14091" max="14091" width="9.28515625" style="8" customWidth="1"/>
    <col min="14092" max="14092" width="7.7109375" style="8" customWidth="1"/>
    <col min="14093" max="14093" width="13.140625" style="8" customWidth="1"/>
    <col min="14094" max="14094" width="2.42578125" style="8" customWidth="1"/>
    <col min="14095" max="14096" width="13.140625" style="8" customWidth="1"/>
    <col min="14097" max="14336" width="12.5703125" style="8"/>
    <col min="14337" max="14337" width="30.85546875" style="8" customWidth="1"/>
    <col min="14338" max="14342" width="15.7109375" style="8" customWidth="1"/>
    <col min="14343" max="14345" width="11.7109375" style="8" customWidth="1"/>
    <col min="14346" max="14346" width="11.140625" style="8" customWidth="1"/>
    <col min="14347" max="14347" width="9.28515625" style="8" customWidth="1"/>
    <col min="14348" max="14348" width="7.7109375" style="8" customWidth="1"/>
    <col min="14349" max="14349" width="13.140625" style="8" customWidth="1"/>
    <col min="14350" max="14350" width="2.42578125" style="8" customWidth="1"/>
    <col min="14351" max="14352" width="13.140625" style="8" customWidth="1"/>
    <col min="14353" max="14592" width="12.5703125" style="8"/>
    <col min="14593" max="14593" width="30.85546875" style="8" customWidth="1"/>
    <col min="14594" max="14598" width="15.7109375" style="8" customWidth="1"/>
    <col min="14599" max="14601" width="11.7109375" style="8" customWidth="1"/>
    <col min="14602" max="14602" width="11.140625" style="8" customWidth="1"/>
    <col min="14603" max="14603" width="9.28515625" style="8" customWidth="1"/>
    <col min="14604" max="14604" width="7.7109375" style="8" customWidth="1"/>
    <col min="14605" max="14605" width="13.140625" style="8" customWidth="1"/>
    <col min="14606" max="14606" width="2.42578125" style="8" customWidth="1"/>
    <col min="14607" max="14608" width="13.140625" style="8" customWidth="1"/>
    <col min="14609" max="14848" width="12.5703125" style="8"/>
    <col min="14849" max="14849" width="30.85546875" style="8" customWidth="1"/>
    <col min="14850" max="14854" width="15.7109375" style="8" customWidth="1"/>
    <col min="14855" max="14857" width="11.7109375" style="8" customWidth="1"/>
    <col min="14858" max="14858" width="11.140625" style="8" customWidth="1"/>
    <col min="14859" max="14859" width="9.28515625" style="8" customWidth="1"/>
    <col min="14860" max="14860" width="7.7109375" style="8" customWidth="1"/>
    <col min="14861" max="14861" width="13.140625" style="8" customWidth="1"/>
    <col min="14862" max="14862" width="2.42578125" style="8" customWidth="1"/>
    <col min="14863" max="14864" width="13.140625" style="8" customWidth="1"/>
    <col min="14865" max="15104" width="12.5703125" style="8"/>
    <col min="15105" max="15105" width="30.85546875" style="8" customWidth="1"/>
    <col min="15106" max="15110" width="15.7109375" style="8" customWidth="1"/>
    <col min="15111" max="15113" width="11.7109375" style="8" customWidth="1"/>
    <col min="15114" max="15114" width="11.140625" style="8" customWidth="1"/>
    <col min="15115" max="15115" width="9.28515625" style="8" customWidth="1"/>
    <col min="15116" max="15116" width="7.7109375" style="8" customWidth="1"/>
    <col min="15117" max="15117" width="13.140625" style="8" customWidth="1"/>
    <col min="15118" max="15118" width="2.42578125" style="8" customWidth="1"/>
    <col min="15119" max="15120" width="13.140625" style="8" customWidth="1"/>
    <col min="15121" max="15360" width="12.5703125" style="8"/>
    <col min="15361" max="15361" width="30.85546875" style="8" customWidth="1"/>
    <col min="15362" max="15366" width="15.7109375" style="8" customWidth="1"/>
    <col min="15367" max="15369" width="11.7109375" style="8" customWidth="1"/>
    <col min="15370" max="15370" width="11.140625" style="8" customWidth="1"/>
    <col min="15371" max="15371" width="9.28515625" style="8" customWidth="1"/>
    <col min="15372" max="15372" width="7.7109375" style="8" customWidth="1"/>
    <col min="15373" max="15373" width="13.140625" style="8" customWidth="1"/>
    <col min="15374" max="15374" width="2.42578125" style="8" customWidth="1"/>
    <col min="15375" max="15376" width="13.140625" style="8" customWidth="1"/>
    <col min="15377" max="15616" width="12.5703125" style="8"/>
    <col min="15617" max="15617" width="30.85546875" style="8" customWidth="1"/>
    <col min="15618" max="15622" width="15.7109375" style="8" customWidth="1"/>
    <col min="15623" max="15625" width="11.7109375" style="8" customWidth="1"/>
    <col min="15626" max="15626" width="11.140625" style="8" customWidth="1"/>
    <col min="15627" max="15627" width="9.28515625" style="8" customWidth="1"/>
    <col min="15628" max="15628" width="7.7109375" style="8" customWidth="1"/>
    <col min="15629" max="15629" width="13.140625" style="8" customWidth="1"/>
    <col min="15630" max="15630" width="2.42578125" style="8" customWidth="1"/>
    <col min="15631" max="15632" width="13.140625" style="8" customWidth="1"/>
    <col min="15633" max="15872" width="12.5703125" style="8"/>
    <col min="15873" max="15873" width="30.85546875" style="8" customWidth="1"/>
    <col min="15874" max="15878" width="15.7109375" style="8" customWidth="1"/>
    <col min="15879" max="15881" width="11.7109375" style="8" customWidth="1"/>
    <col min="15882" max="15882" width="11.140625" style="8" customWidth="1"/>
    <col min="15883" max="15883" width="9.28515625" style="8" customWidth="1"/>
    <col min="15884" max="15884" width="7.7109375" style="8" customWidth="1"/>
    <col min="15885" max="15885" width="13.140625" style="8" customWidth="1"/>
    <col min="15886" max="15886" width="2.42578125" style="8" customWidth="1"/>
    <col min="15887" max="15888" width="13.140625" style="8" customWidth="1"/>
    <col min="15889" max="16128" width="12.5703125" style="8"/>
    <col min="16129" max="16129" width="30.85546875" style="8" customWidth="1"/>
    <col min="16130" max="16134" width="15.7109375" style="8" customWidth="1"/>
    <col min="16135" max="16137" width="11.7109375" style="8" customWidth="1"/>
    <col min="16138" max="16138" width="11.140625" style="8" customWidth="1"/>
    <col min="16139" max="16139" width="9.28515625" style="8" customWidth="1"/>
    <col min="16140" max="16140" width="7.7109375" style="8" customWidth="1"/>
    <col min="16141" max="16141" width="13.140625" style="8" customWidth="1"/>
    <col min="16142" max="16142" width="2.42578125" style="8" customWidth="1"/>
    <col min="16143" max="16144" width="13.140625" style="8" customWidth="1"/>
    <col min="16145" max="16384" width="12.5703125" style="8"/>
  </cols>
  <sheetData>
    <row r="1" spans="1:22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22" s="3" customFormat="1" ht="12.75" customHeight="1" x14ac:dyDescent="0.15">
      <c r="A2" s="1" t="str">
        <f>CONCATENATE("COMUNA: ",[12]NOMBRE!B2," - ","( ",[12]NOMBRE!C2,[12]NOMBRE!D2,[12]NOMBRE!E2,[12]NOMBRE!F2,[12]NOMBRE!G2," )")</f>
        <v>COMUNA: LINARES  - ( 16108 )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22" s="3" customFormat="1" ht="12.75" customHeight="1" x14ac:dyDescent="0.2">
      <c r="A3" s="1" t="str">
        <f>CONCATENATE("ESTABLECIMIENTO: ",[12]NOMBRE!B3," - ","( ",[12]NOMBRE!C3,[12]NOMBRE!D3,[12]NOMBRE!E3,[12]NOMBRE!F3,[12]NOMBRE!G3," )")</f>
        <v>ESTABLECIMIENTO: HOSPITAL DE LINARES  - ( 07401 )</v>
      </c>
      <c r="B3" s="2"/>
      <c r="C3" s="2"/>
      <c r="D3" s="4"/>
      <c r="E3" s="2"/>
      <c r="F3" s="2"/>
      <c r="G3" s="2"/>
      <c r="H3" s="2"/>
      <c r="I3" s="2"/>
      <c r="J3" s="2"/>
      <c r="K3" s="2"/>
    </row>
    <row r="4" spans="1:22" s="3" customFormat="1" ht="12.75" customHeight="1" x14ac:dyDescent="0.15">
      <c r="A4" s="1" t="str">
        <f>CONCATENATE("MES: ",[12]NOMBRE!B6," - ","( ",[12]NOMBRE!C6,[12]NOMBRE!D6," )")</f>
        <v>MES: DICIEMBRE - ( 12 )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22" s="3" customFormat="1" ht="12.75" customHeight="1" x14ac:dyDescent="0.15">
      <c r="A5" s="1" t="str">
        <f>CONCATENATE("AÑO: ",[12]NOMBRE!B7)</f>
        <v>AÑO: 2011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22" ht="39.950000000000003" customHeight="1" x14ac:dyDescent="0.2">
      <c r="A6" s="46" t="s">
        <v>1</v>
      </c>
      <c r="B6" s="46"/>
      <c r="C6" s="46"/>
      <c r="D6" s="46"/>
      <c r="E6" s="46"/>
      <c r="F6" s="46"/>
      <c r="G6" s="5"/>
      <c r="H6" s="5"/>
      <c r="I6" s="5"/>
      <c r="J6" s="6"/>
      <c r="K6" s="6"/>
      <c r="L6" s="6"/>
      <c r="M6" s="6"/>
      <c r="N6" s="7"/>
      <c r="O6" s="7"/>
      <c r="P6" s="7"/>
      <c r="Q6" s="7"/>
      <c r="R6" s="7"/>
      <c r="S6" s="7"/>
      <c r="T6" s="7"/>
      <c r="U6" s="7"/>
      <c r="V6" s="7"/>
    </row>
    <row r="7" spans="1:22" ht="45" customHeight="1" x14ac:dyDescent="0.2">
      <c r="A7" s="9" t="s">
        <v>2</v>
      </c>
      <c r="B7" s="10"/>
      <c r="C7" s="10"/>
      <c r="D7" s="10"/>
      <c r="E7" s="10"/>
      <c r="F7" s="10"/>
      <c r="G7" s="10"/>
      <c r="H7" s="10"/>
      <c r="I7" s="11"/>
    </row>
    <row r="8" spans="1:22" ht="14.25" customHeight="1" x14ac:dyDescent="0.2">
      <c r="A8" s="47" t="s">
        <v>3</v>
      </c>
      <c r="B8" s="47" t="s">
        <v>4</v>
      </c>
      <c r="C8" s="50" t="s">
        <v>5</v>
      </c>
      <c r="D8" s="50"/>
      <c r="E8" s="50"/>
      <c r="F8" s="50"/>
      <c r="H8" s="13"/>
      <c r="I8" s="13"/>
    </row>
    <row r="9" spans="1:22" ht="14.25" x14ac:dyDescent="0.2">
      <c r="A9" s="48"/>
      <c r="B9" s="48"/>
      <c r="C9" s="50" t="s">
        <v>6</v>
      </c>
      <c r="D9" s="50"/>
      <c r="E9" s="50" t="s">
        <v>7</v>
      </c>
      <c r="F9" s="50"/>
      <c r="G9" s="13"/>
      <c r="H9" s="13"/>
      <c r="I9" s="13"/>
    </row>
    <row r="10" spans="1:22" ht="21" x14ac:dyDescent="0.2">
      <c r="A10" s="49"/>
      <c r="B10" s="49"/>
      <c r="C10" s="14" t="s">
        <v>8</v>
      </c>
      <c r="D10" s="15" t="s">
        <v>9</v>
      </c>
      <c r="E10" s="14" t="s">
        <v>8</v>
      </c>
      <c r="F10" s="15" t="s">
        <v>9</v>
      </c>
      <c r="G10" s="13"/>
      <c r="H10" s="13"/>
      <c r="I10" s="13"/>
    </row>
    <row r="11" spans="1:22" ht="15.95" customHeight="1" x14ac:dyDescent="0.2">
      <c r="A11" s="16" t="s">
        <v>10</v>
      </c>
      <c r="B11" s="17">
        <f>SUM(B12:B13)</f>
        <v>0</v>
      </c>
      <c r="C11" s="18">
        <f>SUM(C12:C13)</f>
        <v>0</v>
      </c>
      <c r="D11" s="19">
        <f>SUM(D12:D13)</f>
        <v>0</v>
      </c>
      <c r="E11" s="18">
        <f>SUM(E12:E13)</f>
        <v>0</v>
      </c>
      <c r="F11" s="19">
        <f>SUM(F12:F13)</f>
        <v>0</v>
      </c>
      <c r="G11" s="13"/>
      <c r="H11" s="13"/>
      <c r="I11" s="13"/>
    </row>
    <row r="12" spans="1:22" ht="15.95" customHeight="1" x14ac:dyDescent="0.2">
      <c r="A12" s="20" t="s">
        <v>11</v>
      </c>
      <c r="B12" s="21"/>
      <c r="C12" s="21"/>
      <c r="D12" s="22"/>
      <c r="E12" s="21"/>
      <c r="F12" s="22"/>
      <c r="G12" s="13"/>
      <c r="H12" s="13"/>
      <c r="I12" s="13"/>
    </row>
    <row r="13" spans="1:22" ht="15.95" customHeight="1" x14ac:dyDescent="0.2">
      <c r="A13" s="23" t="s">
        <v>12</v>
      </c>
      <c r="B13" s="24"/>
      <c r="C13" s="24"/>
      <c r="D13" s="25"/>
      <c r="E13" s="24"/>
      <c r="F13" s="25"/>
      <c r="G13" s="13"/>
      <c r="H13" s="13"/>
      <c r="I13" s="13"/>
    </row>
    <row r="14" spans="1:22" ht="15.95" customHeight="1" x14ac:dyDescent="0.2">
      <c r="A14" s="26" t="s">
        <v>3</v>
      </c>
      <c r="B14" s="17">
        <f>SUM(B15:B20)</f>
        <v>0</v>
      </c>
      <c r="C14" s="18">
        <f>SUM(C15:C20)</f>
        <v>0</v>
      </c>
      <c r="D14" s="19">
        <f>SUM(D15:D20)</f>
        <v>0</v>
      </c>
      <c r="E14" s="18">
        <f>SUM(E15:E20)</f>
        <v>0</v>
      </c>
      <c r="F14" s="19">
        <f>SUM(F15:F20)</f>
        <v>0</v>
      </c>
      <c r="G14" s="13"/>
      <c r="H14" s="13"/>
      <c r="I14" s="13"/>
    </row>
    <row r="15" spans="1:22" ht="15.95" customHeight="1" x14ac:dyDescent="0.2">
      <c r="A15" s="27" t="s">
        <v>13</v>
      </c>
      <c r="B15" s="21"/>
      <c r="C15" s="21"/>
      <c r="D15" s="22"/>
      <c r="E15" s="21"/>
      <c r="F15" s="22"/>
      <c r="G15" s="13"/>
      <c r="H15" s="13"/>
      <c r="I15" s="13"/>
    </row>
    <row r="16" spans="1:22" ht="15.95" customHeight="1" x14ac:dyDescent="0.2">
      <c r="A16" s="28" t="s">
        <v>14</v>
      </c>
      <c r="B16" s="29"/>
      <c r="C16" s="29"/>
      <c r="D16" s="30"/>
      <c r="E16" s="29"/>
      <c r="F16" s="30"/>
      <c r="G16" s="13"/>
      <c r="H16" s="13"/>
      <c r="I16" s="13"/>
    </row>
    <row r="17" spans="1:9" ht="15.95" customHeight="1" x14ac:dyDescent="0.2">
      <c r="A17" s="28" t="s">
        <v>15</v>
      </c>
      <c r="B17" s="29"/>
      <c r="C17" s="29"/>
      <c r="D17" s="30"/>
      <c r="E17" s="29"/>
      <c r="F17" s="30"/>
      <c r="G17" s="13"/>
      <c r="H17" s="13"/>
      <c r="I17" s="13"/>
    </row>
    <row r="18" spans="1:9" ht="15.95" customHeight="1" x14ac:dyDescent="0.2">
      <c r="A18" s="28" t="s">
        <v>16</v>
      </c>
      <c r="B18" s="29"/>
      <c r="C18" s="29"/>
      <c r="D18" s="30"/>
      <c r="E18" s="29"/>
      <c r="F18" s="30"/>
      <c r="G18" s="13"/>
      <c r="H18" s="13"/>
      <c r="I18" s="13"/>
    </row>
    <row r="19" spans="1:9" ht="15.95" customHeight="1" x14ac:dyDescent="0.2">
      <c r="A19" s="28" t="s">
        <v>17</v>
      </c>
      <c r="B19" s="29"/>
      <c r="C19" s="29"/>
      <c r="D19" s="30"/>
      <c r="E19" s="29"/>
      <c r="F19" s="30"/>
      <c r="G19" s="13"/>
      <c r="H19" s="13"/>
      <c r="I19" s="13"/>
    </row>
    <row r="20" spans="1:9" ht="15.95" customHeight="1" x14ac:dyDescent="0.2">
      <c r="A20" s="31" t="s">
        <v>18</v>
      </c>
      <c r="B20" s="24"/>
      <c r="C20" s="24"/>
      <c r="D20" s="25"/>
      <c r="E20" s="24"/>
      <c r="F20" s="25"/>
      <c r="G20" s="13"/>
      <c r="H20" s="13"/>
      <c r="I20" s="13"/>
    </row>
    <row r="21" spans="1:9" ht="30" customHeight="1" x14ac:dyDescent="0.2">
      <c r="A21" s="9" t="s">
        <v>19</v>
      </c>
      <c r="B21" s="32"/>
      <c r="C21" s="33"/>
      <c r="D21" s="33"/>
      <c r="E21" s="33"/>
      <c r="F21" s="33"/>
      <c r="G21" s="33"/>
      <c r="H21" s="33"/>
      <c r="I21" s="33"/>
    </row>
    <row r="22" spans="1:9" ht="33" customHeight="1" x14ac:dyDescent="0.2">
      <c r="A22" s="47" t="s">
        <v>20</v>
      </c>
      <c r="B22" s="51" t="s">
        <v>4</v>
      </c>
      <c r="C22" s="53" t="s">
        <v>5</v>
      </c>
      <c r="D22" s="54"/>
      <c r="E22" s="34"/>
      <c r="G22" s="13"/>
      <c r="H22" s="13"/>
      <c r="I22" s="13"/>
    </row>
    <row r="23" spans="1:9" ht="14.25" x14ac:dyDescent="0.2">
      <c r="A23" s="49"/>
      <c r="B23" s="52"/>
      <c r="C23" s="35" t="s">
        <v>6</v>
      </c>
      <c r="D23" s="36" t="s">
        <v>7</v>
      </c>
      <c r="E23" s="34"/>
      <c r="G23" s="13"/>
      <c r="H23" s="13"/>
      <c r="I23" s="13"/>
    </row>
    <row r="24" spans="1:9" ht="14.25" x14ac:dyDescent="0.2">
      <c r="A24" s="37" t="s">
        <v>21</v>
      </c>
      <c r="B24" s="18">
        <f>SUM(B25:B93)</f>
        <v>6344</v>
      </c>
      <c r="C24" s="18">
        <f>SUM(C25:C93)</f>
        <v>1073.2619</v>
      </c>
      <c r="D24" s="19">
        <f>SUM(D25:D93)</f>
        <v>960.29761899999994</v>
      </c>
      <c r="F24" s="13"/>
      <c r="G24" s="13"/>
      <c r="H24" s="13"/>
      <c r="I24" s="13"/>
    </row>
    <row r="25" spans="1:9" ht="14.25" x14ac:dyDescent="0.2">
      <c r="A25" s="38" t="s">
        <v>13</v>
      </c>
      <c r="B25" s="21">
        <v>668</v>
      </c>
      <c r="C25" s="21">
        <v>14.5</v>
      </c>
      <c r="D25" s="22">
        <v>20.25</v>
      </c>
      <c r="F25" s="13"/>
      <c r="G25" s="13"/>
      <c r="H25" s="13"/>
      <c r="I25" s="13"/>
    </row>
    <row r="26" spans="1:9" ht="14.25" x14ac:dyDescent="0.2">
      <c r="A26" s="39" t="s">
        <v>16</v>
      </c>
      <c r="B26" s="29">
        <v>1012</v>
      </c>
      <c r="C26" s="29">
        <v>67.75</v>
      </c>
      <c r="D26" s="30">
        <v>59</v>
      </c>
      <c r="F26" s="13"/>
      <c r="G26" s="13"/>
      <c r="H26" s="13"/>
      <c r="I26" s="13"/>
    </row>
    <row r="27" spans="1:9" ht="14.25" x14ac:dyDescent="0.2">
      <c r="A27" s="39" t="s">
        <v>22</v>
      </c>
      <c r="B27" s="29">
        <v>220</v>
      </c>
      <c r="C27" s="29">
        <v>18</v>
      </c>
      <c r="D27" s="30">
        <v>20.333333</v>
      </c>
      <c r="F27" s="13"/>
      <c r="G27" s="13"/>
      <c r="H27" s="13"/>
      <c r="I27" s="13"/>
    </row>
    <row r="28" spans="1:9" ht="14.25" x14ac:dyDescent="0.2">
      <c r="A28" s="39" t="s">
        <v>23</v>
      </c>
      <c r="B28" s="29"/>
      <c r="C28" s="29">
        <v>44</v>
      </c>
      <c r="D28" s="30">
        <v>37.5</v>
      </c>
      <c r="F28" s="13"/>
      <c r="G28" s="13"/>
      <c r="H28" s="13"/>
      <c r="I28" s="13"/>
    </row>
    <row r="29" spans="1:9" ht="14.25" x14ac:dyDescent="0.2">
      <c r="A29" s="39" t="s">
        <v>24</v>
      </c>
      <c r="B29" s="29"/>
      <c r="C29" s="29">
        <v>8.75</v>
      </c>
      <c r="D29" s="30">
        <v>8.75</v>
      </c>
      <c r="F29" s="13"/>
      <c r="G29" s="13"/>
      <c r="H29" s="13"/>
      <c r="I29" s="13"/>
    </row>
    <row r="30" spans="1:9" ht="14.25" x14ac:dyDescent="0.2">
      <c r="A30" s="39" t="s">
        <v>25</v>
      </c>
      <c r="B30" s="29">
        <v>44</v>
      </c>
      <c r="C30" s="29">
        <v>7.5</v>
      </c>
      <c r="D30" s="30">
        <v>6</v>
      </c>
      <c r="F30" s="13"/>
      <c r="G30" s="13"/>
      <c r="H30" s="13"/>
      <c r="I30" s="13"/>
    </row>
    <row r="31" spans="1:9" ht="14.25" x14ac:dyDescent="0.2">
      <c r="A31" s="39" t="s">
        <v>26</v>
      </c>
      <c r="B31" s="29">
        <v>264</v>
      </c>
      <c r="C31" s="29">
        <v>87</v>
      </c>
      <c r="D31" s="30">
        <v>73.5</v>
      </c>
      <c r="F31" s="13"/>
      <c r="G31" s="13"/>
      <c r="H31" s="13"/>
      <c r="I31" s="13"/>
    </row>
    <row r="32" spans="1:9" ht="14.25" x14ac:dyDescent="0.2">
      <c r="A32" s="39" t="s">
        <v>27</v>
      </c>
      <c r="B32" s="29"/>
      <c r="C32" s="29">
        <v>7.5</v>
      </c>
      <c r="D32" s="30">
        <v>8</v>
      </c>
      <c r="F32" s="13"/>
      <c r="G32" s="13"/>
      <c r="H32" s="13"/>
      <c r="I32" s="13"/>
    </row>
    <row r="33" spans="1:9" ht="14.25" x14ac:dyDescent="0.2">
      <c r="A33" s="39" t="s">
        <v>28</v>
      </c>
      <c r="B33" s="29"/>
      <c r="C33" s="29">
        <v>22.75</v>
      </c>
      <c r="D33" s="30">
        <v>25.25</v>
      </c>
      <c r="F33" s="13"/>
      <c r="G33" s="13"/>
      <c r="H33" s="13"/>
      <c r="I33" s="13"/>
    </row>
    <row r="34" spans="1:9" ht="14.25" x14ac:dyDescent="0.2">
      <c r="A34" s="39" t="s">
        <v>29</v>
      </c>
      <c r="B34" s="29"/>
      <c r="C34" s="29">
        <v>4.5</v>
      </c>
      <c r="D34" s="30">
        <v>5.5</v>
      </c>
      <c r="F34" s="13"/>
      <c r="G34" s="13"/>
      <c r="H34" s="13"/>
      <c r="I34" s="13"/>
    </row>
    <row r="35" spans="1:9" ht="14.25" x14ac:dyDescent="0.2">
      <c r="A35" s="39" t="s">
        <v>30</v>
      </c>
      <c r="B35" s="29">
        <v>176</v>
      </c>
      <c r="C35" s="29">
        <v>7.25</v>
      </c>
      <c r="D35" s="30">
        <v>9.5</v>
      </c>
      <c r="F35" s="13"/>
      <c r="G35" s="13"/>
      <c r="H35" s="13"/>
      <c r="I35" s="13"/>
    </row>
    <row r="36" spans="1:9" ht="14.25" x14ac:dyDescent="0.2">
      <c r="A36" s="39" t="s">
        <v>31</v>
      </c>
      <c r="B36" s="29"/>
      <c r="C36" s="29"/>
      <c r="D36" s="30"/>
      <c r="F36" s="13"/>
      <c r="G36" s="13"/>
      <c r="H36" s="13"/>
      <c r="I36" s="13"/>
    </row>
    <row r="37" spans="1:9" ht="14.25" x14ac:dyDescent="0.2">
      <c r="A37" s="39" t="s">
        <v>32</v>
      </c>
      <c r="B37" s="29"/>
      <c r="C37" s="29"/>
      <c r="D37" s="30"/>
      <c r="F37" s="13"/>
      <c r="G37" s="13"/>
      <c r="H37" s="13"/>
      <c r="I37" s="13"/>
    </row>
    <row r="38" spans="1:9" ht="14.25" x14ac:dyDescent="0.2">
      <c r="A38" s="39" t="s">
        <v>33</v>
      </c>
      <c r="B38" s="29"/>
      <c r="C38" s="29"/>
      <c r="D38" s="30"/>
      <c r="F38" s="13"/>
      <c r="G38" s="13"/>
      <c r="H38" s="13"/>
      <c r="I38" s="13"/>
    </row>
    <row r="39" spans="1:9" ht="14.25" x14ac:dyDescent="0.2">
      <c r="A39" s="39" t="s">
        <v>34</v>
      </c>
      <c r="B39" s="29"/>
      <c r="C39" s="29"/>
      <c r="D39" s="30"/>
      <c r="F39" s="13"/>
      <c r="G39" s="13"/>
      <c r="H39" s="13"/>
      <c r="I39" s="13"/>
    </row>
    <row r="40" spans="1:9" ht="14.25" x14ac:dyDescent="0.2">
      <c r="A40" s="39" t="s">
        <v>35</v>
      </c>
      <c r="B40" s="29"/>
      <c r="C40" s="29"/>
      <c r="D40" s="30"/>
      <c r="F40" s="13"/>
      <c r="G40" s="13"/>
      <c r="H40" s="13"/>
      <c r="I40" s="13"/>
    </row>
    <row r="41" spans="1:9" ht="14.25" x14ac:dyDescent="0.2">
      <c r="A41" s="39" t="s">
        <v>36</v>
      </c>
      <c r="B41" s="29"/>
      <c r="C41" s="29"/>
      <c r="D41" s="30"/>
      <c r="F41" s="13"/>
      <c r="G41" s="13"/>
      <c r="H41" s="13"/>
      <c r="I41" s="13"/>
    </row>
    <row r="42" spans="1:9" ht="14.25" x14ac:dyDescent="0.2">
      <c r="A42" s="39" t="s">
        <v>37</v>
      </c>
      <c r="B42" s="29"/>
      <c r="C42" s="29">
        <v>17.5</v>
      </c>
      <c r="D42" s="30">
        <v>14.5</v>
      </c>
      <c r="F42" s="13"/>
      <c r="G42" s="13"/>
      <c r="H42" s="13"/>
      <c r="I42" s="13"/>
    </row>
    <row r="43" spans="1:9" ht="14.25" x14ac:dyDescent="0.2">
      <c r="A43" s="39" t="s">
        <v>38</v>
      </c>
      <c r="B43" s="29">
        <v>88</v>
      </c>
      <c r="C43" s="29">
        <v>9.5</v>
      </c>
      <c r="D43" s="30">
        <v>8.5</v>
      </c>
      <c r="F43" s="13"/>
      <c r="G43" s="13"/>
      <c r="H43" s="13"/>
      <c r="I43" s="13"/>
    </row>
    <row r="44" spans="1:9" ht="14.25" x14ac:dyDescent="0.2">
      <c r="A44" s="39" t="s">
        <v>39</v>
      </c>
      <c r="B44" s="29"/>
      <c r="C44" s="29"/>
      <c r="D44" s="30"/>
      <c r="F44" s="13"/>
      <c r="G44" s="13"/>
      <c r="H44" s="13"/>
      <c r="I44" s="13"/>
    </row>
    <row r="45" spans="1:9" ht="14.25" x14ac:dyDescent="0.2">
      <c r="A45" s="39" t="s">
        <v>40</v>
      </c>
      <c r="B45" s="29"/>
      <c r="C45" s="29"/>
      <c r="D45" s="30"/>
      <c r="F45" s="13"/>
      <c r="G45" s="13"/>
      <c r="H45" s="13"/>
      <c r="I45" s="13"/>
    </row>
    <row r="46" spans="1:9" ht="14.25" x14ac:dyDescent="0.2">
      <c r="A46" s="39" t="s">
        <v>41</v>
      </c>
      <c r="B46" s="29"/>
      <c r="C46" s="29"/>
      <c r="D46" s="30"/>
      <c r="F46" s="13"/>
      <c r="G46" s="13"/>
      <c r="H46" s="13"/>
      <c r="I46" s="13"/>
    </row>
    <row r="47" spans="1:9" ht="14.25" x14ac:dyDescent="0.2">
      <c r="A47" s="39" t="s">
        <v>42</v>
      </c>
      <c r="B47" s="29"/>
      <c r="C47" s="29"/>
      <c r="D47" s="30"/>
      <c r="F47" s="13"/>
      <c r="G47" s="13"/>
      <c r="H47" s="13"/>
      <c r="I47" s="13"/>
    </row>
    <row r="48" spans="1:9" ht="14.25" x14ac:dyDescent="0.2">
      <c r="A48" s="39" t="s">
        <v>43</v>
      </c>
      <c r="B48" s="29"/>
      <c r="C48" s="29"/>
      <c r="D48" s="30"/>
      <c r="F48" s="13"/>
      <c r="G48" s="13"/>
      <c r="H48" s="13"/>
      <c r="I48" s="13"/>
    </row>
    <row r="49" spans="1:9" ht="21.75" x14ac:dyDescent="0.2">
      <c r="A49" s="40" t="s">
        <v>44</v>
      </c>
      <c r="B49" s="29"/>
      <c r="C49" s="29"/>
      <c r="D49" s="30"/>
      <c r="F49" s="13"/>
      <c r="G49" s="13"/>
      <c r="H49" s="13"/>
      <c r="I49" s="13"/>
    </row>
    <row r="50" spans="1:9" ht="21.75" x14ac:dyDescent="0.2">
      <c r="A50" s="40" t="s">
        <v>45</v>
      </c>
      <c r="B50" s="29"/>
      <c r="C50" s="29">
        <v>7</v>
      </c>
      <c r="D50" s="30">
        <v>7</v>
      </c>
      <c r="F50" s="13"/>
      <c r="G50" s="13"/>
      <c r="H50" s="13"/>
      <c r="I50" s="13"/>
    </row>
    <row r="51" spans="1:9" ht="14.25" x14ac:dyDescent="0.2">
      <c r="A51" s="40" t="s">
        <v>46</v>
      </c>
      <c r="B51" s="29"/>
      <c r="C51" s="29">
        <v>2</v>
      </c>
      <c r="D51" s="30">
        <v>0.25</v>
      </c>
      <c r="F51" s="13"/>
      <c r="G51" s="13"/>
      <c r="H51" s="13"/>
      <c r="I51" s="13"/>
    </row>
    <row r="52" spans="1:9" ht="14.25" x14ac:dyDescent="0.2">
      <c r="A52" s="39" t="s">
        <v>47</v>
      </c>
      <c r="B52" s="29"/>
      <c r="C52" s="29"/>
      <c r="D52" s="30"/>
      <c r="F52" s="13"/>
      <c r="G52" s="13"/>
      <c r="H52" s="13"/>
      <c r="I52" s="13"/>
    </row>
    <row r="53" spans="1:9" ht="14.25" x14ac:dyDescent="0.2">
      <c r="A53" s="39" t="s">
        <v>48</v>
      </c>
      <c r="B53" s="29"/>
      <c r="C53" s="29"/>
      <c r="D53" s="30"/>
      <c r="F53" s="13"/>
      <c r="G53" s="13"/>
      <c r="H53" s="13"/>
      <c r="I53" s="13"/>
    </row>
    <row r="54" spans="1:9" ht="14.25" x14ac:dyDescent="0.2">
      <c r="A54" s="39" t="s">
        <v>49</v>
      </c>
      <c r="B54" s="29"/>
      <c r="C54" s="29"/>
      <c r="D54" s="30"/>
      <c r="F54" s="13"/>
      <c r="G54" s="13"/>
      <c r="H54" s="13"/>
      <c r="I54" s="13"/>
    </row>
    <row r="55" spans="1:9" ht="14.25" x14ac:dyDescent="0.2">
      <c r="A55" s="39" t="s">
        <v>50</v>
      </c>
      <c r="B55" s="29"/>
      <c r="C55" s="29">
        <v>25</v>
      </c>
      <c r="D55" s="30">
        <v>32.25</v>
      </c>
      <c r="F55" s="13"/>
      <c r="G55" s="13"/>
      <c r="H55" s="13"/>
      <c r="I55" s="13"/>
    </row>
    <row r="56" spans="1:9" ht="14.25" x14ac:dyDescent="0.2">
      <c r="A56" s="39" t="s">
        <v>51</v>
      </c>
      <c r="B56" s="29">
        <v>264</v>
      </c>
      <c r="C56" s="29">
        <v>43.928570000000001</v>
      </c>
      <c r="D56" s="30">
        <v>35.964286000000001</v>
      </c>
      <c r="F56" s="13"/>
      <c r="G56" s="13"/>
      <c r="H56" s="13"/>
      <c r="I56" s="13"/>
    </row>
    <row r="57" spans="1:9" ht="14.25" x14ac:dyDescent="0.2">
      <c r="A57" s="39" t="s">
        <v>52</v>
      </c>
      <c r="B57" s="29"/>
      <c r="C57" s="29"/>
      <c r="D57" s="30"/>
      <c r="F57" s="13"/>
      <c r="G57" s="13"/>
      <c r="H57" s="13"/>
      <c r="I57" s="13"/>
    </row>
    <row r="58" spans="1:9" ht="14.25" x14ac:dyDescent="0.2">
      <c r="A58" s="39" t="s">
        <v>53</v>
      </c>
      <c r="B58" s="29">
        <v>44</v>
      </c>
      <c r="C58" s="29">
        <v>96.25</v>
      </c>
      <c r="D58" s="30">
        <v>76.25</v>
      </c>
      <c r="F58" s="13"/>
      <c r="G58" s="13"/>
      <c r="H58" s="13"/>
      <c r="I58" s="13"/>
    </row>
    <row r="59" spans="1:9" ht="14.25" x14ac:dyDescent="0.2">
      <c r="A59" s="39" t="s">
        <v>54</v>
      </c>
      <c r="B59" s="29"/>
      <c r="C59" s="29"/>
      <c r="D59" s="30"/>
      <c r="F59" s="13"/>
      <c r="G59" s="13"/>
      <c r="H59" s="13"/>
      <c r="I59" s="13"/>
    </row>
    <row r="60" spans="1:9" ht="14.25" x14ac:dyDescent="0.2">
      <c r="A60" s="39" t="s">
        <v>55</v>
      </c>
      <c r="B60" s="29"/>
      <c r="C60" s="29">
        <v>81</v>
      </c>
      <c r="D60" s="30">
        <v>74</v>
      </c>
      <c r="F60" s="13"/>
      <c r="G60" s="13"/>
      <c r="H60" s="13"/>
      <c r="I60" s="13"/>
    </row>
    <row r="61" spans="1:9" ht="14.25" x14ac:dyDescent="0.2">
      <c r="A61" s="39" t="s">
        <v>56</v>
      </c>
      <c r="B61" s="29"/>
      <c r="C61" s="29"/>
      <c r="D61" s="30"/>
      <c r="F61" s="13"/>
      <c r="G61" s="13"/>
      <c r="H61" s="13"/>
      <c r="I61" s="13"/>
    </row>
    <row r="62" spans="1:9" ht="14.25" x14ac:dyDescent="0.2">
      <c r="A62" s="39" t="s">
        <v>57</v>
      </c>
      <c r="B62" s="29"/>
      <c r="C62" s="29"/>
      <c r="D62" s="30"/>
      <c r="F62" s="13"/>
      <c r="G62" s="13"/>
      <c r="H62" s="13"/>
      <c r="I62" s="13"/>
    </row>
    <row r="63" spans="1:9" ht="14.25" x14ac:dyDescent="0.2">
      <c r="A63" s="39" t="s">
        <v>58</v>
      </c>
      <c r="B63" s="29">
        <v>88</v>
      </c>
      <c r="C63" s="29">
        <v>15</v>
      </c>
      <c r="D63" s="30">
        <v>16.25</v>
      </c>
      <c r="F63" s="13"/>
      <c r="G63" s="13"/>
      <c r="H63" s="13"/>
      <c r="I63" s="13"/>
    </row>
    <row r="64" spans="1:9" ht="14.25" x14ac:dyDescent="0.2">
      <c r="A64" s="39" t="s">
        <v>59</v>
      </c>
      <c r="B64" s="29">
        <v>836</v>
      </c>
      <c r="C64" s="29">
        <v>50.25</v>
      </c>
      <c r="D64" s="30">
        <v>48.5</v>
      </c>
      <c r="F64" s="13"/>
      <c r="G64" s="13"/>
      <c r="H64" s="13"/>
      <c r="I64" s="13"/>
    </row>
    <row r="65" spans="1:9" ht="14.25" x14ac:dyDescent="0.2">
      <c r="A65" s="39" t="s">
        <v>60</v>
      </c>
      <c r="B65" s="29"/>
      <c r="C65" s="29"/>
      <c r="D65" s="30"/>
      <c r="F65" s="13"/>
      <c r="G65" s="13"/>
      <c r="H65" s="13"/>
      <c r="I65" s="13"/>
    </row>
    <row r="66" spans="1:9" ht="14.25" x14ac:dyDescent="0.2">
      <c r="A66" s="39" t="s">
        <v>61</v>
      </c>
      <c r="B66" s="29"/>
      <c r="C66" s="29"/>
      <c r="D66" s="30"/>
      <c r="F66" s="13"/>
      <c r="G66" s="13"/>
      <c r="H66" s="13"/>
      <c r="I66" s="13"/>
    </row>
    <row r="67" spans="1:9" ht="14.25" x14ac:dyDescent="0.2">
      <c r="A67" s="39" t="s">
        <v>62</v>
      </c>
      <c r="B67" s="29">
        <v>176</v>
      </c>
      <c r="C67" s="29">
        <v>14.75</v>
      </c>
      <c r="D67" s="30">
        <v>17.5</v>
      </c>
      <c r="F67" s="13"/>
      <c r="G67" s="13"/>
      <c r="H67" s="13"/>
      <c r="I67" s="13"/>
    </row>
    <row r="68" spans="1:9" ht="14.25" x14ac:dyDescent="0.2">
      <c r="A68" s="39" t="s">
        <v>63</v>
      </c>
      <c r="B68" s="29"/>
      <c r="C68" s="29"/>
      <c r="D68" s="30"/>
      <c r="F68" s="13"/>
      <c r="G68" s="13"/>
      <c r="H68" s="13"/>
      <c r="I68" s="13"/>
    </row>
    <row r="69" spans="1:9" ht="14.25" x14ac:dyDescent="0.2">
      <c r="A69" s="39" t="s">
        <v>64</v>
      </c>
      <c r="B69" s="29"/>
      <c r="C69" s="29"/>
      <c r="D69" s="30"/>
      <c r="F69" s="13"/>
      <c r="G69" s="13"/>
      <c r="H69" s="13"/>
      <c r="I69" s="13"/>
    </row>
    <row r="70" spans="1:9" ht="14.25" x14ac:dyDescent="0.2">
      <c r="A70" s="39" t="s">
        <v>65</v>
      </c>
      <c r="B70" s="29"/>
      <c r="C70" s="29"/>
      <c r="D70" s="30"/>
      <c r="F70" s="13"/>
      <c r="G70" s="13"/>
      <c r="H70" s="13"/>
      <c r="I70" s="13"/>
    </row>
    <row r="71" spans="1:9" ht="14.25" x14ac:dyDescent="0.2">
      <c r="A71" s="39" t="s">
        <v>66</v>
      </c>
      <c r="B71" s="29"/>
      <c r="C71" s="29"/>
      <c r="D71" s="30"/>
      <c r="F71" s="13"/>
      <c r="G71" s="13"/>
      <c r="H71" s="13"/>
      <c r="I71" s="13"/>
    </row>
    <row r="72" spans="1:9" ht="14.25" x14ac:dyDescent="0.2">
      <c r="A72" s="39" t="s">
        <v>67</v>
      </c>
      <c r="B72" s="29"/>
      <c r="C72" s="29"/>
      <c r="D72" s="30"/>
      <c r="F72" s="13"/>
      <c r="G72" s="13"/>
      <c r="H72" s="13"/>
      <c r="I72" s="13"/>
    </row>
    <row r="73" spans="1:9" ht="14.25" x14ac:dyDescent="0.2">
      <c r="A73" s="39" t="s">
        <v>68</v>
      </c>
      <c r="B73" s="29"/>
      <c r="C73" s="29"/>
      <c r="D73" s="30"/>
      <c r="F73" s="13"/>
      <c r="G73" s="13"/>
      <c r="H73" s="13"/>
      <c r="I73" s="13"/>
    </row>
    <row r="74" spans="1:9" ht="14.25" x14ac:dyDescent="0.2">
      <c r="A74" s="39" t="s">
        <v>69</v>
      </c>
      <c r="B74" s="29"/>
      <c r="C74" s="29"/>
      <c r="D74" s="30"/>
      <c r="F74" s="13"/>
      <c r="G74" s="13"/>
      <c r="H74" s="13"/>
      <c r="I74" s="13"/>
    </row>
    <row r="75" spans="1:9" ht="14.25" x14ac:dyDescent="0.2">
      <c r="A75" s="39" t="s">
        <v>70</v>
      </c>
      <c r="B75" s="29"/>
      <c r="C75" s="29"/>
      <c r="D75" s="30"/>
      <c r="F75" s="13"/>
      <c r="G75" s="13"/>
      <c r="H75" s="13"/>
      <c r="I75" s="13"/>
    </row>
    <row r="76" spans="1:9" ht="14.25" x14ac:dyDescent="0.2">
      <c r="A76" s="39" t="s">
        <v>71</v>
      </c>
      <c r="B76" s="29"/>
      <c r="C76" s="29"/>
      <c r="D76" s="30"/>
      <c r="F76" s="13"/>
      <c r="G76" s="13"/>
      <c r="H76" s="13"/>
      <c r="I76" s="13"/>
    </row>
    <row r="77" spans="1:9" ht="14.25" x14ac:dyDescent="0.2">
      <c r="A77" s="39" t="s">
        <v>72</v>
      </c>
      <c r="B77" s="29"/>
      <c r="C77" s="29"/>
      <c r="D77" s="30"/>
      <c r="F77" s="13"/>
      <c r="G77" s="13"/>
      <c r="H77" s="13"/>
      <c r="I77" s="13"/>
    </row>
    <row r="78" spans="1:9" ht="14.25" x14ac:dyDescent="0.2">
      <c r="A78" s="39" t="s">
        <v>73</v>
      </c>
      <c r="B78" s="29"/>
      <c r="C78" s="29"/>
      <c r="D78" s="30"/>
      <c r="F78" s="13"/>
      <c r="G78" s="13"/>
      <c r="H78" s="13"/>
      <c r="I78" s="13"/>
    </row>
    <row r="79" spans="1:9" ht="14.25" x14ac:dyDescent="0.2">
      <c r="A79" s="39" t="s">
        <v>74</v>
      </c>
      <c r="B79" s="29"/>
      <c r="C79" s="29"/>
      <c r="D79" s="30"/>
      <c r="F79" s="13"/>
      <c r="G79" s="13"/>
      <c r="H79" s="13"/>
      <c r="I79" s="13"/>
    </row>
    <row r="80" spans="1:9" ht="14.25" x14ac:dyDescent="0.2">
      <c r="A80" s="39" t="s">
        <v>75</v>
      </c>
      <c r="B80" s="29"/>
      <c r="C80" s="29"/>
      <c r="D80" s="30"/>
      <c r="F80" s="13"/>
      <c r="G80" s="13"/>
      <c r="H80" s="13"/>
      <c r="I80" s="13"/>
    </row>
    <row r="81" spans="1:9" ht="14.25" x14ac:dyDescent="0.2">
      <c r="A81" s="39" t="s">
        <v>76</v>
      </c>
      <c r="B81" s="29">
        <v>396</v>
      </c>
      <c r="C81" s="29"/>
      <c r="D81" s="30"/>
      <c r="F81" s="13"/>
      <c r="G81" s="13"/>
      <c r="H81" s="13"/>
      <c r="I81" s="13"/>
    </row>
    <row r="82" spans="1:9" ht="14.25" x14ac:dyDescent="0.2">
      <c r="A82" s="39" t="s">
        <v>77</v>
      </c>
      <c r="B82" s="29"/>
      <c r="C82" s="29"/>
      <c r="D82" s="30"/>
      <c r="F82" s="13"/>
      <c r="G82" s="13"/>
      <c r="H82" s="13"/>
      <c r="I82" s="13"/>
    </row>
    <row r="83" spans="1:9" ht="14.25" x14ac:dyDescent="0.2">
      <c r="A83" s="39" t="s">
        <v>78</v>
      </c>
      <c r="B83" s="29"/>
      <c r="C83" s="29">
        <v>95.583330000000004</v>
      </c>
      <c r="D83" s="30">
        <v>69.25</v>
      </c>
      <c r="F83" s="13"/>
      <c r="G83" s="13"/>
      <c r="H83" s="13"/>
      <c r="I83" s="13"/>
    </row>
    <row r="84" spans="1:9" ht="14.25" x14ac:dyDescent="0.2">
      <c r="A84" s="39" t="s">
        <v>79</v>
      </c>
      <c r="B84" s="29"/>
      <c r="C84" s="29"/>
      <c r="D84" s="30"/>
      <c r="F84" s="13"/>
      <c r="G84" s="13"/>
      <c r="H84" s="13"/>
      <c r="I84" s="13"/>
    </row>
    <row r="85" spans="1:9" ht="14.25" x14ac:dyDescent="0.2">
      <c r="A85" s="39" t="s">
        <v>80</v>
      </c>
      <c r="B85" s="29">
        <v>1100</v>
      </c>
      <c r="C85" s="29">
        <v>74.5</v>
      </c>
      <c r="D85" s="30">
        <v>57.5</v>
      </c>
      <c r="F85" s="13"/>
      <c r="G85" s="13"/>
      <c r="H85" s="13"/>
      <c r="I85" s="13"/>
    </row>
    <row r="86" spans="1:9" ht="14.25" x14ac:dyDescent="0.2">
      <c r="A86" s="39" t="s">
        <v>81</v>
      </c>
      <c r="B86" s="29">
        <v>88</v>
      </c>
      <c r="C86" s="29">
        <v>62.5</v>
      </c>
      <c r="D86" s="30">
        <v>52.75</v>
      </c>
      <c r="F86" s="13"/>
      <c r="G86" s="13"/>
      <c r="H86" s="13"/>
      <c r="I86" s="13"/>
    </row>
    <row r="87" spans="1:9" ht="14.25" x14ac:dyDescent="0.2">
      <c r="A87" s="39" t="s">
        <v>82</v>
      </c>
      <c r="B87" s="29">
        <v>132</v>
      </c>
      <c r="C87" s="29">
        <v>40</v>
      </c>
      <c r="D87" s="30">
        <v>40</v>
      </c>
      <c r="F87" s="13"/>
      <c r="G87" s="13"/>
      <c r="H87" s="13"/>
      <c r="I87" s="13"/>
    </row>
    <row r="88" spans="1:9" ht="14.25" x14ac:dyDescent="0.2">
      <c r="A88" s="39" t="s">
        <v>83</v>
      </c>
      <c r="B88" s="29"/>
      <c r="C88" s="29"/>
      <c r="D88" s="30"/>
      <c r="F88" s="13"/>
      <c r="G88" s="13"/>
      <c r="H88" s="13"/>
      <c r="I88" s="13"/>
    </row>
    <row r="89" spans="1:9" ht="14.25" x14ac:dyDescent="0.2">
      <c r="A89" s="39" t="s">
        <v>84</v>
      </c>
      <c r="B89" s="29">
        <v>176</v>
      </c>
      <c r="C89" s="29">
        <v>44</v>
      </c>
      <c r="D89" s="30">
        <v>37</v>
      </c>
      <c r="F89" s="13"/>
      <c r="G89" s="13"/>
      <c r="H89" s="13"/>
      <c r="I89" s="13"/>
    </row>
    <row r="90" spans="1:9" ht="14.25" x14ac:dyDescent="0.2">
      <c r="A90" s="39" t="s">
        <v>85</v>
      </c>
      <c r="B90" s="29">
        <v>396</v>
      </c>
      <c r="C90" s="29">
        <v>97</v>
      </c>
      <c r="D90" s="30">
        <v>91.25</v>
      </c>
      <c r="F90" s="13"/>
      <c r="G90" s="13"/>
      <c r="H90" s="13"/>
      <c r="I90" s="13"/>
    </row>
    <row r="91" spans="1:9" ht="14.25" x14ac:dyDescent="0.2">
      <c r="A91" s="39" t="s">
        <v>86</v>
      </c>
      <c r="B91" s="29"/>
      <c r="C91" s="29"/>
      <c r="D91" s="30"/>
      <c r="F91" s="13"/>
      <c r="G91" s="13"/>
      <c r="H91" s="13"/>
      <c r="I91" s="13"/>
    </row>
    <row r="92" spans="1:9" ht="14.25" x14ac:dyDescent="0.2">
      <c r="A92" s="39" t="s">
        <v>87</v>
      </c>
      <c r="B92" s="29">
        <v>176</v>
      </c>
      <c r="C92" s="29">
        <v>8</v>
      </c>
      <c r="D92" s="30">
        <v>8</v>
      </c>
      <c r="F92" s="13"/>
      <c r="G92" s="13"/>
      <c r="H92" s="13"/>
      <c r="I92" s="13"/>
    </row>
    <row r="93" spans="1:9" ht="14.25" x14ac:dyDescent="0.2">
      <c r="A93" s="41" t="s">
        <v>88</v>
      </c>
      <c r="B93" s="24"/>
      <c r="C93" s="24"/>
      <c r="D93" s="25"/>
      <c r="F93" s="13"/>
      <c r="G93" s="13"/>
      <c r="H93" s="13"/>
      <c r="I93" s="13"/>
    </row>
    <row r="94" spans="1:9" ht="33.75" customHeight="1" x14ac:dyDescent="0.2">
      <c r="A94" s="9" t="s">
        <v>89</v>
      </c>
      <c r="B94" s="10"/>
      <c r="C94" s="10"/>
      <c r="D94" s="10"/>
      <c r="E94" s="10"/>
      <c r="F94" s="10"/>
    </row>
    <row r="95" spans="1:9" x14ac:dyDescent="0.15">
      <c r="A95" s="47" t="s">
        <v>3</v>
      </c>
      <c r="B95" s="47" t="s">
        <v>90</v>
      </c>
      <c r="C95" s="50" t="s">
        <v>91</v>
      </c>
      <c r="D95" s="50"/>
      <c r="E95" s="50"/>
      <c r="F95" s="50"/>
    </row>
    <row r="96" spans="1:9" x14ac:dyDescent="0.15">
      <c r="A96" s="48"/>
      <c r="B96" s="48"/>
      <c r="C96" s="50" t="s">
        <v>6</v>
      </c>
      <c r="D96" s="50"/>
      <c r="E96" s="50" t="s">
        <v>7</v>
      </c>
      <c r="F96" s="50"/>
    </row>
    <row r="97" spans="1:6" ht="21" x14ac:dyDescent="0.15">
      <c r="A97" s="49"/>
      <c r="B97" s="49"/>
      <c r="C97" s="14" t="s">
        <v>8</v>
      </c>
      <c r="D97" s="15" t="s">
        <v>9</v>
      </c>
      <c r="E97" s="14" t="s">
        <v>8</v>
      </c>
      <c r="F97" s="15" t="s">
        <v>9</v>
      </c>
    </row>
    <row r="98" spans="1:6" ht="16.5" customHeight="1" x14ac:dyDescent="0.15">
      <c r="A98" s="16" t="s">
        <v>10</v>
      </c>
      <c r="B98" s="17">
        <f>SUM(B99:B99)</f>
        <v>0</v>
      </c>
      <c r="C98" s="18">
        <f>SUM(C99:C99)</f>
        <v>0</v>
      </c>
      <c r="D98" s="19">
        <f>SUM(D99:D99)</f>
        <v>0</v>
      </c>
      <c r="E98" s="18">
        <f>SUM(E99:E99)</f>
        <v>0</v>
      </c>
      <c r="F98" s="19">
        <f>SUM(F99:F99)</f>
        <v>0</v>
      </c>
    </row>
    <row r="99" spans="1:6" ht="18.75" customHeight="1" x14ac:dyDescent="0.15">
      <c r="A99" s="20" t="s">
        <v>92</v>
      </c>
      <c r="B99" s="21"/>
      <c r="C99" s="21"/>
      <c r="D99" s="22"/>
      <c r="E99" s="21"/>
      <c r="F99" s="22"/>
    </row>
    <row r="100" spans="1:6" ht="20.25" customHeight="1" x14ac:dyDescent="0.15">
      <c r="A100" s="16" t="s">
        <v>93</v>
      </c>
      <c r="B100" s="17">
        <f>SUM(B101:B101)</f>
        <v>1276</v>
      </c>
      <c r="C100" s="18">
        <f>SUM(C101:C101)</f>
        <v>646.79999999999995</v>
      </c>
      <c r="D100" s="19">
        <f>SUM(D101:D101)</f>
        <v>0</v>
      </c>
      <c r="E100" s="18">
        <f>SUM(E101:E101)</f>
        <v>646.79999999999995</v>
      </c>
      <c r="F100" s="19">
        <f>SUM(F101:F101)</f>
        <v>0</v>
      </c>
    </row>
    <row r="101" spans="1:6" ht="18.75" customHeight="1" x14ac:dyDescent="0.15">
      <c r="A101" s="42" t="s">
        <v>92</v>
      </c>
      <c r="B101" s="43">
        <v>1276</v>
      </c>
      <c r="C101" s="43">
        <v>646.79999999999995</v>
      </c>
      <c r="D101" s="44"/>
      <c r="E101" s="43">
        <v>646.79999999999995</v>
      </c>
      <c r="F101" s="44"/>
    </row>
    <row r="209" spans="1:1" hidden="1" x14ac:dyDescent="0.15">
      <c r="A209" s="45">
        <f>SUM(A7:F102)</f>
        <v>21894.319037999994</v>
      </c>
    </row>
    <row r="210" spans="1:1" hidden="1" x14ac:dyDescent="0.15"/>
  </sheetData>
  <mergeCells count="14">
    <mergeCell ref="A6:F6"/>
    <mergeCell ref="A8:A10"/>
    <mergeCell ref="B8:B10"/>
    <mergeCell ref="C8:F8"/>
    <mergeCell ref="C9:D9"/>
    <mergeCell ref="E9:F9"/>
    <mergeCell ref="A22:A23"/>
    <mergeCell ref="B22:B23"/>
    <mergeCell ref="C22:D22"/>
    <mergeCell ref="A95:A97"/>
    <mergeCell ref="B95:B97"/>
    <mergeCell ref="C95:F95"/>
    <mergeCell ref="C96:D96"/>
    <mergeCell ref="E96:F9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0"/>
  <sheetViews>
    <sheetView workbookViewId="0">
      <selection sqref="A1:XFD1048576"/>
    </sheetView>
  </sheetViews>
  <sheetFormatPr baseColWidth="10" defaultColWidth="12.5703125" defaultRowHeight="10.5" x14ac:dyDescent="0.15"/>
  <cols>
    <col min="1" max="1" width="30.85546875" style="12" customWidth="1"/>
    <col min="2" max="6" width="15.7109375" style="12" customWidth="1"/>
    <col min="7" max="9" width="11.7109375" style="12" customWidth="1"/>
    <col min="10" max="10" width="11.140625" style="12" customWidth="1"/>
    <col min="11" max="11" width="9.28515625" style="12" customWidth="1"/>
    <col min="12" max="12" width="7.7109375" style="12" customWidth="1"/>
    <col min="13" max="13" width="13.140625" style="12" customWidth="1"/>
    <col min="14" max="14" width="2.42578125" style="8" customWidth="1"/>
    <col min="15" max="16" width="13.140625" style="8" customWidth="1"/>
    <col min="17" max="256" width="12.5703125" style="8"/>
    <col min="257" max="257" width="30.85546875" style="8" customWidth="1"/>
    <col min="258" max="262" width="15.7109375" style="8" customWidth="1"/>
    <col min="263" max="265" width="11.7109375" style="8" customWidth="1"/>
    <col min="266" max="266" width="11.140625" style="8" customWidth="1"/>
    <col min="267" max="267" width="9.28515625" style="8" customWidth="1"/>
    <col min="268" max="268" width="7.7109375" style="8" customWidth="1"/>
    <col min="269" max="269" width="13.140625" style="8" customWidth="1"/>
    <col min="270" max="270" width="2.42578125" style="8" customWidth="1"/>
    <col min="271" max="272" width="13.140625" style="8" customWidth="1"/>
    <col min="273" max="512" width="12.5703125" style="8"/>
    <col min="513" max="513" width="30.85546875" style="8" customWidth="1"/>
    <col min="514" max="518" width="15.7109375" style="8" customWidth="1"/>
    <col min="519" max="521" width="11.7109375" style="8" customWidth="1"/>
    <col min="522" max="522" width="11.140625" style="8" customWidth="1"/>
    <col min="523" max="523" width="9.28515625" style="8" customWidth="1"/>
    <col min="524" max="524" width="7.7109375" style="8" customWidth="1"/>
    <col min="525" max="525" width="13.140625" style="8" customWidth="1"/>
    <col min="526" max="526" width="2.42578125" style="8" customWidth="1"/>
    <col min="527" max="528" width="13.140625" style="8" customWidth="1"/>
    <col min="529" max="768" width="12.5703125" style="8"/>
    <col min="769" max="769" width="30.85546875" style="8" customWidth="1"/>
    <col min="770" max="774" width="15.7109375" style="8" customWidth="1"/>
    <col min="775" max="777" width="11.7109375" style="8" customWidth="1"/>
    <col min="778" max="778" width="11.140625" style="8" customWidth="1"/>
    <col min="779" max="779" width="9.28515625" style="8" customWidth="1"/>
    <col min="780" max="780" width="7.7109375" style="8" customWidth="1"/>
    <col min="781" max="781" width="13.140625" style="8" customWidth="1"/>
    <col min="782" max="782" width="2.42578125" style="8" customWidth="1"/>
    <col min="783" max="784" width="13.140625" style="8" customWidth="1"/>
    <col min="785" max="1024" width="12.5703125" style="8"/>
    <col min="1025" max="1025" width="30.85546875" style="8" customWidth="1"/>
    <col min="1026" max="1030" width="15.7109375" style="8" customWidth="1"/>
    <col min="1031" max="1033" width="11.7109375" style="8" customWidth="1"/>
    <col min="1034" max="1034" width="11.140625" style="8" customWidth="1"/>
    <col min="1035" max="1035" width="9.28515625" style="8" customWidth="1"/>
    <col min="1036" max="1036" width="7.7109375" style="8" customWidth="1"/>
    <col min="1037" max="1037" width="13.140625" style="8" customWidth="1"/>
    <col min="1038" max="1038" width="2.42578125" style="8" customWidth="1"/>
    <col min="1039" max="1040" width="13.140625" style="8" customWidth="1"/>
    <col min="1041" max="1280" width="12.5703125" style="8"/>
    <col min="1281" max="1281" width="30.85546875" style="8" customWidth="1"/>
    <col min="1282" max="1286" width="15.7109375" style="8" customWidth="1"/>
    <col min="1287" max="1289" width="11.7109375" style="8" customWidth="1"/>
    <col min="1290" max="1290" width="11.140625" style="8" customWidth="1"/>
    <col min="1291" max="1291" width="9.28515625" style="8" customWidth="1"/>
    <col min="1292" max="1292" width="7.7109375" style="8" customWidth="1"/>
    <col min="1293" max="1293" width="13.140625" style="8" customWidth="1"/>
    <col min="1294" max="1294" width="2.42578125" style="8" customWidth="1"/>
    <col min="1295" max="1296" width="13.140625" style="8" customWidth="1"/>
    <col min="1297" max="1536" width="12.5703125" style="8"/>
    <col min="1537" max="1537" width="30.85546875" style="8" customWidth="1"/>
    <col min="1538" max="1542" width="15.7109375" style="8" customWidth="1"/>
    <col min="1543" max="1545" width="11.7109375" style="8" customWidth="1"/>
    <col min="1546" max="1546" width="11.140625" style="8" customWidth="1"/>
    <col min="1547" max="1547" width="9.28515625" style="8" customWidth="1"/>
    <col min="1548" max="1548" width="7.7109375" style="8" customWidth="1"/>
    <col min="1549" max="1549" width="13.140625" style="8" customWidth="1"/>
    <col min="1550" max="1550" width="2.42578125" style="8" customWidth="1"/>
    <col min="1551" max="1552" width="13.140625" style="8" customWidth="1"/>
    <col min="1553" max="1792" width="12.5703125" style="8"/>
    <col min="1793" max="1793" width="30.85546875" style="8" customWidth="1"/>
    <col min="1794" max="1798" width="15.7109375" style="8" customWidth="1"/>
    <col min="1799" max="1801" width="11.7109375" style="8" customWidth="1"/>
    <col min="1802" max="1802" width="11.140625" style="8" customWidth="1"/>
    <col min="1803" max="1803" width="9.28515625" style="8" customWidth="1"/>
    <col min="1804" max="1804" width="7.7109375" style="8" customWidth="1"/>
    <col min="1805" max="1805" width="13.140625" style="8" customWidth="1"/>
    <col min="1806" max="1806" width="2.42578125" style="8" customWidth="1"/>
    <col min="1807" max="1808" width="13.140625" style="8" customWidth="1"/>
    <col min="1809" max="2048" width="12.5703125" style="8"/>
    <col min="2049" max="2049" width="30.85546875" style="8" customWidth="1"/>
    <col min="2050" max="2054" width="15.7109375" style="8" customWidth="1"/>
    <col min="2055" max="2057" width="11.7109375" style="8" customWidth="1"/>
    <col min="2058" max="2058" width="11.140625" style="8" customWidth="1"/>
    <col min="2059" max="2059" width="9.28515625" style="8" customWidth="1"/>
    <col min="2060" max="2060" width="7.7109375" style="8" customWidth="1"/>
    <col min="2061" max="2061" width="13.140625" style="8" customWidth="1"/>
    <col min="2062" max="2062" width="2.42578125" style="8" customWidth="1"/>
    <col min="2063" max="2064" width="13.140625" style="8" customWidth="1"/>
    <col min="2065" max="2304" width="12.5703125" style="8"/>
    <col min="2305" max="2305" width="30.85546875" style="8" customWidth="1"/>
    <col min="2306" max="2310" width="15.7109375" style="8" customWidth="1"/>
    <col min="2311" max="2313" width="11.7109375" style="8" customWidth="1"/>
    <col min="2314" max="2314" width="11.140625" style="8" customWidth="1"/>
    <col min="2315" max="2315" width="9.28515625" style="8" customWidth="1"/>
    <col min="2316" max="2316" width="7.7109375" style="8" customWidth="1"/>
    <col min="2317" max="2317" width="13.140625" style="8" customWidth="1"/>
    <col min="2318" max="2318" width="2.42578125" style="8" customWidth="1"/>
    <col min="2319" max="2320" width="13.140625" style="8" customWidth="1"/>
    <col min="2321" max="2560" width="12.5703125" style="8"/>
    <col min="2561" max="2561" width="30.85546875" style="8" customWidth="1"/>
    <col min="2562" max="2566" width="15.7109375" style="8" customWidth="1"/>
    <col min="2567" max="2569" width="11.7109375" style="8" customWidth="1"/>
    <col min="2570" max="2570" width="11.140625" style="8" customWidth="1"/>
    <col min="2571" max="2571" width="9.28515625" style="8" customWidth="1"/>
    <col min="2572" max="2572" width="7.7109375" style="8" customWidth="1"/>
    <col min="2573" max="2573" width="13.140625" style="8" customWidth="1"/>
    <col min="2574" max="2574" width="2.42578125" style="8" customWidth="1"/>
    <col min="2575" max="2576" width="13.140625" style="8" customWidth="1"/>
    <col min="2577" max="2816" width="12.5703125" style="8"/>
    <col min="2817" max="2817" width="30.85546875" style="8" customWidth="1"/>
    <col min="2818" max="2822" width="15.7109375" style="8" customWidth="1"/>
    <col min="2823" max="2825" width="11.7109375" style="8" customWidth="1"/>
    <col min="2826" max="2826" width="11.140625" style="8" customWidth="1"/>
    <col min="2827" max="2827" width="9.28515625" style="8" customWidth="1"/>
    <col min="2828" max="2828" width="7.7109375" style="8" customWidth="1"/>
    <col min="2829" max="2829" width="13.140625" style="8" customWidth="1"/>
    <col min="2830" max="2830" width="2.42578125" style="8" customWidth="1"/>
    <col min="2831" max="2832" width="13.140625" style="8" customWidth="1"/>
    <col min="2833" max="3072" width="12.5703125" style="8"/>
    <col min="3073" max="3073" width="30.85546875" style="8" customWidth="1"/>
    <col min="3074" max="3078" width="15.7109375" style="8" customWidth="1"/>
    <col min="3079" max="3081" width="11.7109375" style="8" customWidth="1"/>
    <col min="3082" max="3082" width="11.140625" style="8" customWidth="1"/>
    <col min="3083" max="3083" width="9.28515625" style="8" customWidth="1"/>
    <col min="3084" max="3084" width="7.7109375" style="8" customWidth="1"/>
    <col min="3085" max="3085" width="13.140625" style="8" customWidth="1"/>
    <col min="3086" max="3086" width="2.42578125" style="8" customWidth="1"/>
    <col min="3087" max="3088" width="13.140625" style="8" customWidth="1"/>
    <col min="3089" max="3328" width="12.5703125" style="8"/>
    <col min="3329" max="3329" width="30.85546875" style="8" customWidth="1"/>
    <col min="3330" max="3334" width="15.7109375" style="8" customWidth="1"/>
    <col min="3335" max="3337" width="11.7109375" style="8" customWidth="1"/>
    <col min="3338" max="3338" width="11.140625" style="8" customWidth="1"/>
    <col min="3339" max="3339" width="9.28515625" style="8" customWidth="1"/>
    <col min="3340" max="3340" width="7.7109375" style="8" customWidth="1"/>
    <col min="3341" max="3341" width="13.140625" style="8" customWidth="1"/>
    <col min="3342" max="3342" width="2.42578125" style="8" customWidth="1"/>
    <col min="3343" max="3344" width="13.140625" style="8" customWidth="1"/>
    <col min="3345" max="3584" width="12.5703125" style="8"/>
    <col min="3585" max="3585" width="30.85546875" style="8" customWidth="1"/>
    <col min="3586" max="3590" width="15.7109375" style="8" customWidth="1"/>
    <col min="3591" max="3593" width="11.7109375" style="8" customWidth="1"/>
    <col min="3594" max="3594" width="11.140625" style="8" customWidth="1"/>
    <col min="3595" max="3595" width="9.28515625" style="8" customWidth="1"/>
    <col min="3596" max="3596" width="7.7109375" style="8" customWidth="1"/>
    <col min="3597" max="3597" width="13.140625" style="8" customWidth="1"/>
    <col min="3598" max="3598" width="2.42578125" style="8" customWidth="1"/>
    <col min="3599" max="3600" width="13.140625" style="8" customWidth="1"/>
    <col min="3601" max="3840" width="12.5703125" style="8"/>
    <col min="3841" max="3841" width="30.85546875" style="8" customWidth="1"/>
    <col min="3842" max="3846" width="15.7109375" style="8" customWidth="1"/>
    <col min="3847" max="3849" width="11.7109375" style="8" customWidth="1"/>
    <col min="3850" max="3850" width="11.140625" style="8" customWidth="1"/>
    <col min="3851" max="3851" width="9.28515625" style="8" customWidth="1"/>
    <col min="3852" max="3852" width="7.7109375" style="8" customWidth="1"/>
    <col min="3853" max="3853" width="13.140625" style="8" customWidth="1"/>
    <col min="3854" max="3854" width="2.42578125" style="8" customWidth="1"/>
    <col min="3855" max="3856" width="13.140625" style="8" customWidth="1"/>
    <col min="3857" max="4096" width="12.5703125" style="8"/>
    <col min="4097" max="4097" width="30.85546875" style="8" customWidth="1"/>
    <col min="4098" max="4102" width="15.7109375" style="8" customWidth="1"/>
    <col min="4103" max="4105" width="11.7109375" style="8" customWidth="1"/>
    <col min="4106" max="4106" width="11.140625" style="8" customWidth="1"/>
    <col min="4107" max="4107" width="9.28515625" style="8" customWidth="1"/>
    <col min="4108" max="4108" width="7.7109375" style="8" customWidth="1"/>
    <col min="4109" max="4109" width="13.140625" style="8" customWidth="1"/>
    <col min="4110" max="4110" width="2.42578125" style="8" customWidth="1"/>
    <col min="4111" max="4112" width="13.140625" style="8" customWidth="1"/>
    <col min="4113" max="4352" width="12.5703125" style="8"/>
    <col min="4353" max="4353" width="30.85546875" style="8" customWidth="1"/>
    <col min="4354" max="4358" width="15.7109375" style="8" customWidth="1"/>
    <col min="4359" max="4361" width="11.7109375" style="8" customWidth="1"/>
    <col min="4362" max="4362" width="11.140625" style="8" customWidth="1"/>
    <col min="4363" max="4363" width="9.28515625" style="8" customWidth="1"/>
    <col min="4364" max="4364" width="7.7109375" style="8" customWidth="1"/>
    <col min="4365" max="4365" width="13.140625" style="8" customWidth="1"/>
    <col min="4366" max="4366" width="2.42578125" style="8" customWidth="1"/>
    <col min="4367" max="4368" width="13.140625" style="8" customWidth="1"/>
    <col min="4369" max="4608" width="12.5703125" style="8"/>
    <col min="4609" max="4609" width="30.85546875" style="8" customWidth="1"/>
    <col min="4610" max="4614" width="15.7109375" style="8" customWidth="1"/>
    <col min="4615" max="4617" width="11.7109375" style="8" customWidth="1"/>
    <col min="4618" max="4618" width="11.140625" style="8" customWidth="1"/>
    <col min="4619" max="4619" width="9.28515625" style="8" customWidth="1"/>
    <col min="4620" max="4620" width="7.7109375" style="8" customWidth="1"/>
    <col min="4621" max="4621" width="13.140625" style="8" customWidth="1"/>
    <col min="4622" max="4622" width="2.42578125" style="8" customWidth="1"/>
    <col min="4623" max="4624" width="13.140625" style="8" customWidth="1"/>
    <col min="4625" max="4864" width="12.5703125" style="8"/>
    <col min="4865" max="4865" width="30.85546875" style="8" customWidth="1"/>
    <col min="4866" max="4870" width="15.7109375" style="8" customWidth="1"/>
    <col min="4871" max="4873" width="11.7109375" style="8" customWidth="1"/>
    <col min="4874" max="4874" width="11.140625" style="8" customWidth="1"/>
    <col min="4875" max="4875" width="9.28515625" style="8" customWidth="1"/>
    <col min="4876" max="4876" width="7.7109375" style="8" customWidth="1"/>
    <col min="4877" max="4877" width="13.140625" style="8" customWidth="1"/>
    <col min="4878" max="4878" width="2.42578125" style="8" customWidth="1"/>
    <col min="4879" max="4880" width="13.140625" style="8" customWidth="1"/>
    <col min="4881" max="5120" width="12.5703125" style="8"/>
    <col min="5121" max="5121" width="30.85546875" style="8" customWidth="1"/>
    <col min="5122" max="5126" width="15.7109375" style="8" customWidth="1"/>
    <col min="5127" max="5129" width="11.7109375" style="8" customWidth="1"/>
    <col min="5130" max="5130" width="11.140625" style="8" customWidth="1"/>
    <col min="5131" max="5131" width="9.28515625" style="8" customWidth="1"/>
    <col min="5132" max="5132" width="7.7109375" style="8" customWidth="1"/>
    <col min="5133" max="5133" width="13.140625" style="8" customWidth="1"/>
    <col min="5134" max="5134" width="2.42578125" style="8" customWidth="1"/>
    <col min="5135" max="5136" width="13.140625" style="8" customWidth="1"/>
    <col min="5137" max="5376" width="12.5703125" style="8"/>
    <col min="5377" max="5377" width="30.85546875" style="8" customWidth="1"/>
    <col min="5378" max="5382" width="15.7109375" style="8" customWidth="1"/>
    <col min="5383" max="5385" width="11.7109375" style="8" customWidth="1"/>
    <col min="5386" max="5386" width="11.140625" style="8" customWidth="1"/>
    <col min="5387" max="5387" width="9.28515625" style="8" customWidth="1"/>
    <col min="5388" max="5388" width="7.7109375" style="8" customWidth="1"/>
    <col min="5389" max="5389" width="13.140625" style="8" customWidth="1"/>
    <col min="5390" max="5390" width="2.42578125" style="8" customWidth="1"/>
    <col min="5391" max="5392" width="13.140625" style="8" customWidth="1"/>
    <col min="5393" max="5632" width="12.5703125" style="8"/>
    <col min="5633" max="5633" width="30.85546875" style="8" customWidth="1"/>
    <col min="5634" max="5638" width="15.7109375" style="8" customWidth="1"/>
    <col min="5639" max="5641" width="11.7109375" style="8" customWidth="1"/>
    <col min="5642" max="5642" width="11.140625" style="8" customWidth="1"/>
    <col min="5643" max="5643" width="9.28515625" style="8" customWidth="1"/>
    <col min="5644" max="5644" width="7.7109375" style="8" customWidth="1"/>
    <col min="5645" max="5645" width="13.140625" style="8" customWidth="1"/>
    <col min="5646" max="5646" width="2.42578125" style="8" customWidth="1"/>
    <col min="5647" max="5648" width="13.140625" style="8" customWidth="1"/>
    <col min="5649" max="5888" width="12.5703125" style="8"/>
    <col min="5889" max="5889" width="30.85546875" style="8" customWidth="1"/>
    <col min="5890" max="5894" width="15.7109375" style="8" customWidth="1"/>
    <col min="5895" max="5897" width="11.7109375" style="8" customWidth="1"/>
    <col min="5898" max="5898" width="11.140625" style="8" customWidth="1"/>
    <col min="5899" max="5899" width="9.28515625" style="8" customWidth="1"/>
    <col min="5900" max="5900" width="7.7109375" style="8" customWidth="1"/>
    <col min="5901" max="5901" width="13.140625" style="8" customWidth="1"/>
    <col min="5902" max="5902" width="2.42578125" style="8" customWidth="1"/>
    <col min="5903" max="5904" width="13.140625" style="8" customWidth="1"/>
    <col min="5905" max="6144" width="12.5703125" style="8"/>
    <col min="6145" max="6145" width="30.85546875" style="8" customWidth="1"/>
    <col min="6146" max="6150" width="15.7109375" style="8" customWidth="1"/>
    <col min="6151" max="6153" width="11.7109375" style="8" customWidth="1"/>
    <col min="6154" max="6154" width="11.140625" style="8" customWidth="1"/>
    <col min="6155" max="6155" width="9.28515625" style="8" customWidth="1"/>
    <col min="6156" max="6156" width="7.7109375" style="8" customWidth="1"/>
    <col min="6157" max="6157" width="13.140625" style="8" customWidth="1"/>
    <col min="6158" max="6158" width="2.42578125" style="8" customWidth="1"/>
    <col min="6159" max="6160" width="13.140625" style="8" customWidth="1"/>
    <col min="6161" max="6400" width="12.5703125" style="8"/>
    <col min="6401" max="6401" width="30.85546875" style="8" customWidth="1"/>
    <col min="6402" max="6406" width="15.7109375" style="8" customWidth="1"/>
    <col min="6407" max="6409" width="11.7109375" style="8" customWidth="1"/>
    <col min="6410" max="6410" width="11.140625" style="8" customWidth="1"/>
    <col min="6411" max="6411" width="9.28515625" style="8" customWidth="1"/>
    <col min="6412" max="6412" width="7.7109375" style="8" customWidth="1"/>
    <col min="6413" max="6413" width="13.140625" style="8" customWidth="1"/>
    <col min="6414" max="6414" width="2.42578125" style="8" customWidth="1"/>
    <col min="6415" max="6416" width="13.140625" style="8" customWidth="1"/>
    <col min="6417" max="6656" width="12.5703125" style="8"/>
    <col min="6657" max="6657" width="30.85546875" style="8" customWidth="1"/>
    <col min="6658" max="6662" width="15.7109375" style="8" customWidth="1"/>
    <col min="6663" max="6665" width="11.7109375" style="8" customWidth="1"/>
    <col min="6666" max="6666" width="11.140625" style="8" customWidth="1"/>
    <col min="6667" max="6667" width="9.28515625" style="8" customWidth="1"/>
    <col min="6668" max="6668" width="7.7109375" style="8" customWidth="1"/>
    <col min="6669" max="6669" width="13.140625" style="8" customWidth="1"/>
    <col min="6670" max="6670" width="2.42578125" style="8" customWidth="1"/>
    <col min="6671" max="6672" width="13.140625" style="8" customWidth="1"/>
    <col min="6673" max="6912" width="12.5703125" style="8"/>
    <col min="6913" max="6913" width="30.85546875" style="8" customWidth="1"/>
    <col min="6914" max="6918" width="15.7109375" style="8" customWidth="1"/>
    <col min="6919" max="6921" width="11.7109375" style="8" customWidth="1"/>
    <col min="6922" max="6922" width="11.140625" style="8" customWidth="1"/>
    <col min="6923" max="6923" width="9.28515625" style="8" customWidth="1"/>
    <col min="6924" max="6924" width="7.7109375" style="8" customWidth="1"/>
    <col min="6925" max="6925" width="13.140625" style="8" customWidth="1"/>
    <col min="6926" max="6926" width="2.42578125" style="8" customWidth="1"/>
    <col min="6927" max="6928" width="13.140625" style="8" customWidth="1"/>
    <col min="6929" max="7168" width="12.5703125" style="8"/>
    <col min="7169" max="7169" width="30.85546875" style="8" customWidth="1"/>
    <col min="7170" max="7174" width="15.7109375" style="8" customWidth="1"/>
    <col min="7175" max="7177" width="11.7109375" style="8" customWidth="1"/>
    <col min="7178" max="7178" width="11.140625" style="8" customWidth="1"/>
    <col min="7179" max="7179" width="9.28515625" style="8" customWidth="1"/>
    <col min="7180" max="7180" width="7.7109375" style="8" customWidth="1"/>
    <col min="7181" max="7181" width="13.140625" style="8" customWidth="1"/>
    <col min="7182" max="7182" width="2.42578125" style="8" customWidth="1"/>
    <col min="7183" max="7184" width="13.140625" style="8" customWidth="1"/>
    <col min="7185" max="7424" width="12.5703125" style="8"/>
    <col min="7425" max="7425" width="30.85546875" style="8" customWidth="1"/>
    <col min="7426" max="7430" width="15.7109375" style="8" customWidth="1"/>
    <col min="7431" max="7433" width="11.7109375" style="8" customWidth="1"/>
    <col min="7434" max="7434" width="11.140625" style="8" customWidth="1"/>
    <col min="7435" max="7435" width="9.28515625" style="8" customWidth="1"/>
    <col min="7436" max="7436" width="7.7109375" style="8" customWidth="1"/>
    <col min="7437" max="7437" width="13.140625" style="8" customWidth="1"/>
    <col min="7438" max="7438" width="2.42578125" style="8" customWidth="1"/>
    <col min="7439" max="7440" width="13.140625" style="8" customWidth="1"/>
    <col min="7441" max="7680" width="12.5703125" style="8"/>
    <col min="7681" max="7681" width="30.85546875" style="8" customWidth="1"/>
    <col min="7682" max="7686" width="15.7109375" style="8" customWidth="1"/>
    <col min="7687" max="7689" width="11.7109375" style="8" customWidth="1"/>
    <col min="7690" max="7690" width="11.140625" style="8" customWidth="1"/>
    <col min="7691" max="7691" width="9.28515625" style="8" customWidth="1"/>
    <col min="7692" max="7692" width="7.7109375" style="8" customWidth="1"/>
    <col min="7693" max="7693" width="13.140625" style="8" customWidth="1"/>
    <col min="7694" max="7694" width="2.42578125" style="8" customWidth="1"/>
    <col min="7695" max="7696" width="13.140625" style="8" customWidth="1"/>
    <col min="7697" max="7936" width="12.5703125" style="8"/>
    <col min="7937" max="7937" width="30.85546875" style="8" customWidth="1"/>
    <col min="7938" max="7942" width="15.7109375" style="8" customWidth="1"/>
    <col min="7943" max="7945" width="11.7109375" style="8" customWidth="1"/>
    <col min="7946" max="7946" width="11.140625" style="8" customWidth="1"/>
    <col min="7947" max="7947" width="9.28515625" style="8" customWidth="1"/>
    <col min="7948" max="7948" width="7.7109375" style="8" customWidth="1"/>
    <col min="7949" max="7949" width="13.140625" style="8" customWidth="1"/>
    <col min="7950" max="7950" width="2.42578125" style="8" customWidth="1"/>
    <col min="7951" max="7952" width="13.140625" style="8" customWidth="1"/>
    <col min="7953" max="8192" width="12.5703125" style="8"/>
    <col min="8193" max="8193" width="30.85546875" style="8" customWidth="1"/>
    <col min="8194" max="8198" width="15.7109375" style="8" customWidth="1"/>
    <col min="8199" max="8201" width="11.7109375" style="8" customWidth="1"/>
    <col min="8202" max="8202" width="11.140625" style="8" customWidth="1"/>
    <col min="8203" max="8203" width="9.28515625" style="8" customWidth="1"/>
    <col min="8204" max="8204" width="7.7109375" style="8" customWidth="1"/>
    <col min="8205" max="8205" width="13.140625" style="8" customWidth="1"/>
    <col min="8206" max="8206" width="2.42578125" style="8" customWidth="1"/>
    <col min="8207" max="8208" width="13.140625" style="8" customWidth="1"/>
    <col min="8209" max="8448" width="12.5703125" style="8"/>
    <col min="8449" max="8449" width="30.85546875" style="8" customWidth="1"/>
    <col min="8450" max="8454" width="15.7109375" style="8" customWidth="1"/>
    <col min="8455" max="8457" width="11.7109375" style="8" customWidth="1"/>
    <col min="8458" max="8458" width="11.140625" style="8" customWidth="1"/>
    <col min="8459" max="8459" width="9.28515625" style="8" customWidth="1"/>
    <col min="8460" max="8460" width="7.7109375" style="8" customWidth="1"/>
    <col min="8461" max="8461" width="13.140625" style="8" customWidth="1"/>
    <col min="8462" max="8462" width="2.42578125" style="8" customWidth="1"/>
    <col min="8463" max="8464" width="13.140625" style="8" customWidth="1"/>
    <col min="8465" max="8704" width="12.5703125" style="8"/>
    <col min="8705" max="8705" width="30.85546875" style="8" customWidth="1"/>
    <col min="8706" max="8710" width="15.7109375" style="8" customWidth="1"/>
    <col min="8711" max="8713" width="11.7109375" style="8" customWidth="1"/>
    <col min="8714" max="8714" width="11.140625" style="8" customWidth="1"/>
    <col min="8715" max="8715" width="9.28515625" style="8" customWidth="1"/>
    <col min="8716" max="8716" width="7.7109375" style="8" customWidth="1"/>
    <col min="8717" max="8717" width="13.140625" style="8" customWidth="1"/>
    <col min="8718" max="8718" width="2.42578125" style="8" customWidth="1"/>
    <col min="8719" max="8720" width="13.140625" style="8" customWidth="1"/>
    <col min="8721" max="8960" width="12.5703125" style="8"/>
    <col min="8961" max="8961" width="30.85546875" style="8" customWidth="1"/>
    <col min="8962" max="8966" width="15.7109375" style="8" customWidth="1"/>
    <col min="8967" max="8969" width="11.7109375" style="8" customWidth="1"/>
    <col min="8970" max="8970" width="11.140625" style="8" customWidth="1"/>
    <col min="8971" max="8971" width="9.28515625" style="8" customWidth="1"/>
    <col min="8972" max="8972" width="7.7109375" style="8" customWidth="1"/>
    <col min="8973" max="8973" width="13.140625" style="8" customWidth="1"/>
    <col min="8974" max="8974" width="2.42578125" style="8" customWidth="1"/>
    <col min="8975" max="8976" width="13.140625" style="8" customWidth="1"/>
    <col min="8977" max="9216" width="12.5703125" style="8"/>
    <col min="9217" max="9217" width="30.85546875" style="8" customWidth="1"/>
    <col min="9218" max="9222" width="15.7109375" style="8" customWidth="1"/>
    <col min="9223" max="9225" width="11.7109375" style="8" customWidth="1"/>
    <col min="9226" max="9226" width="11.140625" style="8" customWidth="1"/>
    <col min="9227" max="9227" width="9.28515625" style="8" customWidth="1"/>
    <col min="9228" max="9228" width="7.7109375" style="8" customWidth="1"/>
    <col min="9229" max="9229" width="13.140625" style="8" customWidth="1"/>
    <col min="9230" max="9230" width="2.42578125" style="8" customWidth="1"/>
    <col min="9231" max="9232" width="13.140625" style="8" customWidth="1"/>
    <col min="9233" max="9472" width="12.5703125" style="8"/>
    <col min="9473" max="9473" width="30.85546875" style="8" customWidth="1"/>
    <col min="9474" max="9478" width="15.7109375" style="8" customWidth="1"/>
    <col min="9479" max="9481" width="11.7109375" style="8" customWidth="1"/>
    <col min="9482" max="9482" width="11.140625" style="8" customWidth="1"/>
    <col min="9483" max="9483" width="9.28515625" style="8" customWidth="1"/>
    <col min="9484" max="9484" width="7.7109375" style="8" customWidth="1"/>
    <col min="9485" max="9485" width="13.140625" style="8" customWidth="1"/>
    <col min="9486" max="9486" width="2.42578125" style="8" customWidth="1"/>
    <col min="9487" max="9488" width="13.140625" style="8" customWidth="1"/>
    <col min="9489" max="9728" width="12.5703125" style="8"/>
    <col min="9729" max="9729" width="30.85546875" style="8" customWidth="1"/>
    <col min="9730" max="9734" width="15.7109375" style="8" customWidth="1"/>
    <col min="9735" max="9737" width="11.7109375" style="8" customWidth="1"/>
    <col min="9738" max="9738" width="11.140625" style="8" customWidth="1"/>
    <col min="9739" max="9739" width="9.28515625" style="8" customWidth="1"/>
    <col min="9740" max="9740" width="7.7109375" style="8" customWidth="1"/>
    <col min="9741" max="9741" width="13.140625" style="8" customWidth="1"/>
    <col min="9742" max="9742" width="2.42578125" style="8" customWidth="1"/>
    <col min="9743" max="9744" width="13.140625" style="8" customWidth="1"/>
    <col min="9745" max="9984" width="12.5703125" style="8"/>
    <col min="9985" max="9985" width="30.85546875" style="8" customWidth="1"/>
    <col min="9986" max="9990" width="15.7109375" style="8" customWidth="1"/>
    <col min="9991" max="9993" width="11.7109375" style="8" customWidth="1"/>
    <col min="9994" max="9994" width="11.140625" style="8" customWidth="1"/>
    <col min="9995" max="9995" width="9.28515625" style="8" customWidth="1"/>
    <col min="9996" max="9996" width="7.7109375" style="8" customWidth="1"/>
    <col min="9997" max="9997" width="13.140625" style="8" customWidth="1"/>
    <col min="9998" max="9998" width="2.42578125" style="8" customWidth="1"/>
    <col min="9999" max="10000" width="13.140625" style="8" customWidth="1"/>
    <col min="10001" max="10240" width="12.5703125" style="8"/>
    <col min="10241" max="10241" width="30.85546875" style="8" customWidth="1"/>
    <col min="10242" max="10246" width="15.7109375" style="8" customWidth="1"/>
    <col min="10247" max="10249" width="11.7109375" style="8" customWidth="1"/>
    <col min="10250" max="10250" width="11.140625" style="8" customWidth="1"/>
    <col min="10251" max="10251" width="9.28515625" style="8" customWidth="1"/>
    <col min="10252" max="10252" width="7.7109375" style="8" customWidth="1"/>
    <col min="10253" max="10253" width="13.140625" style="8" customWidth="1"/>
    <col min="10254" max="10254" width="2.42578125" style="8" customWidth="1"/>
    <col min="10255" max="10256" width="13.140625" style="8" customWidth="1"/>
    <col min="10257" max="10496" width="12.5703125" style="8"/>
    <col min="10497" max="10497" width="30.85546875" style="8" customWidth="1"/>
    <col min="10498" max="10502" width="15.7109375" style="8" customWidth="1"/>
    <col min="10503" max="10505" width="11.7109375" style="8" customWidth="1"/>
    <col min="10506" max="10506" width="11.140625" style="8" customWidth="1"/>
    <col min="10507" max="10507" width="9.28515625" style="8" customWidth="1"/>
    <col min="10508" max="10508" width="7.7109375" style="8" customWidth="1"/>
    <col min="10509" max="10509" width="13.140625" style="8" customWidth="1"/>
    <col min="10510" max="10510" width="2.42578125" style="8" customWidth="1"/>
    <col min="10511" max="10512" width="13.140625" style="8" customWidth="1"/>
    <col min="10513" max="10752" width="12.5703125" style="8"/>
    <col min="10753" max="10753" width="30.85546875" style="8" customWidth="1"/>
    <col min="10754" max="10758" width="15.7109375" style="8" customWidth="1"/>
    <col min="10759" max="10761" width="11.7109375" style="8" customWidth="1"/>
    <col min="10762" max="10762" width="11.140625" style="8" customWidth="1"/>
    <col min="10763" max="10763" width="9.28515625" style="8" customWidth="1"/>
    <col min="10764" max="10764" width="7.7109375" style="8" customWidth="1"/>
    <col min="10765" max="10765" width="13.140625" style="8" customWidth="1"/>
    <col min="10766" max="10766" width="2.42578125" style="8" customWidth="1"/>
    <col min="10767" max="10768" width="13.140625" style="8" customWidth="1"/>
    <col min="10769" max="11008" width="12.5703125" style="8"/>
    <col min="11009" max="11009" width="30.85546875" style="8" customWidth="1"/>
    <col min="11010" max="11014" width="15.7109375" style="8" customWidth="1"/>
    <col min="11015" max="11017" width="11.7109375" style="8" customWidth="1"/>
    <col min="11018" max="11018" width="11.140625" style="8" customWidth="1"/>
    <col min="11019" max="11019" width="9.28515625" style="8" customWidth="1"/>
    <col min="11020" max="11020" width="7.7109375" style="8" customWidth="1"/>
    <col min="11021" max="11021" width="13.140625" style="8" customWidth="1"/>
    <col min="11022" max="11022" width="2.42578125" style="8" customWidth="1"/>
    <col min="11023" max="11024" width="13.140625" style="8" customWidth="1"/>
    <col min="11025" max="11264" width="12.5703125" style="8"/>
    <col min="11265" max="11265" width="30.85546875" style="8" customWidth="1"/>
    <col min="11266" max="11270" width="15.7109375" style="8" customWidth="1"/>
    <col min="11271" max="11273" width="11.7109375" style="8" customWidth="1"/>
    <col min="11274" max="11274" width="11.140625" style="8" customWidth="1"/>
    <col min="11275" max="11275" width="9.28515625" style="8" customWidth="1"/>
    <col min="11276" max="11276" width="7.7109375" style="8" customWidth="1"/>
    <col min="11277" max="11277" width="13.140625" style="8" customWidth="1"/>
    <col min="11278" max="11278" width="2.42578125" style="8" customWidth="1"/>
    <col min="11279" max="11280" width="13.140625" style="8" customWidth="1"/>
    <col min="11281" max="11520" width="12.5703125" style="8"/>
    <col min="11521" max="11521" width="30.85546875" style="8" customWidth="1"/>
    <col min="11522" max="11526" width="15.7109375" style="8" customWidth="1"/>
    <col min="11527" max="11529" width="11.7109375" style="8" customWidth="1"/>
    <col min="11530" max="11530" width="11.140625" style="8" customWidth="1"/>
    <col min="11531" max="11531" width="9.28515625" style="8" customWidth="1"/>
    <col min="11532" max="11532" width="7.7109375" style="8" customWidth="1"/>
    <col min="11533" max="11533" width="13.140625" style="8" customWidth="1"/>
    <col min="11534" max="11534" width="2.42578125" style="8" customWidth="1"/>
    <col min="11535" max="11536" width="13.140625" style="8" customWidth="1"/>
    <col min="11537" max="11776" width="12.5703125" style="8"/>
    <col min="11777" max="11777" width="30.85546875" style="8" customWidth="1"/>
    <col min="11778" max="11782" width="15.7109375" style="8" customWidth="1"/>
    <col min="11783" max="11785" width="11.7109375" style="8" customWidth="1"/>
    <col min="11786" max="11786" width="11.140625" style="8" customWidth="1"/>
    <col min="11787" max="11787" width="9.28515625" style="8" customWidth="1"/>
    <col min="11788" max="11788" width="7.7109375" style="8" customWidth="1"/>
    <col min="11789" max="11789" width="13.140625" style="8" customWidth="1"/>
    <col min="11790" max="11790" width="2.42578125" style="8" customWidth="1"/>
    <col min="11791" max="11792" width="13.140625" style="8" customWidth="1"/>
    <col min="11793" max="12032" width="12.5703125" style="8"/>
    <col min="12033" max="12033" width="30.85546875" style="8" customWidth="1"/>
    <col min="12034" max="12038" width="15.7109375" style="8" customWidth="1"/>
    <col min="12039" max="12041" width="11.7109375" style="8" customWidth="1"/>
    <col min="12042" max="12042" width="11.140625" style="8" customWidth="1"/>
    <col min="12043" max="12043" width="9.28515625" style="8" customWidth="1"/>
    <col min="12044" max="12044" width="7.7109375" style="8" customWidth="1"/>
    <col min="12045" max="12045" width="13.140625" style="8" customWidth="1"/>
    <col min="12046" max="12046" width="2.42578125" style="8" customWidth="1"/>
    <col min="12047" max="12048" width="13.140625" style="8" customWidth="1"/>
    <col min="12049" max="12288" width="12.5703125" style="8"/>
    <col min="12289" max="12289" width="30.85546875" style="8" customWidth="1"/>
    <col min="12290" max="12294" width="15.7109375" style="8" customWidth="1"/>
    <col min="12295" max="12297" width="11.7109375" style="8" customWidth="1"/>
    <col min="12298" max="12298" width="11.140625" style="8" customWidth="1"/>
    <col min="12299" max="12299" width="9.28515625" style="8" customWidth="1"/>
    <col min="12300" max="12300" width="7.7109375" style="8" customWidth="1"/>
    <col min="12301" max="12301" width="13.140625" style="8" customWidth="1"/>
    <col min="12302" max="12302" width="2.42578125" style="8" customWidth="1"/>
    <col min="12303" max="12304" width="13.140625" style="8" customWidth="1"/>
    <col min="12305" max="12544" width="12.5703125" style="8"/>
    <col min="12545" max="12545" width="30.85546875" style="8" customWidth="1"/>
    <col min="12546" max="12550" width="15.7109375" style="8" customWidth="1"/>
    <col min="12551" max="12553" width="11.7109375" style="8" customWidth="1"/>
    <col min="12554" max="12554" width="11.140625" style="8" customWidth="1"/>
    <col min="12555" max="12555" width="9.28515625" style="8" customWidth="1"/>
    <col min="12556" max="12556" width="7.7109375" style="8" customWidth="1"/>
    <col min="12557" max="12557" width="13.140625" style="8" customWidth="1"/>
    <col min="12558" max="12558" width="2.42578125" style="8" customWidth="1"/>
    <col min="12559" max="12560" width="13.140625" style="8" customWidth="1"/>
    <col min="12561" max="12800" width="12.5703125" style="8"/>
    <col min="12801" max="12801" width="30.85546875" style="8" customWidth="1"/>
    <col min="12802" max="12806" width="15.7109375" style="8" customWidth="1"/>
    <col min="12807" max="12809" width="11.7109375" style="8" customWidth="1"/>
    <col min="12810" max="12810" width="11.140625" style="8" customWidth="1"/>
    <col min="12811" max="12811" width="9.28515625" style="8" customWidth="1"/>
    <col min="12812" max="12812" width="7.7109375" style="8" customWidth="1"/>
    <col min="12813" max="12813" width="13.140625" style="8" customWidth="1"/>
    <col min="12814" max="12814" width="2.42578125" style="8" customWidth="1"/>
    <col min="12815" max="12816" width="13.140625" style="8" customWidth="1"/>
    <col min="12817" max="13056" width="12.5703125" style="8"/>
    <col min="13057" max="13057" width="30.85546875" style="8" customWidth="1"/>
    <col min="13058" max="13062" width="15.7109375" style="8" customWidth="1"/>
    <col min="13063" max="13065" width="11.7109375" style="8" customWidth="1"/>
    <col min="13066" max="13066" width="11.140625" style="8" customWidth="1"/>
    <col min="13067" max="13067" width="9.28515625" style="8" customWidth="1"/>
    <col min="13068" max="13068" width="7.7109375" style="8" customWidth="1"/>
    <col min="13069" max="13069" width="13.140625" style="8" customWidth="1"/>
    <col min="13070" max="13070" width="2.42578125" style="8" customWidth="1"/>
    <col min="13071" max="13072" width="13.140625" style="8" customWidth="1"/>
    <col min="13073" max="13312" width="12.5703125" style="8"/>
    <col min="13313" max="13313" width="30.85546875" style="8" customWidth="1"/>
    <col min="13314" max="13318" width="15.7109375" style="8" customWidth="1"/>
    <col min="13319" max="13321" width="11.7109375" style="8" customWidth="1"/>
    <col min="13322" max="13322" width="11.140625" style="8" customWidth="1"/>
    <col min="13323" max="13323" width="9.28515625" style="8" customWidth="1"/>
    <col min="13324" max="13324" width="7.7109375" style="8" customWidth="1"/>
    <col min="13325" max="13325" width="13.140625" style="8" customWidth="1"/>
    <col min="13326" max="13326" width="2.42578125" style="8" customWidth="1"/>
    <col min="13327" max="13328" width="13.140625" style="8" customWidth="1"/>
    <col min="13329" max="13568" width="12.5703125" style="8"/>
    <col min="13569" max="13569" width="30.85546875" style="8" customWidth="1"/>
    <col min="13570" max="13574" width="15.7109375" style="8" customWidth="1"/>
    <col min="13575" max="13577" width="11.7109375" style="8" customWidth="1"/>
    <col min="13578" max="13578" width="11.140625" style="8" customWidth="1"/>
    <col min="13579" max="13579" width="9.28515625" style="8" customWidth="1"/>
    <col min="13580" max="13580" width="7.7109375" style="8" customWidth="1"/>
    <col min="13581" max="13581" width="13.140625" style="8" customWidth="1"/>
    <col min="13582" max="13582" width="2.42578125" style="8" customWidth="1"/>
    <col min="13583" max="13584" width="13.140625" style="8" customWidth="1"/>
    <col min="13585" max="13824" width="12.5703125" style="8"/>
    <col min="13825" max="13825" width="30.85546875" style="8" customWidth="1"/>
    <col min="13826" max="13830" width="15.7109375" style="8" customWidth="1"/>
    <col min="13831" max="13833" width="11.7109375" style="8" customWidth="1"/>
    <col min="13834" max="13834" width="11.140625" style="8" customWidth="1"/>
    <col min="13835" max="13835" width="9.28515625" style="8" customWidth="1"/>
    <col min="13836" max="13836" width="7.7109375" style="8" customWidth="1"/>
    <col min="13837" max="13837" width="13.140625" style="8" customWidth="1"/>
    <col min="13838" max="13838" width="2.42578125" style="8" customWidth="1"/>
    <col min="13839" max="13840" width="13.140625" style="8" customWidth="1"/>
    <col min="13841" max="14080" width="12.5703125" style="8"/>
    <col min="14081" max="14081" width="30.85546875" style="8" customWidth="1"/>
    <col min="14082" max="14086" width="15.7109375" style="8" customWidth="1"/>
    <col min="14087" max="14089" width="11.7109375" style="8" customWidth="1"/>
    <col min="14090" max="14090" width="11.140625" style="8" customWidth="1"/>
    <col min="14091" max="14091" width="9.28515625" style="8" customWidth="1"/>
    <col min="14092" max="14092" width="7.7109375" style="8" customWidth="1"/>
    <col min="14093" max="14093" width="13.140625" style="8" customWidth="1"/>
    <col min="14094" max="14094" width="2.42578125" style="8" customWidth="1"/>
    <col min="14095" max="14096" width="13.140625" style="8" customWidth="1"/>
    <col min="14097" max="14336" width="12.5703125" style="8"/>
    <col min="14337" max="14337" width="30.85546875" style="8" customWidth="1"/>
    <col min="14338" max="14342" width="15.7109375" style="8" customWidth="1"/>
    <col min="14343" max="14345" width="11.7109375" style="8" customWidth="1"/>
    <col min="14346" max="14346" width="11.140625" style="8" customWidth="1"/>
    <col min="14347" max="14347" width="9.28515625" style="8" customWidth="1"/>
    <col min="14348" max="14348" width="7.7109375" style="8" customWidth="1"/>
    <col min="14349" max="14349" width="13.140625" style="8" customWidth="1"/>
    <col min="14350" max="14350" width="2.42578125" style="8" customWidth="1"/>
    <col min="14351" max="14352" width="13.140625" style="8" customWidth="1"/>
    <col min="14353" max="14592" width="12.5703125" style="8"/>
    <col min="14593" max="14593" width="30.85546875" style="8" customWidth="1"/>
    <col min="14594" max="14598" width="15.7109375" style="8" customWidth="1"/>
    <col min="14599" max="14601" width="11.7109375" style="8" customWidth="1"/>
    <col min="14602" max="14602" width="11.140625" style="8" customWidth="1"/>
    <col min="14603" max="14603" width="9.28515625" style="8" customWidth="1"/>
    <col min="14604" max="14604" width="7.7109375" style="8" customWidth="1"/>
    <col min="14605" max="14605" width="13.140625" style="8" customWidth="1"/>
    <col min="14606" max="14606" width="2.42578125" style="8" customWidth="1"/>
    <col min="14607" max="14608" width="13.140625" style="8" customWidth="1"/>
    <col min="14609" max="14848" width="12.5703125" style="8"/>
    <col min="14849" max="14849" width="30.85546875" style="8" customWidth="1"/>
    <col min="14850" max="14854" width="15.7109375" style="8" customWidth="1"/>
    <col min="14855" max="14857" width="11.7109375" style="8" customWidth="1"/>
    <col min="14858" max="14858" width="11.140625" style="8" customWidth="1"/>
    <col min="14859" max="14859" width="9.28515625" style="8" customWidth="1"/>
    <col min="14860" max="14860" width="7.7109375" style="8" customWidth="1"/>
    <col min="14861" max="14861" width="13.140625" style="8" customWidth="1"/>
    <col min="14862" max="14862" width="2.42578125" style="8" customWidth="1"/>
    <col min="14863" max="14864" width="13.140625" style="8" customWidth="1"/>
    <col min="14865" max="15104" width="12.5703125" style="8"/>
    <col min="15105" max="15105" width="30.85546875" style="8" customWidth="1"/>
    <col min="15106" max="15110" width="15.7109375" style="8" customWidth="1"/>
    <col min="15111" max="15113" width="11.7109375" style="8" customWidth="1"/>
    <col min="15114" max="15114" width="11.140625" style="8" customWidth="1"/>
    <col min="15115" max="15115" width="9.28515625" style="8" customWidth="1"/>
    <col min="15116" max="15116" width="7.7109375" style="8" customWidth="1"/>
    <col min="15117" max="15117" width="13.140625" style="8" customWidth="1"/>
    <col min="15118" max="15118" width="2.42578125" style="8" customWidth="1"/>
    <col min="15119" max="15120" width="13.140625" style="8" customWidth="1"/>
    <col min="15121" max="15360" width="12.5703125" style="8"/>
    <col min="15361" max="15361" width="30.85546875" style="8" customWidth="1"/>
    <col min="15362" max="15366" width="15.7109375" style="8" customWidth="1"/>
    <col min="15367" max="15369" width="11.7109375" style="8" customWidth="1"/>
    <col min="15370" max="15370" width="11.140625" style="8" customWidth="1"/>
    <col min="15371" max="15371" width="9.28515625" style="8" customWidth="1"/>
    <col min="15372" max="15372" width="7.7109375" style="8" customWidth="1"/>
    <col min="15373" max="15373" width="13.140625" style="8" customWidth="1"/>
    <col min="15374" max="15374" width="2.42578125" style="8" customWidth="1"/>
    <col min="15375" max="15376" width="13.140625" style="8" customWidth="1"/>
    <col min="15377" max="15616" width="12.5703125" style="8"/>
    <col min="15617" max="15617" width="30.85546875" style="8" customWidth="1"/>
    <col min="15618" max="15622" width="15.7109375" style="8" customWidth="1"/>
    <col min="15623" max="15625" width="11.7109375" style="8" customWidth="1"/>
    <col min="15626" max="15626" width="11.140625" style="8" customWidth="1"/>
    <col min="15627" max="15627" width="9.28515625" style="8" customWidth="1"/>
    <col min="15628" max="15628" width="7.7109375" style="8" customWidth="1"/>
    <col min="15629" max="15629" width="13.140625" style="8" customWidth="1"/>
    <col min="15630" max="15630" width="2.42578125" style="8" customWidth="1"/>
    <col min="15631" max="15632" width="13.140625" style="8" customWidth="1"/>
    <col min="15633" max="15872" width="12.5703125" style="8"/>
    <col min="15873" max="15873" width="30.85546875" style="8" customWidth="1"/>
    <col min="15874" max="15878" width="15.7109375" style="8" customWidth="1"/>
    <col min="15879" max="15881" width="11.7109375" style="8" customWidth="1"/>
    <col min="15882" max="15882" width="11.140625" style="8" customWidth="1"/>
    <col min="15883" max="15883" width="9.28515625" style="8" customWidth="1"/>
    <col min="15884" max="15884" width="7.7109375" style="8" customWidth="1"/>
    <col min="15885" max="15885" width="13.140625" style="8" customWidth="1"/>
    <col min="15886" max="15886" width="2.42578125" style="8" customWidth="1"/>
    <col min="15887" max="15888" width="13.140625" style="8" customWidth="1"/>
    <col min="15889" max="16128" width="12.5703125" style="8"/>
    <col min="16129" max="16129" width="30.85546875" style="8" customWidth="1"/>
    <col min="16130" max="16134" width="15.7109375" style="8" customWidth="1"/>
    <col min="16135" max="16137" width="11.7109375" style="8" customWidth="1"/>
    <col min="16138" max="16138" width="11.140625" style="8" customWidth="1"/>
    <col min="16139" max="16139" width="9.28515625" style="8" customWidth="1"/>
    <col min="16140" max="16140" width="7.7109375" style="8" customWidth="1"/>
    <col min="16141" max="16141" width="13.140625" style="8" customWidth="1"/>
    <col min="16142" max="16142" width="2.42578125" style="8" customWidth="1"/>
    <col min="16143" max="16144" width="13.140625" style="8" customWidth="1"/>
    <col min="16145" max="16384" width="12.5703125" style="8"/>
  </cols>
  <sheetData>
    <row r="1" spans="1:22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22" s="3" customFormat="1" ht="12.75" customHeight="1" x14ac:dyDescent="0.15">
      <c r="A2" s="1" t="str">
        <f>CONCATENATE("COMUNA: ",[1]NOMBRE!B2," - ","( ",[1]NOMBRE!C2,[1]NOMBRE!D2,[1]NOMBRE!E2,[1]NOMBRE!F2,[1]NOMBRE!G2," )")</f>
        <v>COMUNA: LINARES  - ( 07401 )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22" s="3" customFormat="1" ht="12.75" customHeight="1" x14ac:dyDescent="0.2">
      <c r="A3" s="1" t="str">
        <f>CONCATENATE("ESTABLECIMIENTO: ",[1]NOMBRE!B3," - ","( ",[1]NOMBRE!C3,[1]NOMBRE!D3,[1]NOMBRE!E3,[1]NOMBRE!F3,[1]NOMBRE!G3," )")</f>
        <v>ESTABLECIMIENTO: HOSPITAL DE LINARES  - ( 16108 )</v>
      </c>
      <c r="B3" s="2"/>
      <c r="C3" s="2"/>
      <c r="D3" s="4"/>
      <c r="E3" s="2"/>
      <c r="F3" s="2"/>
      <c r="G3" s="2"/>
      <c r="H3" s="2"/>
      <c r="I3" s="2"/>
      <c r="J3" s="2"/>
      <c r="K3" s="2"/>
    </row>
    <row r="4" spans="1:22" s="3" customFormat="1" ht="12.75" customHeight="1" x14ac:dyDescent="0.15">
      <c r="A4" s="1" t="str">
        <f>CONCATENATE("MES: ",[1]NOMBRE!B6," - ","( ",[1]NOMBRE!C6,[1]NOMBRE!D6," )")</f>
        <v>MES: ENERO - ( 01 )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22" s="3" customFormat="1" ht="12.75" customHeight="1" x14ac:dyDescent="0.15">
      <c r="A5" s="1" t="str">
        <f>CONCATENATE("AÑO: ",[1]NOMBRE!B7)</f>
        <v>AÑO: 2011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22" ht="39.950000000000003" customHeight="1" x14ac:dyDescent="0.2">
      <c r="A6" s="46" t="s">
        <v>1</v>
      </c>
      <c r="B6" s="46"/>
      <c r="C6" s="46"/>
      <c r="D6" s="46"/>
      <c r="E6" s="46"/>
      <c r="F6" s="46"/>
      <c r="G6" s="5"/>
      <c r="H6" s="5"/>
      <c r="I6" s="5"/>
      <c r="J6" s="6"/>
      <c r="K6" s="6"/>
      <c r="L6" s="6"/>
      <c r="M6" s="6"/>
      <c r="N6" s="7"/>
      <c r="O6" s="7"/>
      <c r="P6" s="7"/>
      <c r="Q6" s="7"/>
      <c r="R6" s="7"/>
      <c r="S6" s="7"/>
      <c r="T6" s="7"/>
      <c r="U6" s="7"/>
      <c r="V6" s="7"/>
    </row>
    <row r="7" spans="1:22" ht="45" customHeight="1" x14ac:dyDescent="0.2">
      <c r="A7" s="9" t="s">
        <v>2</v>
      </c>
      <c r="B7" s="10"/>
      <c r="C7" s="10"/>
      <c r="D7" s="10"/>
      <c r="E7" s="10"/>
      <c r="F7" s="10"/>
      <c r="G7" s="10"/>
      <c r="H7" s="10"/>
      <c r="I7" s="11"/>
    </row>
    <row r="8" spans="1:22" ht="14.25" customHeight="1" x14ac:dyDescent="0.2">
      <c r="A8" s="47" t="s">
        <v>3</v>
      </c>
      <c r="B8" s="47" t="s">
        <v>4</v>
      </c>
      <c r="C8" s="50" t="s">
        <v>5</v>
      </c>
      <c r="D8" s="50"/>
      <c r="E8" s="50"/>
      <c r="F8" s="50"/>
      <c r="H8" s="13"/>
      <c r="I8" s="13"/>
    </row>
    <row r="9" spans="1:22" ht="14.25" x14ac:dyDescent="0.2">
      <c r="A9" s="48"/>
      <c r="B9" s="48"/>
      <c r="C9" s="50" t="s">
        <v>6</v>
      </c>
      <c r="D9" s="50"/>
      <c r="E9" s="50" t="s">
        <v>7</v>
      </c>
      <c r="F9" s="50"/>
      <c r="G9" s="13"/>
      <c r="H9" s="13"/>
      <c r="I9" s="13"/>
    </row>
    <row r="10" spans="1:22" ht="21" x14ac:dyDescent="0.2">
      <c r="A10" s="49"/>
      <c r="B10" s="49"/>
      <c r="C10" s="14" t="s">
        <v>8</v>
      </c>
      <c r="D10" s="15" t="s">
        <v>9</v>
      </c>
      <c r="E10" s="14" t="s">
        <v>8</v>
      </c>
      <c r="F10" s="15" t="s">
        <v>9</v>
      </c>
      <c r="G10" s="13"/>
      <c r="H10" s="13"/>
      <c r="I10" s="13"/>
    </row>
    <row r="11" spans="1:22" ht="15.95" customHeight="1" x14ac:dyDescent="0.2">
      <c r="A11" s="16" t="s">
        <v>10</v>
      </c>
      <c r="B11" s="17">
        <f>SUM(B12:B13)</f>
        <v>0</v>
      </c>
      <c r="C11" s="18">
        <f>SUM(C12:C13)</f>
        <v>0</v>
      </c>
      <c r="D11" s="19">
        <f>SUM(D12:D13)</f>
        <v>0</v>
      </c>
      <c r="E11" s="18">
        <f>SUM(E12:E13)</f>
        <v>0</v>
      </c>
      <c r="F11" s="19">
        <f>SUM(F12:F13)</f>
        <v>0</v>
      </c>
      <c r="G11" s="13"/>
      <c r="H11" s="13"/>
      <c r="I11" s="13"/>
    </row>
    <row r="12" spans="1:22" ht="15.95" customHeight="1" x14ac:dyDescent="0.2">
      <c r="A12" s="20" t="s">
        <v>11</v>
      </c>
      <c r="B12" s="21"/>
      <c r="C12" s="21"/>
      <c r="D12" s="22"/>
      <c r="E12" s="21"/>
      <c r="F12" s="22"/>
      <c r="G12" s="13"/>
      <c r="H12" s="13"/>
      <c r="I12" s="13"/>
    </row>
    <row r="13" spans="1:22" ht="15.95" customHeight="1" x14ac:dyDescent="0.2">
      <c r="A13" s="23" t="s">
        <v>12</v>
      </c>
      <c r="B13" s="24"/>
      <c r="C13" s="24"/>
      <c r="D13" s="25"/>
      <c r="E13" s="24"/>
      <c r="F13" s="25"/>
      <c r="G13" s="13"/>
      <c r="H13" s="13"/>
      <c r="I13" s="13"/>
    </row>
    <row r="14" spans="1:22" ht="15.95" customHeight="1" x14ac:dyDescent="0.2">
      <c r="A14" s="26" t="s">
        <v>3</v>
      </c>
      <c r="B14" s="17">
        <f>SUM(B15:B20)</f>
        <v>0</v>
      </c>
      <c r="C14" s="18">
        <f>SUM(C15:C20)</f>
        <v>0</v>
      </c>
      <c r="D14" s="19">
        <f>SUM(D15:D20)</f>
        <v>0</v>
      </c>
      <c r="E14" s="18">
        <f>SUM(E15:E20)</f>
        <v>0</v>
      </c>
      <c r="F14" s="19">
        <f>SUM(F15:F20)</f>
        <v>0</v>
      </c>
      <c r="G14" s="13"/>
      <c r="H14" s="13"/>
      <c r="I14" s="13"/>
    </row>
    <row r="15" spans="1:22" ht="15.95" customHeight="1" x14ac:dyDescent="0.2">
      <c r="A15" s="27" t="s">
        <v>13</v>
      </c>
      <c r="B15" s="21"/>
      <c r="C15" s="21"/>
      <c r="D15" s="21"/>
      <c r="E15" s="21"/>
      <c r="F15" s="22"/>
      <c r="G15" s="13"/>
      <c r="H15" s="13"/>
      <c r="I15" s="13"/>
    </row>
    <row r="16" spans="1:22" ht="15.95" customHeight="1" x14ac:dyDescent="0.2">
      <c r="A16" s="28" t="s">
        <v>14</v>
      </c>
      <c r="B16" s="29"/>
      <c r="C16" s="29"/>
      <c r="D16" s="29"/>
      <c r="E16" s="29"/>
      <c r="F16" s="30"/>
      <c r="G16" s="13"/>
      <c r="H16" s="13"/>
      <c r="I16" s="13"/>
    </row>
    <row r="17" spans="1:9" ht="15.95" customHeight="1" x14ac:dyDescent="0.2">
      <c r="A17" s="28" t="s">
        <v>15</v>
      </c>
      <c r="B17" s="29"/>
      <c r="C17" s="29"/>
      <c r="D17" s="29"/>
      <c r="E17" s="29"/>
      <c r="F17" s="30"/>
      <c r="G17" s="13"/>
      <c r="H17" s="13"/>
      <c r="I17" s="13"/>
    </row>
    <row r="18" spans="1:9" ht="15.95" customHeight="1" x14ac:dyDescent="0.2">
      <c r="A18" s="28" t="s">
        <v>16</v>
      </c>
      <c r="B18" s="29"/>
      <c r="C18" s="29"/>
      <c r="D18" s="29"/>
      <c r="E18" s="29"/>
      <c r="F18" s="30"/>
      <c r="G18" s="13"/>
      <c r="H18" s="13"/>
      <c r="I18" s="13"/>
    </row>
    <row r="19" spans="1:9" ht="15.95" customHeight="1" x14ac:dyDescent="0.2">
      <c r="A19" s="28" t="s">
        <v>17</v>
      </c>
      <c r="B19" s="29"/>
      <c r="C19" s="29"/>
      <c r="D19" s="29"/>
      <c r="E19" s="29"/>
      <c r="F19" s="30"/>
      <c r="G19" s="13"/>
      <c r="H19" s="13"/>
      <c r="I19" s="13"/>
    </row>
    <row r="20" spans="1:9" ht="15.95" customHeight="1" x14ac:dyDescent="0.2">
      <c r="A20" s="31" t="s">
        <v>18</v>
      </c>
      <c r="B20" s="24"/>
      <c r="C20" s="24"/>
      <c r="D20" s="24"/>
      <c r="E20" s="24"/>
      <c r="F20" s="25"/>
      <c r="G20" s="13"/>
      <c r="H20" s="13"/>
      <c r="I20" s="13"/>
    </row>
    <row r="21" spans="1:9" ht="30" customHeight="1" x14ac:dyDescent="0.2">
      <c r="A21" s="9" t="s">
        <v>19</v>
      </c>
      <c r="B21" s="32"/>
      <c r="C21" s="33"/>
      <c r="D21" s="33"/>
      <c r="E21" s="33"/>
      <c r="F21" s="33"/>
      <c r="G21" s="33"/>
      <c r="H21" s="33"/>
      <c r="I21" s="33"/>
    </row>
    <row r="22" spans="1:9" ht="33" customHeight="1" x14ac:dyDescent="0.2">
      <c r="A22" s="47" t="s">
        <v>20</v>
      </c>
      <c r="B22" s="51" t="s">
        <v>4</v>
      </c>
      <c r="C22" s="53" t="s">
        <v>5</v>
      </c>
      <c r="D22" s="54"/>
      <c r="E22" s="34"/>
      <c r="G22" s="13"/>
      <c r="H22" s="13"/>
      <c r="I22" s="13"/>
    </row>
    <row r="23" spans="1:9" ht="14.25" x14ac:dyDescent="0.2">
      <c r="A23" s="49"/>
      <c r="B23" s="52"/>
      <c r="C23" s="35" t="s">
        <v>6</v>
      </c>
      <c r="D23" s="36" t="s">
        <v>7</v>
      </c>
      <c r="E23" s="34"/>
      <c r="G23" s="13"/>
      <c r="H23" s="13"/>
      <c r="I23" s="13"/>
    </row>
    <row r="24" spans="1:9" ht="14.25" x14ac:dyDescent="0.2">
      <c r="A24" s="37" t="s">
        <v>21</v>
      </c>
      <c r="B24" s="18">
        <f>SUM(B25:B93)</f>
        <v>1672</v>
      </c>
      <c r="C24" s="18">
        <f>SUM(C25:C93)</f>
        <v>1110.9761904730001</v>
      </c>
      <c r="D24" s="19">
        <f>SUM(D25:D93)</f>
        <v>1001.35714286</v>
      </c>
      <c r="F24" s="13"/>
      <c r="G24" s="13"/>
      <c r="H24" s="13"/>
      <c r="I24" s="13"/>
    </row>
    <row r="25" spans="1:9" ht="14.25" x14ac:dyDescent="0.2">
      <c r="A25" s="38" t="s">
        <v>13</v>
      </c>
      <c r="B25" s="21">
        <v>209</v>
      </c>
      <c r="C25" s="21">
        <v>22.75</v>
      </c>
      <c r="D25" s="22">
        <v>17.5</v>
      </c>
      <c r="F25" s="13"/>
      <c r="G25" s="13"/>
      <c r="H25" s="13"/>
      <c r="I25" s="13"/>
    </row>
    <row r="26" spans="1:9" ht="14.25" x14ac:dyDescent="0.2">
      <c r="A26" s="39" t="s">
        <v>16</v>
      </c>
      <c r="B26" s="29">
        <v>253</v>
      </c>
      <c r="C26" s="29">
        <v>67.5</v>
      </c>
      <c r="D26" s="30">
        <v>75.25</v>
      </c>
      <c r="F26" s="13"/>
      <c r="G26" s="13"/>
      <c r="H26" s="13"/>
      <c r="I26" s="13"/>
    </row>
    <row r="27" spans="1:9" ht="14.25" x14ac:dyDescent="0.2">
      <c r="A27" s="39" t="s">
        <v>22</v>
      </c>
      <c r="B27" s="29">
        <v>55</v>
      </c>
      <c r="C27" s="29">
        <v>26</v>
      </c>
      <c r="D27" s="30">
        <v>31.33333</v>
      </c>
      <c r="F27" s="13"/>
      <c r="G27" s="13"/>
      <c r="H27" s="13"/>
      <c r="I27" s="13"/>
    </row>
    <row r="28" spans="1:9" ht="14.25" x14ac:dyDescent="0.2">
      <c r="A28" s="39" t="s">
        <v>23</v>
      </c>
      <c r="B28" s="29"/>
      <c r="C28" s="29">
        <v>31.5</v>
      </c>
      <c r="D28" s="30">
        <v>19</v>
      </c>
      <c r="F28" s="13"/>
      <c r="G28" s="13"/>
      <c r="H28" s="13"/>
      <c r="I28" s="13"/>
    </row>
    <row r="29" spans="1:9" ht="14.25" x14ac:dyDescent="0.2">
      <c r="A29" s="39" t="s">
        <v>24</v>
      </c>
      <c r="B29" s="29"/>
      <c r="C29" s="29">
        <v>32.5</v>
      </c>
      <c r="D29" s="30">
        <v>34.5</v>
      </c>
      <c r="F29" s="13"/>
      <c r="G29" s="13"/>
      <c r="H29" s="13"/>
      <c r="I29" s="13"/>
    </row>
    <row r="30" spans="1:9" ht="14.25" x14ac:dyDescent="0.2">
      <c r="A30" s="39" t="s">
        <v>25</v>
      </c>
      <c r="B30" s="29">
        <v>11</v>
      </c>
      <c r="C30" s="29">
        <v>16</v>
      </c>
      <c r="D30" s="30">
        <v>11.75</v>
      </c>
      <c r="F30" s="13"/>
      <c r="G30" s="13"/>
      <c r="H30" s="13"/>
      <c r="I30" s="13"/>
    </row>
    <row r="31" spans="1:9" ht="14.25" x14ac:dyDescent="0.2">
      <c r="A31" s="39" t="s">
        <v>26</v>
      </c>
      <c r="B31" s="29">
        <v>77</v>
      </c>
      <c r="C31" s="29">
        <v>118.25</v>
      </c>
      <c r="D31" s="30">
        <v>100</v>
      </c>
      <c r="F31" s="13"/>
      <c r="G31" s="13"/>
      <c r="H31" s="13"/>
      <c r="I31" s="13"/>
    </row>
    <row r="32" spans="1:9" ht="14.25" x14ac:dyDescent="0.2">
      <c r="A32" s="39" t="s">
        <v>27</v>
      </c>
      <c r="B32" s="29"/>
      <c r="C32" s="29">
        <v>12</v>
      </c>
      <c r="D32" s="30">
        <v>11</v>
      </c>
      <c r="F32" s="13"/>
      <c r="G32" s="13"/>
      <c r="H32" s="13"/>
      <c r="I32" s="13"/>
    </row>
    <row r="33" spans="1:9" ht="14.25" x14ac:dyDescent="0.2">
      <c r="A33" s="39" t="s">
        <v>28</v>
      </c>
      <c r="B33" s="29"/>
      <c r="C33" s="29">
        <v>62</v>
      </c>
      <c r="D33" s="30">
        <v>42.75</v>
      </c>
      <c r="F33" s="13"/>
      <c r="G33" s="13"/>
      <c r="H33" s="13"/>
      <c r="I33" s="13"/>
    </row>
    <row r="34" spans="1:9" ht="14.25" x14ac:dyDescent="0.2">
      <c r="A34" s="39" t="s">
        <v>29</v>
      </c>
      <c r="B34" s="29"/>
      <c r="C34" s="29">
        <v>6</v>
      </c>
      <c r="D34" s="30">
        <v>4</v>
      </c>
      <c r="F34" s="13"/>
      <c r="G34" s="13"/>
      <c r="H34" s="13"/>
      <c r="I34" s="13"/>
    </row>
    <row r="35" spans="1:9" ht="14.25" x14ac:dyDescent="0.2">
      <c r="A35" s="39" t="s">
        <v>30</v>
      </c>
      <c r="B35" s="29">
        <v>77</v>
      </c>
      <c r="C35" s="29">
        <v>26</v>
      </c>
      <c r="D35" s="30">
        <v>23</v>
      </c>
      <c r="F35" s="13"/>
      <c r="G35" s="13"/>
      <c r="H35" s="13"/>
      <c r="I35" s="13"/>
    </row>
    <row r="36" spans="1:9" ht="14.25" x14ac:dyDescent="0.2">
      <c r="A36" s="39" t="s">
        <v>31</v>
      </c>
      <c r="B36" s="29"/>
      <c r="C36" s="29"/>
      <c r="D36" s="30"/>
      <c r="F36" s="13"/>
      <c r="G36" s="13"/>
      <c r="H36" s="13"/>
      <c r="I36" s="13"/>
    </row>
    <row r="37" spans="1:9" ht="14.25" x14ac:dyDescent="0.2">
      <c r="A37" s="39" t="s">
        <v>32</v>
      </c>
      <c r="B37" s="29"/>
      <c r="C37" s="29"/>
      <c r="D37" s="30"/>
      <c r="F37" s="13"/>
      <c r="G37" s="13"/>
      <c r="H37" s="13"/>
      <c r="I37" s="13"/>
    </row>
    <row r="38" spans="1:9" ht="14.25" x14ac:dyDescent="0.2">
      <c r="A38" s="39" t="s">
        <v>33</v>
      </c>
      <c r="B38" s="29"/>
      <c r="C38" s="29"/>
      <c r="D38" s="30"/>
      <c r="F38" s="13"/>
      <c r="G38" s="13"/>
      <c r="H38" s="13"/>
      <c r="I38" s="13"/>
    </row>
    <row r="39" spans="1:9" ht="14.25" x14ac:dyDescent="0.2">
      <c r="A39" s="39" t="s">
        <v>34</v>
      </c>
      <c r="B39" s="29"/>
      <c r="C39" s="29"/>
      <c r="D39" s="30"/>
      <c r="F39" s="13"/>
      <c r="G39" s="13"/>
      <c r="H39" s="13"/>
      <c r="I39" s="13"/>
    </row>
    <row r="40" spans="1:9" ht="14.25" x14ac:dyDescent="0.2">
      <c r="A40" s="39" t="s">
        <v>35</v>
      </c>
      <c r="B40" s="29"/>
      <c r="C40" s="29"/>
      <c r="D40" s="30"/>
      <c r="F40" s="13"/>
      <c r="G40" s="13"/>
      <c r="H40" s="13"/>
      <c r="I40" s="13"/>
    </row>
    <row r="41" spans="1:9" ht="14.25" x14ac:dyDescent="0.2">
      <c r="A41" s="39" t="s">
        <v>36</v>
      </c>
      <c r="B41" s="29"/>
      <c r="C41" s="29"/>
      <c r="D41" s="30"/>
      <c r="F41" s="13"/>
      <c r="G41" s="13"/>
      <c r="H41" s="13"/>
      <c r="I41" s="13"/>
    </row>
    <row r="42" spans="1:9" ht="14.25" x14ac:dyDescent="0.2">
      <c r="A42" s="39" t="s">
        <v>37</v>
      </c>
      <c r="B42" s="29"/>
      <c r="C42" s="29">
        <v>15</v>
      </c>
      <c r="D42" s="30">
        <v>9.25</v>
      </c>
      <c r="F42" s="13"/>
      <c r="G42" s="13"/>
      <c r="H42" s="13"/>
      <c r="I42" s="13"/>
    </row>
    <row r="43" spans="1:9" ht="14.25" x14ac:dyDescent="0.2">
      <c r="A43" s="39" t="s">
        <v>38</v>
      </c>
      <c r="B43" s="29">
        <v>22</v>
      </c>
      <c r="C43" s="29">
        <v>13.5</v>
      </c>
      <c r="D43" s="30">
        <v>6.25</v>
      </c>
      <c r="F43" s="13"/>
      <c r="G43" s="13"/>
      <c r="H43" s="13"/>
      <c r="I43" s="13"/>
    </row>
    <row r="44" spans="1:9" ht="14.25" x14ac:dyDescent="0.2">
      <c r="A44" s="39" t="s">
        <v>39</v>
      </c>
      <c r="B44" s="29"/>
      <c r="C44" s="29"/>
      <c r="D44" s="30"/>
      <c r="F44" s="13"/>
      <c r="G44" s="13"/>
      <c r="H44" s="13"/>
      <c r="I44" s="13"/>
    </row>
    <row r="45" spans="1:9" ht="14.25" x14ac:dyDescent="0.2">
      <c r="A45" s="39" t="s">
        <v>40</v>
      </c>
      <c r="B45" s="29"/>
      <c r="C45" s="29"/>
      <c r="D45" s="30"/>
      <c r="F45" s="13"/>
      <c r="G45" s="13"/>
      <c r="H45" s="13"/>
      <c r="I45" s="13"/>
    </row>
    <row r="46" spans="1:9" ht="14.25" x14ac:dyDescent="0.2">
      <c r="A46" s="39" t="s">
        <v>41</v>
      </c>
      <c r="B46" s="29"/>
      <c r="C46" s="29"/>
      <c r="D46" s="30"/>
      <c r="F46" s="13"/>
      <c r="G46" s="13"/>
      <c r="H46" s="13"/>
      <c r="I46" s="13"/>
    </row>
    <row r="47" spans="1:9" ht="14.25" x14ac:dyDescent="0.2">
      <c r="A47" s="39" t="s">
        <v>42</v>
      </c>
      <c r="B47" s="29"/>
      <c r="C47" s="29"/>
      <c r="D47" s="30"/>
      <c r="F47" s="13"/>
      <c r="G47" s="13"/>
      <c r="H47" s="13"/>
      <c r="I47" s="13"/>
    </row>
    <row r="48" spans="1:9" ht="14.25" x14ac:dyDescent="0.2">
      <c r="A48" s="39" t="s">
        <v>43</v>
      </c>
      <c r="B48" s="29"/>
      <c r="C48" s="29"/>
      <c r="D48" s="30"/>
      <c r="F48" s="13"/>
      <c r="G48" s="13"/>
      <c r="H48" s="13"/>
      <c r="I48" s="13"/>
    </row>
    <row r="49" spans="1:9" ht="21.75" x14ac:dyDescent="0.2">
      <c r="A49" s="40" t="s">
        <v>44</v>
      </c>
      <c r="B49" s="29"/>
      <c r="C49" s="29">
        <v>9</v>
      </c>
      <c r="D49" s="30">
        <v>8.5</v>
      </c>
      <c r="F49" s="13"/>
      <c r="G49" s="13"/>
      <c r="H49" s="13"/>
      <c r="I49" s="13"/>
    </row>
    <row r="50" spans="1:9" ht="21.75" x14ac:dyDescent="0.2">
      <c r="A50" s="40" t="s">
        <v>45</v>
      </c>
      <c r="B50" s="29"/>
      <c r="C50" s="29"/>
      <c r="D50" s="30">
        <v>1.5</v>
      </c>
      <c r="F50" s="13"/>
      <c r="G50" s="13"/>
      <c r="H50" s="13"/>
      <c r="I50" s="13"/>
    </row>
    <row r="51" spans="1:9" ht="14.25" x14ac:dyDescent="0.2">
      <c r="A51" s="40" t="s">
        <v>46</v>
      </c>
      <c r="B51" s="29"/>
      <c r="C51" s="29"/>
      <c r="D51" s="30"/>
      <c r="F51" s="13"/>
      <c r="G51" s="13"/>
      <c r="H51" s="13"/>
      <c r="I51" s="13"/>
    </row>
    <row r="52" spans="1:9" ht="14.25" x14ac:dyDescent="0.2">
      <c r="A52" s="39" t="s">
        <v>47</v>
      </c>
      <c r="B52" s="29"/>
      <c r="C52" s="29"/>
      <c r="D52" s="30"/>
      <c r="F52" s="13"/>
      <c r="G52" s="13"/>
      <c r="H52" s="13"/>
      <c r="I52" s="13"/>
    </row>
    <row r="53" spans="1:9" ht="14.25" x14ac:dyDescent="0.2">
      <c r="A53" s="39" t="s">
        <v>48</v>
      </c>
      <c r="B53" s="29"/>
      <c r="C53" s="29"/>
      <c r="D53" s="30"/>
      <c r="F53" s="13"/>
      <c r="G53" s="13"/>
      <c r="H53" s="13"/>
      <c r="I53" s="13"/>
    </row>
    <row r="54" spans="1:9" ht="14.25" x14ac:dyDescent="0.2">
      <c r="A54" s="39" t="s">
        <v>49</v>
      </c>
      <c r="B54" s="29"/>
      <c r="C54" s="29"/>
      <c r="D54" s="30"/>
      <c r="F54" s="13"/>
      <c r="G54" s="13"/>
      <c r="H54" s="13"/>
      <c r="I54" s="13"/>
    </row>
    <row r="55" spans="1:9" ht="14.25" x14ac:dyDescent="0.2">
      <c r="A55" s="39" t="s">
        <v>50</v>
      </c>
      <c r="B55" s="29"/>
      <c r="C55" s="29">
        <v>15.33333</v>
      </c>
      <c r="D55" s="30">
        <v>29</v>
      </c>
      <c r="F55" s="13"/>
      <c r="G55" s="13"/>
      <c r="H55" s="13"/>
      <c r="I55" s="13"/>
    </row>
    <row r="56" spans="1:9" ht="14.25" x14ac:dyDescent="0.2">
      <c r="A56" s="39" t="s">
        <v>51</v>
      </c>
      <c r="B56" s="29">
        <v>77</v>
      </c>
      <c r="C56" s="29">
        <v>35.142857139999997</v>
      </c>
      <c r="D56" s="30">
        <v>30.60714286</v>
      </c>
      <c r="F56" s="13"/>
      <c r="G56" s="13"/>
      <c r="H56" s="13"/>
      <c r="I56" s="13"/>
    </row>
    <row r="57" spans="1:9" ht="14.25" x14ac:dyDescent="0.2">
      <c r="A57" s="39" t="s">
        <v>52</v>
      </c>
      <c r="B57" s="29"/>
      <c r="C57" s="29"/>
      <c r="D57" s="30"/>
      <c r="F57" s="13"/>
      <c r="G57" s="13"/>
      <c r="H57" s="13"/>
      <c r="I57" s="13"/>
    </row>
    <row r="58" spans="1:9" ht="14.25" x14ac:dyDescent="0.2">
      <c r="A58" s="39" t="s">
        <v>53</v>
      </c>
      <c r="B58" s="29"/>
      <c r="C58" s="29">
        <v>15.5</v>
      </c>
      <c r="D58" s="30">
        <v>22.5</v>
      </c>
      <c r="F58" s="13"/>
      <c r="G58" s="13"/>
      <c r="H58" s="13"/>
      <c r="I58" s="13"/>
    </row>
    <row r="59" spans="1:9" ht="14.25" x14ac:dyDescent="0.2">
      <c r="A59" s="39" t="s">
        <v>54</v>
      </c>
      <c r="B59" s="29"/>
      <c r="C59" s="29"/>
      <c r="D59" s="30"/>
      <c r="F59" s="13"/>
      <c r="G59" s="13"/>
      <c r="H59" s="13"/>
      <c r="I59" s="13"/>
    </row>
    <row r="60" spans="1:9" ht="14.25" x14ac:dyDescent="0.2">
      <c r="A60" s="39" t="s">
        <v>55</v>
      </c>
      <c r="B60" s="29"/>
      <c r="C60" s="29"/>
      <c r="D60" s="30"/>
      <c r="F60" s="13"/>
      <c r="G60" s="13"/>
      <c r="H60" s="13"/>
      <c r="I60" s="13"/>
    </row>
    <row r="61" spans="1:9" ht="14.25" x14ac:dyDescent="0.2">
      <c r="A61" s="39" t="s">
        <v>56</v>
      </c>
      <c r="B61" s="29"/>
      <c r="C61" s="29"/>
      <c r="D61" s="30"/>
      <c r="F61" s="13"/>
      <c r="G61" s="13"/>
      <c r="H61" s="13"/>
      <c r="I61" s="13"/>
    </row>
    <row r="62" spans="1:9" ht="14.25" x14ac:dyDescent="0.2">
      <c r="A62" s="39" t="s">
        <v>57</v>
      </c>
      <c r="B62" s="29"/>
      <c r="C62" s="29"/>
      <c r="D62" s="30"/>
      <c r="F62" s="13"/>
      <c r="G62" s="13"/>
      <c r="H62" s="13"/>
      <c r="I62" s="13"/>
    </row>
    <row r="63" spans="1:9" ht="14.25" x14ac:dyDescent="0.2">
      <c r="A63" s="39" t="s">
        <v>58</v>
      </c>
      <c r="B63" s="29">
        <v>22</v>
      </c>
      <c r="C63" s="29">
        <v>21.5</v>
      </c>
      <c r="D63" s="30">
        <v>21</v>
      </c>
      <c r="F63" s="13"/>
      <c r="G63" s="13"/>
      <c r="H63" s="13"/>
      <c r="I63" s="13"/>
    </row>
    <row r="64" spans="1:9" ht="14.25" x14ac:dyDescent="0.2">
      <c r="A64" s="39" t="s">
        <v>59</v>
      </c>
      <c r="B64" s="29">
        <v>209</v>
      </c>
      <c r="C64" s="29">
        <v>59.5</v>
      </c>
      <c r="D64" s="30">
        <v>60</v>
      </c>
      <c r="F64" s="13"/>
      <c r="G64" s="13"/>
      <c r="H64" s="13"/>
      <c r="I64" s="13"/>
    </row>
    <row r="65" spans="1:9" ht="14.25" x14ac:dyDescent="0.2">
      <c r="A65" s="39" t="s">
        <v>60</v>
      </c>
      <c r="B65" s="29"/>
      <c r="C65" s="29"/>
      <c r="D65" s="30"/>
      <c r="F65" s="13"/>
      <c r="G65" s="13"/>
      <c r="H65" s="13"/>
      <c r="I65" s="13"/>
    </row>
    <row r="66" spans="1:9" ht="14.25" x14ac:dyDescent="0.2">
      <c r="A66" s="39" t="s">
        <v>61</v>
      </c>
      <c r="B66" s="29"/>
      <c r="C66" s="29"/>
      <c r="D66" s="30"/>
      <c r="F66" s="13"/>
      <c r="G66" s="13"/>
      <c r="H66" s="13"/>
      <c r="I66" s="13"/>
    </row>
    <row r="67" spans="1:9" ht="14.25" x14ac:dyDescent="0.2">
      <c r="A67" s="39" t="s">
        <v>62</v>
      </c>
      <c r="B67" s="29">
        <v>44</v>
      </c>
      <c r="C67" s="29">
        <v>22.5</v>
      </c>
      <c r="D67" s="30">
        <v>26.25</v>
      </c>
      <c r="F67" s="13"/>
      <c r="G67" s="13"/>
      <c r="H67" s="13"/>
      <c r="I67" s="13"/>
    </row>
    <row r="68" spans="1:9" ht="14.25" x14ac:dyDescent="0.2">
      <c r="A68" s="39" t="s">
        <v>63</v>
      </c>
      <c r="B68" s="29"/>
      <c r="C68" s="29"/>
      <c r="D68" s="30"/>
      <c r="F68" s="13"/>
      <c r="G68" s="13"/>
      <c r="H68" s="13"/>
      <c r="I68" s="13"/>
    </row>
    <row r="69" spans="1:9" ht="14.25" x14ac:dyDescent="0.2">
      <c r="A69" s="39" t="s">
        <v>64</v>
      </c>
      <c r="B69" s="29">
        <v>44</v>
      </c>
      <c r="C69" s="29"/>
      <c r="D69" s="30"/>
      <c r="F69" s="13"/>
      <c r="G69" s="13"/>
      <c r="H69" s="13"/>
      <c r="I69" s="13"/>
    </row>
    <row r="70" spans="1:9" ht="14.25" x14ac:dyDescent="0.2">
      <c r="A70" s="39" t="s">
        <v>65</v>
      </c>
      <c r="B70" s="29"/>
      <c r="C70" s="29"/>
      <c r="D70" s="30"/>
      <c r="F70" s="13"/>
      <c r="G70" s="13"/>
      <c r="H70" s="13"/>
      <c r="I70" s="13"/>
    </row>
    <row r="71" spans="1:9" ht="14.25" x14ac:dyDescent="0.2">
      <c r="A71" s="39" t="s">
        <v>66</v>
      </c>
      <c r="B71" s="29"/>
      <c r="C71" s="29"/>
      <c r="D71" s="30"/>
      <c r="F71" s="13"/>
      <c r="G71" s="13"/>
      <c r="H71" s="13"/>
      <c r="I71" s="13"/>
    </row>
    <row r="72" spans="1:9" ht="14.25" x14ac:dyDescent="0.2">
      <c r="A72" s="39" t="s">
        <v>67</v>
      </c>
      <c r="B72" s="29"/>
      <c r="C72" s="29"/>
      <c r="D72" s="30"/>
      <c r="F72" s="13"/>
      <c r="G72" s="13"/>
      <c r="H72" s="13"/>
      <c r="I72" s="13"/>
    </row>
    <row r="73" spans="1:9" ht="14.25" x14ac:dyDescent="0.2">
      <c r="A73" s="39" t="s">
        <v>68</v>
      </c>
      <c r="B73" s="29"/>
      <c r="C73" s="29"/>
      <c r="D73" s="30"/>
      <c r="F73" s="13"/>
      <c r="G73" s="13"/>
      <c r="H73" s="13"/>
      <c r="I73" s="13"/>
    </row>
    <row r="74" spans="1:9" ht="14.25" x14ac:dyDescent="0.2">
      <c r="A74" s="39" t="s">
        <v>69</v>
      </c>
      <c r="B74" s="29"/>
      <c r="C74" s="29"/>
      <c r="D74" s="30"/>
      <c r="F74" s="13"/>
      <c r="G74" s="13"/>
      <c r="H74" s="13"/>
      <c r="I74" s="13"/>
    </row>
    <row r="75" spans="1:9" ht="14.25" x14ac:dyDescent="0.2">
      <c r="A75" s="39" t="s">
        <v>70</v>
      </c>
      <c r="B75" s="29"/>
      <c r="C75" s="29"/>
      <c r="D75" s="30"/>
      <c r="F75" s="13"/>
      <c r="G75" s="13"/>
      <c r="H75" s="13"/>
      <c r="I75" s="13"/>
    </row>
    <row r="76" spans="1:9" ht="14.25" x14ac:dyDescent="0.2">
      <c r="A76" s="39" t="s">
        <v>71</v>
      </c>
      <c r="B76" s="29"/>
      <c r="C76" s="29"/>
      <c r="D76" s="30"/>
      <c r="F76" s="13"/>
      <c r="G76" s="13"/>
      <c r="H76" s="13"/>
      <c r="I76" s="13"/>
    </row>
    <row r="77" spans="1:9" ht="14.25" x14ac:dyDescent="0.2">
      <c r="A77" s="39" t="s">
        <v>72</v>
      </c>
      <c r="B77" s="29"/>
      <c r="C77" s="29"/>
      <c r="D77" s="30"/>
      <c r="F77" s="13"/>
      <c r="G77" s="13"/>
      <c r="H77" s="13"/>
      <c r="I77" s="13"/>
    </row>
    <row r="78" spans="1:9" ht="14.25" x14ac:dyDescent="0.2">
      <c r="A78" s="39" t="s">
        <v>73</v>
      </c>
      <c r="B78" s="29"/>
      <c r="C78" s="29"/>
      <c r="D78" s="30"/>
      <c r="F78" s="13"/>
      <c r="G78" s="13"/>
      <c r="H78" s="13"/>
      <c r="I78" s="13"/>
    </row>
    <row r="79" spans="1:9" ht="14.25" x14ac:dyDescent="0.2">
      <c r="A79" s="39" t="s">
        <v>74</v>
      </c>
      <c r="B79" s="29"/>
      <c r="C79" s="29"/>
      <c r="D79" s="30"/>
      <c r="F79" s="13"/>
      <c r="G79" s="13"/>
      <c r="H79" s="13"/>
      <c r="I79" s="13"/>
    </row>
    <row r="80" spans="1:9" ht="14.25" x14ac:dyDescent="0.2">
      <c r="A80" s="39" t="s">
        <v>75</v>
      </c>
      <c r="B80" s="29"/>
      <c r="C80" s="29"/>
      <c r="D80" s="30"/>
      <c r="F80" s="13"/>
      <c r="G80" s="13"/>
      <c r="H80" s="13"/>
      <c r="I80" s="13"/>
    </row>
    <row r="81" spans="1:9" ht="14.25" x14ac:dyDescent="0.2">
      <c r="A81" s="39" t="s">
        <v>76</v>
      </c>
      <c r="B81" s="29">
        <v>88</v>
      </c>
      <c r="C81" s="29"/>
      <c r="D81" s="30"/>
      <c r="F81" s="13"/>
      <c r="G81" s="13"/>
      <c r="H81" s="13"/>
      <c r="I81" s="13"/>
    </row>
    <row r="82" spans="1:9" ht="14.25" x14ac:dyDescent="0.2">
      <c r="A82" s="39" t="s">
        <v>77</v>
      </c>
      <c r="B82" s="29"/>
      <c r="C82" s="29"/>
      <c r="D82" s="30"/>
      <c r="F82" s="13"/>
      <c r="G82" s="13"/>
      <c r="H82" s="13"/>
      <c r="I82" s="13"/>
    </row>
    <row r="83" spans="1:9" ht="14.25" x14ac:dyDescent="0.2">
      <c r="A83" s="39" t="s">
        <v>78</v>
      </c>
      <c r="B83" s="29"/>
      <c r="C83" s="29">
        <v>92.583333332999999</v>
      </c>
      <c r="D83" s="30">
        <v>77.75</v>
      </c>
      <c r="F83" s="13"/>
      <c r="G83" s="13"/>
      <c r="H83" s="13"/>
      <c r="I83" s="13"/>
    </row>
    <row r="84" spans="1:9" ht="14.25" x14ac:dyDescent="0.2">
      <c r="A84" s="39" t="s">
        <v>79</v>
      </c>
      <c r="B84" s="29"/>
      <c r="C84" s="29"/>
      <c r="D84" s="30"/>
      <c r="F84" s="13"/>
      <c r="G84" s="13"/>
      <c r="H84" s="13"/>
      <c r="I84" s="13"/>
    </row>
    <row r="85" spans="1:9" ht="14.25" x14ac:dyDescent="0.2">
      <c r="A85" s="39" t="s">
        <v>80</v>
      </c>
      <c r="B85" s="29">
        <v>275</v>
      </c>
      <c r="C85" s="29">
        <v>169.41667000000001</v>
      </c>
      <c r="D85" s="30">
        <v>127.66667</v>
      </c>
      <c r="F85" s="13"/>
      <c r="G85" s="13"/>
      <c r="H85" s="13"/>
      <c r="I85" s="13"/>
    </row>
    <row r="86" spans="1:9" ht="14.25" x14ac:dyDescent="0.2">
      <c r="A86" s="39" t="s">
        <v>81</v>
      </c>
      <c r="B86" s="29">
        <v>22</v>
      </c>
      <c r="C86" s="29">
        <v>56.5</v>
      </c>
      <c r="D86" s="30">
        <v>59.5</v>
      </c>
      <c r="F86" s="13"/>
      <c r="G86" s="13"/>
      <c r="H86" s="13"/>
      <c r="I86" s="13"/>
    </row>
    <row r="87" spans="1:9" ht="14.25" x14ac:dyDescent="0.2">
      <c r="A87" s="39" t="s">
        <v>82</v>
      </c>
      <c r="B87" s="29">
        <v>33</v>
      </c>
      <c r="C87" s="29">
        <v>46</v>
      </c>
      <c r="D87" s="30">
        <v>42</v>
      </c>
      <c r="F87" s="13"/>
      <c r="G87" s="13"/>
      <c r="H87" s="13"/>
      <c r="I87" s="13"/>
    </row>
    <row r="88" spans="1:9" ht="14.25" x14ac:dyDescent="0.2">
      <c r="A88" s="39" t="s">
        <v>83</v>
      </c>
      <c r="B88" s="29"/>
      <c r="C88" s="29"/>
      <c r="D88" s="30"/>
      <c r="F88" s="13"/>
      <c r="G88" s="13"/>
      <c r="H88" s="13"/>
      <c r="I88" s="13"/>
    </row>
    <row r="89" spans="1:9" ht="14.25" x14ac:dyDescent="0.2">
      <c r="A89" s="39" t="s">
        <v>84</v>
      </c>
      <c r="B89" s="29">
        <v>44</v>
      </c>
      <c r="C89" s="29">
        <v>44.5</v>
      </c>
      <c r="D89" s="30">
        <v>27.75</v>
      </c>
      <c r="F89" s="13"/>
      <c r="G89" s="13"/>
      <c r="H89" s="13"/>
      <c r="I89" s="13"/>
    </row>
    <row r="90" spans="1:9" ht="14.25" x14ac:dyDescent="0.2">
      <c r="A90" s="39" t="s">
        <v>85</v>
      </c>
      <c r="B90" s="29">
        <v>66</v>
      </c>
      <c r="C90" s="29">
        <v>39.5</v>
      </c>
      <c r="D90" s="30">
        <v>39.75</v>
      </c>
      <c r="F90" s="13"/>
      <c r="G90" s="13"/>
      <c r="H90" s="13"/>
      <c r="I90" s="13"/>
    </row>
    <row r="91" spans="1:9" ht="14.25" x14ac:dyDescent="0.2">
      <c r="A91" s="39" t="s">
        <v>86</v>
      </c>
      <c r="B91" s="29"/>
      <c r="C91" s="29"/>
      <c r="D91" s="30"/>
      <c r="F91" s="13"/>
      <c r="G91" s="13"/>
      <c r="H91" s="13"/>
      <c r="I91" s="13"/>
    </row>
    <row r="92" spans="1:9" ht="14.25" x14ac:dyDescent="0.2">
      <c r="A92" s="39" t="s">
        <v>87</v>
      </c>
      <c r="B92" s="29">
        <v>44</v>
      </c>
      <c r="C92" s="29">
        <v>35</v>
      </c>
      <c r="D92" s="30">
        <v>42</v>
      </c>
      <c r="F92" s="13"/>
      <c r="G92" s="13"/>
      <c r="H92" s="13"/>
      <c r="I92" s="13"/>
    </row>
    <row r="93" spans="1:9" ht="14.25" x14ac:dyDescent="0.2">
      <c r="A93" s="41" t="s">
        <v>88</v>
      </c>
      <c r="B93" s="24"/>
      <c r="C93" s="24"/>
      <c r="D93" s="25"/>
      <c r="F93" s="13"/>
      <c r="G93" s="13"/>
      <c r="H93" s="13"/>
      <c r="I93" s="13"/>
    </row>
    <row r="94" spans="1:9" ht="33.75" customHeight="1" x14ac:dyDescent="0.2">
      <c r="A94" s="9" t="s">
        <v>89</v>
      </c>
      <c r="B94" s="10"/>
      <c r="C94" s="10"/>
      <c r="D94" s="10"/>
      <c r="E94" s="10"/>
      <c r="F94" s="10"/>
    </row>
    <row r="95" spans="1:9" x14ac:dyDescent="0.15">
      <c r="A95" s="47" t="s">
        <v>3</v>
      </c>
      <c r="B95" s="47" t="s">
        <v>90</v>
      </c>
      <c r="C95" s="50" t="s">
        <v>91</v>
      </c>
      <c r="D95" s="50"/>
      <c r="E95" s="50"/>
      <c r="F95" s="50"/>
    </row>
    <row r="96" spans="1:9" x14ac:dyDescent="0.15">
      <c r="A96" s="48"/>
      <c r="B96" s="48"/>
      <c r="C96" s="50" t="s">
        <v>6</v>
      </c>
      <c r="D96" s="50"/>
      <c r="E96" s="50" t="s">
        <v>7</v>
      </c>
      <c r="F96" s="50"/>
    </row>
    <row r="97" spans="1:6" ht="21" x14ac:dyDescent="0.15">
      <c r="A97" s="49"/>
      <c r="B97" s="49"/>
      <c r="C97" s="14" t="s">
        <v>8</v>
      </c>
      <c r="D97" s="15" t="s">
        <v>9</v>
      </c>
      <c r="E97" s="14" t="s">
        <v>8</v>
      </c>
      <c r="F97" s="15" t="s">
        <v>9</v>
      </c>
    </row>
    <row r="98" spans="1:6" ht="16.5" customHeight="1" x14ac:dyDescent="0.15">
      <c r="A98" s="16" t="s">
        <v>10</v>
      </c>
      <c r="B98" s="17">
        <f>SUM(B99:B99)</f>
        <v>0</v>
      </c>
      <c r="C98" s="18">
        <f>SUM(C99:C99)</f>
        <v>0</v>
      </c>
      <c r="D98" s="19">
        <f>SUM(D99:D99)</f>
        <v>0</v>
      </c>
      <c r="E98" s="18">
        <f>SUM(E99:E99)</f>
        <v>0</v>
      </c>
      <c r="F98" s="19">
        <f>SUM(F99:F99)</f>
        <v>0</v>
      </c>
    </row>
    <row r="99" spans="1:6" ht="18.75" customHeight="1" x14ac:dyDescent="0.15">
      <c r="A99" s="20" t="s">
        <v>92</v>
      </c>
      <c r="B99" s="21"/>
      <c r="C99" s="21"/>
      <c r="D99" s="22"/>
      <c r="E99" s="21"/>
      <c r="F99" s="22"/>
    </row>
    <row r="100" spans="1:6" ht="20.25" customHeight="1" x14ac:dyDescent="0.15">
      <c r="A100" s="16" t="s">
        <v>93</v>
      </c>
      <c r="B100" s="17">
        <f>SUM(B101:B101)</f>
        <v>1188</v>
      </c>
      <c r="C100" s="18">
        <f>SUM(C101:C101)</f>
        <v>732</v>
      </c>
      <c r="D100" s="19">
        <f>SUM(D101:D101)</f>
        <v>0</v>
      </c>
      <c r="E100" s="18">
        <f>SUM(E101:E101)</f>
        <v>732</v>
      </c>
      <c r="F100" s="19">
        <f>SUM(F101:F101)</f>
        <v>0</v>
      </c>
    </row>
    <row r="101" spans="1:6" ht="18.75" customHeight="1" x14ac:dyDescent="0.15">
      <c r="A101" s="42" t="s">
        <v>92</v>
      </c>
      <c r="B101" s="43">
        <v>1188</v>
      </c>
      <c r="C101" s="43">
        <v>732</v>
      </c>
      <c r="D101" s="44"/>
      <c r="E101" s="43">
        <v>732</v>
      </c>
      <c r="F101" s="44"/>
    </row>
    <row r="209" spans="1:1" hidden="1" x14ac:dyDescent="0.15">
      <c r="A209" s="45">
        <f>SUM(A7:F102)</f>
        <v>12872.666666666</v>
      </c>
    </row>
    <row r="210" spans="1:1" hidden="1" x14ac:dyDescent="0.15"/>
  </sheetData>
  <mergeCells count="14">
    <mergeCell ref="A22:A23"/>
    <mergeCell ref="B22:B23"/>
    <mergeCell ref="C22:D22"/>
    <mergeCell ref="A95:A97"/>
    <mergeCell ref="B95:B97"/>
    <mergeCell ref="C95:F95"/>
    <mergeCell ref="C96:D96"/>
    <mergeCell ref="E96:F96"/>
    <mergeCell ref="A6:F6"/>
    <mergeCell ref="A8:A10"/>
    <mergeCell ref="B8:B10"/>
    <mergeCell ref="C8:F8"/>
    <mergeCell ref="C9:D9"/>
    <mergeCell ref="E9:F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0"/>
  <sheetViews>
    <sheetView workbookViewId="0">
      <selection sqref="A1:XFD1048576"/>
    </sheetView>
  </sheetViews>
  <sheetFormatPr baseColWidth="10" defaultColWidth="12.5703125" defaultRowHeight="10.5" x14ac:dyDescent="0.15"/>
  <cols>
    <col min="1" max="1" width="30.85546875" style="12" customWidth="1"/>
    <col min="2" max="6" width="15.7109375" style="12" customWidth="1"/>
    <col min="7" max="9" width="11.7109375" style="12" customWidth="1"/>
    <col min="10" max="10" width="11.140625" style="12" customWidth="1"/>
    <col min="11" max="11" width="9.28515625" style="12" customWidth="1"/>
    <col min="12" max="12" width="7.7109375" style="12" customWidth="1"/>
    <col min="13" max="13" width="13.140625" style="12" customWidth="1"/>
    <col min="14" max="14" width="2.42578125" style="8" customWidth="1"/>
    <col min="15" max="16" width="13.140625" style="8" customWidth="1"/>
    <col min="17" max="256" width="12.5703125" style="8"/>
    <col min="257" max="257" width="30.85546875" style="8" customWidth="1"/>
    <col min="258" max="262" width="15.7109375" style="8" customWidth="1"/>
    <col min="263" max="265" width="11.7109375" style="8" customWidth="1"/>
    <col min="266" max="266" width="11.140625" style="8" customWidth="1"/>
    <col min="267" max="267" width="9.28515625" style="8" customWidth="1"/>
    <col min="268" max="268" width="7.7109375" style="8" customWidth="1"/>
    <col min="269" max="269" width="13.140625" style="8" customWidth="1"/>
    <col min="270" max="270" width="2.42578125" style="8" customWidth="1"/>
    <col min="271" max="272" width="13.140625" style="8" customWidth="1"/>
    <col min="273" max="512" width="12.5703125" style="8"/>
    <col min="513" max="513" width="30.85546875" style="8" customWidth="1"/>
    <col min="514" max="518" width="15.7109375" style="8" customWidth="1"/>
    <col min="519" max="521" width="11.7109375" style="8" customWidth="1"/>
    <col min="522" max="522" width="11.140625" style="8" customWidth="1"/>
    <col min="523" max="523" width="9.28515625" style="8" customWidth="1"/>
    <col min="524" max="524" width="7.7109375" style="8" customWidth="1"/>
    <col min="525" max="525" width="13.140625" style="8" customWidth="1"/>
    <col min="526" max="526" width="2.42578125" style="8" customWidth="1"/>
    <col min="527" max="528" width="13.140625" style="8" customWidth="1"/>
    <col min="529" max="768" width="12.5703125" style="8"/>
    <col min="769" max="769" width="30.85546875" style="8" customWidth="1"/>
    <col min="770" max="774" width="15.7109375" style="8" customWidth="1"/>
    <col min="775" max="777" width="11.7109375" style="8" customWidth="1"/>
    <col min="778" max="778" width="11.140625" style="8" customWidth="1"/>
    <col min="779" max="779" width="9.28515625" style="8" customWidth="1"/>
    <col min="780" max="780" width="7.7109375" style="8" customWidth="1"/>
    <col min="781" max="781" width="13.140625" style="8" customWidth="1"/>
    <col min="782" max="782" width="2.42578125" style="8" customWidth="1"/>
    <col min="783" max="784" width="13.140625" style="8" customWidth="1"/>
    <col min="785" max="1024" width="12.5703125" style="8"/>
    <col min="1025" max="1025" width="30.85546875" style="8" customWidth="1"/>
    <col min="1026" max="1030" width="15.7109375" style="8" customWidth="1"/>
    <col min="1031" max="1033" width="11.7109375" style="8" customWidth="1"/>
    <col min="1034" max="1034" width="11.140625" style="8" customWidth="1"/>
    <col min="1035" max="1035" width="9.28515625" style="8" customWidth="1"/>
    <col min="1036" max="1036" width="7.7109375" style="8" customWidth="1"/>
    <col min="1037" max="1037" width="13.140625" style="8" customWidth="1"/>
    <col min="1038" max="1038" width="2.42578125" style="8" customWidth="1"/>
    <col min="1039" max="1040" width="13.140625" style="8" customWidth="1"/>
    <col min="1041" max="1280" width="12.5703125" style="8"/>
    <col min="1281" max="1281" width="30.85546875" style="8" customWidth="1"/>
    <col min="1282" max="1286" width="15.7109375" style="8" customWidth="1"/>
    <col min="1287" max="1289" width="11.7109375" style="8" customWidth="1"/>
    <col min="1290" max="1290" width="11.140625" style="8" customWidth="1"/>
    <col min="1291" max="1291" width="9.28515625" style="8" customWidth="1"/>
    <col min="1292" max="1292" width="7.7109375" style="8" customWidth="1"/>
    <col min="1293" max="1293" width="13.140625" style="8" customWidth="1"/>
    <col min="1294" max="1294" width="2.42578125" style="8" customWidth="1"/>
    <col min="1295" max="1296" width="13.140625" style="8" customWidth="1"/>
    <col min="1297" max="1536" width="12.5703125" style="8"/>
    <col min="1537" max="1537" width="30.85546875" style="8" customWidth="1"/>
    <col min="1538" max="1542" width="15.7109375" style="8" customWidth="1"/>
    <col min="1543" max="1545" width="11.7109375" style="8" customWidth="1"/>
    <col min="1546" max="1546" width="11.140625" style="8" customWidth="1"/>
    <col min="1547" max="1547" width="9.28515625" style="8" customWidth="1"/>
    <col min="1548" max="1548" width="7.7109375" style="8" customWidth="1"/>
    <col min="1549" max="1549" width="13.140625" style="8" customWidth="1"/>
    <col min="1550" max="1550" width="2.42578125" style="8" customWidth="1"/>
    <col min="1551" max="1552" width="13.140625" style="8" customWidth="1"/>
    <col min="1553" max="1792" width="12.5703125" style="8"/>
    <col min="1793" max="1793" width="30.85546875" style="8" customWidth="1"/>
    <col min="1794" max="1798" width="15.7109375" style="8" customWidth="1"/>
    <col min="1799" max="1801" width="11.7109375" style="8" customWidth="1"/>
    <col min="1802" max="1802" width="11.140625" style="8" customWidth="1"/>
    <col min="1803" max="1803" width="9.28515625" style="8" customWidth="1"/>
    <col min="1804" max="1804" width="7.7109375" style="8" customWidth="1"/>
    <col min="1805" max="1805" width="13.140625" style="8" customWidth="1"/>
    <col min="1806" max="1806" width="2.42578125" style="8" customWidth="1"/>
    <col min="1807" max="1808" width="13.140625" style="8" customWidth="1"/>
    <col min="1809" max="2048" width="12.5703125" style="8"/>
    <col min="2049" max="2049" width="30.85546875" style="8" customWidth="1"/>
    <col min="2050" max="2054" width="15.7109375" style="8" customWidth="1"/>
    <col min="2055" max="2057" width="11.7109375" style="8" customWidth="1"/>
    <col min="2058" max="2058" width="11.140625" style="8" customWidth="1"/>
    <col min="2059" max="2059" width="9.28515625" style="8" customWidth="1"/>
    <col min="2060" max="2060" width="7.7109375" style="8" customWidth="1"/>
    <col min="2061" max="2061" width="13.140625" style="8" customWidth="1"/>
    <col min="2062" max="2062" width="2.42578125" style="8" customWidth="1"/>
    <col min="2063" max="2064" width="13.140625" style="8" customWidth="1"/>
    <col min="2065" max="2304" width="12.5703125" style="8"/>
    <col min="2305" max="2305" width="30.85546875" style="8" customWidth="1"/>
    <col min="2306" max="2310" width="15.7109375" style="8" customWidth="1"/>
    <col min="2311" max="2313" width="11.7109375" style="8" customWidth="1"/>
    <col min="2314" max="2314" width="11.140625" style="8" customWidth="1"/>
    <col min="2315" max="2315" width="9.28515625" style="8" customWidth="1"/>
    <col min="2316" max="2316" width="7.7109375" style="8" customWidth="1"/>
    <col min="2317" max="2317" width="13.140625" style="8" customWidth="1"/>
    <col min="2318" max="2318" width="2.42578125" style="8" customWidth="1"/>
    <col min="2319" max="2320" width="13.140625" style="8" customWidth="1"/>
    <col min="2321" max="2560" width="12.5703125" style="8"/>
    <col min="2561" max="2561" width="30.85546875" style="8" customWidth="1"/>
    <col min="2562" max="2566" width="15.7109375" style="8" customWidth="1"/>
    <col min="2567" max="2569" width="11.7109375" style="8" customWidth="1"/>
    <col min="2570" max="2570" width="11.140625" style="8" customWidth="1"/>
    <col min="2571" max="2571" width="9.28515625" style="8" customWidth="1"/>
    <col min="2572" max="2572" width="7.7109375" style="8" customWidth="1"/>
    <col min="2573" max="2573" width="13.140625" style="8" customWidth="1"/>
    <col min="2574" max="2574" width="2.42578125" style="8" customWidth="1"/>
    <col min="2575" max="2576" width="13.140625" style="8" customWidth="1"/>
    <col min="2577" max="2816" width="12.5703125" style="8"/>
    <col min="2817" max="2817" width="30.85546875" style="8" customWidth="1"/>
    <col min="2818" max="2822" width="15.7109375" style="8" customWidth="1"/>
    <col min="2823" max="2825" width="11.7109375" style="8" customWidth="1"/>
    <col min="2826" max="2826" width="11.140625" style="8" customWidth="1"/>
    <col min="2827" max="2827" width="9.28515625" style="8" customWidth="1"/>
    <col min="2828" max="2828" width="7.7109375" style="8" customWidth="1"/>
    <col min="2829" max="2829" width="13.140625" style="8" customWidth="1"/>
    <col min="2830" max="2830" width="2.42578125" style="8" customWidth="1"/>
    <col min="2831" max="2832" width="13.140625" style="8" customWidth="1"/>
    <col min="2833" max="3072" width="12.5703125" style="8"/>
    <col min="3073" max="3073" width="30.85546875" style="8" customWidth="1"/>
    <col min="3074" max="3078" width="15.7109375" style="8" customWidth="1"/>
    <col min="3079" max="3081" width="11.7109375" style="8" customWidth="1"/>
    <col min="3082" max="3082" width="11.140625" style="8" customWidth="1"/>
    <col min="3083" max="3083" width="9.28515625" style="8" customWidth="1"/>
    <col min="3084" max="3084" width="7.7109375" style="8" customWidth="1"/>
    <col min="3085" max="3085" width="13.140625" style="8" customWidth="1"/>
    <col min="3086" max="3086" width="2.42578125" style="8" customWidth="1"/>
    <col min="3087" max="3088" width="13.140625" style="8" customWidth="1"/>
    <col min="3089" max="3328" width="12.5703125" style="8"/>
    <col min="3329" max="3329" width="30.85546875" style="8" customWidth="1"/>
    <col min="3330" max="3334" width="15.7109375" style="8" customWidth="1"/>
    <col min="3335" max="3337" width="11.7109375" style="8" customWidth="1"/>
    <col min="3338" max="3338" width="11.140625" style="8" customWidth="1"/>
    <col min="3339" max="3339" width="9.28515625" style="8" customWidth="1"/>
    <col min="3340" max="3340" width="7.7109375" style="8" customWidth="1"/>
    <col min="3341" max="3341" width="13.140625" style="8" customWidth="1"/>
    <col min="3342" max="3342" width="2.42578125" style="8" customWidth="1"/>
    <col min="3343" max="3344" width="13.140625" style="8" customWidth="1"/>
    <col min="3345" max="3584" width="12.5703125" style="8"/>
    <col min="3585" max="3585" width="30.85546875" style="8" customWidth="1"/>
    <col min="3586" max="3590" width="15.7109375" style="8" customWidth="1"/>
    <col min="3591" max="3593" width="11.7109375" style="8" customWidth="1"/>
    <col min="3594" max="3594" width="11.140625" style="8" customWidth="1"/>
    <col min="3595" max="3595" width="9.28515625" style="8" customWidth="1"/>
    <col min="3596" max="3596" width="7.7109375" style="8" customWidth="1"/>
    <col min="3597" max="3597" width="13.140625" style="8" customWidth="1"/>
    <col min="3598" max="3598" width="2.42578125" style="8" customWidth="1"/>
    <col min="3599" max="3600" width="13.140625" style="8" customWidth="1"/>
    <col min="3601" max="3840" width="12.5703125" style="8"/>
    <col min="3841" max="3841" width="30.85546875" style="8" customWidth="1"/>
    <col min="3842" max="3846" width="15.7109375" style="8" customWidth="1"/>
    <col min="3847" max="3849" width="11.7109375" style="8" customWidth="1"/>
    <col min="3850" max="3850" width="11.140625" style="8" customWidth="1"/>
    <col min="3851" max="3851" width="9.28515625" style="8" customWidth="1"/>
    <col min="3852" max="3852" width="7.7109375" style="8" customWidth="1"/>
    <col min="3853" max="3853" width="13.140625" style="8" customWidth="1"/>
    <col min="3854" max="3854" width="2.42578125" style="8" customWidth="1"/>
    <col min="3855" max="3856" width="13.140625" style="8" customWidth="1"/>
    <col min="3857" max="4096" width="12.5703125" style="8"/>
    <col min="4097" max="4097" width="30.85546875" style="8" customWidth="1"/>
    <col min="4098" max="4102" width="15.7109375" style="8" customWidth="1"/>
    <col min="4103" max="4105" width="11.7109375" style="8" customWidth="1"/>
    <col min="4106" max="4106" width="11.140625" style="8" customWidth="1"/>
    <col min="4107" max="4107" width="9.28515625" style="8" customWidth="1"/>
    <col min="4108" max="4108" width="7.7109375" style="8" customWidth="1"/>
    <col min="4109" max="4109" width="13.140625" style="8" customWidth="1"/>
    <col min="4110" max="4110" width="2.42578125" style="8" customWidth="1"/>
    <col min="4111" max="4112" width="13.140625" style="8" customWidth="1"/>
    <col min="4113" max="4352" width="12.5703125" style="8"/>
    <col min="4353" max="4353" width="30.85546875" style="8" customWidth="1"/>
    <col min="4354" max="4358" width="15.7109375" style="8" customWidth="1"/>
    <col min="4359" max="4361" width="11.7109375" style="8" customWidth="1"/>
    <col min="4362" max="4362" width="11.140625" style="8" customWidth="1"/>
    <col min="4363" max="4363" width="9.28515625" style="8" customWidth="1"/>
    <col min="4364" max="4364" width="7.7109375" style="8" customWidth="1"/>
    <col min="4365" max="4365" width="13.140625" style="8" customWidth="1"/>
    <col min="4366" max="4366" width="2.42578125" style="8" customWidth="1"/>
    <col min="4367" max="4368" width="13.140625" style="8" customWidth="1"/>
    <col min="4369" max="4608" width="12.5703125" style="8"/>
    <col min="4609" max="4609" width="30.85546875" style="8" customWidth="1"/>
    <col min="4610" max="4614" width="15.7109375" style="8" customWidth="1"/>
    <col min="4615" max="4617" width="11.7109375" style="8" customWidth="1"/>
    <col min="4618" max="4618" width="11.140625" style="8" customWidth="1"/>
    <col min="4619" max="4619" width="9.28515625" style="8" customWidth="1"/>
    <col min="4620" max="4620" width="7.7109375" style="8" customWidth="1"/>
    <col min="4621" max="4621" width="13.140625" style="8" customWidth="1"/>
    <col min="4622" max="4622" width="2.42578125" style="8" customWidth="1"/>
    <col min="4623" max="4624" width="13.140625" style="8" customWidth="1"/>
    <col min="4625" max="4864" width="12.5703125" style="8"/>
    <col min="4865" max="4865" width="30.85546875" style="8" customWidth="1"/>
    <col min="4866" max="4870" width="15.7109375" style="8" customWidth="1"/>
    <col min="4871" max="4873" width="11.7109375" style="8" customWidth="1"/>
    <col min="4874" max="4874" width="11.140625" style="8" customWidth="1"/>
    <col min="4875" max="4875" width="9.28515625" style="8" customWidth="1"/>
    <col min="4876" max="4876" width="7.7109375" style="8" customWidth="1"/>
    <col min="4877" max="4877" width="13.140625" style="8" customWidth="1"/>
    <col min="4878" max="4878" width="2.42578125" style="8" customWidth="1"/>
    <col min="4879" max="4880" width="13.140625" style="8" customWidth="1"/>
    <col min="4881" max="5120" width="12.5703125" style="8"/>
    <col min="5121" max="5121" width="30.85546875" style="8" customWidth="1"/>
    <col min="5122" max="5126" width="15.7109375" style="8" customWidth="1"/>
    <col min="5127" max="5129" width="11.7109375" style="8" customWidth="1"/>
    <col min="5130" max="5130" width="11.140625" style="8" customWidth="1"/>
    <col min="5131" max="5131" width="9.28515625" style="8" customWidth="1"/>
    <col min="5132" max="5132" width="7.7109375" style="8" customWidth="1"/>
    <col min="5133" max="5133" width="13.140625" style="8" customWidth="1"/>
    <col min="5134" max="5134" width="2.42578125" style="8" customWidth="1"/>
    <col min="5135" max="5136" width="13.140625" style="8" customWidth="1"/>
    <col min="5137" max="5376" width="12.5703125" style="8"/>
    <col min="5377" max="5377" width="30.85546875" style="8" customWidth="1"/>
    <col min="5378" max="5382" width="15.7109375" style="8" customWidth="1"/>
    <col min="5383" max="5385" width="11.7109375" style="8" customWidth="1"/>
    <col min="5386" max="5386" width="11.140625" style="8" customWidth="1"/>
    <col min="5387" max="5387" width="9.28515625" style="8" customWidth="1"/>
    <col min="5388" max="5388" width="7.7109375" style="8" customWidth="1"/>
    <col min="5389" max="5389" width="13.140625" style="8" customWidth="1"/>
    <col min="5390" max="5390" width="2.42578125" style="8" customWidth="1"/>
    <col min="5391" max="5392" width="13.140625" style="8" customWidth="1"/>
    <col min="5393" max="5632" width="12.5703125" style="8"/>
    <col min="5633" max="5633" width="30.85546875" style="8" customWidth="1"/>
    <col min="5634" max="5638" width="15.7109375" style="8" customWidth="1"/>
    <col min="5639" max="5641" width="11.7109375" style="8" customWidth="1"/>
    <col min="5642" max="5642" width="11.140625" style="8" customWidth="1"/>
    <col min="5643" max="5643" width="9.28515625" style="8" customWidth="1"/>
    <col min="5644" max="5644" width="7.7109375" style="8" customWidth="1"/>
    <col min="5645" max="5645" width="13.140625" style="8" customWidth="1"/>
    <col min="5646" max="5646" width="2.42578125" style="8" customWidth="1"/>
    <col min="5647" max="5648" width="13.140625" style="8" customWidth="1"/>
    <col min="5649" max="5888" width="12.5703125" style="8"/>
    <col min="5889" max="5889" width="30.85546875" style="8" customWidth="1"/>
    <col min="5890" max="5894" width="15.7109375" style="8" customWidth="1"/>
    <col min="5895" max="5897" width="11.7109375" style="8" customWidth="1"/>
    <col min="5898" max="5898" width="11.140625" style="8" customWidth="1"/>
    <col min="5899" max="5899" width="9.28515625" style="8" customWidth="1"/>
    <col min="5900" max="5900" width="7.7109375" style="8" customWidth="1"/>
    <col min="5901" max="5901" width="13.140625" style="8" customWidth="1"/>
    <col min="5902" max="5902" width="2.42578125" style="8" customWidth="1"/>
    <col min="5903" max="5904" width="13.140625" style="8" customWidth="1"/>
    <col min="5905" max="6144" width="12.5703125" style="8"/>
    <col min="6145" max="6145" width="30.85546875" style="8" customWidth="1"/>
    <col min="6146" max="6150" width="15.7109375" style="8" customWidth="1"/>
    <col min="6151" max="6153" width="11.7109375" style="8" customWidth="1"/>
    <col min="6154" max="6154" width="11.140625" style="8" customWidth="1"/>
    <col min="6155" max="6155" width="9.28515625" style="8" customWidth="1"/>
    <col min="6156" max="6156" width="7.7109375" style="8" customWidth="1"/>
    <col min="6157" max="6157" width="13.140625" style="8" customWidth="1"/>
    <col min="6158" max="6158" width="2.42578125" style="8" customWidth="1"/>
    <col min="6159" max="6160" width="13.140625" style="8" customWidth="1"/>
    <col min="6161" max="6400" width="12.5703125" style="8"/>
    <col min="6401" max="6401" width="30.85546875" style="8" customWidth="1"/>
    <col min="6402" max="6406" width="15.7109375" style="8" customWidth="1"/>
    <col min="6407" max="6409" width="11.7109375" style="8" customWidth="1"/>
    <col min="6410" max="6410" width="11.140625" style="8" customWidth="1"/>
    <col min="6411" max="6411" width="9.28515625" style="8" customWidth="1"/>
    <col min="6412" max="6412" width="7.7109375" style="8" customWidth="1"/>
    <col min="6413" max="6413" width="13.140625" style="8" customWidth="1"/>
    <col min="6414" max="6414" width="2.42578125" style="8" customWidth="1"/>
    <col min="6415" max="6416" width="13.140625" style="8" customWidth="1"/>
    <col min="6417" max="6656" width="12.5703125" style="8"/>
    <col min="6657" max="6657" width="30.85546875" style="8" customWidth="1"/>
    <col min="6658" max="6662" width="15.7109375" style="8" customWidth="1"/>
    <col min="6663" max="6665" width="11.7109375" style="8" customWidth="1"/>
    <col min="6666" max="6666" width="11.140625" style="8" customWidth="1"/>
    <col min="6667" max="6667" width="9.28515625" style="8" customWidth="1"/>
    <col min="6668" max="6668" width="7.7109375" style="8" customWidth="1"/>
    <col min="6669" max="6669" width="13.140625" style="8" customWidth="1"/>
    <col min="6670" max="6670" width="2.42578125" style="8" customWidth="1"/>
    <col min="6671" max="6672" width="13.140625" style="8" customWidth="1"/>
    <col min="6673" max="6912" width="12.5703125" style="8"/>
    <col min="6913" max="6913" width="30.85546875" style="8" customWidth="1"/>
    <col min="6914" max="6918" width="15.7109375" style="8" customWidth="1"/>
    <col min="6919" max="6921" width="11.7109375" style="8" customWidth="1"/>
    <col min="6922" max="6922" width="11.140625" style="8" customWidth="1"/>
    <col min="6923" max="6923" width="9.28515625" style="8" customWidth="1"/>
    <col min="6924" max="6924" width="7.7109375" style="8" customWidth="1"/>
    <col min="6925" max="6925" width="13.140625" style="8" customWidth="1"/>
    <col min="6926" max="6926" width="2.42578125" style="8" customWidth="1"/>
    <col min="6927" max="6928" width="13.140625" style="8" customWidth="1"/>
    <col min="6929" max="7168" width="12.5703125" style="8"/>
    <col min="7169" max="7169" width="30.85546875" style="8" customWidth="1"/>
    <col min="7170" max="7174" width="15.7109375" style="8" customWidth="1"/>
    <col min="7175" max="7177" width="11.7109375" style="8" customWidth="1"/>
    <col min="7178" max="7178" width="11.140625" style="8" customWidth="1"/>
    <col min="7179" max="7179" width="9.28515625" style="8" customWidth="1"/>
    <col min="7180" max="7180" width="7.7109375" style="8" customWidth="1"/>
    <col min="7181" max="7181" width="13.140625" style="8" customWidth="1"/>
    <col min="7182" max="7182" width="2.42578125" style="8" customWidth="1"/>
    <col min="7183" max="7184" width="13.140625" style="8" customWidth="1"/>
    <col min="7185" max="7424" width="12.5703125" style="8"/>
    <col min="7425" max="7425" width="30.85546875" style="8" customWidth="1"/>
    <col min="7426" max="7430" width="15.7109375" style="8" customWidth="1"/>
    <col min="7431" max="7433" width="11.7109375" style="8" customWidth="1"/>
    <col min="7434" max="7434" width="11.140625" style="8" customWidth="1"/>
    <col min="7435" max="7435" width="9.28515625" style="8" customWidth="1"/>
    <col min="7436" max="7436" width="7.7109375" style="8" customWidth="1"/>
    <col min="7437" max="7437" width="13.140625" style="8" customWidth="1"/>
    <col min="7438" max="7438" width="2.42578125" style="8" customWidth="1"/>
    <col min="7439" max="7440" width="13.140625" style="8" customWidth="1"/>
    <col min="7441" max="7680" width="12.5703125" style="8"/>
    <col min="7681" max="7681" width="30.85546875" style="8" customWidth="1"/>
    <col min="7682" max="7686" width="15.7109375" style="8" customWidth="1"/>
    <col min="7687" max="7689" width="11.7109375" style="8" customWidth="1"/>
    <col min="7690" max="7690" width="11.140625" style="8" customWidth="1"/>
    <col min="7691" max="7691" width="9.28515625" style="8" customWidth="1"/>
    <col min="7692" max="7692" width="7.7109375" style="8" customWidth="1"/>
    <col min="7693" max="7693" width="13.140625" style="8" customWidth="1"/>
    <col min="7694" max="7694" width="2.42578125" style="8" customWidth="1"/>
    <col min="7695" max="7696" width="13.140625" style="8" customWidth="1"/>
    <col min="7697" max="7936" width="12.5703125" style="8"/>
    <col min="7937" max="7937" width="30.85546875" style="8" customWidth="1"/>
    <col min="7938" max="7942" width="15.7109375" style="8" customWidth="1"/>
    <col min="7943" max="7945" width="11.7109375" style="8" customWidth="1"/>
    <col min="7946" max="7946" width="11.140625" style="8" customWidth="1"/>
    <col min="7947" max="7947" width="9.28515625" style="8" customWidth="1"/>
    <col min="7948" max="7948" width="7.7109375" style="8" customWidth="1"/>
    <col min="7949" max="7949" width="13.140625" style="8" customWidth="1"/>
    <col min="7950" max="7950" width="2.42578125" style="8" customWidth="1"/>
    <col min="7951" max="7952" width="13.140625" style="8" customWidth="1"/>
    <col min="7953" max="8192" width="12.5703125" style="8"/>
    <col min="8193" max="8193" width="30.85546875" style="8" customWidth="1"/>
    <col min="8194" max="8198" width="15.7109375" style="8" customWidth="1"/>
    <col min="8199" max="8201" width="11.7109375" style="8" customWidth="1"/>
    <col min="8202" max="8202" width="11.140625" style="8" customWidth="1"/>
    <col min="8203" max="8203" width="9.28515625" style="8" customWidth="1"/>
    <col min="8204" max="8204" width="7.7109375" style="8" customWidth="1"/>
    <col min="8205" max="8205" width="13.140625" style="8" customWidth="1"/>
    <col min="8206" max="8206" width="2.42578125" style="8" customWidth="1"/>
    <col min="8207" max="8208" width="13.140625" style="8" customWidth="1"/>
    <col min="8209" max="8448" width="12.5703125" style="8"/>
    <col min="8449" max="8449" width="30.85546875" style="8" customWidth="1"/>
    <col min="8450" max="8454" width="15.7109375" style="8" customWidth="1"/>
    <col min="8455" max="8457" width="11.7109375" style="8" customWidth="1"/>
    <col min="8458" max="8458" width="11.140625" style="8" customWidth="1"/>
    <col min="8459" max="8459" width="9.28515625" style="8" customWidth="1"/>
    <col min="8460" max="8460" width="7.7109375" style="8" customWidth="1"/>
    <col min="8461" max="8461" width="13.140625" style="8" customWidth="1"/>
    <col min="8462" max="8462" width="2.42578125" style="8" customWidth="1"/>
    <col min="8463" max="8464" width="13.140625" style="8" customWidth="1"/>
    <col min="8465" max="8704" width="12.5703125" style="8"/>
    <col min="8705" max="8705" width="30.85546875" style="8" customWidth="1"/>
    <col min="8706" max="8710" width="15.7109375" style="8" customWidth="1"/>
    <col min="8711" max="8713" width="11.7109375" style="8" customWidth="1"/>
    <col min="8714" max="8714" width="11.140625" style="8" customWidth="1"/>
    <col min="8715" max="8715" width="9.28515625" style="8" customWidth="1"/>
    <col min="8716" max="8716" width="7.7109375" style="8" customWidth="1"/>
    <col min="8717" max="8717" width="13.140625" style="8" customWidth="1"/>
    <col min="8718" max="8718" width="2.42578125" style="8" customWidth="1"/>
    <col min="8719" max="8720" width="13.140625" style="8" customWidth="1"/>
    <col min="8721" max="8960" width="12.5703125" style="8"/>
    <col min="8961" max="8961" width="30.85546875" style="8" customWidth="1"/>
    <col min="8962" max="8966" width="15.7109375" style="8" customWidth="1"/>
    <col min="8967" max="8969" width="11.7109375" style="8" customWidth="1"/>
    <col min="8970" max="8970" width="11.140625" style="8" customWidth="1"/>
    <col min="8971" max="8971" width="9.28515625" style="8" customWidth="1"/>
    <col min="8972" max="8972" width="7.7109375" style="8" customWidth="1"/>
    <col min="8973" max="8973" width="13.140625" style="8" customWidth="1"/>
    <col min="8974" max="8974" width="2.42578125" style="8" customWidth="1"/>
    <col min="8975" max="8976" width="13.140625" style="8" customWidth="1"/>
    <col min="8977" max="9216" width="12.5703125" style="8"/>
    <col min="9217" max="9217" width="30.85546875" style="8" customWidth="1"/>
    <col min="9218" max="9222" width="15.7109375" style="8" customWidth="1"/>
    <col min="9223" max="9225" width="11.7109375" style="8" customWidth="1"/>
    <col min="9226" max="9226" width="11.140625" style="8" customWidth="1"/>
    <col min="9227" max="9227" width="9.28515625" style="8" customWidth="1"/>
    <col min="9228" max="9228" width="7.7109375" style="8" customWidth="1"/>
    <col min="9229" max="9229" width="13.140625" style="8" customWidth="1"/>
    <col min="9230" max="9230" width="2.42578125" style="8" customWidth="1"/>
    <col min="9231" max="9232" width="13.140625" style="8" customWidth="1"/>
    <col min="9233" max="9472" width="12.5703125" style="8"/>
    <col min="9473" max="9473" width="30.85546875" style="8" customWidth="1"/>
    <col min="9474" max="9478" width="15.7109375" style="8" customWidth="1"/>
    <col min="9479" max="9481" width="11.7109375" style="8" customWidth="1"/>
    <col min="9482" max="9482" width="11.140625" style="8" customWidth="1"/>
    <col min="9483" max="9483" width="9.28515625" style="8" customWidth="1"/>
    <col min="9484" max="9484" width="7.7109375" style="8" customWidth="1"/>
    <col min="9485" max="9485" width="13.140625" style="8" customWidth="1"/>
    <col min="9486" max="9486" width="2.42578125" style="8" customWidth="1"/>
    <col min="9487" max="9488" width="13.140625" style="8" customWidth="1"/>
    <col min="9489" max="9728" width="12.5703125" style="8"/>
    <col min="9729" max="9729" width="30.85546875" style="8" customWidth="1"/>
    <col min="9730" max="9734" width="15.7109375" style="8" customWidth="1"/>
    <col min="9735" max="9737" width="11.7109375" style="8" customWidth="1"/>
    <col min="9738" max="9738" width="11.140625" style="8" customWidth="1"/>
    <col min="9739" max="9739" width="9.28515625" style="8" customWidth="1"/>
    <col min="9740" max="9740" width="7.7109375" style="8" customWidth="1"/>
    <col min="9741" max="9741" width="13.140625" style="8" customWidth="1"/>
    <col min="9742" max="9742" width="2.42578125" style="8" customWidth="1"/>
    <col min="9743" max="9744" width="13.140625" style="8" customWidth="1"/>
    <col min="9745" max="9984" width="12.5703125" style="8"/>
    <col min="9985" max="9985" width="30.85546875" style="8" customWidth="1"/>
    <col min="9986" max="9990" width="15.7109375" style="8" customWidth="1"/>
    <col min="9991" max="9993" width="11.7109375" style="8" customWidth="1"/>
    <col min="9994" max="9994" width="11.140625" style="8" customWidth="1"/>
    <col min="9995" max="9995" width="9.28515625" style="8" customWidth="1"/>
    <col min="9996" max="9996" width="7.7109375" style="8" customWidth="1"/>
    <col min="9997" max="9997" width="13.140625" style="8" customWidth="1"/>
    <col min="9998" max="9998" width="2.42578125" style="8" customWidth="1"/>
    <col min="9999" max="10000" width="13.140625" style="8" customWidth="1"/>
    <col min="10001" max="10240" width="12.5703125" style="8"/>
    <col min="10241" max="10241" width="30.85546875" style="8" customWidth="1"/>
    <col min="10242" max="10246" width="15.7109375" style="8" customWidth="1"/>
    <col min="10247" max="10249" width="11.7109375" style="8" customWidth="1"/>
    <col min="10250" max="10250" width="11.140625" style="8" customWidth="1"/>
    <col min="10251" max="10251" width="9.28515625" style="8" customWidth="1"/>
    <col min="10252" max="10252" width="7.7109375" style="8" customWidth="1"/>
    <col min="10253" max="10253" width="13.140625" style="8" customWidth="1"/>
    <col min="10254" max="10254" width="2.42578125" style="8" customWidth="1"/>
    <col min="10255" max="10256" width="13.140625" style="8" customWidth="1"/>
    <col min="10257" max="10496" width="12.5703125" style="8"/>
    <col min="10497" max="10497" width="30.85546875" style="8" customWidth="1"/>
    <col min="10498" max="10502" width="15.7109375" style="8" customWidth="1"/>
    <col min="10503" max="10505" width="11.7109375" style="8" customWidth="1"/>
    <col min="10506" max="10506" width="11.140625" style="8" customWidth="1"/>
    <col min="10507" max="10507" width="9.28515625" style="8" customWidth="1"/>
    <col min="10508" max="10508" width="7.7109375" style="8" customWidth="1"/>
    <col min="10509" max="10509" width="13.140625" style="8" customWidth="1"/>
    <col min="10510" max="10510" width="2.42578125" style="8" customWidth="1"/>
    <col min="10511" max="10512" width="13.140625" style="8" customWidth="1"/>
    <col min="10513" max="10752" width="12.5703125" style="8"/>
    <col min="10753" max="10753" width="30.85546875" style="8" customWidth="1"/>
    <col min="10754" max="10758" width="15.7109375" style="8" customWidth="1"/>
    <col min="10759" max="10761" width="11.7109375" style="8" customWidth="1"/>
    <col min="10762" max="10762" width="11.140625" style="8" customWidth="1"/>
    <col min="10763" max="10763" width="9.28515625" style="8" customWidth="1"/>
    <col min="10764" max="10764" width="7.7109375" style="8" customWidth="1"/>
    <col min="10765" max="10765" width="13.140625" style="8" customWidth="1"/>
    <col min="10766" max="10766" width="2.42578125" style="8" customWidth="1"/>
    <col min="10767" max="10768" width="13.140625" style="8" customWidth="1"/>
    <col min="10769" max="11008" width="12.5703125" style="8"/>
    <col min="11009" max="11009" width="30.85546875" style="8" customWidth="1"/>
    <col min="11010" max="11014" width="15.7109375" style="8" customWidth="1"/>
    <col min="11015" max="11017" width="11.7109375" style="8" customWidth="1"/>
    <col min="11018" max="11018" width="11.140625" style="8" customWidth="1"/>
    <col min="11019" max="11019" width="9.28515625" style="8" customWidth="1"/>
    <col min="11020" max="11020" width="7.7109375" style="8" customWidth="1"/>
    <col min="11021" max="11021" width="13.140625" style="8" customWidth="1"/>
    <col min="11022" max="11022" width="2.42578125" style="8" customWidth="1"/>
    <col min="11023" max="11024" width="13.140625" style="8" customWidth="1"/>
    <col min="11025" max="11264" width="12.5703125" style="8"/>
    <col min="11265" max="11265" width="30.85546875" style="8" customWidth="1"/>
    <col min="11266" max="11270" width="15.7109375" style="8" customWidth="1"/>
    <col min="11271" max="11273" width="11.7109375" style="8" customWidth="1"/>
    <col min="11274" max="11274" width="11.140625" style="8" customWidth="1"/>
    <col min="11275" max="11275" width="9.28515625" style="8" customWidth="1"/>
    <col min="11276" max="11276" width="7.7109375" style="8" customWidth="1"/>
    <col min="11277" max="11277" width="13.140625" style="8" customWidth="1"/>
    <col min="11278" max="11278" width="2.42578125" style="8" customWidth="1"/>
    <col min="11279" max="11280" width="13.140625" style="8" customWidth="1"/>
    <col min="11281" max="11520" width="12.5703125" style="8"/>
    <col min="11521" max="11521" width="30.85546875" style="8" customWidth="1"/>
    <col min="11522" max="11526" width="15.7109375" style="8" customWidth="1"/>
    <col min="11527" max="11529" width="11.7109375" style="8" customWidth="1"/>
    <col min="11530" max="11530" width="11.140625" style="8" customWidth="1"/>
    <col min="11531" max="11531" width="9.28515625" style="8" customWidth="1"/>
    <col min="11532" max="11532" width="7.7109375" style="8" customWidth="1"/>
    <col min="11533" max="11533" width="13.140625" style="8" customWidth="1"/>
    <col min="11534" max="11534" width="2.42578125" style="8" customWidth="1"/>
    <col min="11535" max="11536" width="13.140625" style="8" customWidth="1"/>
    <col min="11537" max="11776" width="12.5703125" style="8"/>
    <col min="11777" max="11777" width="30.85546875" style="8" customWidth="1"/>
    <col min="11778" max="11782" width="15.7109375" style="8" customWidth="1"/>
    <col min="11783" max="11785" width="11.7109375" style="8" customWidth="1"/>
    <col min="11786" max="11786" width="11.140625" style="8" customWidth="1"/>
    <col min="11787" max="11787" width="9.28515625" style="8" customWidth="1"/>
    <col min="11788" max="11788" width="7.7109375" style="8" customWidth="1"/>
    <col min="11789" max="11789" width="13.140625" style="8" customWidth="1"/>
    <col min="11790" max="11790" width="2.42578125" style="8" customWidth="1"/>
    <col min="11791" max="11792" width="13.140625" style="8" customWidth="1"/>
    <col min="11793" max="12032" width="12.5703125" style="8"/>
    <col min="12033" max="12033" width="30.85546875" style="8" customWidth="1"/>
    <col min="12034" max="12038" width="15.7109375" style="8" customWidth="1"/>
    <col min="12039" max="12041" width="11.7109375" style="8" customWidth="1"/>
    <col min="12042" max="12042" width="11.140625" style="8" customWidth="1"/>
    <col min="12043" max="12043" width="9.28515625" style="8" customWidth="1"/>
    <col min="12044" max="12044" width="7.7109375" style="8" customWidth="1"/>
    <col min="12045" max="12045" width="13.140625" style="8" customWidth="1"/>
    <col min="12046" max="12046" width="2.42578125" style="8" customWidth="1"/>
    <col min="12047" max="12048" width="13.140625" style="8" customWidth="1"/>
    <col min="12049" max="12288" width="12.5703125" style="8"/>
    <col min="12289" max="12289" width="30.85546875" style="8" customWidth="1"/>
    <col min="12290" max="12294" width="15.7109375" style="8" customWidth="1"/>
    <col min="12295" max="12297" width="11.7109375" style="8" customWidth="1"/>
    <col min="12298" max="12298" width="11.140625" style="8" customWidth="1"/>
    <col min="12299" max="12299" width="9.28515625" style="8" customWidth="1"/>
    <col min="12300" max="12300" width="7.7109375" style="8" customWidth="1"/>
    <col min="12301" max="12301" width="13.140625" style="8" customWidth="1"/>
    <col min="12302" max="12302" width="2.42578125" style="8" customWidth="1"/>
    <col min="12303" max="12304" width="13.140625" style="8" customWidth="1"/>
    <col min="12305" max="12544" width="12.5703125" style="8"/>
    <col min="12545" max="12545" width="30.85546875" style="8" customWidth="1"/>
    <col min="12546" max="12550" width="15.7109375" style="8" customWidth="1"/>
    <col min="12551" max="12553" width="11.7109375" style="8" customWidth="1"/>
    <col min="12554" max="12554" width="11.140625" style="8" customWidth="1"/>
    <col min="12555" max="12555" width="9.28515625" style="8" customWidth="1"/>
    <col min="12556" max="12556" width="7.7109375" style="8" customWidth="1"/>
    <col min="12557" max="12557" width="13.140625" style="8" customWidth="1"/>
    <col min="12558" max="12558" width="2.42578125" style="8" customWidth="1"/>
    <col min="12559" max="12560" width="13.140625" style="8" customWidth="1"/>
    <col min="12561" max="12800" width="12.5703125" style="8"/>
    <col min="12801" max="12801" width="30.85546875" style="8" customWidth="1"/>
    <col min="12802" max="12806" width="15.7109375" style="8" customWidth="1"/>
    <col min="12807" max="12809" width="11.7109375" style="8" customWidth="1"/>
    <col min="12810" max="12810" width="11.140625" style="8" customWidth="1"/>
    <col min="12811" max="12811" width="9.28515625" style="8" customWidth="1"/>
    <col min="12812" max="12812" width="7.7109375" style="8" customWidth="1"/>
    <col min="12813" max="12813" width="13.140625" style="8" customWidth="1"/>
    <col min="12814" max="12814" width="2.42578125" style="8" customWidth="1"/>
    <col min="12815" max="12816" width="13.140625" style="8" customWidth="1"/>
    <col min="12817" max="13056" width="12.5703125" style="8"/>
    <col min="13057" max="13057" width="30.85546875" style="8" customWidth="1"/>
    <col min="13058" max="13062" width="15.7109375" style="8" customWidth="1"/>
    <col min="13063" max="13065" width="11.7109375" style="8" customWidth="1"/>
    <col min="13066" max="13066" width="11.140625" style="8" customWidth="1"/>
    <col min="13067" max="13067" width="9.28515625" style="8" customWidth="1"/>
    <col min="13068" max="13068" width="7.7109375" style="8" customWidth="1"/>
    <col min="13069" max="13069" width="13.140625" style="8" customWidth="1"/>
    <col min="13070" max="13070" width="2.42578125" style="8" customWidth="1"/>
    <col min="13071" max="13072" width="13.140625" style="8" customWidth="1"/>
    <col min="13073" max="13312" width="12.5703125" style="8"/>
    <col min="13313" max="13313" width="30.85546875" style="8" customWidth="1"/>
    <col min="13314" max="13318" width="15.7109375" style="8" customWidth="1"/>
    <col min="13319" max="13321" width="11.7109375" style="8" customWidth="1"/>
    <col min="13322" max="13322" width="11.140625" style="8" customWidth="1"/>
    <col min="13323" max="13323" width="9.28515625" style="8" customWidth="1"/>
    <col min="13324" max="13324" width="7.7109375" style="8" customWidth="1"/>
    <col min="13325" max="13325" width="13.140625" style="8" customWidth="1"/>
    <col min="13326" max="13326" width="2.42578125" style="8" customWidth="1"/>
    <col min="13327" max="13328" width="13.140625" style="8" customWidth="1"/>
    <col min="13329" max="13568" width="12.5703125" style="8"/>
    <col min="13569" max="13569" width="30.85546875" style="8" customWidth="1"/>
    <col min="13570" max="13574" width="15.7109375" style="8" customWidth="1"/>
    <col min="13575" max="13577" width="11.7109375" style="8" customWidth="1"/>
    <col min="13578" max="13578" width="11.140625" style="8" customWidth="1"/>
    <col min="13579" max="13579" width="9.28515625" style="8" customWidth="1"/>
    <col min="13580" max="13580" width="7.7109375" style="8" customWidth="1"/>
    <col min="13581" max="13581" width="13.140625" style="8" customWidth="1"/>
    <col min="13582" max="13582" width="2.42578125" style="8" customWidth="1"/>
    <col min="13583" max="13584" width="13.140625" style="8" customWidth="1"/>
    <col min="13585" max="13824" width="12.5703125" style="8"/>
    <col min="13825" max="13825" width="30.85546875" style="8" customWidth="1"/>
    <col min="13826" max="13830" width="15.7109375" style="8" customWidth="1"/>
    <col min="13831" max="13833" width="11.7109375" style="8" customWidth="1"/>
    <col min="13834" max="13834" width="11.140625" style="8" customWidth="1"/>
    <col min="13835" max="13835" width="9.28515625" style="8" customWidth="1"/>
    <col min="13836" max="13836" width="7.7109375" style="8" customWidth="1"/>
    <col min="13837" max="13837" width="13.140625" style="8" customWidth="1"/>
    <col min="13838" max="13838" width="2.42578125" style="8" customWidth="1"/>
    <col min="13839" max="13840" width="13.140625" style="8" customWidth="1"/>
    <col min="13841" max="14080" width="12.5703125" style="8"/>
    <col min="14081" max="14081" width="30.85546875" style="8" customWidth="1"/>
    <col min="14082" max="14086" width="15.7109375" style="8" customWidth="1"/>
    <col min="14087" max="14089" width="11.7109375" style="8" customWidth="1"/>
    <col min="14090" max="14090" width="11.140625" style="8" customWidth="1"/>
    <col min="14091" max="14091" width="9.28515625" style="8" customWidth="1"/>
    <col min="14092" max="14092" width="7.7109375" style="8" customWidth="1"/>
    <col min="14093" max="14093" width="13.140625" style="8" customWidth="1"/>
    <col min="14094" max="14094" width="2.42578125" style="8" customWidth="1"/>
    <col min="14095" max="14096" width="13.140625" style="8" customWidth="1"/>
    <col min="14097" max="14336" width="12.5703125" style="8"/>
    <col min="14337" max="14337" width="30.85546875" style="8" customWidth="1"/>
    <col min="14338" max="14342" width="15.7109375" style="8" customWidth="1"/>
    <col min="14343" max="14345" width="11.7109375" style="8" customWidth="1"/>
    <col min="14346" max="14346" width="11.140625" style="8" customWidth="1"/>
    <col min="14347" max="14347" width="9.28515625" style="8" customWidth="1"/>
    <col min="14348" max="14348" width="7.7109375" style="8" customWidth="1"/>
    <col min="14349" max="14349" width="13.140625" style="8" customWidth="1"/>
    <col min="14350" max="14350" width="2.42578125" style="8" customWidth="1"/>
    <col min="14351" max="14352" width="13.140625" style="8" customWidth="1"/>
    <col min="14353" max="14592" width="12.5703125" style="8"/>
    <col min="14593" max="14593" width="30.85546875" style="8" customWidth="1"/>
    <col min="14594" max="14598" width="15.7109375" style="8" customWidth="1"/>
    <col min="14599" max="14601" width="11.7109375" style="8" customWidth="1"/>
    <col min="14602" max="14602" width="11.140625" style="8" customWidth="1"/>
    <col min="14603" max="14603" width="9.28515625" style="8" customWidth="1"/>
    <col min="14604" max="14604" width="7.7109375" style="8" customWidth="1"/>
    <col min="14605" max="14605" width="13.140625" style="8" customWidth="1"/>
    <col min="14606" max="14606" width="2.42578125" style="8" customWidth="1"/>
    <col min="14607" max="14608" width="13.140625" style="8" customWidth="1"/>
    <col min="14609" max="14848" width="12.5703125" style="8"/>
    <col min="14849" max="14849" width="30.85546875" style="8" customWidth="1"/>
    <col min="14850" max="14854" width="15.7109375" style="8" customWidth="1"/>
    <col min="14855" max="14857" width="11.7109375" style="8" customWidth="1"/>
    <col min="14858" max="14858" width="11.140625" style="8" customWidth="1"/>
    <col min="14859" max="14859" width="9.28515625" style="8" customWidth="1"/>
    <col min="14860" max="14860" width="7.7109375" style="8" customWidth="1"/>
    <col min="14861" max="14861" width="13.140625" style="8" customWidth="1"/>
    <col min="14862" max="14862" width="2.42578125" style="8" customWidth="1"/>
    <col min="14863" max="14864" width="13.140625" style="8" customWidth="1"/>
    <col min="14865" max="15104" width="12.5703125" style="8"/>
    <col min="15105" max="15105" width="30.85546875" style="8" customWidth="1"/>
    <col min="15106" max="15110" width="15.7109375" style="8" customWidth="1"/>
    <col min="15111" max="15113" width="11.7109375" style="8" customWidth="1"/>
    <col min="15114" max="15114" width="11.140625" style="8" customWidth="1"/>
    <col min="15115" max="15115" width="9.28515625" style="8" customWidth="1"/>
    <col min="15116" max="15116" width="7.7109375" style="8" customWidth="1"/>
    <col min="15117" max="15117" width="13.140625" style="8" customWidth="1"/>
    <col min="15118" max="15118" width="2.42578125" style="8" customWidth="1"/>
    <col min="15119" max="15120" width="13.140625" style="8" customWidth="1"/>
    <col min="15121" max="15360" width="12.5703125" style="8"/>
    <col min="15361" max="15361" width="30.85546875" style="8" customWidth="1"/>
    <col min="15362" max="15366" width="15.7109375" style="8" customWidth="1"/>
    <col min="15367" max="15369" width="11.7109375" style="8" customWidth="1"/>
    <col min="15370" max="15370" width="11.140625" style="8" customWidth="1"/>
    <col min="15371" max="15371" width="9.28515625" style="8" customWidth="1"/>
    <col min="15372" max="15372" width="7.7109375" style="8" customWidth="1"/>
    <col min="15373" max="15373" width="13.140625" style="8" customWidth="1"/>
    <col min="15374" max="15374" width="2.42578125" style="8" customWidth="1"/>
    <col min="15375" max="15376" width="13.140625" style="8" customWidth="1"/>
    <col min="15377" max="15616" width="12.5703125" style="8"/>
    <col min="15617" max="15617" width="30.85546875" style="8" customWidth="1"/>
    <col min="15618" max="15622" width="15.7109375" style="8" customWidth="1"/>
    <col min="15623" max="15625" width="11.7109375" style="8" customWidth="1"/>
    <col min="15626" max="15626" width="11.140625" style="8" customWidth="1"/>
    <col min="15627" max="15627" width="9.28515625" style="8" customWidth="1"/>
    <col min="15628" max="15628" width="7.7109375" style="8" customWidth="1"/>
    <col min="15629" max="15629" width="13.140625" style="8" customWidth="1"/>
    <col min="15630" max="15630" width="2.42578125" style="8" customWidth="1"/>
    <col min="15631" max="15632" width="13.140625" style="8" customWidth="1"/>
    <col min="15633" max="15872" width="12.5703125" style="8"/>
    <col min="15873" max="15873" width="30.85546875" style="8" customWidth="1"/>
    <col min="15874" max="15878" width="15.7109375" style="8" customWidth="1"/>
    <col min="15879" max="15881" width="11.7109375" style="8" customWidth="1"/>
    <col min="15882" max="15882" width="11.140625" style="8" customWidth="1"/>
    <col min="15883" max="15883" width="9.28515625" style="8" customWidth="1"/>
    <col min="15884" max="15884" width="7.7109375" style="8" customWidth="1"/>
    <col min="15885" max="15885" width="13.140625" style="8" customWidth="1"/>
    <col min="15886" max="15886" width="2.42578125" style="8" customWidth="1"/>
    <col min="15887" max="15888" width="13.140625" style="8" customWidth="1"/>
    <col min="15889" max="16128" width="12.5703125" style="8"/>
    <col min="16129" max="16129" width="30.85546875" style="8" customWidth="1"/>
    <col min="16130" max="16134" width="15.7109375" style="8" customWidth="1"/>
    <col min="16135" max="16137" width="11.7109375" style="8" customWidth="1"/>
    <col min="16138" max="16138" width="11.140625" style="8" customWidth="1"/>
    <col min="16139" max="16139" width="9.28515625" style="8" customWidth="1"/>
    <col min="16140" max="16140" width="7.7109375" style="8" customWidth="1"/>
    <col min="16141" max="16141" width="13.140625" style="8" customWidth="1"/>
    <col min="16142" max="16142" width="2.42578125" style="8" customWidth="1"/>
    <col min="16143" max="16144" width="13.140625" style="8" customWidth="1"/>
    <col min="16145" max="16384" width="12.5703125" style="8"/>
  </cols>
  <sheetData>
    <row r="1" spans="1:22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22" s="3" customFormat="1" ht="12.75" customHeight="1" x14ac:dyDescent="0.15">
      <c r="A2" s="1" t="str">
        <f>CONCATENATE("COMUNA: ",[2]NOMBRE!B2," - ","( ",[2]NOMBRE!C2,[2]NOMBRE!D2,[2]NOMBRE!E2,[2]NOMBRE!F2,[2]NOMBRE!G2," )")</f>
        <v>COMUNA: LINARES  - ( 07401 )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22" s="3" customFormat="1" ht="12.75" customHeight="1" x14ac:dyDescent="0.2">
      <c r="A3" s="1" t="str">
        <f>CONCATENATE("ESTABLECIMIENTO: ",[2]NOMBRE!B3," - ","( ",[2]NOMBRE!C3,[2]NOMBRE!D3,[2]NOMBRE!E3,[2]NOMBRE!F3,[2]NOMBRE!G3," )")</f>
        <v>ESTABLECIMIENTO: HOSPITAL LINARES  - ( 16108 )</v>
      </c>
      <c r="B3" s="2"/>
      <c r="C3" s="2"/>
      <c r="D3" s="4"/>
      <c r="E3" s="2"/>
      <c r="F3" s="2"/>
      <c r="G3" s="2"/>
      <c r="H3" s="2"/>
      <c r="I3" s="2"/>
      <c r="J3" s="2"/>
      <c r="K3" s="2"/>
    </row>
    <row r="4" spans="1:22" s="3" customFormat="1" ht="12.75" customHeight="1" x14ac:dyDescent="0.15">
      <c r="A4" s="1" t="str">
        <f>CONCATENATE("MES: ",[2]NOMBRE!B6," - ","( ",[2]NOMBRE!C6,[2]NOMBRE!D6," )")</f>
        <v>MES: FEBRERO - ( 02 )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22" s="3" customFormat="1" ht="12.75" customHeight="1" x14ac:dyDescent="0.15">
      <c r="A5" s="1" t="str">
        <f>CONCATENATE("AÑO: ",[2]NOMBRE!B7)</f>
        <v>AÑO: 2011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22" ht="39.950000000000003" customHeight="1" x14ac:dyDescent="0.2">
      <c r="A6" s="46" t="s">
        <v>1</v>
      </c>
      <c r="B6" s="46"/>
      <c r="C6" s="46"/>
      <c r="D6" s="46"/>
      <c r="E6" s="46"/>
      <c r="F6" s="46"/>
      <c r="G6" s="5"/>
      <c r="H6" s="5"/>
      <c r="I6" s="5"/>
      <c r="J6" s="6"/>
      <c r="K6" s="6"/>
      <c r="L6" s="6"/>
      <c r="M6" s="6"/>
      <c r="N6" s="7"/>
      <c r="O6" s="7"/>
      <c r="P6" s="7"/>
      <c r="Q6" s="7"/>
      <c r="R6" s="7"/>
      <c r="S6" s="7"/>
      <c r="T6" s="7"/>
      <c r="U6" s="7"/>
      <c r="V6" s="7"/>
    </row>
    <row r="7" spans="1:22" ht="45" customHeight="1" x14ac:dyDescent="0.2">
      <c r="A7" s="9" t="s">
        <v>2</v>
      </c>
      <c r="B7" s="10"/>
      <c r="C7" s="10"/>
      <c r="D7" s="10"/>
      <c r="E7" s="10"/>
      <c r="F7" s="10"/>
      <c r="G7" s="10"/>
      <c r="H7" s="10"/>
      <c r="I7" s="11"/>
    </row>
    <row r="8" spans="1:22" ht="14.25" customHeight="1" x14ac:dyDescent="0.2">
      <c r="A8" s="47" t="s">
        <v>3</v>
      </c>
      <c r="B8" s="47" t="s">
        <v>4</v>
      </c>
      <c r="C8" s="50" t="s">
        <v>5</v>
      </c>
      <c r="D8" s="50"/>
      <c r="E8" s="50"/>
      <c r="F8" s="50"/>
      <c r="H8" s="13"/>
      <c r="I8" s="13"/>
    </row>
    <row r="9" spans="1:22" ht="14.25" x14ac:dyDescent="0.2">
      <c r="A9" s="48"/>
      <c r="B9" s="48"/>
      <c r="C9" s="50" t="s">
        <v>6</v>
      </c>
      <c r="D9" s="50"/>
      <c r="E9" s="50" t="s">
        <v>7</v>
      </c>
      <c r="F9" s="50"/>
      <c r="G9" s="13"/>
      <c r="H9" s="13"/>
      <c r="I9" s="13"/>
    </row>
    <row r="10" spans="1:22" ht="21" x14ac:dyDescent="0.2">
      <c r="A10" s="49"/>
      <c r="B10" s="49"/>
      <c r="C10" s="14" t="s">
        <v>8</v>
      </c>
      <c r="D10" s="15" t="s">
        <v>9</v>
      </c>
      <c r="E10" s="14" t="s">
        <v>8</v>
      </c>
      <c r="F10" s="15" t="s">
        <v>9</v>
      </c>
      <c r="G10" s="13"/>
      <c r="H10" s="13"/>
      <c r="I10" s="13"/>
    </row>
    <row r="11" spans="1:22" ht="15.95" customHeight="1" x14ac:dyDescent="0.2">
      <c r="A11" s="16" t="s">
        <v>10</v>
      </c>
      <c r="B11" s="17">
        <f>SUM(B12:B13)</f>
        <v>0</v>
      </c>
      <c r="C11" s="18">
        <f>SUM(C12:C13)</f>
        <v>0</v>
      </c>
      <c r="D11" s="19">
        <f>SUM(D12:D13)</f>
        <v>0</v>
      </c>
      <c r="E11" s="18">
        <f>SUM(E12:E13)</f>
        <v>0</v>
      </c>
      <c r="F11" s="19">
        <f>SUM(F12:F13)</f>
        <v>0</v>
      </c>
      <c r="G11" s="13"/>
      <c r="H11" s="13"/>
      <c r="I11" s="13"/>
    </row>
    <row r="12" spans="1:22" ht="15.95" customHeight="1" x14ac:dyDescent="0.2">
      <c r="A12" s="20" t="s">
        <v>11</v>
      </c>
      <c r="B12" s="21"/>
      <c r="C12" s="21"/>
      <c r="D12" s="22"/>
      <c r="E12" s="21"/>
      <c r="F12" s="22"/>
      <c r="G12" s="13"/>
      <c r="H12" s="13"/>
      <c r="I12" s="13"/>
    </row>
    <row r="13" spans="1:22" ht="15.95" customHeight="1" x14ac:dyDescent="0.2">
      <c r="A13" s="23" t="s">
        <v>12</v>
      </c>
      <c r="B13" s="24"/>
      <c r="C13" s="24"/>
      <c r="D13" s="25"/>
      <c r="E13" s="24"/>
      <c r="F13" s="25"/>
      <c r="G13" s="13"/>
      <c r="H13" s="13"/>
      <c r="I13" s="13"/>
    </row>
    <row r="14" spans="1:22" ht="15.95" customHeight="1" x14ac:dyDescent="0.2">
      <c r="A14" s="26" t="s">
        <v>3</v>
      </c>
      <c r="B14" s="17">
        <f>SUM(B15:B20)</f>
        <v>0</v>
      </c>
      <c r="C14" s="18">
        <f>SUM(C15:C20)</f>
        <v>0</v>
      </c>
      <c r="D14" s="19">
        <f>SUM(D15:D20)</f>
        <v>0</v>
      </c>
      <c r="E14" s="18">
        <f>SUM(E15:E20)</f>
        <v>0</v>
      </c>
      <c r="F14" s="19">
        <f>SUM(F15:F20)</f>
        <v>0</v>
      </c>
      <c r="G14" s="13"/>
      <c r="H14" s="13"/>
      <c r="I14" s="13"/>
    </row>
    <row r="15" spans="1:22" ht="15.95" customHeight="1" x14ac:dyDescent="0.2">
      <c r="A15" s="27" t="s">
        <v>13</v>
      </c>
      <c r="B15" s="21"/>
      <c r="C15" s="21"/>
      <c r="D15" s="22"/>
      <c r="E15" s="21"/>
      <c r="F15" s="22"/>
      <c r="G15" s="13"/>
      <c r="H15" s="13"/>
      <c r="I15" s="13"/>
    </row>
    <row r="16" spans="1:22" ht="15.95" customHeight="1" x14ac:dyDescent="0.2">
      <c r="A16" s="28" t="s">
        <v>14</v>
      </c>
      <c r="B16" s="29"/>
      <c r="C16" s="29"/>
      <c r="D16" s="30"/>
      <c r="E16" s="29"/>
      <c r="F16" s="30"/>
      <c r="G16" s="13"/>
      <c r="H16" s="13"/>
      <c r="I16" s="13"/>
    </row>
    <row r="17" spans="1:9" ht="15.95" customHeight="1" x14ac:dyDescent="0.2">
      <c r="A17" s="28" t="s">
        <v>15</v>
      </c>
      <c r="B17" s="29"/>
      <c r="C17" s="29"/>
      <c r="D17" s="30"/>
      <c r="E17" s="29"/>
      <c r="F17" s="30"/>
      <c r="G17" s="13"/>
      <c r="H17" s="13"/>
      <c r="I17" s="13"/>
    </row>
    <row r="18" spans="1:9" ht="15.95" customHeight="1" x14ac:dyDescent="0.2">
      <c r="A18" s="28" t="s">
        <v>16</v>
      </c>
      <c r="B18" s="29"/>
      <c r="C18" s="29"/>
      <c r="D18" s="30"/>
      <c r="E18" s="29"/>
      <c r="F18" s="30"/>
      <c r="G18" s="13"/>
      <c r="H18" s="13"/>
      <c r="I18" s="13"/>
    </row>
    <row r="19" spans="1:9" ht="15.95" customHeight="1" x14ac:dyDescent="0.2">
      <c r="A19" s="28" t="s">
        <v>17</v>
      </c>
      <c r="B19" s="29"/>
      <c r="C19" s="29"/>
      <c r="D19" s="30"/>
      <c r="E19" s="29"/>
      <c r="F19" s="30"/>
      <c r="G19" s="13"/>
      <c r="H19" s="13"/>
      <c r="I19" s="13"/>
    </row>
    <row r="20" spans="1:9" ht="15.95" customHeight="1" x14ac:dyDescent="0.2">
      <c r="A20" s="31" t="s">
        <v>18</v>
      </c>
      <c r="B20" s="24"/>
      <c r="C20" s="24"/>
      <c r="D20" s="25"/>
      <c r="E20" s="24"/>
      <c r="F20" s="25"/>
      <c r="G20" s="13"/>
      <c r="H20" s="13"/>
      <c r="I20" s="13"/>
    </row>
    <row r="21" spans="1:9" ht="30" customHeight="1" x14ac:dyDescent="0.2">
      <c r="A21" s="9" t="s">
        <v>19</v>
      </c>
      <c r="B21" s="32"/>
      <c r="C21" s="33"/>
      <c r="D21" s="33"/>
      <c r="E21" s="33"/>
      <c r="F21" s="33"/>
      <c r="G21" s="33"/>
      <c r="H21" s="33"/>
      <c r="I21" s="33"/>
    </row>
    <row r="22" spans="1:9" ht="33" customHeight="1" x14ac:dyDescent="0.2">
      <c r="A22" s="47" t="s">
        <v>20</v>
      </c>
      <c r="B22" s="51" t="s">
        <v>4</v>
      </c>
      <c r="C22" s="53" t="s">
        <v>5</v>
      </c>
      <c r="D22" s="54"/>
      <c r="E22" s="34"/>
      <c r="G22" s="13"/>
      <c r="H22" s="13"/>
      <c r="I22" s="13"/>
    </row>
    <row r="23" spans="1:9" ht="14.25" x14ac:dyDescent="0.2">
      <c r="A23" s="49"/>
      <c r="B23" s="52"/>
      <c r="C23" s="35" t="s">
        <v>6</v>
      </c>
      <c r="D23" s="36" t="s">
        <v>7</v>
      </c>
      <c r="E23" s="34"/>
      <c r="G23" s="13"/>
      <c r="H23" s="13"/>
      <c r="I23" s="13"/>
    </row>
    <row r="24" spans="1:9" ht="14.25" x14ac:dyDescent="0.2">
      <c r="A24" s="37" t="s">
        <v>21</v>
      </c>
      <c r="B24" s="18">
        <f>SUM(B25:B93)</f>
        <v>0</v>
      </c>
      <c r="C24" s="18">
        <f>SUM(C25:C93)</f>
        <v>861.20234762299992</v>
      </c>
      <c r="D24" s="19">
        <f>SUM(D25:D93)</f>
        <v>773.76428570999997</v>
      </c>
      <c r="F24" s="13"/>
      <c r="G24" s="13"/>
      <c r="H24" s="13"/>
      <c r="I24" s="13"/>
    </row>
    <row r="25" spans="1:9" ht="14.25" x14ac:dyDescent="0.2">
      <c r="A25" s="38" t="s">
        <v>13</v>
      </c>
      <c r="B25" s="21"/>
      <c r="C25" s="21">
        <v>4.5</v>
      </c>
      <c r="D25" s="22">
        <v>5.75</v>
      </c>
      <c r="F25" s="13"/>
      <c r="G25" s="13"/>
      <c r="H25" s="13"/>
      <c r="I25" s="13"/>
    </row>
    <row r="26" spans="1:9" ht="14.25" x14ac:dyDescent="0.2">
      <c r="A26" s="39" t="s">
        <v>16</v>
      </c>
      <c r="B26" s="29"/>
      <c r="C26" s="29">
        <v>66</v>
      </c>
      <c r="D26" s="30">
        <v>72.25</v>
      </c>
      <c r="F26" s="13"/>
      <c r="G26" s="13"/>
      <c r="H26" s="13"/>
      <c r="I26" s="13"/>
    </row>
    <row r="27" spans="1:9" ht="14.25" x14ac:dyDescent="0.2">
      <c r="A27" s="39" t="s">
        <v>22</v>
      </c>
      <c r="B27" s="29"/>
      <c r="C27" s="29">
        <v>11</v>
      </c>
      <c r="D27" s="30">
        <v>13</v>
      </c>
      <c r="F27" s="13"/>
      <c r="G27" s="13"/>
      <c r="H27" s="13"/>
      <c r="I27" s="13"/>
    </row>
    <row r="28" spans="1:9" ht="14.25" x14ac:dyDescent="0.2">
      <c r="A28" s="39" t="s">
        <v>23</v>
      </c>
      <c r="B28" s="29"/>
      <c r="C28" s="29">
        <v>44</v>
      </c>
      <c r="D28" s="30">
        <v>35.25</v>
      </c>
      <c r="F28" s="13"/>
      <c r="G28" s="13"/>
      <c r="H28" s="13"/>
      <c r="I28" s="13"/>
    </row>
    <row r="29" spans="1:9" ht="14.25" x14ac:dyDescent="0.2">
      <c r="A29" s="39" t="s">
        <v>24</v>
      </c>
      <c r="B29" s="29"/>
      <c r="C29" s="29">
        <v>30.5</v>
      </c>
      <c r="D29" s="30">
        <v>33</v>
      </c>
      <c r="F29" s="13"/>
      <c r="G29" s="13"/>
      <c r="H29" s="13"/>
      <c r="I29" s="13"/>
    </row>
    <row r="30" spans="1:9" ht="14.25" x14ac:dyDescent="0.2">
      <c r="A30" s="39" t="s">
        <v>25</v>
      </c>
      <c r="B30" s="29"/>
      <c r="C30" s="29">
        <v>11</v>
      </c>
      <c r="D30" s="30">
        <v>11.25</v>
      </c>
      <c r="F30" s="13"/>
      <c r="G30" s="13"/>
      <c r="H30" s="13"/>
      <c r="I30" s="13"/>
    </row>
    <row r="31" spans="1:9" ht="14.25" x14ac:dyDescent="0.2">
      <c r="A31" s="39" t="s">
        <v>26</v>
      </c>
      <c r="B31" s="29"/>
      <c r="C31" s="29">
        <v>41.5</v>
      </c>
      <c r="D31" s="30">
        <v>32.75</v>
      </c>
      <c r="F31" s="13"/>
      <c r="G31" s="13"/>
      <c r="H31" s="13"/>
      <c r="I31" s="13"/>
    </row>
    <row r="32" spans="1:9" ht="14.25" x14ac:dyDescent="0.2">
      <c r="A32" s="39" t="s">
        <v>27</v>
      </c>
      <c r="B32" s="29"/>
      <c r="C32" s="29">
        <v>5</v>
      </c>
      <c r="D32" s="30">
        <v>1</v>
      </c>
      <c r="F32" s="13"/>
      <c r="G32" s="13"/>
      <c r="H32" s="13"/>
      <c r="I32" s="13"/>
    </row>
    <row r="33" spans="1:9" ht="14.25" x14ac:dyDescent="0.2">
      <c r="A33" s="39" t="s">
        <v>28</v>
      </c>
      <c r="B33" s="29"/>
      <c r="C33" s="29">
        <v>66.5</v>
      </c>
      <c r="D33" s="30">
        <v>47.75</v>
      </c>
      <c r="F33" s="13"/>
      <c r="G33" s="13"/>
      <c r="H33" s="13"/>
      <c r="I33" s="13"/>
    </row>
    <row r="34" spans="1:9" ht="14.25" x14ac:dyDescent="0.2">
      <c r="A34" s="39" t="s">
        <v>29</v>
      </c>
      <c r="B34" s="29"/>
      <c r="C34" s="29">
        <v>4</v>
      </c>
      <c r="D34" s="30">
        <v>3.5</v>
      </c>
      <c r="F34" s="13"/>
      <c r="G34" s="13"/>
      <c r="H34" s="13"/>
      <c r="I34" s="13"/>
    </row>
    <row r="35" spans="1:9" ht="14.25" x14ac:dyDescent="0.2">
      <c r="A35" s="39" t="s">
        <v>30</v>
      </c>
      <c r="B35" s="29"/>
      <c r="C35" s="29">
        <v>18</v>
      </c>
      <c r="D35" s="30">
        <v>16.75</v>
      </c>
      <c r="F35" s="13"/>
      <c r="G35" s="13"/>
      <c r="H35" s="13"/>
      <c r="I35" s="13"/>
    </row>
    <row r="36" spans="1:9" ht="14.25" x14ac:dyDescent="0.2">
      <c r="A36" s="39" t="s">
        <v>31</v>
      </c>
      <c r="B36" s="29"/>
      <c r="C36" s="29"/>
      <c r="D36" s="30"/>
      <c r="F36" s="13"/>
      <c r="G36" s="13"/>
      <c r="H36" s="13"/>
      <c r="I36" s="13"/>
    </row>
    <row r="37" spans="1:9" ht="14.25" x14ac:dyDescent="0.2">
      <c r="A37" s="39" t="s">
        <v>32</v>
      </c>
      <c r="B37" s="29"/>
      <c r="C37" s="29"/>
      <c r="D37" s="30"/>
      <c r="F37" s="13"/>
      <c r="G37" s="13"/>
      <c r="H37" s="13"/>
      <c r="I37" s="13"/>
    </row>
    <row r="38" spans="1:9" ht="14.25" x14ac:dyDescent="0.2">
      <c r="A38" s="39" t="s">
        <v>33</v>
      </c>
      <c r="B38" s="29"/>
      <c r="C38" s="29"/>
      <c r="D38" s="30"/>
      <c r="F38" s="13"/>
      <c r="G38" s="13"/>
      <c r="H38" s="13"/>
      <c r="I38" s="13"/>
    </row>
    <row r="39" spans="1:9" ht="14.25" x14ac:dyDescent="0.2">
      <c r="A39" s="39" t="s">
        <v>34</v>
      </c>
      <c r="B39" s="29"/>
      <c r="C39" s="29"/>
      <c r="D39" s="30"/>
      <c r="F39" s="13"/>
      <c r="G39" s="13"/>
      <c r="H39" s="13"/>
      <c r="I39" s="13"/>
    </row>
    <row r="40" spans="1:9" ht="14.25" x14ac:dyDescent="0.2">
      <c r="A40" s="39" t="s">
        <v>35</v>
      </c>
      <c r="B40" s="29"/>
      <c r="C40" s="29"/>
      <c r="D40" s="30"/>
      <c r="F40" s="13"/>
      <c r="G40" s="13"/>
      <c r="H40" s="13"/>
      <c r="I40" s="13"/>
    </row>
    <row r="41" spans="1:9" ht="14.25" x14ac:dyDescent="0.2">
      <c r="A41" s="39" t="s">
        <v>36</v>
      </c>
      <c r="B41" s="29"/>
      <c r="C41" s="29"/>
      <c r="D41" s="30"/>
      <c r="F41" s="13"/>
      <c r="G41" s="13"/>
      <c r="H41" s="13"/>
      <c r="I41" s="13"/>
    </row>
    <row r="42" spans="1:9" ht="14.25" x14ac:dyDescent="0.2">
      <c r="A42" s="39" t="s">
        <v>37</v>
      </c>
      <c r="B42" s="29"/>
      <c r="C42" s="29">
        <v>9</v>
      </c>
      <c r="D42" s="30">
        <v>5</v>
      </c>
      <c r="F42" s="13"/>
      <c r="G42" s="13"/>
      <c r="H42" s="13"/>
      <c r="I42" s="13"/>
    </row>
    <row r="43" spans="1:9" ht="14.25" x14ac:dyDescent="0.2">
      <c r="A43" s="39" t="s">
        <v>38</v>
      </c>
      <c r="B43" s="29"/>
      <c r="C43" s="29">
        <v>16</v>
      </c>
      <c r="D43" s="30">
        <v>13.25</v>
      </c>
      <c r="F43" s="13"/>
      <c r="G43" s="13"/>
      <c r="H43" s="13"/>
      <c r="I43" s="13"/>
    </row>
    <row r="44" spans="1:9" ht="14.25" x14ac:dyDescent="0.2">
      <c r="A44" s="39" t="s">
        <v>39</v>
      </c>
      <c r="B44" s="29"/>
      <c r="C44" s="29"/>
      <c r="D44" s="30"/>
      <c r="F44" s="13"/>
      <c r="G44" s="13"/>
      <c r="H44" s="13"/>
      <c r="I44" s="13"/>
    </row>
    <row r="45" spans="1:9" ht="14.25" x14ac:dyDescent="0.2">
      <c r="A45" s="39" t="s">
        <v>40</v>
      </c>
      <c r="B45" s="29"/>
      <c r="C45" s="29"/>
      <c r="D45" s="30"/>
      <c r="F45" s="13"/>
      <c r="G45" s="13"/>
      <c r="H45" s="13"/>
      <c r="I45" s="13"/>
    </row>
    <row r="46" spans="1:9" ht="14.25" x14ac:dyDescent="0.2">
      <c r="A46" s="39" t="s">
        <v>41</v>
      </c>
      <c r="B46" s="29"/>
      <c r="C46" s="29"/>
      <c r="D46" s="30"/>
      <c r="F46" s="13"/>
      <c r="G46" s="13"/>
      <c r="H46" s="13"/>
      <c r="I46" s="13"/>
    </row>
    <row r="47" spans="1:9" ht="14.25" x14ac:dyDescent="0.2">
      <c r="A47" s="39" t="s">
        <v>42</v>
      </c>
      <c r="B47" s="29"/>
      <c r="C47" s="29"/>
      <c r="D47" s="30"/>
      <c r="F47" s="13"/>
      <c r="G47" s="13"/>
      <c r="H47" s="13"/>
      <c r="I47" s="13"/>
    </row>
    <row r="48" spans="1:9" ht="14.25" x14ac:dyDescent="0.2">
      <c r="A48" s="39" t="s">
        <v>43</v>
      </c>
      <c r="B48" s="29"/>
      <c r="C48" s="29"/>
      <c r="D48" s="30"/>
      <c r="F48" s="13"/>
      <c r="G48" s="13"/>
      <c r="H48" s="13"/>
      <c r="I48" s="13"/>
    </row>
    <row r="49" spans="1:9" ht="21.75" x14ac:dyDescent="0.2">
      <c r="A49" s="40" t="s">
        <v>44</v>
      </c>
      <c r="B49" s="29"/>
      <c r="C49" s="29"/>
      <c r="D49" s="30"/>
      <c r="F49" s="13"/>
      <c r="G49" s="13"/>
      <c r="H49" s="13"/>
      <c r="I49" s="13"/>
    </row>
    <row r="50" spans="1:9" ht="21.75" x14ac:dyDescent="0.2">
      <c r="A50" s="40" t="s">
        <v>45</v>
      </c>
      <c r="B50" s="29"/>
      <c r="C50" s="29">
        <v>6</v>
      </c>
      <c r="D50" s="30">
        <v>4</v>
      </c>
      <c r="F50" s="13"/>
      <c r="G50" s="13"/>
      <c r="H50" s="13"/>
      <c r="I50" s="13"/>
    </row>
    <row r="51" spans="1:9" ht="14.25" x14ac:dyDescent="0.2">
      <c r="A51" s="40" t="s">
        <v>46</v>
      </c>
      <c r="B51" s="29"/>
      <c r="C51" s="29">
        <v>1.25</v>
      </c>
      <c r="D51" s="30">
        <v>1.25</v>
      </c>
      <c r="F51" s="13"/>
      <c r="G51" s="13"/>
      <c r="H51" s="13"/>
      <c r="I51" s="13"/>
    </row>
    <row r="52" spans="1:9" ht="14.25" x14ac:dyDescent="0.2">
      <c r="A52" s="39" t="s">
        <v>47</v>
      </c>
      <c r="B52" s="29"/>
      <c r="C52" s="29"/>
      <c r="D52" s="30"/>
      <c r="F52" s="13"/>
      <c r="G52" s="13"/>
      <c r="H52" s="13"/>
      <c r="I52" s="13"/>
    </row>
    <row r="53" spans="1:9" ht="14.25" x14ac:dyDescent="0.2">
      <c r="A53" s="39" t="s">
        <v>48</v>
      </c>
      <c r="B53" s="29"/>
      <c r="C53" s="29"/>
      <c r="D53" s="30"/>
      <c r="F53" s="13"/>
      <c r="G53" s="13"/>
      <c r="H53" s="13"/>
      <c r="I53" s="13"/>
    </row>
    <row r="54" spans="1:9" ht="14.25" x14ac:dyDescent="0.2">
      <c r="A54" s="39" t="s">
        <v>49</v>
      </c>
      <c r="B54" s="29"/>
      <c r="C54" s="29"/>
      <c r="D54" s="30"/>
      <c r="F54" s="13"/>
      <c r="G54" s="13"/>
      <c r="H54" s="13"/>
      <c r="I54" s="13"/>
    </row>
    <row r="55" spans="1:9" ht="14.25" x14ac:dyDescent="0.2">
      <c r="A55" s="39" t="s">
        <v>50</v>
      </c>
      <c r="B55" s="29"/>
      <c r="C55" s="29">
        <v>22.333333332999999</v>
      </c>
      <c r="D55" s="30">
        <v>28.25</v>
      </c>
      <c r="F55" s="13"/>
      <c r="G55" s="13"/>
      <c r="H55" s="13"/>
      <c r="I55" s="13"/>
    </row>
    <row r="56" spans="1:9" ht="14.25" x14ac:dyDescent="0.2">
      <c r="A56" s="39" t="s">
        <v>51</v>
      </c>
      <c r="B56" s="29"/>
      <c r="C56" s="29">
        <v>23.785714290000001</v>
      </c>
      <c r="D56" s="30">
        <v>18.964285709999999</v>
      </c>
      <c r="F56" s="13"/>
      <c r="G56" s="13"/>
      <c r="H56" s="13"/>
      <c r="I56" s="13"/>
    </row>
    <row r="57" spans="1:9" ht="14.25" x14ac:dyDescent="0.2">
      <c r="A57" s="39" t="s">
        <v>52</v>
      </c>
      <c r="B57" s="29"/>
      <c r="C57" s="29"/>
      <c r="D57" s="30"/>
      <c r="F57" s="13"/>
      <c r="G57" s="13"/>
      <c r="H57" s="13"/>
      <c r="I57" s="13"/>
    </row>
    <row r="58" spans="1:9" ht="14.25" x14ac:dyDescent="0.2">
      <c r="A58" s="39" t="s">
        <v>53</v>
      </c>
      <c r="B58" s="29"/>
      <c r="C58" s="29">
        <v>15.5</v>
      </c>
      <c r="D58" s="30">
        <v>22.5</v>
      </c>
      <c r="F58" s="13"/>
      <c r="G58" s="13"/>
      <c r="H58" s="13"/>
      <c r="I58" s="13"/>
    </row>
    <row r="59" spans="1:9" ht="14.25" x14ac:dyDescent="0.2">
      <c r="A59" s="39" t="s">
        <v>54</v>
      </c>
      <c r="B59" s="29"/>
      <c r="C59" s="29"/>
      <c r="D59" s="30"/>
      <c r="F59" s="13"/>
      <c r="G59" s="13"/>
      <c r="H59" s="13"/>
      <c r="I59" s="13"/>
    </row>
    <row r="60" spans="1:9" ht="14.25" x14ac:dyDescent="0.2">
      <c r="A60" s="39" t="s">
        <v>55</v>
      </c>
      <c r="B60" s="29"/>
      <c r="C60" s="29"/>
      <c r="D60" s="30"/>
      <c r="F60" s="13"/>
      <c r="G60" s="13"/>
      <c r="H60" s="13"/>
      <c r="I60" s="13"/>
    </row>
    <row r="61" spans="1:9" ht="14.25" x14ac:dyDescent="0.2">
      <c r="A61" s="39" t="s">
        <v>56</v>
      </c>
      <c r="B61" s="29"/>
      <c r="C61" s="29"/>
      <c r="D61" s="30"/>
      <c r="F61" s="13"/>
      <c r="G61" s="13"/>
      <c r="H61" s="13"/>
      <c r="I61" s="13"/>
    </row>
    <row r="62" spans="1:9" ht="14.25" x14ac:dyDescent="0.2">
      <c r="A62" s="39" t="s">
        <v>57</v>
      </c>
      <c r="B62" s="29"/>
      <c r="C62" s="29"/>
      <c r="D62" s="30"/>
      <c r="F62" s="13"/>
      <c r="G62" s="13"/>
      <c r="H62" s="13"/>
      <c r="I62" s="13"/>
    </row>
    <row r="63" spans="1:9" ht="14.25" x14ac:dyDescent="0.2">
      <c r="A63" s="39" t="s">
        <v>58</v>
      </c>
      <c r="B63" s="29"/>
      <c r="C63" s="29">
        <v>3.5</v>
      </c>
      <c r="D63" s="30">
        <v>3.5</v>
      </c>
      <c r="F63" s="13"/>
      <c r="G63" s="13"/>
      <c r="H63" s="13"/>
      <c r="I63" s="13"/>
    </row>
    <row r="64" spans="1:9" ht="14.25" x14ac:dyDescent="0.2">
      <c r="A64" s="39" t="s">
        <v>59</v>
      </c>
      <c r="B64" s="29"/>
      <c r="C64" s="29">
        <v>66</v>
      </c>
      <c r="D64" s="30">
        <v>64</v>
      </c>
      <c r="F64" s="13"/>
      <c r="G64" s="13"/>
      <c r="H64" s="13"/>
      <c r="I64" s="13"/>
    </row>
    <row r="65" spans="1:9" ht="14.25" x14ac:dyDescent="0.2">
      <c r="A65" s="39" t="s">
        <v>60</v>
      </c>
      <c r="B65" s="29"/>
      <c r="C65" s="29"/>
      <c r="D65" s="30"/>
      <c r="F65" s="13"/>
      <c r="G65" s="13"/>
      <c r="H65" s="13"/>
      <c r="I65" s="13"/>
    </row>
    <row r="66" spans="1:9" ht="14.25" x14ac:dyDescent="0.2">
      <c r="A66" s="39" t="s">
        <v>61</v>
      </c>
      <c r="B66" s="29"/>
      <c r="C66" s="29"/>
      <c r="D66" s="30"/>
      <c r="F66" s="13"/>
      <c r="G66" s="13"/>
      <c r="H66" s="13"/>
      <c r="I66" s="13"/>
    </row>
    <row r="67" spans="1:9" ht="14.25" x14ac:dyDescent="0.2">
      <c r="A67" s="39" t="s">
        <v>62</v>
      </c>
      <c r="B67" s="29"/>
      <c r="C67" s="29">
        <v>28.75</v>
      </c>
      <c r="D67" s="30">
        <v>36.5</v>
      </c>
      <c r="F67" s="13"/>
      <c r="G67" s="13"/>
      <c r="H67" s="13"/>
      <c r="I67" s="13"/>
    </row>
    <row r="68" spans="1:9" ht="14.25" x14ac:dyDescent="0.2">
      <c r="A68" s="39" t="s">
        <v>63</v>
      </c>
      <c r="B68" s="29"/>
      <c r="C68" s="29"/>
      <c r="D68" s="30"/>
      <c r="F68" s="13"/>
      <c r="G68" s="13"/>
      <c r="H68" s="13"/>
      <c r="I68" s="13"/>
    </row>
    <row r="69" spans="1:9" ht="14.25" x14ac:dyDescent="0.2">
      <c r="A69" s="39" t="s">
        <v>64</v>
      </c>
      <c r="B69" s="29"/>
      <c r="C69" s="29"/>
      <c r="D69" s="30"/>
      <c r="F69" s="13"/>
      <c r="G69" s="13"/>
      <c r="H69" s="13"/>
      <c r="I69" s="13"/>
    </row>
    <row r="70" spans="1:9" ht="14.25" x14ac:dyDescent="0.2">
      <c r="A70" s="39" t="s">
        <v>65</v>
      </c>
      <c r="B70" s="29"/>
      <c r="C70" s="29"/>
      <c r="D70" s="30"/>
      <c r="F70" s="13"/>
      <c r="G70" s="13"/>
      <c r="H70" s="13"/>
      <c r="I70" s="13"/>
    </row>
    <row r="71" spans="1:9" ht="14.25" x14ac:dyDescent="0.2">
      <c r="A71" s="39" t="s">
        <v>66</v>
      </c>
      <c r="B71" s="29"/>
      <c r="C71" s="29"/>
      <c r="D71" s="30"/>
      <c r="F71" s="13"/>
      <c r="G71" s="13"/>
      <c r="H71" s="13"/>
      <c r="I71" s="13"/>
    </row>
    <row r="72" spans="1:9" ht="14.25" x14ac:dyDescent="0.2">
      <c r="A72" s="39" t="s">
        <v>67</v>
      </c>
      <c r="B72" s="29"/>
      <c r="C72" s="29"/>
      <c r="D72" s="30"/>
      <c r="F72" s="13"/>
      <c r="G72" s="13"/>
      <c r="H72" s="13"/>
      <c r="I72" s="13"/>
    </row>
    <row r="73" spans="1:9" ht="14.25" x14ac:dyDescent="0.2">
      <c r="A73" s="39" t="s">
        <v>68</v>
      </c>
      <c r="B73" s="29"/>
      <c r="C73" s="29"/>
      <c r="D73" s="30"/>
      <c r="F73" s="13"/>
      <c r="G73" s="13"/>
      <c r="H73" s="13"/>
      <c r="I73" s="13"/>
    </row>
    <row r="74" spans="1:9" ht="14.25" x14ac:dyDescent="0.2">
      <c r="A74" s="39" t="s">
        <v>69</v>
      </c>
      <c r="B74" s="29"/>
      <c r="C74" s="29"/>
      <c r="D74" s="30"/>
      <c r="F74" s="13"/>
      <c r="G74" s="13"/>
      <c r="H74" s="13"/>
      <c r="I74" s="13"/>
    </row>
    <row r="75" spans="1:9" ht="14.25" x14ac:dyDescent="0.2">
      <c r="A75" s="39" t="s">
        <v>70</v>
      </c>
      <c r="B75" s="29"/>
      <c r="C75" s="29"/>
      <c r="D75" s="30"/>
      <c r="F75" s="13"/>
      <c r="G75" s="13"/>
      <c r="H75" s="13"/>
      <c r="I75" s="13"/>
    </row>
    <row r="76" spans="1:9" ht="14.25" x14ac:dyDescent="0.2">
      <c r="A76" s="39" t="s">
        <v>71</v>
      </c>
      <c r="B76" s="29"/>
      <c r="C76" s="29"/>
      <c r="D76" s="30"/>
      <c r="F76" s="13"/>
      <c r="G76" s="13"/>
      <c r="H76" s="13"/>
      <c r="I76" s="13"/>
    </row>
    <row r="77" spans="1:9" ht="14.25" x14ac:dyDescent="0.2">
      <c r="A77" s="39" t="s">
        <v>72</v>
      </c>
      <c r="B77" s="29"/>
      <c r="C77" s="29"/>
      <c r="D77" s="30"/>
      <c r="F77" s="13"/>
      <c r="G77" s="13"/>
      <c r="H77" s="13"/>
      <c r="I77" s="13"/>
    </row>
    <row r="78" spans="1:9" ht="14.25" x14ac:dyDescent="0.2">
      <c r="A78" s="39" t="s">
        <v>73</v>
      </c>
      <c r="B78" s="29"/>
      <c r="C78" s="29"/>
      <c r="D78" s="30"/>
      <c r="F78" s="13"/>
      <c r="G78" s="13"/>
      <c r="H78" s="13"/>
      <c r="I78" s="13"/>
    </row>
    <row r="79" spans="1:9" ht="14.25" x14ac:dyDescent="0.2">
      <c r="A79" s="39" t="s">
        <v>74</v>
      </c>
      <c r="B79" s="29"/>
      <c r="C79" s="29"/>
      <c r="D79" s="30"/>
      <c r="F79" s="13"/>
      <c r="G79" s="13"/>
      <c r="H79" s="13"/>
      <c r="I79" s="13"/>
    </row>
    <row r="80" spans="1:9" ht="14.25" x14ac:dyDescent="0.2">
      <c r="A80" s="39" t="s">
        <v>75</v>
      </c>
      <c r="B80" s="29"/>
      <c r="C80" s="29"/>
      <c r="D80" s="30"/>
      <c r="F80" s="13"/>
      <c r="G80" s="13"/>
      <c r="H80" s="13"/>
      <c r="I80" s="13"/>
    </row>
    <row r="81" spans="1:9" ht="14.25" x14ac:dyDescent="0.2">
      <c r="A81" s="39" t="s">
        <v>76</v>
      </c>
      <c r="B81" s="29"/>
      <c r="C81" s="29"/>
      <c r="D81" s="30"/>
      <c r="F81" s="13"/>
      <c r="G81" s="13"/>
      <c r="H81" s="13"/>
      <c r="I81" s="13"/>
    </row>
    <row r="82" spans="1:9" ht="14.25" x14ac:dyDescent="0.2">
      <c r="A82" s="39" t="s">
        <v>77</v>
      </c>
      <c r="B82" s="29"/>
      <c r="C82" s="29"/>
      <c r="D82" s="30"/>
      <c r="F82" s="13"/>
      <c r="G82" s="13"/>
      <c r="H82" s="13"/>
      <c r="I82" s="13"/>
    </row>
    <row r="83" spans="1:9" ht="14.25" x14ac:dyDescent="0.2">
      <c r="A83" s="39" t="s">
        <v>78</v>
      </c>
      <c r="B83" s="29"/>
      <c r="C83" s="29">
        <v>73.75</v>
      </c>
      <c r="D83" s="30">
        <v>53.5</v>
      </c>
      <c r="F83" s="13"/>
      <c r="G83" s="13"/>
      <c r="H83" s="13"/>
      <c r="I83" s="13"/>
    </row>
    <row r="84" spans="1:9" ht="14.25" x14ac:dyDescent="0.2">
      <c r="A84" s="39" t="s">
        <v>79</v>
      </c>
      <c r="B84" s="29"/>
      <c r="C84" s="29"/>
      <c r="D84" s="30"/>
      <c r="F84" s="13"/>
      <c r="G84" s="13"/>
      <c r="H84" s="13"/>
      <c r="I84" s="13"/>
    </row>
    <row r="85" spans="1:9" ht="14.25" x14ac:dyDescent="0.2">
      <c r="A85" s="39" t="s">
        <v>80</v>
      </c>
      <c r="B85" s="29"/>
      <c r="C85" s="29">
        <v>129.33330000000001</v>
      </c>
      <c r="D85" s="30">
        <v>93.8</v>
      </c>
      <c r="F85" s="13"/>
      <c r="G85" s="13"/>
      <c r="H85" s="13"/>
      <c r="I85" s="13"/>
    </row>
    <row r="86" spans="1:9" ht="14.25" x14ac:dyDescent="0.2">
      <c r="A86" s="39" t="s">
        <v>81</v>
      </c>
      <c r="B86" s="29"/>
      <c r="C86" s="29">
        <v>36.25</v>
      </c>
      <c r="D86" s="30">
        <v>32.25</v>
      </c>
      <c r="F86" s="13"/>
      <c r="G86" s="13"/>
      <c r="H86" s="13"/>
      <c r="I86" s="13"/>
    </row>
    <row r="87" spans="1:9" ht="14.25" x14ac:dyDescent="0.2">
      <c r="A87" s="39" t="s">
        <v>82</v>
      </c>
      <c r="B87" s="29"/>
      <c r="C87" s="29">
        <v>31.75</v>
      </c>
      <c r="D87" s="30">
        <v>38.75</v>
      </c>
      <c r="F87" s="13"/>
      <c r="G87" s="13"/>
      <c r="H87" s="13"/>
      <c r="I87" s="13"/>
    </row>
    <row r="88" spans="1:9" ht="14.25" x14ac:dyDescent="0.2">
      <c r="A88" s="39" t="s">
        <v>83</v>
      </c>
      <c r="B88" s="29"/>
      <c r="C88" s="29"/>
      <c r="D88" s="30"/>
      <c r="F88" s="13"/>
      <c r="G88" s="13"/>
      <c r="H88" s="13"/>
      <c r="I88" s="13"/>
    </row>
    <row r="89" spans="1:9" ht="14.25" x14ac:dyDescent="0.2">
      <c r="A89" s="39" t="s">
        <v>84</v>
      </c>
      <c r="B89" s="29"/>
      <c r="C89" s="29">
        <v>43.5</v>
      </c>
      <c r="D89" s="30">
        <v>28.5</v>
      </c>
      <c r="F89" s="13"/>
      <c r="G89" s="13"/>
      <c r="H89" s="13"/>
      <c r="I89" s="13"/>
    </row>
    <row r="90" spans="1:9" ht="14.25" x14ac:dyDescent="0.2">
      <c r="A90" s="39" t="s">
        <v>85</v>
      </c>
      <c r="B90" s="29"/>
      <c r="C90" s="29">
        <v>32.5</v>
      </c>
      <c r="D90" s="30">
        <v>31.75</v>
      </c>
      <c r="F90" s="13"/>
      <c r="G90" s="13"/>
      <c r="H90" s="13"/>
      <c r="I90" s="13"/>
    </row>
    <row r="91" spans="1:9" ht="14.25" x14ac:dyDescent="0.2">
      <c r="A91" s="39" t="s">
        <v>86</v>
      </c>
      <c r="B91" s="29"/>
      <c r="C91" s="29"/>
      <c r="D91" s="30"/>
      <c r="F91" s="13"/>
      <c r="G91" s="13"/>
      <c r="H91" s="13"/>
      <c r="I91" s="13"/>
    </row>
    <row r="92" spans="1:9" ht="14.25" x14ac:dyDescent="0.2">
      <c r="A92" s="39" t="s">
        <v>87</v>
      </c>
      <c r="B92" s="29"/>
      <c r="C92" s="29">
        <v>20</v>
      </c>
      <c r="D92" s="30">
        <v>25.75</v>
      </c>
      <c r="F92" s="13"/>
      <c r="G92" s="13"/>
      <c r="H92" s="13"/>
      <c r="I92" s="13"/>
    </row>
    <row r="93" spans="1:9" ht="14.25" x14ac:dyDescent="0.2">
      <c r="A93" s="41" t="s">
        <v>88</v>
      </c>
      <c r="B93" s="24"/>
      <c r="C93" s="24"/>
      <c r="D93" s="25"/>
      <c r="F93" s="13"/>
      <c r="G93" s="13"/>
      <c r="H93" s="13"/>
      <c r="I93" s="13"/>
    </row>
    <row r="94" spans="1:9" ht="33.75" customHeight="1" x14ac:dyDescent="0.2">
      <c r="A94" s="9" t="s">
        <v>89</v>
      </c>
      <c r="B94" s="10"/>
      <c r="C94" s="10"/>
      <c r="D94" s="10"/>
      <c r="E94" s="10"/>
      <c r="F94" s="10"/>
    </row>
    <row r="95" spans="1:9" x14ac:dyDescent="0.15">
      <c r="A95" s="47" t="s">
        <v>3</v>
      </c>
      <c r="B95" s="47" t="s">
        <v>90</v>
      </c>
      <c r="C95" s="50" t="s">
        <v>91</v>
      </c>
      <c r="D95" s="50"/>
      <c r="E95" s="50"/>
      <c r="F95" s="50"/>
    </row>
    <row r="96" spans="1:9" x14ac:dyDescent="0.15">
      <c r="A96" s="48"/>
      <c r="B96" s="48"/>
      <c r="C96" s="50" t="s">
        <v>6</v>
      </c>
      <c r="D96" s="50"/>
      <c r="E96" s="50" t="s">
        <v>7</v>
      </c>
      <c r="F96" s="50"/>
    </row>
    <row r="97" spans="1:6" ht="21" x14ac:dyDescent="0.15">
      <c r="A97" s="49"/>
      <c r="B97" s="49"/>
      <c r="C97" s="14" t="s">
        <v>8</v>
      </c>
      <c r="D97" s="15" t="s">
        <v>9</v>
      </c>
      <c r="E97" s="14" t="s">
        <v>8</v>
      </c>
      <c r="F97" s="15" t="s">
        <v>9</v>
      </c>
    </row>
    <row r="98" spans="1:6" ht="16.5" customHeight="1" x14ac:dyDescent="0.15">
      <c r="A98" s="16" t="s">
        <v>10</v>
      </c>
      <c r="B98" s="17">
        <f>SUM(B99:B99)</f>
        <v>0</v>
      </c>
      <c r="C98" s="18">
        <f>SUM(C99:C99)</f>
        <v>0</v>
      </c>
      <c r="D98" s="19">
        <f>SUM(D99:D99)</f>
        <v>0</v>
      </c>
      <c r="E98" s="18">
        <f>SUM(E99:E99)</f>
        <v>0</v>
      </c>
      <c r="F98" s="19">
        <f>SUM(F99:F99)</f>
        <v>0</v>
      </c>
    </row>
    <row r="99" spans="1:6" ht="18.75" customHeight="1" x14ac:dyDescent="0.15">
      <c r="A99" s="20" t="s">
        <v>92</v>
      </c>
      <c r="B99" s="21"/>
      <c r="C99" s="21"/>
      <c r="D99" s="22"/>
      <c r="E99" s="21"/>
      <c r="F99" s="22"/>
    </row>
    <row r="100" spans="1:6" ht="20.25" customHeight="1" x14ac:dyDescent="0.15">
      <c r="A100" s="16" t="s">
        <v>93</v>
      </c>
      <c r="B100" s="17">
        <f>SUM(B101:B101)</f>
        <v>1188</v>
      </c>
      <c r="C100" s="18">
        <f>SUM(C101:C101)</f>
        <v>480</v>
      </c>
      <c r="D100" s="19">
        <f>SUM(D101:D101)</f>
        <v>0</v>
      </c>
      <c r="E100" s="18">
        <f>SUM(E101:E101)</f>
        <v>480</v>
      </c>
      <c r="F100" s="19">
        <f>SUM(F101:F101)</f>
        <v>0</v>
      </c>
    </row>
    <row r="101" spans="1:6" ht="18.75" customHeight="1" x14ac:dyDescent="0.15">
      <c r="A101" s="42" t="s">
        <v>92</v>
      </c>
      <c r="B101" s="43">
        <v>1188</v>
      </c>
      <c r="C101" s="43">
        <v>480</v>
      </c>
      <c r="D101" s="44"/>
      <c r="E101" s="43">
        <v>480</v>
      </c>
      <c r="F101" s="44"/>
    </row>
    <row r="209" spans="1:1" hidden="1" x14ac:dyDescent="0.15">
      <c r="A209" s="45">
        <f>SUM(A7:F102)</f>
        <v>7565.9332666660002</v>
      </c>
    </row>
    <row r="210" spans="1:1" hidden="1" x14ac:dyDescent="0.15"/>
  </sheetData>
  <mergeCells count="14">
    <mergeCell ref="A6:F6"/>
    <mergeCell ref="A8:A10"/>
    <mergeCell ref="B8:B10"/>
    <mergeCell ref="C8:F8"/>
    <mergeCell ref="C9:D9"/>
    <mergeCell ref="E9:F9"/>
    <mergeCell ref="A22:A23"/>
    <mergeCell ref="B22:B23"/>
    <mergeCell ref="C22:D22"/>
    <mergeCell ref="A95:A97"/>
    <mergeCell ref="B95:B97"/>
    <mergeCell ref="C95:F95"/>
    <mergeCell ref="C96:D96"/>
    <mergeCell ref="E96:F9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workbookViewId="0">
      <selection sqref="A1:F102"/>
    </sheetView>
  </sheetViews>
  <sheetFormatPr baseColWidth="10" defaultRowHeight="15" x14ac:dyDescent="0.25"/>
  <sheetData>
    <row r="1" spans="1:6" x14ac:dyDescent="0.25">
      <c r="A1" s="1" t="s">
        <v>0</v>
      </c>
      <c r="B1" s="2"/>
      <c r="C1" s="2"/>
      <c r="D1" s="2"/>
      <c r="E1" s="2"/>
      <c r="F1" s="2"/>
    </row>
    <row r="2" spans="1:6" x14ac:dyDescent="0.25">
      <c r="A2" s="1" t="str">
        <f>CONCATENATE("COMUNA: ",[3]NOMBRE!B2," - ","( ",[3]NOMBRE!C2,[3]NOMBRE!D2,[3]NOMBRE!E2,[3]NOMBRE!F2,[3]NOMBRE!G2," )")</f>
        <v>COMUNA: LINARES  - ( 07401 )</v>
      </c>
      <c r="B2" s="2"/>
      <c r="C2" s="2"/>
      <c r="D2" s="2"/>
      <c r="E2" s="2"/>
      <c r="F2" s="2"/>
    </row>
    <row r="3" spans="1:6" x14ac:dyDescent="0.25">
      <c r="A3" s="1" t="str">
        <f>CONCATENATE("ESTABLECIMIENTO: ",[3]NOMBRE!B3," - ","( ",[3]NOMBRE!C3,[3]NOMBRE!D3,[3]NOMBRE!E3,[3]NOMBRE!F3,[3]NOMBRE!G3," )")</f>
        <v>ESTABLECIMIENTO: HOSPITAL DE LINARES  - ( 16108 )</v>
      </c>
      <c r="B3" s="2"/>
      <c r="C3" s="2"/>
      <c r="D3" s="4"/>
      <c r="E3" s="2"/>
      <c r="F3" s="2"/>
    </row>
    <row r="4" spans="1:6" x14ac:dyDescent="0.25">
      <c r="A4" s="1" t="str">
        <f>CONCATENATE("MES: ",[3]NOMBRE!B6," - ","( ",[3]NOMBRE!C6,[3]NOMBRE!D6," )")</f>
        <v>MES: MARZO - ( 03 )</v>
      </c>
      <c r="B4" s="2"/>
      <c r="C4" s="2"/>
      <c r="D4" s="2"/>
      <c r="E4" s="2"/>
      <c r="F4" s="2"/>
    </row>
    <row r="5" spans="1:6" x14ac:dyDescent="0.25">
      <c r="A5" s="1" t="str">
        <f>CONCATENATE("AÑO: ",[3]NOMBRE!B7)</f>
        <v>AÑO: 2011</v>
      </c>
      <c r="B5" s="2"/>
      <c r="C5" s="2"/>
      <c r="D5" s="2"/>
      <c r="E5" s="2"/>
      <c r="F5" s="2"/>
    </row>
    <row r="6" spans="1:6" x14ac:dyDescent="0.25">
      <c r="A6" s="46" t="s">
        <v>1</v>
      </c>
      <c r="B6" s="46"/>
      <c r="C6" s="46"/>
      <c r="D6" s="46"/>
      <c r="E6" s="46"/>
      <c r="F6" s="46"/>
    </row>
    <row r="7" spans="1:6" x14ac:dyDescent="0.25">
      <c r="A7" s="9" t="s">
        <v>2</v>
      </c>
      <c r="B7" s="10"/>
      <c r="C7" s="10"/>
      <c r="D7" s="10"/>
      <c r="E7" s="10"/>
      <c r="F7" s="10"/>
    </row>
    <row r="8" spans="1:6" x14ac:dyDescent="0.25">
      <c r="A8" s="47" t="s">
        <v>3</v>
      </c>
      <c r="B8" s="47" t="s">
        <v>4</v>
      </c>
      <c r="C8" s="50" t="s">
        <v>5</v>
      </c>
      <c r="D8" s="50"/>
      <c r="E8" s="50"/>
      <c r="F8" s="50"/>
    </row>
    <row r="9" spans="1:6" x14ac:dyDescent="0.25">
      <c r="A9" s="48"/>
      <c r="B9" s="48"/>
      <c r="C9" s="50" t="s">
        <v>6</v>
      </c>
      <c r="D9" s="50"/>
      <c r="E9" s="50" t="s">
        <v>7</v>
      </c>
      <c r="F9" s="50"/>
    </row>
    <row r="10" spans="1:6" ht="21" x14ac:dyDescent="0.25">
      <c r="A10" s="49"/>
      <c r="B10" s="49"/>
      <c r="C10" s="14" t="s">
        <v>8</v>
      </c>
      <c r="D10" s="15" t="s">
        <v>9</v>
      </c>
      <c r="E10" s="14" t="s">
        <v>8</v>
      </c>
      <c r="F10" s="15" t="s">
        <v>9</v>
      </c>
    </row>
    <row r="11" spans="1:6" x14ac:dyDescent="0.25">
      <c r="A11" s="16" t="s">
        <v>10</v>
      </c>
      <c r="B11" s="17">
        <f>SUM(B12:B13)</f>
        <v>0</v>
      </c>
      <c r="C11" s="18">
        <f>SUM(C12:C13)</f>
        <v>0</v>
      </c>
      <c r="D11" s="19">
        <f>SUM(D12:D13)</f>
        <v>0</v>
      </c>
      <c r="E11" s="18">
        <f>SUM(E12:E13)</f>
        <v>0</v>
      </c>
      <c r="F11" s="19">
        <f>SUM(F12:F13)</f>
        <v>0</v>
      </c>
    </row>
    <row r="12" spans="1:6" x14ac:dyDescent="0.25">
      <c r="A12" s="20" t="s">
        <v>11</v>
      </c>
      <c r="B12" s="21"/>
      <c r="C12" s="21"/>
      <c r="D12" s="22"/>
      <c r="E12" s="21"/>
      <c r="F12" s="22"/>
    </row>
    <row r="13" spans="1:6" x14ac:dyDescent="0.25">
      <c r="A13" s="23" t="s">
        <v>12</v>
      </c>
      <c r="B13" s="24"/>
      <c r="C13" s="24"/>
      <c r="D13" s="25"/>
      <c r="E13" s="24"/>
      <c r="F13" s="25"/>
    </row>
    <row r="14" spans="1:6" x14ac:dyDescent="0.25">
      <c r="A14" s="26" t="s">
        <v>3</v>
      </c>
      <c r="B14" s="17">
        <f>SUM(B15:B20)</f>
        <v>0</v>
      </c>
      <c r="C14" s="18">
        <f>SUM(C15:C20)</f>
        <v>0</v>
      </c>
      <c r="D14" s="19">
        <f>SUM(D15:D20)</f>
        <v>0</v>
      </c>
      <c r="E14" s="18">
        <f>SUM(E15:E20)</f>
        <v>0</v>
      </c>
      <c r="F14" s="19">
        <f>SUM(F15:F20)</f>
        <v>0</v>
      </c>
    </row>
    <row r="15" spans="1:6" x14ac:dyDescent="0.25">
      <c r="A15" s="27" t="s">
        <v>13</v>
      </c>
      <c r="B15" s="21"/>
      <c r="C15" s="21"/>
      <c r="D15" s="22"/>
      <c r="E15" s="21"/>
      <c r="F15" s="22"/>
    </row>
    <row r="16" spans="1:6" x14ac:dyDescent="0.25">
      <c r="A16" s="28" t="s">
        <v>14</v>
      </c>
      <c r="B16" s="29"/>
      <c r="C16" s="29"/>
      <c r="D16" s="30"/>
      <c r="E16" s="29"/>
      <c r="F16" s="30"/>
    </row>
    <row r="17" spans="1:6" x14ac:dyDescent="0.25">
      <c r="A17" s="28" t="s">
        <v>15</v>
      </c>
      <c r="B17" s="29"/>
      <c r="C17" s="29"/>
      <c r="D17" s="30"/>
      <c r="E17" s="29"/>
      <c r="F17" s="30"/>
    </row>
    <row r="18" spans="1:6" x14ac:dyDescent="0.25">
      <c r="A18" s="28" t="s">
        <v>16</v>
      </c>
      <c r="B18" s="29"/>
      <c r="C18" s="29"/>
      <c r="D18" s="30"/>
      <c r="E18" s="29"/>
      <c r="F18" s="30"/>
    </row>
    <row r="19" spans="1:6" x14ac:dyDescent="0.25">
      <c r="A19" s="28" t="s">
        <v>17</v>
      </c>
      <c r="B19" s="29"/>
      <c r="C19" s="29"/>
      <c r="D19" s="30"/>
      <c r="E19" s="29"/>
      <c r="F19" s="30"/>
    </row>
    <row r="20" spans="1:6" x14ac:dyDescent="0.25">
      <c r="A20" s="31" t="s">
        <v>18</v>
      </c>
      <c r="B20" s="24"/>
      <c r="C20" s="24"/>
      <c r="D20" s="25"/>
      <c r="E20" s="24"/>
      <c r="F20" s="25"/>
    </row>
    <row r="21" spans="1:6" x14ac:dyDescent="0.25">
      <c r="A21" s="9" t="s">
        <v>19</v>
      </c>
      <c r="B21" s="32"/>
      <c r="C21" s="33"/>
      <c r="D21" s="33"/>
      <c r="E21" s="33"/>
      <c r="F21" s="33"/>
    </row>
    <row r="22" spans="1:6" x14ac:dyDescent="0.25">
      <c r="A22" s="47" t="s">
        <v>20</v>
      </c>
      <c r="B22" s="51" t="s">
        <v>4</v>
      </c>
      <c r="C22" s="53" t="s">
        <v>5</v>
      </c>
      <c r="D22" s="54"/>
      <c r="E22" s="34"/>
      <c r="F22" s="12"/>
    </row>
    <row r="23" spans="1:6" ht="21" x14ac:dyDescent="0.25">
      <c r="A23" s="49"/>
      <c r="B23" s="52"/>
      <c r="C23" s="35" t="s">
        <v>6</v>
      </c>
      <c r="D23" s="36" t="s">
        <v>7</v>
      </c>
      <c r="E23" s="34"/>
      <c r="F23" s="12"/>
    </row>
    <row r="24" spans="1:6" x14ac:dyDescent="0.25">
      <c r="A24" s="37" t="s">
        <v>21</v>
      </c>
      <c r="B24" s="18">
        <f>SUM(B25:B93)</f>
        <v>6357</v>
      </c>
      <c r="C24" s="18">
        <f>SUM(C25:C93)</f>
        <v>1435.11904729</v>
      </c>
      <c r="D24" s="19">
        <f>SUM(D25:D93)</f>
        <v>1173.8809523733298</v>
      </c>
      <c r="E24" s="12"/>
      <c r="F24" s="13"/>
    </row>
    <row r="25" spans="1:6" x14ac:dyDescent="0.25">
      <c r="A25" s="38" t="s">
        <v>13</v>
      </c>
      <c r="B25" s="21">
        <v>835</v>
      </c>
      <c r="C25" s="21">
        <v>29.75</v>
      </c>
      <c r="D25" s="22">
        <v>28</v>
      </c>
      <c r="E25" s="12"/>
      <c r="F25" s="13"/>
    </row>
    <row r="26" spans="1:6" x14ac:dyDescent="0.25">
      <c r="A26" s="39" t="s">
        <v>16</v>
      </c>
      <c r="B26" s="29">
        <v>1012</v>
      </c>
      <c r="C26" s="29">
        <v>74.75</v>
      </c>
      <c r="D26" s="30">
        <v>66.25</v>
      </c>
      <c r="E26" s="12"/>
      <c r="F26" s="13"/>
    </row>
    <row r="27" spans="1:6" x14ac:dyDescent="0.25">
      <c r="A27" s="39" t="s">
        <v>22</v>
      </c>
      <c r="B27" s="29">
        <v>220</v>
      </c>
      <c r="C27" s="29">
        <v>36</v>
      </c>
      <c r="D27" s="30">
        <v>38.333333333330003</v>
      </c>
      <c r="E27" s="12"/>
      <c r="F27" s="13"/>
    </row>
    <row r="28" spans="1:6" x14ac:dyDescent="0.25">
      <c r="A28" s="39" t="s">
        <v>23</v>
      </c>
      <c r="B28" s="29"/>
      <c r="C28" s="29">
        <v>56.25</v>
      </c>
      <c r="D28" s="30">
        <v>42.5</v>
      </c>
      <c r="E28" s="12"/>
      <c r="F28" s="13"/>
    </row>
    <row r="29" spans="1:6" x14ac:dyDescent="0.25">
      <c r="A29" s="39" t="s">
        <v>24</v>
      </c>
      <c r="B29" s="29"/>
      <c r="C29" s="29">
        <v>35.5</v>
      </c>
      <c r="D29" s="30">
        <v>33.25</v>
      </c>
      <c r="E29" s="12"/>
      <c r="F29" s="13"/>
    </row>
    <row r="30" spans="1:6" x14ac:dyDescent="0.25">
      <c r="A30" s="39" t="s">
        <v>25</v>
      </c>
      <c r="B30" s="29">
        <v>44</v>
      </c>
      <c r="C30" s="29">
        <v>17</v>
      </c>
      <c r="D30" s="30">
        <v>15.5</v>
      </c>
      <c r="E30" s="12"/>
      <c r="F30" s="13"/>
    </row>
    <row r="31" spans="1:6" x14ac:dyDescent="0.25">
      <c r="A31" s="39" t="s">
        <v>26</v>
      </c>
      <c r="B31" s="29">
        <v>264</v>
      </c>
      <c r="C31" s="29">
        <v>146</v>
      </c>
      <c r="D31" s="30">
        <v>110.75</v>
      </c>
      <c r="E31" s="12"/>
      <c r="F31" s="13"/>
    </row>
    <row r="32" spans="1:6" x14ac:dyDescent="0.25">
      <c r="A32" s="39" t="s">
        <v>27</v>
      </c>
      <c r="B32" s="29"/>
      <c r="C32" s="29">
        <v>8</v>
      </c>
      <c r="D32" s="30">
        <v>8.25</v>
      </c>
      <c r="E32" s="12"/>
      <c r="F32" s="13"/>
    </row>
    <row r="33" spans="1:6" x14ac:dyDescent="0.25">
      <c r="A33" s="39" t="s">
        <v>28</v>
      </c>
      <c r="B33" s="29"/>
      <c r="C33" s="29">
        <v>35.75</v>
      </c>
      <c r="D33" s="30">
        <v>33.25</v>
      </c>
      <c r="E33" s="12"/>
      <c r="F33" s="13"/>
    </row>
    <row r="34" spans="1:6" x14ac:dyDescent="0.25">
      <c r="A34" s="39" t="s">
        <v>29</v>
      </c>
      <c r="B34" s="29"/>
      <c r="C34" s="29">
        <v>4.5</v>
      </c>
      <c r="D34" s="30">
        <v>3.25</v>
      </c>
      <c r="E34" s="12"/>
      <c r="F34" s="13"/>
    </row>
    <row r="35" spans="1:6" x14ac:dyDescent="0.25">
      <c r="A35" s="39" t="s">
        <v>30</v>
      </c>
      <c r="B35" s="29">
        <v>176</v>
      </c>
      <c r="C35" s="29">
        <v>15.25</v>
      </c>
      <c r="D35" s="30">
        <v>15.25</v>
      </c>
      <c r="E35" s="12"/>
      <c r="F35" s="13"/>
    </row>
    <row r="36" spans="1:6" x14ac:dyDescent="0.25">
      <c r="A36" s="39" t="s">
        <v>31</v>
      </c>
      <c r="B36" s="29"/>
      <c r="C36" s="29"/>
      <c r="D36" s="30"/>
      <c r="E36" s="12"/>
      <c r="F36" s="13"/>
    </row>
    <row r="37" spans="1:6" x14ac:dyDescent="0.25">
      <c r="A37" s="39" t="s">
        <v>32</v>
      </c>
      <c r="B37" s="29"/>
      <c r="C37" s="29"/>
      <c r="D37" s="30"/>
      <c r="E37" s="12"/>
      <c r="F37" s="13"/>
    </row>
    <row r="38" spans="1:6" x14ac:dyDescent="0.25">
      <c r="A38" s="39" t="s">
        <v>33</v>
      </c>
      <c r="B38" s="29"/>
      <c r="C38" s="29"/>
      <c r="D38" s="30"/>
      <c r="E38" s="12"/>
      <c r="F38" s="13"/>
    </row>
    <row r="39" spans="1:6" x14ac:dyDescent="0.25">
      <c r="A39" s="39" t="s">
        <v>34</v>
      </c>
      <c r="B39" s="29"/>
      <c r="C39" s="29"/>
      <c r="D39" s="30"/>
      <c r="E39" s="12"/>
      <c r="F39" s="13"/>
    </row>
    <row r="40" spans="1:6" x14ac:dyDescent="0.25">
      <c r="A40" s="39" t="s">
        <v>35</v>
      </c>
      <c r="B40" s="29"/>
      <c r="C40" s="29"/>
      <c r="D40" s="30"/>
      <c r="E40" s="12"/>
      <c r="F40" s="13"/>
    </row>
    <row r="41" spans="1:6" x14ac:dyDescent="0.25">
      <c r="A41" s="39" t="s">
        <v>36</v>
      </c>
      <c r="B41" s="29"/>
      <c r="C41" s="29"/>
      <c r="D41" s="30"/>
      <c r="E41" s="12"/>
      <c r="F41" s="13"/>
    </row>
    <row r="42" spans="1:6" x14ac:dyDescent="0.25">
      <c r="A42" s="39" t="s">
        <v>37</v>
      </c>
      <c r="B42" s="29"/>
      <c r="C42" s="29">
        <v>14</v>
      </c>
      <c r="D42" s="30">
        <v>7</v>
      </c>
      <c r="E42" s="12"/>
      <c r="F42" s="13"/>
    </row>
    <row r="43" spans="1:6" x14ac:dyDescent="0.25">
      <c r="A43" s="39" t="s">
        <v>38</v>
      </c>
      <c r="B43" s="29">
        <v>88</v>
      </c>
      <c r="C43" s="29">
        <v>24</v>
      </c>
      <c r="D43" s="30">
        <v>16.5</v>
      </c>
      <c r="E43" s="12"/>
      <c r="F43" s="13"/>
    </row>
    <row r="44" spans="1:6" x14ac:dyDescent="0.25">
      <c r="A44" s="39" t="s">
        <v>39</v>
      </c>
      <c r="B44" s="29"/>
      <c r="C44" s="29"/>
      <c r="D44" s="30"/>
      <c r="E44" s="12"/>
      <c r="F44" s="13"/>
    </row>
    <row r="45" spans="1:6" x14ac:dyDescent="0.25">
      <c r="A45" s="39" t="s">
        <v>40</v>
      </c>
      <c r="B45" s="29"/>
      <c r="C45" s="29"/>
      <c r="D45" s="30"/>
      <c r="E45" s="12"/>
      <c r="F45" s="13"/>
    </row>
    <row r="46" spans="1:6" x14ac:dyDescent="0.25">
      <c r="A46" s="39" t="s">
        <v>41</v>
      </c>
      <c r="B46" s="29"/>
      <c r="C46" s="29"/>
      <c r="D46" s="30"/>
      <c r="E46" s="12"/>
      <c r="F46" s="13"/>
    </row>
    <row r="47" spans="1:6" x14ac:dyDescent="0.25">
      <c r="A47" s="39" t="s">
        <v>42</v>
      </c>
      <c r="B47" s="29"/>
      <c r="C47" s="29"/>
      <c r="D47" s="30"/>
      <c r="E47" s="12"/>
      <c r="F47" s="13"/>
    </row>
    <row r="48" spans="1:6" x14ac:dyDescent="0.25">
      <c r="A48" s="39" t="s">
        <v>43</v>
      </c>
      <c r="B48" s="29"/>
      <c r="C48" s="29"/>
      <c r="D48" s="30"/>
      <c r="E48" s="12"/>
      <c r="F48" s="13"/>
    </row>
    <row r="49" spans="1:6" ht="64.5" x14ac:dyDescent="0.25">
      <c r="A49" s="40" t="s">
        <v>44</v>
      </c>
      <c r="B49" s="29"/>
      <c r="C49" s="29">
        <v>6</v>
      </c>
      <c r="D49" s="30">
        <v>5.25</v>
      </c>
      <c r="E49" s="12"/>
      <c r="F49" s="13"/>
    </row>
    <row r="50" spans="1:6" ht="64.5" x14ac:dyDescent="0.25">
      <c r="A50" s="40" t="s">
        <v>45</v>
      </c>
      <c r="B50" s="29"/>
      <c r="C50" s="29"/>
      <c r="D50" s="30"/>
      <c r="E50" s="12"/>
      <c r="F50" s="13"/>
    </row>
    <row r="51" spans="1:6" x14ac:dyDescent="0.25">
      <c r="A51" s="40" t="s">
        <v>46</v>
      </c>
      <c r="B51" s="29"/>
      <c r="C51" s="29">
        <v>4.75</v>
      </c>
      <c r="D51" s="30">
        <v>3.75</v>
      </c>
      <c r="E51" s="12"/>
      <c r="F51" s="13"/>
    </row>
    <row r="52" spans="1:6" x14ac:dyDescent="0.25">
      <c r="A52" s="39" t="s">
        <v>47</v>
      </c>
      <c r="B52" s="29"/>
      <c r="C52" s="29"/>
      <c r="D52" s="30"/>
      <c r="E52" s="12"/>
      <c r="F52" s="13"/>
    </row>
    <row r="53" spans="1:6" x14ac:dyDescent="0.25">
      <c r="A53" s="39" t="s">
        <v>48</v>
      </c>
      <c r="B53" s="29"/>
      <c r="C53" s="29"/>
      <c r="D53" s="30"/>
      <c r="E53" s="12"/>
      <c r="F53" s="13"/>
    </row>
    <row r="54" spans="1:6" x14ac:dyDescent="0.25">
      <c r="A54" s="39" t="s">
        <v>49</v>
      </c>
      <c r="B54" s="29"/>
      <c r="C54" s="29"/>
      <c r="D54" s="30"/>
      <c r="E54" s="12"/>
      <c r="F54" s="13"/>
    </row>
    <row r="55" spans="1:6" x14ac:dyDescent="0.25">
      <c r="A55" s="39" t="s">
        <v>50</v>
      </c>
      <c r="B55" s="29"/>
      <c r="C55" s="29">
        <v>36.666666669999998</v>
      </c>
      <c r="D55" s="30">
        <v>45.5</v>
      </c>
      <c r="E55" s="12"/>
      <c r="F55" s="13"/>
    </row>
    <row r="56" spans="1:6" x14ac:dyDescent="0.25">
      <c r="A56" s="39" t="s">
        <v>51</v>
      </c>
      <c r="B56" s="29">
        <v>264</v>
      </c>
      <c r="C56" s="29">
        <v>53.785714290000001</v>
      </c>
      <c r="D56" s="30">
        <v>46.714285709999999</v>
      </c>
      <c r="E56" s="12"/>
      <c r="F56" s="13"/>
    </row>
    <row r="57" spans="1:6" x14ac:dyDescent="0.25">
      <c r="A57" s="39" t="s">
        <v>52</v>
      </c>
      <c r="B57" s="29"/>
      <c r="C57" s="29"/>
      <c r="D57" s="30"/>
      <c r="E57" s="12"/>
      <c r="F57" s="13"/>
    </row>
    <row r="58" spans="1:6" x14ac:dyDescent="0.25">
      <c r="A58" s="39" t="s">
        <v>53</v>
      </c>
      <c r="B58" s="29"/>
      <c r="C58" s="29">
        <v>26</v>
      </c>
      <c r="D58" s="30">
        <v>22.5</v>
      </c>
      <c r="E58" s="12"/>
      <c r="F58" s="13"/>
    </row>
    <row r="59" spans="1:6" x14ac:dyDescent="0.25">
      <c r="A59" s="39" t="s">
        <v>54</v>
      </c>
      <c r="B59" s="29"/>
      <c r="C59" s="29"/>
      <c r="D59" s="30"/>
      <c r="E59" s="12"/>
      <c r="F59" s="13"/>
    </row>
    <row r="60" spans="1:6" x14ac:dyDescent="0.25">
      <c r="A60" s="39" t="s">
        <v>55</v>
      </c>
      <c r="B60" s="29"/>
      <c r="C60" s="29">
        <v>35</v>
      </c>
      <c r="D60" s="30">
        <v>26</v>
      </c>
      <c r="E60" s="12"/>
      <c r="F60" s="13"/>
    </row>
    <row r="61" spans="1:6" x14ac:dyDescent="0.25">
      <c r="A61" s="39" t="s">
        <v>56</v>
      </c>
      <c r="B61" s="29"/>
      <c r="C61" s="29"/>
      <c r="D61" s="30"/>
      <c r="E61" s="12"/>
      <c r="F61" s="13"/>
    </row>
    <row r="62" spans="1:6" x14ac:dyDescent="0.25">
      <c r="A62" s="39" t="s">
        <v>57</v>
      </c>
      <c r="B62" s="29"/>
      <c r="C62" s="29"/>
      <c r="D62" s="30"/>
      <c r="E62" s="12"/>
      <c r="F62" s="13"/>
    </row>
    <row r="63" spans="1:6" x14ac:dyDescent="0.25">
      <c r="A63" s="39" t="s">
        <v>58</v>
      </c>
      <c r="B63" s="29">
        <v>88</v>
      </c>
      <c r="C63" s="29">
        <v>28.25</v>
      </c>
      <c r="D63" s="30">
        <v>24.25</v>
      </c>
      <c r="E63" s="12"/>
      <c r="F63" s="13"/>
    </row>
    <row r="64" spans="1:6" x14ac:dyDescent="0.25">
      <c r="A64" s="39" t="s">
        <v>59</v>
      </c>
      <c r="B64" s="29">
        <v>836</v>
      </c>
      <c r="C64" s="29">
        <v>95.75</v>
      </c>
      <c r="D64" s="30">
        <v>87</v>
      </c>
      <c r="E64" s="12"/>
      <c r="F64" s="13"/>
    </row>
    <row r="65" spans="1:6" x14ac:dyDescent="0.25">
      <c r="A65" s="39" t="s">
        <v>60</v>
      </c>
      <c r="B65" s="29"/>
      <c r="C65" s="29"/>
      <c r="D65" s="30"/>
      <c r="E65" s="12"/>
      <c r="F65" s="13"/>
    </row>
    <row r="66" spans="1:6" x14ac:dyDescent="0.25">
      <c r="A66" s="39" t="s">
        <v>61</v>
      </c>
      <c r="B66" s="29"/>
      <c r="C66" s="29"/>
      <c r="D66" s="30"/>
      <c r="E66" s="12"/>
      <c r="F66" s="13"/>
    </row>
    <row r="67" spans="1:6" x14ac:dyDescent="0.25">
      <c r="A67" s="39" t="s">
        <v>62</v>
      </c>
      <c r="B67" s="29">
        <v>176</v>
      </c>
      <c r="C67" s="29">
        <v>49</v>
      </c>
      <c r="D67" s="30">
        <v>46.5</v>
      </c>
      <c r="E67" s="12"/>
      <c r="F67" s="13"/>
    </row>
    <row r="68" spans="1:6" x14ac:dyDescent="0.25">
      <c r="A68" s="39" t="s">
        <v>63</v>
      </c>
      <c r="B68" s="29"/>
      <c r="C68" s="29"/>
      <c r="D68" s="30"/>
      <c r="E68" s="12"/>
      <c r="F68" s="13"/>
    </row>
    <row r="69" spans="1:6" x14ac:dyDescent="0.25">
      <c r="A69" s="39" t="s">
        <v>64</v>
      </c>
      <c r="B69" s="29"/>
      <c r="C69" s="29"/>
      <c r="D69" s="30"/>
      <c r="E69" s="12"/>
      <c r="F69" s="13"/>
    </row>
    <row r="70" spans="1:6" x14ac:dyDescent="0.25">
      <c r="A70" s="39" t="s">
        <v>65</v>
      </c>
      <c r="B70" s="29"/>
      <c r="C70" s="29"/>
      <c r="D70" s="30"/>
      <c r="E70" s="12"/>
      <c r="F70" s="13"/>
    </row>
    <row r="71" spans="1:6" x14ac:dyDescent="0.25">
      <c r="A71" s="39" t="s">
        <v>66</v>
      </c>
      <c r="B71" s="29"/>
      <c r="C71" s="29"/>
      <c r="D71" s="30"/>
      <c r="E71" s="12"/>
      <c r="F71" s="13"/>
    </row>
    <row r="72" spans="1:6" x14ac:dyDescent="0.25">
      <c r="A72" s="39" t="s">
        <v>67</v>
      </c>
      <c r="B72" s="29"/>
      <c r="C72" s="29"/>
      <c r="D72" s="30"/>
      <c r="E72" s="12"/>
      <c r="F72" s="13"/>
    </row>
    <row r="73" spans="1:6" x14ac:dyDescent="0.25">
      <c r="A73" s="39" t="s">
        <v>68</v>
      </c>
      <c r="B73" s="29"/>
      <c r="C73" s="29"/>
      <c r="D73" s="30"/>
      <c r="E73" s="12"/>
      <c r="F73" s="13"/>
    </row>
    <row r="74" spans="1:6" x14ac:dyDescent="0.25">
      <c r="A74" s="39" t="s">
        <v>69</v>
      </c>
      <c r="B74" s="29"/>
      <c r="C74" s="29"/>
      <c r="D74" s="30"/>
      <c r="E74" s="12"/>
      <c r="F74" s="13"/>
    </row>
    <row r="75" spans="1:6" x14ac:dyDescent="0.25">
      <c r="A75" s="39" t="s">
        <v>70</v>
      </c>
      <c r="B75" s="29"/>
      <c r="C75" s="29"/>
      <c r="D75" s="30"/>
      <c r="E75" s="12"/>
      <c r="F75" s="13"/>
    </row>
    <row r="76" spans="1:6" x14ac:dyDescent="0.25">
      <c r="A76" s="39" t="s">
        <v>71</v>
      </c>
      <c r="B76" s="29"/>
      <c r="C76" s="29"/>
      <c r="D76" s="30"/>
      <c r="E76" s="12"/>
      <c r="F76" s="13"/>
    </row>
    <row r="77" spans="1:6" x14ac:dyDescent="0.25">
      <c r="A77" s="39" t="s">
        <v>72</v>
      </c>
      <c r="B77" s="29"/>
      <c r="C77" s="29"/>
      <c r="D77" s="30"/>
      <c r="E77" s="12"/>
      <c r="F77" s="13"/>
    </row>
    <row r="78" spans="1:6" x14ac:dyDescent="0.25">
      <c r="A78" s="39" t="s">
        <v>73</v>
      </c>
      <c r="B78" s="29"/>
      <c r="C78" s="29"/>
      <c r="D78" s="30"/>
      <c r="E78" s="12"/>
      <c r="F78" s="13"/>
    </row>
    <row r="79" spans="1:6" x14ac:dyDescent="0.25">
      <c r="A79" s="39" t="s">
        <v>74</v>
      </c>
      <c r="B79" s="29"/>
      <c r="C79" s="29"/>
      <c r="D79" s="30"/>
      <c r="E79" s="12"/>
      <c r="F79" s="13"/>
    </row>
    <row r="80" spans="1:6" x14ac:dyDescent="0.25">
      <c r="A80" s="39" t="s">
        <v>75</v>
      </c>
      <c r="B80" s="29"/>
      <c r="C80" s="29"/>
      <c r="D80" s="30"/>
      <c r="E80" s="12"/>
      <c r="F80" s="13"/>
    </row>
    <row r="81" spans="1:6" x14ac:dyDescent="0.25">
      <c r="A81" s="39" t="s">
        <v>76</v>
      </c>
      <c r="B81" s="29">
        <v>352</v>
      </c>
      <c r="C81" s="29"/>
      <c r="D81" s="30"/>
      <c r="E81" s="12"/>
      <c r="F81" s="13"/>
    </row>
    <row r="82" spans="1:6" x14ac:dyDescent="0.25">
      <c r="A82" s="39" t="s">
        <v>77</v>
      </c>
      <c r="B82" s="29"/>
      <c r="C82" s="29"/>
      <c r="D82" s="30"/>
      <c r="E82" s="12"/>
      <c r="F82" s="13"/>
    </row>
    <row r="83" spans="1:6" x14ac:dyDescent="0.25">
      <c r="A83" s="39" t="s">
        <v>78</v>
      </c>
      <c r="B83" s="29"/>
      <c r="C83" s="29">
        <v>125.833333</v>
      </c>
      <c r="D83" s="30">
        <v>82.25</v>
      </c>
      <c r="E83" s="12"/>
      <c r="F83" s="13"/>
    </row>
    <row r="84" spans="1:6" x14ac:dyDescent="0.25">
      <c r="A84" s="39" t="s">
        <v>79</v>
      </c>
      <c r="B84" s="29"/>
      <c r="C84" s="29"/>
      <c r="D84" s="30"/>
      <c r="E84" s="12"/>
      <c r="F84" s="13"/>
    </row>
    <row r="85" spans="1:6" x14ac:dyDescent="0.25">
      <c r="A85" s="39" t="s">
        <v>80</v>
      </c>
      <c r="B85" s="29">
        <v>1100</v>
      </c>
      <c r="C85" s="29">
        <f>95.33333333+106</f>
        <v>201.33333333000002</v>
      </c>
      <c r="D85" s="30">
        <f>70.33333333+55.25</f>
        <v>125.58333333</v>
      </c>
      <c r="E85" s="12"/>
      <c r="F85" s="13"/>
    </row>
    <row r="86" spans="1:6" x14ac:dyDescent="0.25">
      <c r="A86" s="39" t="s">
        <v>81</v>
      </c>
      <c r="B86" s="29">
        <v>88</v>
      </c>
      <c r="C86" s="29">
        <v>65.25</v>
      </c>
      <c r="D86" s="30">
        <v>54.75</v>
      </c>
      <c r="E86" s="12"/>
      <c r="F86" s="13"/>
    </row>
    <row r="87" spans="1:6" x14ac:dyDescent="0.25">
      <c r="A87" s="39" t="s">
        <v>82</v>
      </c>
      <c r="B87" s="29">
        <v>132</v>
      </c>
      <c r="C87" s="29">
        <v>44.25</v>
      </c>
      <c r="D87" s="30">
        <v>41.75</v>
      </c>
      <c r="E87" s="12"/>
      <c r="F87" s="13"/>
    </row>
    <row r="88" spans="1:6" x14ac:dyDescent="0.25">
      <c r="A88" s="39" t="s">
        <v>83</v>
      </c>
      <c r="B88" s="29"/>
      <c r="C88" s="29"/>
      <c r="D88" s="30"/>
      <c r="E88" s="12"/>
      <c r="F88" s="13"/>
    </row>
    <row r="89" spans="1:6" x14ac:dyDescent="0.25">
      <c r="A89" s="39" t="s">
        <v>84</v>
      </c>
      <c r="B89" s="29">
        <v>176</v>
      </c>
      <c r="C89" s="29">
        <v>56</v>
      </c>
      <c r="D89" s="30">
        <v>38.75</v>
      </c>
      <c r="E89" s="12"/>
      <c r="F89" s="13"/>
    </row>
    <row r="90" spans="1:6" x14ac:dyDescent="0.25">
      <c r="A90" s="39" t="s">
        <v>85</v>
      </c>
      <c r="B90" s="29">
        <v>330</v>
      </c>
      <c r="C90" s="29">
        <v>70</v>
      </c>
      <c r="D90" s="30">
        <v>67</v>
      </c>
      <c r="E90" s="12"/>
      <c r="F90" s="13"/>
    </row>
    <row r="91" spans="1:6" x14ac:dyDescent="0.25">
      <c r="A91" s="39" t="s">
        <v>86</v>
      </c>
      <c r="B91" s="29"/>
      <c r="C91" s="29"/>
      <c r="D91" s="30"/>
      <c r="E91" s="12"/>
      <c r="F91" s="13"/>
    </row>
    <row r="92" spans="1:6" x14ac:dyDescent="0.25">
      <c r="A92" s="39" t="s">
        <v>87</v>
      </c>
      <c r="B92" s="29">
        <v>176</v>
      </c>
      <c r="C92" s="29">
        <v>40.5</v>
      </c>
      <c r="D92" s="30">
        <v>38.25</v>
      </c>
      <c r="E92" s="12"/>
      <c r="F92" s="13"/>
    </row>
    <row r="93" spans="1:6" x14ac:dyDescent="0.25">
      <c r="A93" s="41" t="s">
        <v>88</v>
      </c>
      <c r="B93" s="24"/>
      <c r="C93" s="24"/>
      <c r="D93" s="25"/>
      <c r="E93" s="12"/>
      <c r="F93" s="13"/>
    </row>
    <row r="94" spans="1:6" x14ac:dyDescent="0.25">
      <c r="A94" s="9" t="s">
        <v>89</v>
      </c>
      <c r="B94" s="10"/>
      <c r="C94" s="10"/>
      <c r="D94" s="10"/>
      <c r="E94" s="10"/>
      <c r="F94" s="10"/>
    </row>
    <row r="95" spans="1:6" x14ac:dyDescent="0.25">
      <c r="A95" s="47" t="s">
        <v>3</v>
      </c>
      <c r="B95" s="47" t="s">
        <v>90</v>
      </c>
      <c r="C95" s="50" t="s">
        <v>91</v>
      </c>
      <c r="D95" s="50"/>
      <c r="E95" s="50"/>
      <c r="F95" s="50"/>
    </row>
    <row r="96" spans="1:6" x14ac:dyDescent="0.25">
      <c r="A96" s="48"/>
      <c r="B96" s="48"/>
      <c r="C96" s="50" t="s">
        <v>6</v>
      </c>
      <c r="D96" s="50"/>
      <c r="E96" s="50" t="s">
        <v>7</v>
      </c>
      <c r="F96" s="50"/>
    </row>
    <row r="97" spans="1:6" ht="21" x14ac:dyDescent="0.25">
      <c r="A97" s="49"/>
      <c r="B97" s="49"/>
      <c r="C97" s="14" t="s">
        <v>8</v>
      </c>
      <c r="D97" s="15" t="s">
        <v>9</v>
      </c>
      <c r="E97" s="14" t="s">
        <v>8</v>
      </c>
      <c r="F97" s="15" t="s">
        <v>9</v>
      </c>
    </row>
    <row r="98" spans="1:6" x14ac:dyDescent="0.25">
      <c r="A98" s="16" t="s">
        <v>10</v>
      </c>
      <c r="B98" s="17">
        <f>SUM(B99:B99)</f>
        <v>0</v>
      </c>
      <c r="C98" s="18">
        <f>SUM(C99:C99)</f>
        <v>0</v>
      </c>
      <c r="D98" s="19">
        <f>SUM(D99:D99)</f>
        <v>0</v>
      </c>
      <c r="E98" s="18">
        <f>SUM(E99:E99)</f>
        <v>0</v>
      </c>
      <c r="F98" s="19">
        <f>SUM(F99:F99)</f>
        <v>0</v>
      </c>
    </row>
    <row r="99" spans="1:6" x14ac:dyDescent="0.25">
      <c r="A99" s="20" t="s">
        <v>92</v>
      </c>
      <c r="B99" s="21"/>
      <c r="C99" s="21"/>
      <c r="D99" s="22"/>
      <c r="E99" s="21"/>
      <c r="F99" s="22"/>
    </row>
    <row r="100" spans="1:6" x14ac:dyDescent="0.25">
      <c r="A100" s="16" t="s">
        <v>93</v>
      </c>
      <c r="B100" s="17">
        <f>SUM(B101:B101)</f>
        <v>1144</v>
      </c>
      <c r="C100" s="18">
        <f>SUM(C101:C101)</f>
        <v>1144</v>
      </c>
      <c r="D100" s="19">
        <f>SUM(D101:D101)</f>
        <v>0</v>
      </c>
      <c r="E100" s="18">
        <f>SUM(E101:E101)</f>
        <v>928.4</v>
      </c>
      <c r="F100" s="19">
        <f>SUM(F101:F101)</f>
        <v>0</v>
      </c>
    </row>
    <row r="101" spans="1:6" x14ac:dyDescent="0.25">
      <c r="A101" s="42" t="s">
        <v>92</v>
      </c>
      <c r="B101" s="43">
        <v>1144</v>
      </c>
      <c r="C101" s="43">
        <v>1144</v>
      </c>
      <c r="D101" s="44"/>
      <c r="E101" s="43">
        <v>928.4</v>
      </c>
      <c r="F101" s="44"/>
    </row>
    <row r="102" spans="1:6" x14ac:dyDescent="0.25">
      <c r="A102" s="12"/>
      <c r="B102" s="12"/>
      <c r="C102" s="12"/>
      <c r="D102" s="12"/>
      <c r="E102" s="12"/>
      <c r="F102" s="12"/>
    </row>
  </sheetData>
  <mergeCells count="14">
    <mergeCell ref="A6:F6"/>
    <mergeCell ref="A8:A10"/>
    <mergeCell ref="B8:B10"/>
    <mergeCell ref="C8:F8"/>
    <mergeCell ref="C9:D9"/>
    <mergeCell ref="E9:F9"/>
    <mergeCell ref="A22:A23"/>
    <mergeCell ref="B22:B23"/>
    <mergeCell ref="C22:D22"/>
    <mergeCell ref="A95:A97"/>
    <mergeCell ref="B95:B97"/>
    <mergeCell ref="C95:F95"/>
    <mergeCell ref="C96:D96"/>
    <mergeCell ref="E96:F9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0"/>
  <sheetViews>
    <sheetView workbookViewId="0">
      <selection sqref="A1:XFD1048576"/>
    </sheetView>
  </sheetViews>
  <sheetFormatPr baseColWidth="10" defaultColWidth="12.5703125" defaultRowHeight="10.5" x14ac:dyDescent="0.15"/>
  <cols>
    <col min="1" max="1" width="30.85546875" style="12" customWidth="1"/>
    <col min="2" max="6" width="15.7109375" style="12" customWidth="1"/>
    <col min="7" max="9" width="11.7109375" style="12" customWidth="1"/>
    <col min="10" max="10" width="11.140625" style="12" customWidth="1"/>
    <col min="11" max="11" width="9.28515625" style="12" customWidth="1"/>
    <col min="12" max="12" width="7.7109375" style="12" customWidth="1"/>
    <col min="13" max="13" width="13.140625" style="12" customWidth="1"/>
    <col min="14" max="14" width="2.42578125" style="8" customWidth="1"/>
    <col min="15" max="16" width="13.140625" style="8" customWidth="1"/>
    <col min="17" max="256" width="12.5703125" style="8"/>
    <col min="257" max="257" width="30.85546875" style="8" customWidth="1"/>
    <col min="258" max="262" width="15.7109375" style="8" customWidth="1"/>
    <col min="263" max="265" width="11.7109375" style="8" customWidth="1"/>
    <col min="266" max="266" width="11.140625" style="8" customWidth="1"/>
    <col min="267" max="267" width="9.28515625" style="8" customWidth="1"/>
    <col min="268" max="268" width="7.7109375" style="8" customWidth="1"/>
    <col min="269" max="269" width="13.140625" style="8" customWidth="1"/>
    <col min="270" max="270" width="2.42578125" style="8" customWidth="1"/>
    <col min="271" max="272" width="13.140625" style="8" customWidth="1"/>
    <col min="273" max="512" width="12.5703125" style="8"/>
    <col min="513" max="513" width="30.85546875" style="8" customWidth="1"/>
    <col min="514" max="518" width="15.7109375" style="8" customWidth="1"/>
    <col min="519" max="521" width="11.7109375" style="8" customWidth="1"/>
    <col min="522" max="522" width="11.140625" style="8" customWidth="1"/>
    <col min="523" max="523" width="9.28515625" style="8" customWidth="1"/>
    <col min="524" max="524" width="7.7109375" style="8" customWidth="1"/>
    <col min="525" max="525" width="13.140625" style="8" customWidth="1"/>
    <col min="526" max="526" width="2.42578125" style="8" customWidth="1"/>
    <col min="527" max="528" width="13.140625" style="8" customWidth="1"/>
    <col min="529" max="768" width="12.5703125" style="8"/>
    <col min="769" max="769" width="30.85546875" style="8" customWidth="1"/>
    <col min="770" max="774" width="15.7109375" style="8" customWidth="1"/>
    <col min="775" max="777" width="11.7109375" style="8" customWidth="1"/>
    <col min="778" max="778" width="11.140625" style="8" customWidth="1"/>
    <col min="779" max="779" width="9.28515625" style="8" customWidth="1"/>
    <col min="780" max="780" width="7.7109375" style="8" customWidth="1"/>
    <col min="781" max="781" width="13.140625" style="8" customWidth="1"/>
    <col min="782" max="782" width="2.42578125" style="8" customWidth="1"/>
    <col min="783" max="784" width="13.140625" style="8" customWidth="1"/>
    <col min="785" max="1024" width="12.5703125" style="8"/>
    <col min="1025" max="1025" width="30.85546875" style="8" customWidth="1"/>
    <col min="1026" max="1030" width="15.7109375" style="8" customWidth="1"/>
    <col min="1031" max="1033" width="11.7109375" style="8" customWidth="1"/>
    <col min="1034" max="1034" width="11.140625" style="8" customWidth="1"/>
    <col min="1035" max="1035" width="9.28515625" style="8" customWidth="1"/>
    <col min="1036" max="1036" width="7.7109375" style="8" customWidth="1"/>
    <col min="1037" max="1037" width="13.140625" style="8" customWidth="1"/>
    <col min="1038" max="1038" width="2.42578125" style="8" customWidth="1"/>
    <col min="1039" max="1040" width="13.140625" style="8" customWidth="1"/>
    <col min="1041" max="1280" width="12.5703125" style="8"/>
    <col min="1281" max="1281" width="30.85546875" style="8" customWidth="1"/>
    <col min="1282" max="1286" width="15.7109375" style="8" customWidth="1"/>
    <col min="1287" max="1289" width="11.7109375" style="8" customWidth="1"/>
    <col min="1290" max="1290" width="11.140625" style="8" customWidth="1"/>
    <col min="1291" max="1291" width="9.28515625" style="8" customWidth="1"/>
    <col min="1292" max="1292" width="7.7109375" style="8" customWidth="1"/>
    <col min="1293" max="1293" width="13.140625" style="8" customWidth="1"/>
    <col min="1294" max="1294" width="2.42578125" style="8" customWidth="1"/>
    <col min="1295" max="1296" width="13.140625" style="8" customWidth="1"/>
    <col min="1297" max="1536" width="12.5703125" style="8"/>
    <col min="1537" max="1537" width="30.85546875" style="8" customWidth="1"/>
    <col min="1538" max="1542" width="15.7109375" style="8" customWidth="1"/>
    <col min="1543" max="1545" width="11.7109375" style="8" customWidth="1"/>
    <col min="1546" max="1546" width="11.140625" style="8" customWidth="1"/>
    <col min="1547" max="1547" width="9.28515625" style="8" customWidth="1"/>
    <col min="1548" max="1548" width="7.7109375" style="8" customWidth="1"/>
    <col min="1549" max="1549" width="13.140625" style="8" customWidth="1"/>
    <col min="1550" max="1550" width="2.42578125" style="8" customWidth="1"/>
    <col min="1551" max="1552" width="13.140625" style="8" customWidth="1"/>
    <col min="1553" max="1792" width="12.5703125" style="8"/>
    <col min="1793" max="1793" width="30.85546875" style="8" customWidth="1"/>
    <col min="1794" max="1798" width="15.7109375" style="8" customWidth="1"/>
    <col min="1799" max="1801" width="11.7109375" style="8" customWidth="1"/>
    <col min="1802" max="1802" width="11.140625" style="8" customWidth="1"/>
    <col min="1803" max="1803" width="9.28515625" style="8" customWidth="1"/>
    <col min="1804" max="1804" width="7.7109375" style="8" customWidth="1"/>
    <col min="1805" max="1805" width="13.140625" style="8" customWidth="1"/>
    <col min="1806" max="1806" width="2.42578125" style="8" customWidth="1"/>
    <col min="1807" max="1808" width="13.140625" style="8" customWidth="1"/>
    <col min="1809" max="2048" width="12.5703125" style="8"/>
    <col min="2049" max="2049" width="30.85546875" style="8" customWidth="1"/>
    <col min="2050" max="2054" width="15.7109375" style="8" customWidth="1"/>
    <col min="2055" max="2057" width="11.7109375" style="8" customWidth="1"/>
    <col min="2058" max="2058" width="11.140625" style="8" customWidth="1"/>
    <col min="2059" max="2059" width="9.28515625" style="8" customWidth="1"/>
    <col min="2060" max="2060" width="7.7109375" style="8" customWidth="1"/>
    <col min="2061" max="2061" width="13.140625" style="8" customWidth="1"/>
    <col min="2062" max="2062" width="2.42578125" style="8" customWidth="1"/>
    <col min="2063" max="2064" width="13.140625" style="8" customWidth="1"/>
    <col min="2065" max="2304" width="12.5703125" style="8"/>
    <col min="2305" max="2305" width="30.85546875" style="8" customWidth="1"/>
    <col min="2306" max="2310" width="15.7109375" style="8" customWidth="1"/>
    <col min="2311" max="2313" width="11.7109375" style="8" customWidth="1"/>
    <col min="2314" max="2314" width="11.140625" style="8" customWidth="1"/>
    <col min="2315" max="2315" width="9.28515625" style="8" customWidth="1"/>
    <col min="2316" max="2316" width="7.7109375" style="8" customWidth="1"/>
    <col min="2317" max="2317" width="13.140625" style="8" customWidth="1"/>
    <col min="2318" max="2318" width="2.42578125" style="8" customWidth="1"/>
    <col min="2319" max="2320" width="13.140625" style="8" customWidth="1"/>
    <col min="2321" max="2560" width="12.5703125" style="8"/>
    <col min="2561" max="2561" width="30.85546875" style="8" customWidth="1"/>
    <col min="2562" max="2566" width="15.7109375" style="8" customWidth="1"/>
    <col min="2567" max="2569" width="11.7109375" style="8" customWidth="1"/>
    <col min="2570" max="2570" width="11.140625" style="8" customWidth="1"/>
    <col min="2571" max="2571" width="9.28515625" style="8" customWidth="1"/>
    <col min="2572" max="2572" width="7.7109375" style="8" customWidth="1"/>
    <col min="2573" max="2573" width="13.140625" style="8" customWidth="1"/>
    <col min="2574" max="2574" width="2.42578125" style="8" customWidth="1"/>
    <col min="2575" max="2576" width="13.140625" style="8" customWidth="1"/>
    <col min="2577" max="2816" width="12.5703125" style="8"/>
    <col min="2817" max="2817" width="30.85546875" style="8" customWidth="1"/>
    <col min="2818" max="2822" width="15.7109375" style="8" customWidth="1"/>
    <col min="2823" max="2825" width="11.7109375" style="8" customWidth="1"/>
    <col min="2826" max="2826" width="11.140625" style="8" customWidth="1"/>
    <col min="2827" max="2827" width="9.28515625" style="8" customWidth="1"/>
    <col min="2828" max="2828" width="7.7109375" style="8" customWidth="1"/>
    <col min="2829" max="2829" width="13.140625" style="8" customWidth="1"/>
    <col min="2830" max="2830" width="2.42578125" style="8" customWidth="1"/>
    <col min="2831" max="2832" width="13.140625" style="8" customWidth="1"/>
    <col min="2833" max="3072" width="12.5703125" style="8"/>
    <col min="3073" max="3073" width="30.85546875" style="8" customWidth="1"/>
    <col min="3074" max="3078" width="15.7109375" style="8" customWidth="1"/>
    <col min="3079" max="3081" width="11.7109375" style="8" customWidth="1"/>
    <col min="3082" max="3082" width="11.140625" style="8" customWidth="1"/>
    <col min="3083" max="3083" width="9.28515625" style="8" customWidth="1"/>
    <col min="3084" max="3084" width="7.7109375" style="8" customWidth="1"/>
    <col min="3085" max="3085" width="13.140625" style="8" customWidth="1"/>
    <col min="3086" max="3086" width="2.42578125" style="8" customWidth="1"/>
    <col min="3087" max="3088" width="13.140625" style="8" customWidth="1"/>
    <col min="3089" max="3328" width="12.5703125" style="8"/>
    <col min="3329" max="3329" width="30.85546875" style="8" customWidth="1"/>
    <col min="3330" max="3334" width="15.7109375" style="8" customWidth="1"/>
    <col min="3335" max="3337" width="11.7109375" style="8" customWidth="1"/>
    <col min="3338" max="3338" width="11.140625" style="8" customWidth="1"/>
    <col min="3339" max="3339" width="9.28515625" style="8" customWidth="1"/>
    <col min="3340" max="3340" width="7.7109375" style="8" customWidth="1"/>
    <col min="3341" max="3341" width="13.140625" style="8" customWidth="1"/>
    <col min="3342" max="3342" width="2.42578125" style="8" customWidth="1"/>
    <col min="3343" max="3344" width="13.140625" style="8" customWidth="1"/>
    <col min="3345" max="3584" width="12.5703125" style="8"/>
    <col min="3585" max="3585" width="30.85546875" style="8" customWidth="1"/>
    <col min="3586" max="3590" width="15.7109375" style="8" customWidth="1"/>
    <col min="3591" max="3593" width="11.7109375" style="8" customWidth="1"/>
    <col min="3594" max="3594" width="11.140625" style="8" customWidth="1"/>
    <col min="3595" max="3595" width="9.28515625" style="8" customWidth="1"/>
    <col min="3596" max="3596" width="7.7109375" style="8" customWidth="1"/>
    <col min="3597" max="3597" width="13.140625" style="8" customWidth="1"/>
    <col min="3598" max="3598" width="2.42578125" style="8" customWidth="1"/>
    <col min="3599" max="3600" width="13.140625" style="8" customWidth="1"/>
    <col min="3601" max="3840" width="12.5703125" style="8"/>
    <col min="3841" max="3841" width="30.85546875" style="8" customWidth="1"/>
    <col min="3842" max="3846" width="15.7109375" style="8" customWidth="1"/>
    <col min="3847" max="3849" width="11.7109375" style="8" customWidth="1"/>
    <col min="3850" max="3850" width="11.140625" style="8" customWidth="1"/>
    <col min="3851" max="3851" width="9.28515625" style="8" customWidth="1"/>
    <col min="3852" max="3852" width="7.7109375" style="8" customWidth="1"/>
    <col min="3853" max="3853" width="13.140625" style="8" customWidth="1"/>
    <col min="3854" max="3854" width="2.42578125" style="8" customWidth="1"/>
    <col min="3855" max="3856" width="13.140625" style="8" customWidth="1"/>
    <col min="3857" max="4096" width="12.5703125" style="8"/>
    <col min="4097" max="4097" width="30.85546875" style="8" customWidth="1"/>
    <col min="4098" max="4102" width="15.7109375" style="8" customWidth="1"/>
    <col min="4103" max="4105" width="11.7109375" style="8" customWidth="1"/>
    <col min="4106" max="4106" width="11.140625" style="8" customWidth="1"/>
    <col min="4107" max="4107" width="9.28515625" style="8" customWidth="1"/>
    <col min="4108" max="4108" width="7.7109375" style="8" customWidth="1"/>
    <col min="4109" max="4109" width="13.140625" style="8" customWidth="1"/>
    <col min="4110" max="4110" width="2.42578125" style="8" customWidth="1"/>
    <col min="4111" max="4112" width="13.140625" style="8" customWidth="1"/>
    <col min="4113" max="4352" width="12.5703125" style="8"/>
    <col min="4353" max="4353" width="30.85546875" style="8" customWidth="1"/>
    <col min="4354" max="4358" width="15.7109375" style="8" customWidth="1"/>
    <col min="4359" max="4361" width="11.7109375" style="8" customWidth="1"/>
    <col min="4362" max="4362" width="11.140625" style="8" customWidth="1"/>
    <col min="4363" max="4363" width="9.28515625" style="8" customWidth="1"/>
    <col min="4364" max="4364" width="7.7109375" style="8" customWidth="1"/>
    <col min="4365" max="4365" width="13.140625" style="8" customWidth="1"/>
    <col min="4366" max="4366" width="2.42578125" style="8" customWidth="1"/>
    <col min="4367" max="4368" width="13.140625" style="8" customWidth="1"/>
    <col min="4369" max="4608" width="12.5703125" style="8"/>
    <col min="4609" max="4609" width="30.85546875" style="8" customWidth="1"/>
    <col min="4610" max="4614" width="15.7109375" style="8" customWidth="1"/>
    <col min="4615" max="4617" width="11.7109375" style="8" customWidth="1"/>
    <col min="4618" max="4618" width="11.140625" style="8" customWidth="1"/>
    <col min="4619" max="4619" width="9.28515625" style="8" customWidth="1"/>
    <col min="4620" max="4620" width="7.7109375" style="8" customWidth="1"/>
    <col min="4621" max="4621" width="13.140625" style="8" customWidth="1"/>
    <col min="4622" max="4622" width="2.42578125" style="8" customWidth="1"/>
    <col min="4623" max="4624" width="13.140625" style="8" customWidth="1"/>
    <col min="4625" max="4864" width="12.5703125" style="8"/>
    <col min="4865" max="4865" width="30.85546875" style="8" customWidth="1"/>
    <col min="4866" max="4870" width="15.7109375" style="8" customWidth="1"/>
    <col min="4871" max="4873" width="11.7109375" style="8" customWidth="1"/>
    <col min="4874" max="4874" width="11.140625" style="8" customWidth="1"/>
    <col min="4875" max="4875" width="9.28515625" style="8" customWidth="1"/>
    <col min="4876" max="4876" width="7.7109375" style="8" customWidth="1"/>
    <col min="4877" max="4877" width="13.140625" style="8" customWidth="1"/>
    <col min="4878" max="4878" width="2.42578125" style="8" customWidth="1"/>
    <col min="4879" max="4880" width="13.140625" style="8" customWidth="1"/>
    <col min="4881" max="5120" width="12.5703125" style="8"/>
    <col min="5121" max="5121" width="30.85546875" style="8" customWidth="1"/>
    <col min="5122" max="5126" width="15.7109375" style="8" customWidth="1"/>
    <col min="5127" max="5129" width="11.7109375" style="8" customWidth="1"/>
    <col min="5130" max="5130" width="11.140625" style="8" customWidth="1"/>
    <col min="5131" max="5131" width="9.28515625" style="8" customWidth="1"/>
    <col min="5132" max="5132" width="7.7109375" style="8" customWidth="1"/>
    <col min="5133" max="5133" width="13.140625" style="8" customWidth="1"/>
    <col min="5134" max="5134" width="2.42578125" style="8" customWidth="1"/>
    <col min="5135" max="5136" width="13.140625" style="8" customWidth="1"/>
    <col min="5137" max="5376" width="12.5703125" style="8"/>
    <col min="5377" max="5377" width="30.85546875" style="8" customWidth="1"/>
    <col min="5378" max="5382" width="15.7109375" style="8" customWidth="1"/>
    <col min="5383" max="5385" width="11.7109375" style="8" customWidth="1"/>
    <col min="5386" max="5386" width="11.140625" style="8" customWidth="1"/>
    <col min="5387" max="5387" width="9.28515625" style="8" customWidth="1"/>
    <col min="5388" max="5388" width="7.7109375" style="8" customWidth="1"/>
    <col min="5389" max="5389" width="13.140625" style="8" customWidth="1"/>
    <col min="5390" max="5390" width="2.42578125" style="8" customWidth="1"/>
    <col min="5391" max="5392" width="13.140625" style="8" customWidth="1"/>
    <col min="5393" max="5632" width="12.5703125" style="8"/>
    <col min="5633" max="5633" width="30.85546875" style="8" customWidth="1"/>
    <col min="5634" max="5638" width="15.7109375" style="8" customWidth="1"/>
    <col min="5639" max="5641" width="11.7109375" style="8" customWidth="1"/>
    <col min="5642" max="5642" width="11.140625" style="8" customWidth="1"/>
    <col min="5643" max="5643" width="9.28515625" style="8" customWidth="1"/>
    <col min="5644" max="5644" width="7.7109375" style="8" customWidth="1"/>
    <col min="5645" max="5645" width="13.140625" style="8" customWidth="1"/>
    <col min="5646" max="5646" width="2.42578125" style="8" customWidth="1"/>
    <col min="5647" max="5648" width="13.140625" style="8" customWidth="1"/>
    <col min="5649" max="5888" width="12.5703125" style="8"/>
    <col min="5889" max="5889" width="30.85546875" style="8" customWidth="1"/>
    <col min="5890" max="5894" width="15.7109375" style="8" customWidth="1"/>
    <col min="5895" max="5897" width="11.7109375" style="8" customWidth="1"/>
    <col min="5898" max="5898" width="11.140625" style="8" customWidth="1"/>
    <col min="5899" max="5899" width="9.28515625" style="8" customWidth="1"/>
    <col min="5900" max="5900" width="7.7109375" style="8" customWidth="1"/>
    <col min="5901" max="5901" width="13.140625" style="8" customWidth="1"/>
    <col min="5902" max="5902" width="2.42578125" style="8" customWidth="1"/>
    <col min="5903" max="5904" width="13.140625" style="8" customWidth="1"/>
    <col min="5905" max="6144" width="12.5703125" style="8"/>
    <col min="6145" max="6145" width="30.85546875" style="8" customWidth="1"/>
    <col min="6146" max="6150" width="15.7109375" style="8" customWidth="1"/>
    <col min="6151" max="6153" width="11.7109375" style="8" customWidth="1"/>
    <col min="6154" max="6154" width="11.140625" style="8" customWidth="1"/>
    <col min="6155" max="6155" width="9.28515625" style="8" customWidth="1"/>
    <col min="6156" max="6156" width="7.7109375" style="8" customWidth="1"/>
    <col min="6157" max="6157" width="13.140625" style="8" customWidth="1"/>
    <col min="6158" max="6158" width="2.42578125" style="8" customWidth="1"/>
    <col min="6159" max="6160" width="13.140625" style="8" customWidth="1"/>
    <col min="6161" max="6400" width="12.5703125" style="8"/>
    <col min="6401" max="6401" width="30.85546875" style="8" customWidth="1"/>
    <col min="6402" max="6406" width="15.7109375" style="8" customWidth="1"/>
    <col min="6407" max="6409" width="11.7109375" style="8" customWidth="1"/>
    <col min="6410" max="6410" width="11.140625" style="8" customWidth="1"/>
    <col min="6411" max="6411" width="9.28515625" style="8" customWidth="1"/>
    <col min="6412" max="6412" width="7.7109375" style="8" customWidth="1"/>
    <col min="6413" max="6413" width="13.140625" style="8" customWidth="1"/>
    <col min="6414" max="6414" width="2.42578125" style="8" customWidth="1"/>
    <col min="6415" max="6416" width="13.140625" style="8" customWidth="1"/>
    <col min="6417" max="6656" width="12.5703125" style="8"/>
    <col min="6657" max="6657" width="30.85546875" style="8" customWidth="1"/>
    <col min="6658" max="6662" width="15.7109375" style="8" customWidth="1"/>
    <col min="6663" max="6665" width="11.7109375" style="8" customWidth="1"/>
    <col min="6666" max="6666" width="11.140625" style="8" customWidth="1"/>
    <col min="6667" max="6667" width="9.28515625" style="8" customWidth="1"/>
    <col min="6668" max="6668" width="7.7109375" style="8" customWidth="1"/>
    <col min="6669" max="6669" width="13.140625" style="8" customWidth="1"/>
    <col min="6670" max="6670" width="2.42578125" style="8" customWidth="1"/>
    <col min="6671" max="6672" width="13.140625" style="8" customWidth="1"/>
    <col min="6673" max="6912" width="12.5703125" style="8"/>
    <col min="6913" max="6913" width="30.85546875" style="8" customWidth="1"/>
    <col min="6914" max="6918" width="15.7109375" style="8" customWidth="1"/>
    <col min="6919" max="6921" width="11.7109375" style="8" customWidth="1"/>
    <col min="6922" max="6922" width="11.140625" style="8" customWidth="1"/>
    <col min="6923" max="6923" width="9.28515625" style="8" customWidth="1"/>
    <col min="6924" max="6924" width="7.7109375" style="8" customWidth="1"/>
    <col min="6925" max="6925" width="13.140625" style="8" customWidth="1"/>
    <col min="6926" max="6926" width="2.42578125" style="8" customWidth="1"/>
    <col min="6927" max="6928" width="13.140625" style="8" customWidth="1"/>
    <col min="6929" max="7168" width="12.5703125" style="8"/>
    <col min="7169" max="7169" width="30.85546875" style="8" customWidth="1"/>
    <col min="7170" max="7174" width="15.7109375" style="8" customWidth="1"/>
    <col min="7175" max="7177" width="11.7109375" style="8" customWidth="1"/>
    <col min="7178" max="7178" width="11.140625" style="8" customWidth="1"/>
    <col min="7179" max="7179" width="9.28515625" style="8" customWidth="1"/>
    <col min="7180" max="7180" width="7.7109375" style="8" customWidth="1"/>
    <col min="7181" max="7181" width="13.140625" style="8" customWidth="1"/>
    <col min="7182" max="7182" width="2.42578125" style="8" customWidth="1"/>
    <col min="7183" max="7184" width="13.140625" style="8" customWidth="1"/>
    <col min="7185" max="7424" width="12.5703125" style="8"/>
    <col min="7425" max="7425" width="30.85546875" style="8" customWidth="1"/>
    <col min="7426" max="7430" width="15.7109375" style="8" customWidth="1"/>
    <col min="7431" max="7433" width="11.7109375" style="8" customWidth="1"/>
    <col min="7434" max="7434" width="11.140625" style="8" customWidth="1"/>
    <col min="7435" max="7435" width="9.28515625" style="8" customWidth="1"/>
    <col min="7436" max="7436" width="7.7109375" style="8" customWidth="1"/>
    <col min="7437" max="7437" width="13.140625" style="8" customWidth="1"/>
    <col min="7438" max="7438" width="2.42578125" style="8" customWidth="1"/>
    <col min="7439" max="7440" width="13.140625" style="8" customWidth="1"/>
    <col min="7441" max="7680" width="12.5703125" style="8"/>
    <col min="7681" max="7681" width="30.85546875" style="8" customWidth="1"/>
    <col min="7682" max="7686" width="15.7109375" style="8" customWidth="1"/>
    <col min="7687" max="7689" width="11.7109375" style="8" customWidth="1"/>
    <col min="7690" max="7690" width="11.140625" style="8" customWidth="1"/>
    <col min="7691" max="7691" width="9.28515625" style="8" customWidth="1"/>
    <col min="7692" max="7692" width="7.7109375" style="8" customWidth="1"/>
    <col min="7693" max="7693" width="13.140625" style="8" customWidth="1"/>
    <col min="7694" max="7694" width="2.42578125" style="8" customWidth="1"/>
    <col min="7695" max="7696" width="13.140625" style="8" customWidth="1"/>
    <col min="7697" max="7936" width="12.5703125" style="8"/>
    <col min="7937" max="7937" width="30.85546875" style="8" customWidth="1"/>
    <col min="7938" max="7942" width="15.7109375" style="8" customWidth="1"/>
    <col min="7943" max="7945" width="11.7109375" style="8" customWidth="1"/>
    <col min="7946" max="7946" width="11.140625" style="8" customWidth="1"/>
    <col min="7947" max="7947" width="9.28515625" style="8" customWidth="1"/>
    <col min="7948" max="7948" width="7.7109375" style="8" customWidth="1"/>
    <col min="7949" max="7949" width="13.140625" style="8" customWidth="1"/>
    <col min="7950" max="7950" width="2.42578125" style="8" customWidth="1"/>
    <col min="7951" max="7952" width="13.140625" style="8" customWidth="1"/>
    <col min="7953" max="8192" width="12.5703125" style="8"/>
    <col min="8193" max="8193" width="30.85546875" style="8" customWidth="1"/>
    <col min="8194" max="8198" width="15.7109375" style="8" customWidth="1"/>
    <col min="8199" max="8201" width="11.7109375" style="8" customWidth="1"/>
    <col min="8202" max="8202" width="11.140625" style="8" customWidth="1"/>
    <col min="8203" max="8203" width="9.28515625" style="8" customWidth="1"/>
    <col min="8204" max="8204" width="7.7109375" style="8" customWidth="1"/>
    <col min="8205" max="8205" width="13.140625" style="8" customWidth="1"/>
    <col min="8206" max="8206" width="2.42578125" style="8" customWidth="1"/>
    <col min="8207" max="8208" width="13.140625" style="8" customWidth="1"/>
    <col min="8209" max="8448" width="12.5703125" style="8"/>
    <col min="8449" max="8449" width="30.85546875" style="8" customWidth="1"/>
    <col min="8450" max="8454" width="15.7109375" style="8" customWidth="1"/>
    <col min="8455" max="8457" width="11.7109375" style="8" customWidth="1"/>
    <col min="8458" max="8458" width="11.140625" style="8" customWidth="1"/>
    <col min="8459" max="8459" width="9.28515625" style="8" customWidth="1"/>
    <col min="8460" max="8460" width="7.7109375" style="8" customWidth="1"/>
    <col min="8461" max="8461" width="13.140625" style="8" customWidth="1"/>
    <col min="8462" max="8462" width="2.42578125" style="8" customWidth="1"/>
    <col min="8463" max="8464" width="13.140625" style="8" customWidth="1"/>
    <col min="8465" max="8704" width="12.5703125" style="8"/>
    <col min="8705" max="8705" width="30.85546875" style="8" customWidth="1"/>
    <col min="8706" max="8710" width="15.7109375" style="8" customWidth="1"/>
    <col min="8711" max="8713" width="11.7109375" style="8" customWidth="1"/>
    <col min="8714" max="8714" width="11.140625" style="8" customWidth="1"/>
    <col min="8715" max="8715" width="9.28515625" style="8" customWidth="1"/>
    <col min="8716" max="8716" width="7.7109375" style="8" customWidth="1"/>
    <col min="8717" max="8717" width="13.140625" style="8" customWidth="1"/>
    <col min="8718" max="8718" width="2.42578125" style="8" customWidth="1"/>
    <col min="8719" max="8720" width="13.140625" style="8" customWidth="1"/>
    <col min="8721" max="8960" width="12.5703125" style="8"/>
    <col min="8961" max="8961" width="30.85546875" style="8" customWidth="1"/>
    <col min="8962" max="8966" width="15.7109375" style="8" customWidth="1"/>
    <col min="8967" max="8969" width="11.7109375" style="8" customWidth="1"/>
    <col min="8970" max="8970" width="11.140625" style="8" customWidth="1"/>
    <col min="8971" max="8971" width="9.28515625" style="8" customWidth="1"/>
    <col min="8972" max="8972" width="7.7109375" style="8" customWidth="1"/>
    <col min="8973" max="8973" width="13.140625" style="8" customWidth="1"/>
    <col min="8974" max="8974" width="2.42578125" style="8" customWidth="1"/>
    <col min="8975" max="8976" width="13.140625" style="8" customWidth="1"/>
    <col min="8977" max="9216" width="12.5703125" style="8"/>
    <col min="9217" max="9217" width="30.85546875" style="8" customWidth="1"/>
    <col min="9218" max="9222" width="15.7109375" style="8" customWidth="1"/>
    <col min="9223" max="9225" width="11.7109375" style="8" customWidth="1"/>
    <col min="9226" max="9226" width="11.140625" style="8" customWidth="1"/>
    <col min="9227" max="9227" width="9.28515625" style="8" customWidth="1"/>
    <col min="9228" max="9228" width="7.7109375" style="8" customWidth="1"/>
    <col min="9229" max="9229" width="13.140625" style="8" customWidth="1"/>
    <col min="9230" max="9230" width="2.42578125" style="8" customWidth="1"/>
    <col min="9231" max="9232" width="13.140625" style="8" customWidth="1"/>
    <col min="9233" max="9472" width="12.5703125" style="8"/>
    <col min="9473" max="9473" width="30.85546875" style="8" customWidth="1"/>
    <col min="9474" max="9478" width="15.7109375" style="8" customWidth="1"/>
    <col min="9479" max="9481" width="11.7109375" style="8" customWidth="1"/>
    <col min="9482" max="9482" width="11.140625" style="8" customWidth="1"/>
    <col min="9483" max="9483" width="9.28515625" style="8" customWidth="1"/>
    <col min="9484" max="9484" width="7.7109375" style="8" customWidth="1"/>
    <col min="9485" max="9485" width="13.140625" style="8" customWidth="1"/>
    <col min="9486" max="9486" width="2.42578125" style="8" customWidth="1"/>
    <col min="9487" max="9488" width="13.140625" style="8" customWidth="1"/>
    <col min="9489" max="9728" width="12.5703125" style="8"/>
    <col min="9729" max="9729" width="30.85546875" style="8" customWidth="1"/>
    <col min="9730" max="9734" width="15.7109375" style="8" customWidth="1"/>
    <col min="9735" max="9737" width="11.7109375" style="8" customWidth="1"/>
    <col min="9738" max="9738" width="11.140625" style="8" customWidth="1"/>
    <col min="9739" max="9739" width="9.28515625" style="8" customWidth="1"/>
    <col min="9740" max="9740" width="7.7109375" style="8" customWidth="1"/>
    <col min="9741" max="9741" width="13.140625" style="8" customWidth="1"/>
    <col min="9742" max="9742" width="2.42578125" style="8" customWidth="1"/>
    <col min="9743" max="9744" width="13.140625" style="8" customWidth="1"/>
    <col min="9745" max="9984" width="12.5703125" style="8"/>
    <col min="9985" max="9985" width="30.85546875" style="8" customWidth="1"/>
    <col min="9986" max="9990" width="15.7109375" style="8" customWidth="1"/>
    <col min="9991" max="9993" width="11.7109375" style="8" customWidth="1"/>
    <col min="9994" max="9994" width="11.140625" style="8" customWidth="1"/>
    <col min="9995" max="9995" width="9.28515625" style="8" customWidth="1"/>
    <col min="9996" max="9996" width="7.7109375" style="8" customWidth="1"/>
    <col min="9997" max="9997" width="13.140625" style="8" customWidth="1"/>
    <col min="9998" max="9998" width="2.42578125" style="8" customWidth="1"/>
    <col min="9999" max="10000" width="13.140625" style="8" customWidth="1"/>
    <col min="10001" max="10240" width="12.5703125" style="8"/>
    <col min="10241" max="10241" width="30.85546875" style="8" customWidth="1"/>
    <col min="10242" max="10246" width="15.7109375" style="8" customWidth="1"/>
    <col min="10247" max="10249" width="11.7109375" style="8" customWidth="1"/>
    <col min="10250" max="10250" width="11.140625" style="8" customWidth="1"/>
    <col min="10251" max="10251" width="9.28515625" style="8" customWidth="1"/>
    <col min="10252" max="10252" width="7.7109375" style="8" customWidth="1"/>
    <col min="10253" max="10253" width="13.140625" style="8" customWidth="1"/>
    <col min="10254" max="10254" width="2.42578125" style="8" customWidth="1"/>
    <col min="10255" max="10256" width="13.140625" style="8" customWidth="1"/>
    <col min="10257" max="10496" width="12.5703125" style="8"/>
    <col min="10497" max="10497" width="30.85546875" style="8" customWidth="1"/>
    <col min="10498" max="10502" width="15.7109375" style="8" customWidth="1"/>
    <col min="10503" max="10505" width="11.7109375" style="8" customWidth="1"/>
    <col min="10506" max="10506" width="11.140625" style="8" customWidth="1"/>
    <col min="10507" max="10507" width="9.28515625" style="8" customWidth="1"/>
    <col min="10508" max="10508" width="7.7109375" style="8" customWidth="1"/>
    <col min="10509" max="10509" width="13.140625" style="8" customWidth="1"/>
    <col min="10510" max="10510" width="2.42578125" style="8" customWidth="1"/>
    <col min="10511" max="10512" width="13.140625" style="8" customWidth="1"/>
    <col min="10513" max="10752" width="12.5703125" style="8"/>
    <col min="10753" max="10753" width="30.85546875" style="8" customWidth="1"/>
    <col min="10754" max="10758" width="15.7109375" style="8" customWidth="1"/>
    <col min="10759" max="10761" width="11.7109375" style="8" customWidth="1"/>
    <col min="10762" max="10762" width="11.140625" style="8" customWidth="1"/>
    <col min="10763" max="10763" width="9.28515625" style="8" customWidth="1"/>
    <col min="10764" max="10764" width="7.7109375" style="8" customWidth="1"/>
    <col min="10765" max="10765" width="13.140625" style="8" customWidth="1"/>
    <col min="10766" max="10766" width="2.42578125" style="8" customWidth="1"/>
    <col min="10767" max="10768" width="13.140625" style="8" customWidth="1"/>
    <col min="10769" max="11008" width="12.5703125" style="8"/>
    <col min="11009" max="11009" width="30.85546875" style="8" customWidth="1"/>
    <col min="11010" max="11014" width="15.7109375" style="8" customWidth="1"/>
    <col min="11015" max="11017" width="11.7109375" style="8" customWidth="1"/>
    <col min="11018" max="11018" width="11.140625" style="8" customWidth="1"/>
    <col min="11019" max="11019" width="9.28515625" style="8" customWidth="1"/>
    <col min="11020" max="11020" width="7.7109375" style="8" customWidth="1"/>
    <col min="11021" max="11021" width="13.140625" style="8" customWidth="1"/>
    <col min="11022" max="11022" width="2.42578125" style="8" customWidth="1"/>
    <col min="11023" max="11024" width="13.140625" style="8" customWidth="1"/>
    <col min="11025" max="11264" width="12.5703125" style="8"/>
    <col min="11265" max="11265" width="30.85546875" style="8" customWidth="1"/>
    <col min="11266" max="11270" width="15.7109375" style="8" customWidth="1"/>
    <col min="11271" max="11273" width="11.7109375" style="8" customWidth="1"/>
    <col min="11274" max="11274" width="11.140625" style="8" customWidth="1"/>
    <col min="11275" max="11275" width="9.28515625" style="8" customWidth="1"/>
    <col min="11276" max="11276" width="7.7109375" style="8" customWidth="1"/>
    <col min="11277" max="11277" width="13.140625" style="8" customWidth="1"/>
    <col min="11278" max="11278" width="2.42578125" style="8" customWidth="1"/>
    <col min="11279" max="11280" width="13.140625" style="8" customWidth="1"/>
    <col min="11281" max="11520" width="12.5703125" style="8"/>
    <col min="11521" max="11521" width="30.85546875" style="8" customWidth="1"/>
    <col min="11522" max="11526" width="15.7109375" style="8" customWidth="1"/>
    <col min="11527" max="11529" width="11.7109375" style="8" customWidth="1"/>
    <col min="11530" max="11530" width="11.140625" style="8" customWidth="1"/>
    <col min="11531" max="11531" width="9.28515625" style="8" customWidth="1"/>
    <col min="11532" max="11532" width="7.7109375" style="8" customWidth="1"/>
    <col min="11533" max="11533" width="13.140625" style="8" customWidth="1"/>
    <col min="11534" max="11534" width="2.42578125" style="8" customWidth="1"/>
    <col min="11535" max="11536" width="13.140625" style="8" customWidth="1"/>
    <col min="11537" max="11776" width="12.5703125" style="8"/>
    <col min="11777" max="11777" width="30.85546875" style="8" customWidth="1"/>
    <col min="11778" max="11782" width="15.7109375" style="8" customWidth="1"/>
    <col min="11783" max="11785" width="11.7109375" style="8" customWidth="1"/>
    <col min="11786" max="11786" width="11.140625" style="8" customWidth="1"/>
    <col min="11787" max="11787" width="9.28515625" style="8" customWidth="1"/>
    <col min="11788" max="11788" width="7.7109375" style="8" customWidth="1"/>
    <col min="11789" max="11789" width="13.140625" style="8" customWidth="1"/>
    <col min="11790" max="11790" width="2.42578125" style="8" customWidth="1"/>
    <col min="11791" max="11792" width="13.140625" style="8" customWidth="1"/>
    <col min="11793" max="12032" width="12.5703125" style="8"/>
    <col min="12033" max="12033" width="30.85546875" style="8" customWidth="1"/>
    <col min="12034" max="12038" width="15.7109375" style="8" customWidth="1"/>
    <col min="12039" max="12041" width="11.7109375" style="8" customWidth="1"/>
    <col min="12042" max="12042" width="11.140625" style="8" customWidth="1"/>
    <col min="12043" max="12043" width="9.28515625" style="8" customWidth="1"/>
    <col min="12044" max="12044" width="7.7109375" style="8" customWidth="1"/>
    <col min="12045" max="12045" width="13.140625" style="8" customWidth="1"/>
    <col min="12046" max="12046" width="2.42578125" style="8" customWidth="1"/>
    <col min="12047" max="12048" width="13.140625" style="8" customWidth="1"/>
    <col min="12049" max="12288" width="12.5703125" style="8"/>
    <col min="12289" max="12289" width="30.85546875" style="8" customWidth="1"/>
    <col min="12290" max="12294" width="15.7109375" style="8" customWidth="1"/>
    <col min="12295" max="12297" width="11.7109375" style="8" customWidth="1"/>
    <col min="12298" max="12298" width="11.140625" style="8" customWidth="1"/>
    <col min="12299" max="12299" width="9.28515625" style="8" customWidth="1"/>
    <col min="12300" max="12300" width="7.7109375" style="8" customWidth="1"/>
    <col min="12301" max="12301" width="13.140625" style="8" customWidth="1"/>
    <col min="12302" max="12302" width="2.42578125" style="8" customWidth="1"/>
    <col min="12303" max="12304" width="13.140625" style="8" customWidth="1"/>
    <col min="12305" max="12544" width="12.5703125" style="8"/>
    <col min="12545" max="12545" width="30.85546875" style="8" customWidth="1"/>
    <col min="12546" max="12550" width="15.7109375" style="8" customWidth="1"/>
    <col min="12551" max="12553" width="11.7109375" style="8" customWidth="1"/>
    <col min="12554" max="12554" width="11.140625" style="8" customWidth="1"/>
    <col min="12555" max="12555" width="9.28515625" style="8" customWidth="1"/>
    <col min="12556" max="12556" width="7.7109375" style="8" customWidth="1"/>
    <col min="12557" max="12557" width="13.140625" style="8" customWidth="1"/>
    <col min="12558" max="12558" width="2.42578125" style="8" customWidth="1"/>
    <col min="12559" max="12560" width="13.140625" style="8" customWidth="1"/>
    <col min="12561" max="12800" width="12.5703125" style="8"/>
    <col min="12801" max="12801" width="30.85546875" style="8" customWidth="1"/>
    <col min="12802" max="12806" width="15.7109375" style="8" customWidth="1"/>
    <col min="12807" max="12809" width="11.7109375" style="8" customWidth="1"/>
    <col min="12810" max="12810" width="11.140625" style="8" customWidth="1"/>
    <col min="12811" max="12811" width="9.28515625" style="8" customWidth="1"/>
    <col min="12812" max="12812" width="7.7109375" style="8" customWidth="1"/>
    <col min="12813" max="12813" width="13.140625" style="8" customWidth="1"/>
    <col min="12814" max="12814" width="2.42578125" style="8" customWidth="1"/>
    <col min="12815" max="12816" width="13.140625" style="8" customWidth="1"/>
    <col min="12817" max="13056" width="12.5703125" style="8"/>
    <col min="13057" max="13057" width="30.85546875" style="8" customWidth="1"/>
    <col min="13058" max="13062" width="15.7109375" style="8" customWidth="1"/>
    <col min="13063" max="13065" width="11.7109375" style="8" customWidth="1"/>
    <col min="13066" max="13066" width="11.140625" style="8" customWidth="1"/>
    <col min="13067" max="13067" width="9.28515625" style="8" customWidth="1"/>
    <col min="13068" max="13068" width="7.7109375" style="8" customWidth="1"/>
    <col min="13069" max="13069" width="13.140625" style="8" customWidth="1"/>
    <col min="13070" max="13070" width="2.42578125" style="8" customWidth="1"/>
    <col min="13071" max="13072" width="13.140625" style="8" customWidth="1"/>
    <col min="13073" max="13312" width="12.5703125" style="8"/>
    <col min="13313" max="13313" width="30.85546875" style="8" customWidth="1"/>
    <col min="13314" max="13318" width="15.7109375" style="8" customWidth="1"/>
    <col min="13319" max="13321" width="11.7109375" style="8" customWidth="1"/>
    <col min="13322" max="13322" width="11.140625" style="8" customWidth="1"/>
    <col min="13323" max="13323" width="9.28515625" style="8" customWidth="1"/>
    <col min="13324" max="13324" width="7.7109375" style="8" customWidth="1"/>
    <col min="13325" max="13325" width="13.140625" style="8" customWidth="1"/>
    <col min="13326" max="13326" width="2.42578125" style="8" customWidth="1"/>
    <col min="13327" max="13328" width="13.140625" style="8" customWidth="1"/>
    <col min="13329" max="13568" width="12.5703125" style="8"/>
    <col min="13569" max="13569" width="30.85546875" style="8" customWidth="1"/>
    <col min="13570" max="13574" width="15.7109375" style="8" customWidth="1"/>
    <col min="13575" max="13577" width="11.7109375" style="8" customWidth="1"/>
    <col min="13578" max="13578" width="11.140625" style="8" customWidth="1"/>
    <col min="13579" max="13579" width="9.28515625" style="8" customWidth="1"/>
    <col min="13580" max="13580" width="7.7109375" style="8" customWidth="1"/>
    <col min="13581" max="13581" width="13.140625" style="8" customWidth="1"/>
    <col min="13582" max="13582" width="2.42578125" style="8" customWidth="1"/>
    <col min="13583" max="13584" width="13.140625" style="8" customWidth="1"/>
    <col min="13585" max="13824" width="12.5703125" style="8"/>
    <col min="13825" max="13825" width="30.85546875" style="8" customWidth="1"/>
    <col min="13826" max="13830" width="15.7109375" style="8" customWidth="1"/>
    <col min="13831" max="13833" width="11.7109375" style="8" customWidth="1"/>
    <col min="13834" max="13834" width="11.140625" style="8" customWidth="1"/>
    <col min="13835" max="13835" width="9.28515625" style="8" customWidth="1"/>
    <col min="13836" max="13836" width="7.7109375" style="8" customWidth="1"/>
    <col min="13837" max="13837" width="13.140625" style="8" customWidth="1"/>
    <col min="13838" max="13838" width="2.42578125" style="8" customWidth="1"/>
    <col min="13839" max="13840" width="13.140625" style="8" customWidth="1"/>
    <col min="13841" max="14080" width="12.5703125" style="8"/>
    <col min="14081" max="14081" width="30.85546875" style="8" customWidth="1"/>
    <col min="14082" max="14086" width="15.7109375" style="8" customWidth="1"/>
    <col min="14087" max="14089" width="11.7109375" style="8" customWidth="1"/>
    <col min="14090" max="14090" width="11.140625" style="8" customWidth="1"/>
    <col min="14091" max="14091" width="9.28515625" style="8" customWidth="1"/>
    <col min="14092" max="14092" width="7.7109375" style="8" customWidth="1"/>
    <col min="14093" max="14093" width="13.140625" style="8" customWidth="1"/>
    <col min="14094" max="14094" width="2.42578125" style="8" customWidth="1"/>
    <col min="14095" max="14096" width="13.140625" style="8" customWidth="1"/>
    <col min="14097" max="14336" width="12.5703125" style="8"/>
    <col min="14337" max="14337" width="30.85546875" style="8" customWidth="1"/>
    <col min="14338" max="14342" width="15.7109375" style="8" customWidth="1"/>
    <col min="14343" max="14345" width="11.7109375" style="8" customWidth="1"/>
    <col min="14346" max="14346" width="11.140625" style="8" customWidth="1"/>
    <col min="14347" max="14347" width="9.28515625" style="8" customWidth="1"/>
    <col min="14348" max="14348" width="7.7109375" style="8" customWidth="1"/>
    <col min="14349" max="14349" width="13.140625" style="8" customWidth="1"/>
    <col min="14350" max="14350" width="2.42578125" style="8" customWidth="1"/>
    <col min="14351" max="14352" width="13.140625" style="8" customWidth="1"/>
    <col min="14353" max="14592" width="12.5703125" style="8"/>
    <col min="14593" max="14593" width="30.85546875" style="8" customWidth="1"/>
    <col min="14594" max="14598" width="15.7109375" style="8" customWidth="1"/>
    <col min="14599" max="14601" width="11.7109375" style="8" customWidth="1"/>
    <col min="14602" max="14602" width="11.140625" style="8" customWidth="1"/>
    <col min="14603" max="14603" width="9.28515625" style="8" customWidth="1"/>
    <col min="14604" max="14604" width="7.7109375" style="8" customWidth="1"/>
    <col min="14605" max="14605" width="13.140625" style="8" customWidth="1"/>
    <col min="14606" max="14606" width="2.42578125" style="8" customWidth="1"/>
    <col min="14607" max="14608" width="13.140625" style="8" customWidth="1"/>
    <col min="14609" max="14848" width="12.5703125" style="8"/>
    <col min="14849" max="14849" width="30.85546875" style="8" customWidth="1"/>
    <col min="14850" max="14854" width="15.7109375" style="8" customWidth="1"/>
    <col min="14855" max="14857" width="11.7109375" style="8" customWidth="1"/>
    <col min="14858" max="14858" width="11.140625" style="8" customWidth="1"/>
    <col min="14859" max="14859" width="9.28515625" style="8" customWidth="1"/>
    <col min="14860" max="14860" width="7.7109375" style="8" customWidth="1"/>
    <col min="14861" max="14861" width="13.140625" style="8" customWidth="1"/>
    <col min="14862" max="14862" width="2.42578125" style="8" customWidth="1"/>
    <col min="14863" max="14864" width="13.140625" style="8" customWidth="1"/>
    <col min="14865" max="15104" width="12.5703125" style="8"/>
    <col min="15105" max="15105" width="30.85546875" style="8" customWidth="1"/>
    <col min="15106" max="15110" width="15.7109375" style="8" customWidth="1"/>
    <col min="15111" max="15113" width="11.7109375" style="8" customWidth="1"/>
    <col min="15114" max="15114" width="11.140625" style="8" customWidth="1"/>
    <col min="15115" max="15115" width="9.28515625" style="8" customWidth="1"/>
    <col min="15116" max="15116" width="7.7109375" style="8" customWidth="1"/>
    <col min="15117" max="15117" width="13.140625" style="8" customWidth="1"/>
    <col min="15118" max="15118" width="2.42578125" style="8" customWidth="1"/>
    <col min="15119" max="15120" width="13.140625" style="8" customWidth="1"/>
    <col min="15121" max="15360" width="12.5703125" style="8"/>
    <col min="15361" max="15361" width="30.85546875" style="8" customWidth="1"/>
    <col min="15362" max="15366" width="15.7109375" style="8" customWidth="1"/>
    <col min="15367" max="15369" width="11.7109375" style="8" customWidth="1"/>
    <col min="15370" max="15370" width="11.140625" style="8" customWidth="1"/>
    <col min="15371" max="15371" width="9.28515625" style="8" customWidth="1"/>
    <col min="15372" max="15372" width="7.7109375" style="8" customWidth="1"/>
    <col min="15373" max="15373" width="13.140625" style="8" customWidth="1"/>
    <col min="15374" max="15374" width="2.42578125" style="8" customWidth="1"/>
    <col min="15375" max="15376" width="13.140625" style="8" customWidth="1"/>
    <col min="15377" max="15616" width="12.5703125" style="8"/>
    <col min="15617" max="15617" width="30.85546875" style="8" customWidth="1"/>
    <col min="15618" max="15622" width="15.7109375" style="8" customWidth="1"/>
    <col min="15623" max="15625" width="11.7109375" style="8" customWidth="1"/>
    <col min="15626" max="15626" width="11.140625" style="8" customWidth="1"/>
    <col min="15627" max="15627" width="9.28515625" style="8" customWidth="1"/>
    <col min="15628" max="15628" width="7.7109375" style="8" customWidth="1"/>
    <col min="15629" max="15629" width="13.140625" style="8" customWidth="1"/>
    <col min="15630" max="15630" width="2.42578125" style="8" customWidth="1"/>
    <col min="15631" max="15632" width="13.140625" style="8" customWidth="1"/>
    <col min="15633" max="15872" width="12.5703125" style="8"/>
    <col min="15873" max="15873" width="30.85546875" style="8" customWidth="1"/>
    <col min="15874" max="15878" width="15.7109375" style="8" customWidth="1"/>
    <col min="15879" max="15881" width="11.7109375" style="8" customWidth="1"/>
    <col min="15882" max="15882" width="11.140625" style="8" customWidth="1"/>
    <col min="15883" max="15883" width="9.28515625" style="8" customWidth="1"/>
    <col min="15884" max="15884" width="7.7109375" style="8" customWidth="1"/>
    <col min="15885" max="15885" width="13.140625" style="8" customWidth="1"/>
    <col min="15886" max="15886" width="2.42578125" style="8" customWidth="1"/>
    <col min="15887" max="15888" width="13.140625" style="8" customWidth="1"/>
    <col min="15889" max="16128" width="12.5703125" style="8"/>
    <col min="16129" max="16129" width="30.85546875" style="8" customWidth="1"/>
    <col min="16130" max="16134" width="15.7109375" style="8" customWidth="1"/>
    <col min="16135" max="16137" width="11.7109375" style="8" customWidth="1"/>
    <col min="16138" max="16138" width="11.140625" style="8" customWidth="1"/>
    <col min="16139" max="16139" width="9.28515625" style="8" customWidth="1"/>
    <col min="16140" max="16140" width="7.7109375" style="8" customWidth="1"/>
    <col min="16141" max="16141" width="13.140625" style="8" customWidth="1"/>
    <col min="16142" max="16142" width="2.42578125" style="8" customWidth="1"/>
    <col min="16143" max="16144" width="13.140625" style="8" customWidth="1"/>
    <col min="16145" max="16384" width="12.5703125" style="8"/>
  </cols>
  <sheetData>
    <row r="1" spans="1:22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22" s="3" customFormat="1" ht="12.75" customHeight="1" x14ac:dyDescent="0.15">
      <c r="A2" s="1" t="str">
        <f>CONCATENATE("COMUNA: ",[4]NOMBRE!B2," - ","( ",[4]NOMBRE!C2,[4]NOMBRE!D2,[4]NOMBRE!E2,[4]NOMBRE!F2,[4]NOMBRE!G2," )")</f>
        <v>COMUNA: LINARES - ( 07401 )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22" s="3" customFormat="1" ht="12.75" customHeight="1" x14ac:dyDescent="0.2">
      <c r="A3" s="1" t="str">
        <f>CONCATENATE("ESTABLECIMIENTO: ",[4]NOMBRE!B3," - ","( ",[4]NOMBRE!C3,[4]NOMBRE!D3,[4]NOMBRE!E3,[4]NOMBRE!F3,[4]NOMBRE!G3," )")</f>
        <v>ESTABLECIMIENTO: HOSPITAL DE LINARES  - ( 16108 )</v>
      </c>
      <c r="B3" s="2"/>
      <c r="C3" s="2"/>
      <c r="D3" s="4"/>
      <c r="E3" s="2"/>
      <c r="F3" s="2"/>
      <c r="G3" s="2"/>
      <c r="H3" s="2"/>
      <c r="I3" s="2"/>
      <c r="J3" s="2"/>
      <c r="K3" s="2"/>
    </row>
    <row r="4" spans="1:22" s="3" customFormat="1" ht="12.75" customHeight="1" x14ac:dyDescent="0.15">
      <c r="A4" s="1" t="str">
        <f>CONCATENATE("MES: ",[4]NOMBRE!B6," - ","( ",[4]NOMBRE!C6,[4]NOMBRE!D6," )")</f>
        <v>MES: ABRIL - ( 04 )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22" s="3" customFormat="1" ht="12.75" customHeight="1" x14ac:dyDescent="0.15">
      <c r="A5" s="1" t="str">
        <f>CONCATENATE("AÑO: ",[4]NOMBRE!B7)</f>
        <v>AÑO: 2011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22" ht="39.950000000000003" customHeight="1" x14ac:dyDescent="0.2">
      <c r="A6" s="46" t="s">
        <v>1</v>
      </c>
      <c r="B6" s="46"/>
      <c r="C6" s="46"/>
      <c r="D6" s="46"/>
      <c r="E6" s="46"/>
      <c r="F6" s="46"/>
      <c r="G6" s="5"/>
      <c r="H6" s="5"/>
      <c r="I6" s="5"/>
      <c r="J6" s="6"/>
      <c r="K6" s="6"/>
      <c r="L6" s="6"/>
      <c r="M6" s="6"/>
      <c r="N6" s="7"/>
      <c r="O6" s="7"/>
      <c r="P6" s="7"/>
      <c r="Q6" s="7"/>
      <c r="R6" s="7"/>
      <c r="S6" s="7"/>
      <c r="T6" s="7"/>
      <c r="U6" s="7"/>
      <c r="V6" s="7"/>
    </row>
    <row r="7" spans="1:22" ht="45" customHeight="1" x14ac:dyDescent="0.2">
      <c r="A7" s="9" t="s">
        <v>2</v>
      </c>
      <c r="B7" s="10"/>
      <c r="C7" s="10"/>
      <c r="D7" s="10"/>
      <c r="E7" s="10"/>
      <c r="F7" s="10"/>
      <c r="G7" s="10"/>
      <c r="H7" s="10"/>
      <c r="I7" s="11"/>
    </row>
    <row r="8" spans="1:22" ht="14.25" customHeight="1" x14ac:dyDescent="0.2">
      <c r="A8" s="47" t="s">
        <v>3</v>
      </c>
      <c r="B8" s="47" t="s">
        <v>4</v>
      </c>
      <c r="C8" s="50" t="s">
        <v>5</v>
      </c>
      <c r="D8" s="50"/>
      <c r="E8" s="50"/>
      <c r="F8" s="50"/>
      <c r="H8" s="13"/>
      <c r="I8" s="13"/>
    </row>
    <row r="9" spans="1:22" ht="14.25" x14ac:dyDescent="0.2">
      <c r="A9" s="48"/>
      <c r="B9" s="48"/>
      <c r="C9" s="50" t="s">
        <v>6</v>
      </c>
      <c r="D9" s="50"/>
      <c r="E9" s="50" t="s">
        <v>7</v>
      </c>
      <c r="F9" s="50"/>
      <c r="G9" s="13"/>
      <c r="H9" s="13"/>
      <c r="I9" s="13"/>
    </row>
    <row r="10" spans="1:22" ht="21" x14ac:dyDescent="0.2">
      <c r="A10" s="49"/>
      <c r="B10" s="49"/>
      <c r="C10" s="14" t="s">
        <v>8</v>
      </c>
      <c r="D10" s="15" t="s">
        <v>9</v>
      </c>
      <c r="E10" s="14" t="s">
        <v>8</v>
      </c>
      <c r="F10" s="15" t="s">
        <v>9</v>
      </c>
      <c r="G10" s="13"/>
      <c r="H10" s="13"/>
      <c r="I10" s="13"/>
    </row>
    <row r="11" spans="1:22" ht="15.95" customHeight="1" x14ac:dyDescent="0.2">
      <c r="A11" s="16" t="s">
        <v>10</v>
      </c>
      <c r="B11" s="17">
        <f>SUM(B12:B13)</f>
        <v>0</v>
      </c>
      <c r="C11" s="18">
        <f>SUM(C12:C13)</f>
        <v>0</v>
      </c>
      <c r="D11" s="19">
        <f>SUM(D12:D13)</f>
        <v>0</v>
      </c>
      <c r="E11" s="18">
        <f>SUM(E12:E13)</f>
        <v>0</v>
      </c>
      <c r="F11" s="19">
        <f>SUM(F12:F13)</f>
        <v>0</v>
      </c>
      <c r="G11" s="13"/>
      <c r="H11" s="13"/>
      <c r="I11" s="13"/>
    </row>
    <row r="12" spans="1:22" ht="15.95" customHeight="1" x14ac:dyDescent="0.2">
      <c r="A12" s="20" t="s">
        <v>11</v>
      </c>
      <c r="B12" s="21"/>
      <c r="C12" s="21"/>
      <c r="D12" s="22"/>
      <c r="E12" s="21"/>
      <c r="F12" s="22"/>
      <c r="G12" s="13"/>
      <c r="H12" s="13"/>
      <c r="I12" s="13"/>
    </row>
    <row r="13" spans="1:22" ht="15.95" customHeight="1" x14ac:dyDescent="0.2">
      <c r="A13" s="23" t="s">
        <v>12</v>
      </c>
      <c r="B13" s="24"/>
      <c r="C13" s="24"/>
      <c r="D13" s="25"/>
      <c r="E13" s="24"/>
      <c r="F13" s="25"/>
      <c r="G13" s="13"/>
      <c r="H13" s="13"/>
      <c r="I13" s="13"/>
    </row>
    <row r="14" spans="1:22" ht="15.95" customHeight="1" x14ac:dyDescent="0.2">
      <c r="A14" s="26" t="s">
        <v>3</v>
      </c>
      <c r="B14" s="17">
        <f>SUM(B15:B20)</f>
        <v>0</v>
      </c>
      <c r="C14" s="18">
        <f>SUM(C15:C20)</f>
        <v>0</v>
      </c>
      <c r="D14" s="19">
        <f>SUM(D15:D20)</f>
        <v>0</v>
      </c>
      <c r="E14" s="18">
        <f>SUM(E15:E20)</f>
        <v>0</v>
      </c>
      <c r="F14" s="19">
        <f>SUM(F15:F20)</f>
        <v>0</v>
      </c>
      <c r="G14" s="13"/>
      <c r="H14" s="13"/>
      <c r="I14" s="13"/>
    </row>
    <row r="15" spans="1:22" ht="15.95" customHeight="1" x14ac:dyDescent="0.2">
      <c r="A15" s="27" t="s">
        <v>13</v>
      </c>
      <c r="B15" s="21"/>
      <c r="C15" s="21"/>
      <c r="D15" s="22"/>
      <c r="E15" s="21"/>
      <c r="F15" s="22"/>
      <c r="G15" s="13"/>
      <c r="H15" s="13"/>
      <c r="I15" s="13"/>
    </row>
    <row r="16" spans="1:22" ht="15.95" customHeight="1" x14ac:dyDescent="0.2">
      <c r="A16" s="28" t="s">
        <v>14</v>
      </c>
      <c r="B16" s="29"/>
      <c r="C16" s="29"/>
      <c r="D16" s="30"/>
      <c r="E16" s="29"/>
      <c r="F16" s="30"/>
      <c r="G16" s="13"/>
      <c r="H16" s="13"/>
      <c r="I16" s="13"/>
    </row>
    <row r="17" spans="1:9" ht="15.95" customHeight="1" x14ac:dyDescent="0.2">
      <c r="A17" s="28" t="s">
        <v>15</v>
      </c>
      <c r="B17" s="29"/>
      <c r="C17" s="29"/>
      <c r="D17" s="30"/>
      <c r="E17" s="29"/>
      <c r="F17" s="30"/>
      <c r="G17" s="13"/>
      <c r="H17" s="13"/>
      <c r="I17" s="13"/>
    </row>
    <row r="18" spans="1:9" ht="15.95" customHeight="1" x14ac:dyDescent="0.2">
      <c r="A18" s="28" t="s">
        <v>16</v>
      </c>
      <c r="B18" s="29"/>
      <c r="C18" s="29"/>
      <c r="D18" s="30"/>
      <c r="E18" s="29"/>
      <c r="F18" s="30"/>
      <c r="G18" s="13"/>
      <c r="H18" s="13"/>
      <c r="I18" s="13"/>
    </row>
    <row r="19" spans="1:9" ht="15.95" customHeight="1" x14ac:dyDescent="0.2">
      <c r="A19" s="28" t="s">
        <v>17</v>
      </c>
      <c r="B19" s="29"/>
      <c r="C19" s="29"/>
      <c r="D19" s="30"/>
      <c r="E19" s="29"/>
      <c r="F19" s="30"/>
      <c r="G19" s="13"/>
      <c r="H19" s="13"/>
      <c r="I19" s="13"/>
    </row>
    <row r="20" spans="1:9" ht="15.95" customHeight="1" x14ac:dyDescent="0.2">
      <c r="A20" s="31" t="s">
        <v>18</v>
      </c>
      <c r="B20" s="24"/>
      <c r="C20" s="24"/>
      <c r="D20" s="25"/>
      <c r="E20" s="24"/>
      <c r="F20" s="25"/>
      <c r="G20" s="13"/>
      <c r="H20" s="13"/>
      <c r="I20" s="13"/>
    </row>
    <row r="21" spans="1:9" ht="30" customHeight="1" x14ac:dyDescent="0.2">
      <c r="A21" s="9" t="s">
        <v>19</v>
      </c>
      <c r="B21" s="32"/>
      <c r="C21" s="33"/>
      <c r="D21" s="33"/>
      <c r="E21" s="33"/>
      <c r="F21" s="33"/>
      <c r="G21" s="33"/>
      <c r="H21" s="33"/>
      <c r="I21" s="33"/>
    </row>
    <row r="22" spans="1:9" ht="33" customHeight="1" x14ac:dyDescent="0.2">
      <c r="A22" s="47" t="s">
        <v>20</v>
      </c>
      <c r="B22" s="51" t="s">
        <v>4</v>
      </c>
      <c r="C22" s="53" t="s">
        <v>5</v>
      </c>
      <c r="D22" s="54"/>
      <c r="E22" s="34"/>
      <c r="G22" s="13"/>
      <c r="H22" s="13"/>
      <c r="I22" s="13"/>
    </row>
    <row r="23" spans="1:9" ht="14.25" x14ac:dyDescent="0.2">
      <c r="A23" s="49"/>
      <c r="B23" s="52"/>
      <c r="C23" s="35" t="s">
        <v>6</v>
      </c>
      <c r="D23" s="36" t="s">
        <v>7</v>
      </c>
      <c r="E23" s="34"/>
      <c r="G23" s="13"/>
      <c r="H23" s="13"/>
      <c r="I23" s="13"/>
    </row>
    <row r="24" spans="1:9" ht="14.25" x14ac:dyDescent="0.2">
      <c r="A24" s="37" t="s">
        <v>21</v>
      </c>
      <c r="B24" s="18">
        <f>SUM(B25:B93)</f>
        <v>6468</v>
      </c>
      <c r="C24" s="18">
        <f>SUM(C25:C93)</f>
        <v>1235.3190475900001</v>
      </c>
      <c r="D24" s="19">
        <f>SUM(D25:D93)</f>
        <v>1082.3333333</v>
      </c>
      <c r="F24" s="13"/>
      <c r="G24" s="13"/>
      <c r="H24" s="13"/>
      <c r="I24" s="13"/>
    </row>
    <row r="25" spans="1:9" ht="14.25" x14ac:dyDescent="0.2">
      <c r="A25" s="38" t="s">
        <v>13</v>
      </c>
      <c r="B25" s="21">
        <v>704</v>
      </c>
      <c r="C25" s="21">
        <v>21.75</v>
      </c>
      <c r="D25" s="22">
        <v>21.5</v>
      </c>
      <c r="F25" s="13"/>
      <c r="G25" s="13"/>
      <c r="H25" s="13"/>
      <c r="I25" s="13"/>
    </row>
    <row r="26" spans="1:9" ht="14.25" x14ac:dyDescent="0.2">
      <c r="A26" s="39" t="s">
        <v>16</v>
      </c>
      <c r="B26" s="29">
        <v>1100</v>
      </c>
      <c r="C26" s="29">
        <v>87.25</v>
      </c>
      <c r="D26" s="30">
        <v>60.75</v>
      </c>
      <c r="F26" s="13"/>
      <c r="G26" s="13"/>
      <c r="H26" s="13"/>
      <c r="I26" s="13"/>
    </row>
    <row r="27" spans="1:9" ht="14.25" x14ac:dyDescent="0.2">
      <c r="A27" s="39" t="s">
        <v>22</v>
      </c>
      <c r="B27" s="29">
        <v>220</v>
      </c>
      <c r="C27" s="29">
        <v>24</v>
      </c>
      <c r="D27" s="30">
        <v>25.3333333</v>
      </c>
      <c r="F27" s="13"/>
      <c r="G27" s="13"/>
      <c r="H27" s="13"/>
      <c r="I27" s="13"/>
    </row>
    <row r="28" spans="1:9" ht="14.25" x14ac:dyDescent="0.2">
      <c r="A28" s="39" t="s">
        <v>23</v>
      </c>
      <c r="B28" s="29"/>
      <c r="C28" s="29">
        <v>56</v>
      </c>
      <c r="D28" s="30">
        <v>46.25</v>
      </c>
      <c r="F28" s="13"/>
      <c r="G28" s="13"/>
      <c r="H28" s="13"/>
      <c r="I28" s="13"/>
    </row>
    <row r="29" spans="1:9" ht="14.25" x14ac:dyDescent="0.2">
      <c r="A29" s="39" t="s">
        <v>24</v>
      </c>
      <c r="B29" s="29"/>
      <c r="C29" s="29">
        <v>23.25</v>
      </c>
      <c r="D29" s="30">
        <v>25.75</v>
      </c>
      <c r="F29" s="13"/>
      <c r="G29" s="13"/>
      <c r="H29" s="13"/>
      <c r="I29" s="13"/>
    </row>
    <row r="30" spans="1:9" ht="14.25" x14ac:dyDescent="0.2">
      <c r="A30" s="39" t="s">
        <v>25</v>
      </c>
      <c r="B30" s="29">
        <v>44</v>
      </c>
      <c r="C30" s="29">
        <v>20</v>
      </c>
      <c r="D30" s="30">
        <v>16.25</v>
      </c>
      <c r="F30" s="13"/>
      <c r="G30" s="13"/>
      <c r="H30" s="13"/>
      <c r="I30" s="13"/>
    </row>
    <row r="31" spans="1:9" ht="14.25" x14ac:dyDescent="0.2">
      <c r="A31" s="39" t="s">
        <v>26</v>
      </c>
      <c r="B31" s="29">
        <v>264</v>
      </c>
      <c r="C31" s="29">
        <v>107.25</v>
      </c>
      <c r="D31" s="30">
        <v>83</v>
      </c>
      <c r="F31" s="13"/>
      <c r="G31" s="13"/>
      <c r="H31" s="13"/>
      <c r="I31" s="13"/>
    </row>
    <row r="32" spans="1:9" ht="14.25" x14ac:dyDescent="0.2">
      <c r="A32" s="39" t="s">
        <v>27</v>
      </c>
      <c r="B32" s="29"/>
      <c r="C32" s="29">
        <v>7.5</v>
      </c>
      <c r="D32" s="30">
        <v>5.75</v>
      </c>
      <c r="F32" s="13"/>
      <c r="G32" s="13"/>
      <c r="H32" s="13"/>
      <c r="I32" s="13"/>
    </row>
    <row r="33" spans="1:9" ht="14.25" x14ac:dyDescent="0.2">
      <c r="A33" s="39" t="s">
        <v>28</v>
      </c>
      <c r="B33" s="29"/>
      <c r="C33" s="29">
        <v>39.75</v>
      </c>
      <c r="D33" s="30">
        <v>47.25</v>
      </c>
      <c r="F33" s="13"/>
      <c r="G33" s="13"/>
      <c r="H33" s="13"/>
      <c r="I33" s="13"/>
    </row>
    <row r="34" spans="1:9" ht="14.25" x14ac:dyDescent="0.2">
      <c r="A34" s="39" t="s">
        <v>29</v>
      </c>
      <c r="B34" s="29"/>
      <c r="C34" s="29">
        <v>4.5</v>
      </c>
      <c r="D34" s="30">
        <v>3.75</v>
      </c>
      <c r="F34" s="13"/>
      <c r="G34" s="13"/>
      <c r="H34" s="13"/>
      <c r="I34" s="13"/>
    </row>
    <row r="35" spans="1:9" ht="14.25" x14ac:dyDescent="0.2">
      <c r="A35" s="39" t="s">
        <v>30</v>
      </c>
      <c r="B35" s="29">
        <v>176</v>
      </c>
      <c r="C35" s="29">
        <v>7.75</v>
      </c>
      <c r="D35" s="30">
        <v>7.75</v>
      </c>
      <c r="F35" s="13"/>
      <c r="G35" s="13"/>
      <c r="H35" s="13"/>
      <c r="I35" s="13"/>
    </row>
    <row r="36" spans="1:9" ht="14.25" x14ac:dyDescent="0.2">
      <c r="A36" s="39" t="s">
        <v>31</v>
      </c>
      <c r="B36" s="29"/>
      <c r="C36" s="29"/>
      <c r="D36" s="30"/>
      <c r="F36" s="13"/>
      <c r="G36" s="13"/>
      <c r="H36" s="13"/>
      <c r="I36" s="13"/>
    </row>
    <row r="37" spans="1:9" ht="14.25" x14ac:dyDescent="0.2">
      <c r="A37" s="39" t="s">
        <v>32</v>
      </c>
      <c r="B37" s="29"/>
      <c r="C37" s="29"/>
      <c r="D37" s="30"/>
      <c r="F37" s="13"/>
      <c r="G37" s="13"/>
      <c r="H37" s="13"/>
      <c r="I37" s="13"/>
    </row>
    <row r="38" spans="1:9" ht="14.25" x14ac:dyDescent="0.2">
      <c r="A38" s="39" t="s">
        <v>33</v>
      </c>
      <c r="B38" s="29"/>
      <c r="C38" s="29"/>
      <c r="D38" s="30"/>
      <c r="F38" s="13"/>
      <c r="G38" s="13"/>
      <c r="H38" s="13"/>
      <c r="I38" s="13"/>
    </row>
    <row r="39" spans="1:9" ht="14.25" x14ac:dyDescent="0.2">
      <c r="A39" s="39" t="s">
        <v>34</v>
      </c>
      <c r="B39" s="29"/>
      <c r="C39" s="29"/>
      <c r="D39" s="30"/>
      <c r="F39" s="13"/>
      <c r="G39" s="13"/>
      <c r="H39" s="13"/>
      <c r="I39" s="13"/>
    </row>
    <row r="40" spans="1:9" ht="14.25" x14ac:dyDescent="0.2">
      <c r="A40" s="39" t="s">
        <v>35</v>
      </c>
      <c r="B40" s="29"/>
      <c r="C40" s="29"/>
      <c r="D40" s="30"/>
      <c r="F40" s="13"/>
      <c r="G40" s="13"/>
      <c r="H40" s="13"/>
      <c r="I40" s="13"/>
    </row>
    <row r="41" spans="1:9" ht="14.25" x14ac:dyDescent="0.2">
      <c r="A41" s="39" t="s">
        <v>36</v>
      </c>
      <c r="B41" s="29"/>
      <c r="C41" s="29"/>
      <c r="D41" s="30"/>
      <c r="F41" s="13"/>
      <c r="G41" s="13"/>
      <c r="H41" s="13"/>
      <c r="I41" s="13"/>
    </row>
    <row r="42" spans="1:9" ht="14.25" x14ac:dyDescent="0.2">
      <c r="A42" s="39" t="s">
        <v>37</v>
      </c>
      <c r="B42" s="29"/>
      <c r="C42" s="29">
        <v>14</v>
      </c>
      <c r="D42" s="30">
        <v>9.25</v>
      </c>
      <c r="F42" s="13"/>
      <c r="G42" s="13"/>
      <c r="H42" s="13"/>
      <c r="I42" s="13"/>
    </row>
    <row r="43" spans="1:9" ht="14.25" x14ac:dyDescent="0.2">
      <c r="A43" s="39" t="s">
        <v>38</v>
      </c>
      <c r="B43" s="29">
        <v>88</v>
      </c>
      <c r="C43" s="29">
        <v>24</v>
      </c>
      <c r="D43" s="30">
        <v>15.25</v>
      </c>
      <c r="F43" s="13"/>
      <c r="G43" s="13"/>
      <c r="H43" s="13"/>
      <c r="I43" s="13"/>
    </row>
    <row r="44" spans="1:9" ht="14.25" x14ac:dyDescent="0.2">
      <c r="A44" s="39" t="s">
        <v>39</v>
      </c>
      <c r="B44" s="29"/>
      <c r="C44" s="29"/>
      <c r="D44" s="30"/>
      <c r="F44" s="13"/>
      <c r="G44" s="13"/>
      <c r="H44" s="13"/>
      <c r="I44" s="13"/>
    </row>
    <row r="45" spans="1:9" ht="14.25" x14ac:dyDescent="0.2">
      <c r="A45" s="39" t="s">
        <v>40</v>
      </c>
      <c r="B45" s="29"/>
      <c r="C45" s="29"/>
      <c r="D45" s="30"/>
      <c r="F45" s="13"/>
      <c r="G45" s="13"/>
      <c r="H45" s="13"/>
      <c r="I45" s="13"/>
    </row>
    <row r="46" spans="1:9" ht="14.25" x14ac:dyDescent="0.2">
      <c r="A46" s="39" t="s">
        <v>41</v>
      </c>
      <c r="B46" s="29"/>
      <c r="C46" s="29"/>
      <c r="D46" s="30"/>
      <c r="F46" s="13"/>
      <c r="G46" s="13"/>
      <c r="H46" s="13"/>
      <c r="I46" s="13"/>
    </row>
    <row r="47" spans="1:9" ht="14.25" x14ac:dyDescent="0.2">
      <c r="A47" s="39" t="s">
        <v>42</v>
      </c>
      <c r="B47" s="29"/>
      <c r="C47" s="29"/>
      <c r="D47" s="30"/>
      <c r="F47" s="13"/>
      <c r="G47" s="13"/>
      <c r="H47" s="13"/>
      <c r="I47" s="13"/>
    </row>
    <row r="48" spans="1:9" ht="14.25" x14ac:dyDescent="0.2">
      <c r="A48" s="39" t="s">
        <v>43</v>
      </c>
      <c r="B48" s="29"/>
      <c r="C48" s="29"/>
      <c r="D48" s="30"/>
      <c r="F48" s="13"/>
      <c r="G48" s="13"/>
      <c r="H48" s="13"/>
      <c r="I48" s="13"/>
    </row>
    <row r="49" spans="1:9" ht="21.75" x14ac:dyDescent="0.2">
      <c r="A49" s="40" t="s">
        <v>44</v>
      </c>
      <c r="B49" s="29"/>
      <c r="C49" s="29"/>
      <c r="D49" s="30"/>
      <c r="F49" s="13"/>
      <c r="G49" s="13"/>
      <c r="H49" s="13"/>
      <c r="I49" s="13"/>
    </row>
    <row r="50" spans="1:9" ht="21.75" x14ac:dyDescent="0.2">
      <c r="A50" s="40" t="s">
        <v>45</v>
      </c>
      <c r="B50" s="29"/>
      <c r="C50" s="29">
        <v>8</v>
      </c>
      <c r="D50" s="30">
        <v>7.5</v>
      </c>
      <c r="F50" s="13"/>
      <c r="G50" s="13"/>
      <c r="H50" s="13"/>
      <c r="I50" s="13"/>
    </row>
    <row r="51" spans="1:9" ht="14.25" x14ac:dyDescent="0.2">
      <c r="A51" s="40" t="s">
        <v>46</v>
      </c>
      <c r="B51" s="29"/>
      <c r="C51" s="29">
        <v>2</v>
      </c>
      <c r="D51" s="30">
        <v>2.25</v>
      </c>
      <c r="F51" s="13"/>
      <c r="G51" s="13"/>
      <c r="H51" s="13"/>
      <c r="I51" s="13"/>
    </row>
    <row r="52" spans="1:9" ht="14.25" x14ac:dyDescent="0.2">
      <c r="A52" s="39" t="s">
        <v>47</v>
      </c>
      <c r="B52" s="29"/>
      <c r="C52" s="29"/>
      <c r="D52" s="30"/>
      <c r="F52" s="13"/>
      <c r="G52" s="13"/>
      <c r="H52" s="13"/>
      <c r="I52" s="13"/>
    </row>
    <row r="53" spans="1:9" ht="14.25" x14ac:dyDescent="0.2">
      <c r="A53" s="39" t="s">
        <v>48</v>
      </c>
      <c r="B53" s="29"/>
      <c r="C53" s="29"/>
      <c r="D53" s="30"/>
      <c r="F53" s="13"/>
      <c r="G53" s="13"/>
      <c r="H53" s="13"/>
      <c r="I53" s="13"/>
    </row>
    <row r="54" spans="1:9" ht="14.25" x14ac:dyDescent="0.2">
      <c r="A54" s="39" t="s">
        <v>49</v>
      </c>
      <c r="B54" s="29"/>
      <c r="C54" s="29"/>
      <c r="D54" s="30"/>
      <c r="F54" s="13"/>
      <c r="G54" s="13"/>
      <c r="H54" s="13"/>
      <c r="I54" s="13"/>
    </row>
    <row r="55" spans="1:9" ht="14.25" x14ac:dyDescent="0.2">
      <c r="A55" s="39" t="s">
        <v>50</v>
      </c>
      <c r="B55" s="29"/>
      <c r="C55" s="29">
        <v>30</v>
      </c>
      <c r="D55" s="30">
        <v>45.3</v>
      </c>
      <c r="F55" s="13"/>
      <c r="G55" s="13"/>
      <c r="H55" s="13"/>
      <c r="I55" s="13"/>
    </row>
    <row r="56" spans="1:9" ht="14.25" x14ac:dyDescent="0.2">
      <c r="A56" s="39" t="s">
        <v>51</v>
      </c>
      <c r="B56" s="29">
        <v>264</v>
      </c>
      <c r="C56" s="29">
        <v>52.285714290000001</v>
      </c>
      <c r="D56" s="30">
        <v>51.25</v>
      </c>
      <c r="F56" s="13"/>
      <c r="G56" s="13"/>
      <c r="H56" s="13"/>
      <c r="I56" s="13"/>
    </row>
    <row r="57" spans="1:9" ht="14.25" x14ac:dyDescent="0.2">
      <c r="A57" s="39" t="s">
        <v>52</v>
      </c>
      <c r="B57" s="29"/>
      <c r="C57" s="29"/>
      <c r="D57" s="30"/>
      <c r="F57" s="13"/>
      <c r="G57" s="13"/>
      <c r="H57" s="13"/>
      <c r="I57" s="13"/>
    </row>
    <row r="58" spans="1:9" ht="14.25" x14ac:dyDescent="0.2">
      <c r="A58" s="39" t="s">
        <v>53</v>
      </c>
      <c r="B58" s="29"/>
      <c r="C58" s="29">
        <v>30</v>
      </c>
      <c r="D58" s="30">
        <v>24.5</v>
      </c>
      <c r="F58" s="13"/>
      <c r="G58" s="13"/>
      <c r="H58" s="13"/>
      <c r="I58" s="13"/>
    </row>
    <row r="59" spans="1:9" ht="14.25" x14ac:dyDescent="0.2">
      <c r="A59" s="39" t="s">
        <v>54</v>
      </c>
      <c r="B59" s="29"/>
      <c r="C59" s="29"/>
      <c r="D59" s="30"/>
      <c r="F59" s="13"/>
      <c r="G59" s="13"/>
      <c r="H59" s="13"/>
      <c r="I59" s="13"/>
    </row>
    <row r="60" spans="1:9" ht="14.25" x14ac:dyDescent="0.2">
      <c r="A60" s="39" t="s">
        <v>55</v>
      </c>
      <c r="B60" s="29">
        <v>44</v>
      </c>
      <c r="C60" s="29">
        <v>35</v>
      </c>
      <c r="D60" s="30">
        <v>33</v>
      </c>
      <c r="F60" s="13"/>
      <c r="G60" s="13"/>
      <c r="H60" s="13"/>
      <c r="I60" s="13"/>
    </row>
    <row r="61" spans="1:9" ht="14.25" x14ac:dyDescent="0.2">
      <c r="A61" s="39" t="s">
        <v>56</v>
      </c>
      <c r="B61" s="29"/>
      <c r="C61" s="29"/>
      <c r="D61" s="30"/>
      <c r="F61" s="13"/>
      <c r="G61" s="13"/>
      <c r="H61" s="13"/>
      <c r="I61" s="13"/>
    </row>
    <row r="62" spans="1:9" ht="14.25" x14ac:dyDescent="0.2">
      <c r="A62" s="39" t="s">
        <v>57</v>
      </c>
      <c r="B62" s="29"/>
      <c r="C62" s="29"/>
      <c r="D62" s="30"/>
      <c r="F62" s="13"/>
      <c r="G62" s="13"/>
      <c r="H62" s="13"/>
      <c r="I62" s="13"/>
    </row>
    <row r="63" spans="1:9" ht="14.25" x14ac:dyDescent="0.2">
      <c r="A63" s="39" t="s">
        <v>58</v>
      </c>
      <c r="B63" s="29">
        <v>88</v>
      </c>
      <c r="C63" s="29">
        <v>22.5</v>
      </c>
      <c r="D63" s="30">
        <v>19</v>
      </c>
      <c r="F63" s="13"/>
      <c r="G63" s="13"/>
      <c r="H63" s="13"/>
      <c r="I63" s="13"/>
    </row>
    <row r="64" spans="1:9" ht="14.25" x14ac:dyDescent="0.2">
      <c r="A64" s="39" t="s">
        <v>59</v>
      </c>
      <c r="B64" s="29">
        <v>836</v>
      </c>
      <c r="C64" s="29">
        <v>70.75</v>
      </c>
      <c r="D64" s="30">
        <v>64</v>
      </c>
      <c r="F64" s="13"/>
      <c r="G64" s="13"/>
      <c r="H64" s="13"/>
      <c r="I64" s="13"/>
    </row>
    <row r="65" spans="1:9" ht="14.25" x14ac:dyDescent="0.2">
      <c r="A65" s="39" t="s">
        <v>60</v>
      </c>
      <c r="B65" s="29"/>
      <c r="C65" s="29"/>
      <c r="D65" s="30"/>
      <c r="F65" s="13"/>
      <c r="G65" s="13"/>
      <c r="H65" s="13"/>
      <c r="I65" s="13"/>
    </row>
    <row r="66" spans="1:9" ht="14.25" x14ac:dyDescent="0.2">
      <c r="A66" s="39" t="s">
        <v>61</v>
      </c>
      <c r="B66" s="29"/>
      <c r="C66" s="29"/>
      <c r="D66" s="30"/>
      <c r="F66" s="13"/>
      <c r="G66" s="13"/>
      <c r="H66" s="13"/>
      <c r="I66" s="13"/>
    </row>
    <row r="67" spans="1:9" ht="14.25" x14ac:dyDescent="0.2">
      <c r="A67" s="39" t="s">
        <v>62</v>
      </c>
      <c r="B67" s="29">
        <v>176</v>
      </c>
      <c r="C67" s="29">
        <v>30.75</v>
      </c>
      <c r="D67" s="30">
        <v>26</v>
      </c>
      <c r="F67" s="13"/>
      <c r="G67" s="13"/>
      <c r="H67" s="13"/>
      <c r="I67" s="13"/>
    </row>
    <row r="68" spans="1:9" ht="14.25" x14ac:dyDescent="0.2">
      <c r="A68" s="39" t="s">
        <v>63</v>
      </c>
      <c r="B68" s="29"/>
      <c r="C68" s="29"/>
      <c r="D68" s="30"/>
      <c r="F68" s="13"/>
      <c r="G68" s="13"/>
      <c r="H68" s="13"/>
      <c r="I68" s="13"/>
    </row>
    <row r="69" spans="1:9" ht="14.25" x14ac:dyDescent="0.2">
      <c r="A69" s="39" t="s">
        <v>64</v>
      </c>
      <c r="B69" s="29"/>
      <c r="C69" s="29"/>
      <c r="D69" s="30"/>
      <c r="F69" s="13"/>
      <c r="G69" s="13"/>
      <c r="H69" s="13"/>
      <c r="I69" s="13"/>
    </row>
    <row r="70" spans="1:9" ht="14.25" x14ac:dyDescent="0.2">
      <c r="A70" s="39" t="s">
        <v>65</v>
      </c>
      <c r="B70" s="29"/>
      <c r="C70" s="29"/>
      <c r="D70" s="30"/>
      <c r="F70" s="13"/>
      <c r="G70" s="13"/>
      <c r="H70" s="13"/>
      <c r="I70" s="13"/>
    </row>
    <row r="71" spans="1:9" ht="14.25" x14ac:dyDescent="0.2">
      <c r="A71" s="39" t="s">
        <v>66</v>
      </c>
      <c r="B71" s="29"/>
      <c r="C71" s="29"/>
      <c r="D71" s="30"/>
      <c r="F71" s="13"/>
      <c r="G71" s="13"/>
      <c r="H71" s="13"/>
      <c r="I71" s="13"/>
    </row>
    <row r="72" spans="1:9" ht="14.25" x14ac:dyDescent="0.2">
      <c r="A72" s="39" t="s">
        <v>67</v>
      </c>
      <c r="B72" s="29"/>
      <c r="C72" s="29"/>
      <c r="D72" s="30"/>
      <c r="F72" s="13"/>
      <c r="G72" s="13"/>
      <c r="H72" s="13"/>
      <c r="I72" s="13"/>
    </row>
    <row r="73" spans="1:9" ht="14.25" x14ac:dyDescent="0.2">
      <c r="A73" s="39" t="s">
        <v>68</v>
      </c>
      <c r="B73" s="29"/>
      <c r="C73" s="29"/>
      <c r="D73" s="30"/>
      <c r="F73" s="13"/>
      <c r="G73" s="13"/>
      <c r="H73" s="13"/>
      <c r="I73" s="13"/>
    </row>
    <row r="74" spans="1:9" ht="14.25" x14ac:dyDescent="0.2">
      <c r="A74" s="39" t="s">
        <v>69</v>
      </c>
      <c r="B74" s="29"/>
      <c r="C74" s="29"/>
      <c r="D74" s="30"/>
      <c r="F74" s="13"/>
      <c r="G74" s="13"/>
      <c r="H74" s="13"/>
      <c r="I74" s="13"/>
    </row>
    <row r="75" spans="1:9" ht="14.25" x14ac:dyDescent="0.2">
      <c r="A75" s="39" t="s">
        <v>70</v>
      </c>
      <c r="B75" s="29"/>
      <c r="C75" s="29"/>
      <c r="D75" s="30"/>
      <c r="F75" s="13"/>
      <c r="G75" s="13"/>
      <c r="H75" s="13"/>
      <c r="I75" s="13"/>
    </row>
    <row r="76" spans="1:9" ht="14.25" x14ac:dyDescent="0.2">
      <c r="A76" s="39" t="s">
        <v>71</v>
      </c>
      <c r="B76" s="29"/>
      <c r="C76" s="29"/>
      <c r="D76" s="30"/>
      <c r="F76" s="13"/>
      <c r="G76" s="13"/>
      <c r="H76" s="13"/>
      <c r="I76" s="13"/>
    </row>
    <row r="77" spans="1:9" ht="14.25" x14ac:dyDescent="0.2">
      <c r="A77" s="39" t="s">
        <v>72</v>
      </c>
      <c r="B77" s="29"/>
      <c r="C77" s="29"/>
      <c r="D77" s="30"/>
      <c r="F77" s="13"/>
      <c r="G77" s="13"/>
      <c r="H77" s="13"/>
      <c r="I77" s="13"/>
    </row>
    <row r="78" spans="1:9" ht="14.25" x14ac:dyDescent="0.2">
      <c r="A78" s="39" t="s">
        <v>73</v>
      </c>
      <c r="B78" s="29"/>
      <c r="C78" s="29"/>
      <c r="D78" s="30"/>
      <c r="F78" s="13"/>
      <c r="G78" s="13"/>
      <c r="H78" s="13"/>
      <c r="I78" s="13"/>
    </row>
    <row r="79" spans="1:9" ht="14.25" x14ac:dyDescent="0.2">
      <c r="A79" s="39" t="s">
        <v>74</v>
      </c>
      <c r="B79" s="29"/>
      <c r="C79" s="29"/>
      <c r="D79" s="30"/>
      <c r="F79" s="13"/>
      <c r="G79" s="13"/>
      <c r="H79" s="13"/>
      <c r="I79" s="13"/>
    </row>
    <row r="80" spans="1:9" ht="14.25" x14ac:dyDescent="0.2">
      <c r="A80" s="39" t="s">
        <v>75</v>
      </c>
      <c r="B80" s="29"/>
      <c r="C80" s="29"/>
      <c r="D80" s="30"/>
      <c r="F80" s="13"/>
      <c r="G80" s="13"/>
      <c r="H80" s="13"/>
      <c r="I80" s="13"/>
    </row>
    <row r="81" spans="1:9" ht="14.25" x14ac:dyDescent="0.2">
      <c r="A81" s="39" t="s">
        <v>76</v>
      </c>
      <c r="B81" s="29">
        <v>352</v>
      </c>
      <c r="C81" s="29"/>
      <c r="D81" s="30"/>
      <c r="F81" s="13"/>
      <c r="G81" s="13"/>
      <c r="H81" s="13"/>
      <c r="I81" s="13"/>
    </row>
    <row r="82" spans="1:9" ht="14.25" x14ac:dyDescent="0.2">
      <c r="A82" s="39" t="s">
        <v>77</v>
      </c>
      <c r="B82" s="29"/>
      <c r="C82" s="29"/>
      <c r="D82" s="30"/>
      <c r="F82" s="13"/>
      <c r="G82" s="13"/>
      <c r="H82" s="13"/>
      <c r="I82" s="13"/>
    </row>
    <row r="83" spans="1:9" ht="14.25" x14ac:dyDescent="0.2">
      <c r="A83" s="39" t="s">
        <v>78</v>
      </c>
      <c r="B83" s="29">
        <v>1100</v>
      </c>
      <c r="C83" s="29">
        <v>101.33333330000001</v>
      </c>
      <c r="D83" s="30">
        <v>70.25</v>
      </c>
      <c r="F83" s="13"/>
      <c r="G83" s="13"/>
      <c r="H83" s="13"/>
      <c r="I83" s="13"/>
    </row>
    <row r="84" spans="1:9" ht="14.25" x14ac:dyDescent="0.2">
      <c r="A84" s="39" t="s">
        <v>79</v>
      </c>
      <c r="B84" s="29"/>
      <c r="C84" s="29"/>
      <c r="D84" s="30"/>
      <c r="F84" s="13"/>
      <c r="G84" s="13"/>
      <c r="H84" s="13"/>
      <c r="I84" s="13"/>
    </row>
    <row r="85" spans="1:9" ht="14.25" x14ac:dyDescent="0.2">
      <c r="A85" s="39" t="s">
        <v>80</v>
      </c>
      <c r="B85" s="29"/>
      <c r="C85" s="29">
        <v>154.69999999999999</v>
      </c>
      <c r="D85" s="30">
        <v>113.45</v>
      </c>
      <c r="F85" s="13"/>
      <c r="G85" s="13"/>
      <c r="H85" s="13"/>
      <c r="I85" s="13"/>
    </row>
    <row r="86" spans="1:9" ht="14.25" x14ac:dyDescent="0.2">
      <c r="A86" s="39" t="s">
        <v>81</v>
      </c>
      <c r="B86" s="29">
        <v>88</v>
      </c>
      <c r="C86" s="29">
        <v>66.5</v>
      </c>
      <c r="D86" s="30">
        <v>58.5</v>
      </c>
      <c r="F86" s="13"/>
      <c r="G86" s="13"/>
      <c r="H86" s="13"/>
      <c r="I86" s="13"/>
    </row>
    <row r="87" spans="1:9" ht="14.25" x14ac:dyDescent="0.2">
      <c r="A87" s="39" t="s">
        <v>82</v>
      </c>
      <c r="B87" s="29">
        <v>132</v>
      </c>
      <c r="C87" s="29">
        <v>28.5</v>
      </c>
      <c r="D87" s="30">
        <v>28.5</v>
      </c>
      <c r="F87" s="13"/>
      <c r="G87" s="13"/>
      <c r="H87" s="13"/>
      <c r="I87" s="13"/>
    </row>
    <row r="88" spans="1:9" ht="14.25" x14ac:dyDescent="0.2">
      <c r="A88" s="39" t="s">
        <v>83</v>
      </c>
      <c r="B88" s="29"/>
      <c r="C88" s="29"/>
      <c r="D88" s="30"/>
      <c r="F88" s="13"/>
      <c r="G88" s="13"/>
      <c r="H88" s="13"/>
      <c r="I88" s="13"/>
    </row>
    <row r="89" spans="1:9" ht="14.25" x14ac:dyDescent="0.2">
      <c r="A89" s="39" t="s">
        <v>84</v>
      </c>
      <c r="B89" s="29">
        <v>176</v>
      </c>
      <c r="C89" s="29">
        <v>36</v>
      </c>
      <c r="D89" s="30">
        <v>31</v>
      </c>
      <c r="F89" s="13"/>
      <c r="G89" s="13"/>
      <c r="H89" s="13"/>
      <c r="I89" s="13"/>
    </row>
    <row r="90" spans="1:9" ht="14.25" x14ac:dyDescent="0.2">
      <c r="A90" s="39" t="s">
        <v>85</v>
      </c>
      <c r="B90" s="29">
        <v>440</v>
      </c>
      <c r="C90" s="29">
        <v>90</v>
      </c>
      <c r="D90" s="30">
        <v>86.5</v>
      </c>
      <c r="F90" s="13"/>
      <c r="G90" s="13"/>
      <c r="H90" s="13"/>
      <c r="I90" s="13"/>
    </row>
    <row r="91" spans="1:9" ht="14.25" x14ac:dyDescent="0.2">
      <c r="A91" s="39" t="s">
        <v>86</v>
      </c>
      <c r="B91" s="29"/>
      <c r="C91" s="29"/>
      <c r="D91" s="30"/>
      <c r="F91" s="13"/>
      <c r="G91" s="13"/>
      <c r="H91" s="13"/>
      <c r="I91" s="13"/>
    </row>
    <row r="92" spans="1:9" ht="14.25" x14ac:dyDescent="0.2">
      <c r="A92" s="39" t="s">
        <v>87</v>
      </c>
      <c r="B92" s="29">
        <v>176</v>
      </c>
      <c r="C92" s="29">
        <v>40</v>
      </c>
      <c r="D92" s="30">
        <v>53.5</v>
      </c>
      <c r="F92" s="13"/>
      <c r="G92" s="13"/>
      <c r="H92" s="13"/>
      <c r="I92" s="13"/>
    </row>
    <row r="93" spans="1:9" ht="14.25" x14ac:dyDescent="0.2">
      <c r="A93" s="41" t="s">
        <v>88</v>
      </c>
      <c r="B93" s="24"/>
      <c r="C93" s="24"/>
      <c r="D93" s="25"/>
      <c r="F93" s="13"/>
      <c r="G93" s="13"/>
      <c r="H93" s="13"/>
      <c r="I93" s="13"/>
    </row>
    <row r="94" spans="1:9" ht="33.75" customHeight="1" x14ac:dyDescent="0.2">
      <c r="A94" s="9" t="s">
        <v>89</v>
      </c>
      <c r="B94" s="10"/>
      <c r="C94" s="10"/>
      <c r="D94" s="10"/>
      <c r="E94" s="10"/>
      <c r="F94" s="10"/>
    </row>
    <row r="95" spans="1:9" x14ac:dyDescent="0.15">
      <c r="A95" s="47" t="s">
        <v>3</v>
      </c>
      <c r="B95" s="47" t="s">
        <v>90</v>
      </c>
      <c r="C95" s="50" t="s">
        <v>91</v>
      </c>
      <c r="D95" s="50"/>
      <c r="E95" s="50"/>
      <c r="F95" s="50"/>
    </row>
    <row r="96" spans="1:9" x14ac:dyDescent="0.15">
      <c r="A96" s="48"/>
      <c r="B96" s="48"/>
      <c r="C96" s="50" t="s">
        <v>6</v>
      </c>
      <c r="D96" s="50"/>
      <c r="E96" s="50" t="s">
        <v>7</v>
      </c>
      <c r="F96" s="50"/>
    </row>
    <row r="97" spans="1:6" ht="21" x14ac:dyDescent="0.15">
      <c r="A97" s="49"/>
      <c r="B97" s="49"/>
      <c r="C97" s="14" t="s">
        <v>8</v>
      </c>
      <c r="D97" s="15" t="s">
        <v>9</v>
      </c>
      <c r="E97" s="14" t="s">
        <v>8</v>
      </c>
      <c r="F97" s="15" t="s">
        <v>9</v>
      </c>
    </row>
    <row r="98" spans="1:6" ht="16.5" customHeight="1" x14ac:dyDescent="0.15">
      <c r="A98" s="16" t="s">
        <v>10</v>
      </c>
      <c r="B98" s="17">
        <f>SUM(B99:B99)</f>
        <v>0</v>
      </c>
      <c r="C98" s="18">
        <f>SUM(C99:C99)</f>
        <v>0</v>
      </c>
      <c r="D98" s="19">
        <f>SUM(D99:D99)</f>
        <v>0</v>
      </c>
      <c r="E98" s="18">
        <f>SUM(E99:E99)</f>
        <v>0</v>
      </c>
      <c r="F98" s="19">
        <f>SUM(F99:F99)</f>
        <v>0</v>
      </c>
    </row>
    <row r="99" spans="1:6" ht="18.75" customHeight="1" x14ac:dyDescent="0.15">
      <c r="A99" s="20" t="s">
        <v>92</v>
      </c>
      <c r="B99" s="21"/>
      <c r="C99" s="21"/>
      <c r="D99" s="22"/>
      <c r="E99" s="21"/>
      <c r="F99" s="22"/>
    </row>
    <row r="100" spans="1:6" ht="20.25" customHeight="1" x14ac:dyDescent="0.15">
      <c r="A100" s="16" t="s">
        <v>93</v>
      </c>
      <c r="B100" s="17">
        <f>SUM(B101:B101)</f>
        <v>1144</v>
      </c>
      <c r="C100" s="18">
        <f>SUM(C101:C101)</f>
        <v>853.6</v>
      </c>
      <c r="D100" s="19">
        <f>SUM(D101:D101)</f>
        <v>0</v>
      </c>
      <c r="E100" s="18">
        <f>SUM(E101:E101)</f>
        <v>853.6</v>
      </c>
      <c r="F100" s="19">
        <f>SUM(F101:F101)</f>
        <v>0</v>
      </c>
    </row>
    <row r="101" spans="1:6" ht="18.75" customHeight="1" x14ac:dyDescent="0.15">
      <c r="A101" s="42" t="s">
        <v>92</v>
      </c>
      <c r="B101" s="43">
        <v>1144</v>
      </c>
      <c r="C101" s="43">
        <v>853.6</v>
      </c>
      <c r="D101" s="44"/>
      <c r="E101" s="43">
        <v>853.6</v>
      </c>
      <c r="F101" s="44"/>
    </row>
    <row r="209" spans="1:1" hidden="1" x14ac:dyDescent="0.15">
      <c r="A209" s="45">
        <f>SUM(A7:F102)</f>
        <v>23273.704761779991</v>
      </c>
    </row>
    <row r="210" spans="1:1" hidden="1" x14ac:dyDescent="0.15"/>
  </sheetData>
  <mergeCells count="14">
    <mergeCell ref="A6:F6"/>
    <mergeCell ref="A8:A10"/>
    <mergeCell ref="B8:B10"/>
    <mergeCell ref="C8:F8"/>
    <mergeCell ref="C9:D9"/>
    <mergeCell ref="E9:F9"/>
    <mergeCell ref="A22:A23"/>
    <mergeCell ref="B22:B23"/>
    <mergeCell ref="C22:D22"/>
    <mergeCell ref="A95:A97"/>
    <mergeCell ref="B95:B97"/>
    <mergeCell ref="C95:F95"/>
    <mergeCell ref="C96:D96"/>
    <mergeCell ref="E96:F9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0"/>
  <sheetViews>
    <sheetView workbookViewId="0">
      <selection activeCell="C17" sqref="C17"/>
    </sheetView>
  </sheetViews>
  <sheetFormatPr baseColWidth="10" defaultColWidth="12.5703125" defaultRowHeight="10.5" x14ac:dyDescent="0.15"/>
  <cols>
    <col min="1" max="1" width="30.85546875" style="12" customWidth="1"/>
    <col min="2" max="6" width="15.7109375" style="12" customWidth="1"/>
    <col min="7" max="9" width="11.7109375" style="12" customWidth="1"/>
    <col min="10" max="10" width="11.140625" style="12" customWidth="1"/>
    <col min="11" max="11" width="9.28515625" style="12" customWidth="1"/>
    <col min="12" max="12" width="7.7109375" style="12" customWidth="1"/>
    <col min="13" max="13" width="13.140625" style="12" customWidth="1"/>
    <col min="14" max="14" width="2.42578125" style="8" customWidth="1"/>
    <col min="15" max="16" width="13.140625" style="8" customWidth="1"/>
    <col min="17" max="256" width="12.5703125" style="8"/>
    <col min="257" max="257" width="30.85546875" style="8" customWidth="1"/>
    <col min="258" max="262" width="15.7109375" style="8" customWidth="1"/>
    <col min="263" max="265" width="11.7109375" style="8" customWidth="1"/>
    <col min="266" max="266" width="11.140625" style="8" customWidth="1"/>
    <col min="267" max="267" width="9.28515625" style="8" customWidth="1"/>
    <col min="268" max="268" width="7.7109375" style="8" customWidth="1"/>
    <col min="269" max="269" width="13.140625" style="8" customWidth="1"/>
    <col min="270" max="270" width="2.42578125" style="8" customWidth="1"/>
    <col min="271" max="272" width="13.140625" style="8" customWidth="1"/>
    <col min="273" max="512" width="12.5703125" style="8"/>
    <col min="513" max="513" width="30.85546875" style="8" customWidth="1"/>
    <col min="514" max="518" width="15.7109375" style="8" customWidth="1"/>
    <col min="519" max="521" width="11.7109375" style="8" customWidth="1"/>
    <col min="522" max="522" width="11.140625" style="8" customWidth="1"/>
    <col min="523" max="523" width="9.28515625" style="8" customWidth="1"/>
    <col min="524" max="524" width="7.7109375" style="8" customWidth="1"/>
    <col min="525" max="525" width="13.140625" style="8" customWidth="1"/>
    <col min="526" max="526" width="2.42578125" style="8" customWidth="1"/>
    <col min="527" max="528" width="13.140625" style="8" customWidth="1"/>
    <col min="529" max="768" width="12.5703125" style="8"/>
    <col min="769" max="769" width="30.85546875" style="8" customWidth="1"/>
    <col min="770" max="774" width="15.7109375" style="8" customWidth="1"/>
    <col min="775" max="777" width="11.7109375" style="8" customWidth="1"/>
    <col min="778" max="778" width="11.140625" style="8" customWidth="1"/>
    <col min="779" max="779" width="9.28515625" style="8" customWidth="1"/>
    <col min="780" max="780" width="7.7109375" style="8" customWidth="1"/>
    <col min="781" max="781" width="13.140625" style="8" customWidth="1"/>
    <col min="782" max="782" width="2.42578125" style="8" customWidth="1"/>
    <col min="783" max="784" width="13.140625" style="8" customWidth="1"/>
    <col min="785" max="1024" width="12.5703125" style="8"/>
    <col min="1025" max="1025" width="30.85546875" style="8" customWidth="1"/>
    <col min="1026" max="1030" width="15.7109375" style="8" customWidth="1"/>
    <col min="1031" max="1033" width="11.7109375" style="8" customWidth="1"/>
    <col min="1034" max="1034" width="11.140625" style="8" customWidth="1"/>
    <col min="1035" max="1035" width="9.28515625" style="8" customWidth="1"/>
    <col min="1036" max="1036" width="7.7109375" style="8" customWidth="1"/>
    <col min="1037" max="1037" width="13.140625" style="8" customWidth="1"/>
    <col min="1038" max="1038" width="2.42578125" style="8" customWidth="1"/>
    <col min="1039" max="1040" width="13.140625" style="8" customWidth="1"/>
    <col min="1041" max="1280" width="12.5703125" style="8"/>
    <col min="1281" max="1281" width="30.85546875" style="8" customWidth="1"/>
    <col min="1282" max="1286" width="15.7109375" style="8" customWidth="1"/>
    <col min="1287" max="1289" width="11.7109375" style="8" customWidth="1"/>
    <col min="1290" max="1290" width="11.140625" style="8" customWidth="1"/>
    <col min="1291" max="1291" width="9.28515625" style="8" customWidth="1"/>
    <col min="1292" max="1292" width="7.7109375" style="8" customWidth="1"/>
    <col min="1293" max="1293" width="13.140625" style="8" customWidth="1"/>
    <col min="1294" max="1294" width="2.42578125" style="8" customWidth="1"/>
    <col min="1295" max="1296" width="13.140625" style="8" customWidth="1"/>
    <col min="1297" max="1536" width="12.5703125" style="8"/>
    <col min="1537" max="1537" width="30.85546875" style="8" customWidth="1"/>
    <col min="1538" max="1542" width="15.7109375" style="8" customWidth="1"/>
    <col min="1543" max="1545" width="11.7109375" style="8" customWidth="1"/>
    <col min="1546" max="1546" width="11.140625" style="8" customWidth="1"/>
    <col min="1547" max="1547" width="9.28515625" style="8" customWidth="1"/>
    <col min="1548" max="1548" width="7.7109375" style="8" customWidth="1"/>
    <col min="1549" max="1549" width="13.140625" style="8" customWidth="1"/>
    <col min="1550" max="1550" width="2.42578125" style="8" customWidth="1"/>
    <col min="1551" max="1552" width="13.140625" style="8" customWidth="1"/>
    <col min="1553" max="1792" width="12.5703125" style="8"/>
    <col min="1793" max="1793" width="30.85546875" style="8" customWidth="1"/>
    <col min="1794" max="1798" width="15.7109375" style="8" customWidth="1"/>
    <col min="1799" max="1801" width="11.7109375" style="8" customWidth="1"/>
    <col min="1802" max="1802" width="11.140625" style="8" customWidth="1"/>
    <col min="1803" max="1803" width="9.28515625" style="8" customWidth="1"/>
    <col min="1804" max="1804" width="7.7109375" style="8" customWidth="1"/>
    <col min="1805" max="1805" width="13.140625" style="8" customWidth="1"/>
    <col min="1806" max="1806" width="2.42578125" style="8" customWidth="1"/>
    <col min="1807" max="1808" width="13.140625" style="8" customWidth="1"/>
    <col min="1809" max="2048" width="12.5703125" style="8"/>
    <col min="2049" max="2049" width="30.85546875" style="8" customWidth="1"/>
    <col min="2050" max="2054" width="15.7109375" style="8" customWidth="1"/>
    <col min="2055" max="2057" width="11.7109375" style="8" customWidth="1"/>
    <col min="2058" max="2058" width="11.140625" style="8" customWidth="1"/>
    <col min="2059" max="2059" width="9.28515625" style="8" customWidth="1"/>
    <col min="2060" max="2060" width="7.7109375" style="8" customWidth="1"/>
    <col min="2061" max="2061" width="13.140625" style="8" customWidth="1"/>
    <col min="2062" max="2062" width="2.42578125" style="8" customWidth="1"/>
    <col min="2063" max="2064" width="13.140625" style="8" customWidth="1"/>
    <col min="2065" max="2304" width="12.5703125" style="8"/>
    <col min="2305" max="2305" width="30.85546875" style="8" customWidth="1"/>
    <col min="2306" max="2310" width="15.7109375" style="8" customWidth="1"/>
    <col min="2311" max="2313" width="11.7109375" style="8" customWidth="1"/>
    <col min="2314" max="2314" width="11.140625" style="8" customWidth="1"/>
    <col min="2315" max="2315" width="9.28515625" style="8" customWidth="1"/>
    <col min="2316" max="2316" width="7.7109375" style="8" customWidth="1"/>
    <col min="2317" max="2317" width="13.140625" style="8" customWidth="1"/>
    <col min="2318" max="2318" width="2.42578125" style="8" customWidth="1"/>
    <col min="2319" max="2320" width="13.140625" style="8" customWidth="1"/>
    <col min="2321" max="2560" width="12.5703125" style="8"/>
    <col min="2561" max="2561" width="30.85546875" style="8" customWidth="1"/>
    <col min="2562" max="2566" width="15.7109375" style="8" customWidth="1"/>
    <col min="2567" max="2569" width="11.7109375" style="8" customWidth="1"/>
    <col min="2570" max="2570" width="11.140625" style="8" customWidth="1"/>
    <col min="2571" max="2571" width="9.28515625" style="8" customWidth="1"/>
    <col min="2572" max="2572" width="7.7109375" style="8" customWidth="1"/>
    <col min="2573" max="2573" width="13.140625" style="8" customWidth="1"/>
    <col min="2574" max="2574" width="2.42578125" style="8" customWidth="1"/>
    <col min="2575" max="2576" width="13.140625" style="8" customWidth="1"/>
    <col min="2577" max="2816" width="12.5703125" style="8"/>
    <col min="2817" max="2817" width="30.85546875" style="8" customWidth="1"/>
    <col min="2818" max="2822" width="15.7109375" style="8" customWidth="1"/>
    <col min="2823" max="2825" width="11.7109375" style="8" customWidth="1"/>
    <col min="2826" max="2826" width="11.140625" style="8" customWidth="1"/>
    <col min="2827" max="2827" width="9.28515625" style="8" customWidth="1"/>
    <col min="2828" max="2828" width="7.7109375" style="8" customWidth="1"/>
    <col min="2829" max="2829" width="13.140625" style="8" customWidth="1"/>
    <col min="2830" max="2830" width="2.42578125" style="8" customWidth="1"/>
    <col min="2831" max="2832" width="13.140625" style="8" customWidth="1"/>
    <col min="2833" max="3072" width="12.5703125" style="8"/>
    <col min="3073" max="3073" width="30.85546875" style="8" customWidth="1"/>
    <col min="3074" max="3078" width="15.7109375" style="8" customWidth="1"/>
    <col min="3079" max="3081" width="11.7109375" style="8" customWidth="1"/>
    <col min="3082" max="3082" width="11.140625" style="8" customWidth="1"/>
    <col min="3083" max="3083" width="9.28515625" style="8" customWidth="1"/>
    <col min="3084" max="3084" width="7.7109375" style="8" customWidth="1"/>
    <col min="3085" max="3085" width="13.140625" style="8" customWidth="1"/>
    <col min="3086" max="3086" width="2.42578125" style="8" customWidth="1"/>
    <col min="3087" max="3088" width="13.140625" style="8" customWidth="1"/>
    <col min="3089" max="3328" width="12.5703125" style="8"/>
    <col min="3329" max="3329" width="30.85546875" style="8" customWidth="1"/>
    <col min="3330" max="3334" width="15.7109375" style="8" customWidth="1"/>
    <col min="3335" max="3337" width="11.7109375" style="8" customWidth="1"/>
    <col min="3338" max="3338" width="11.140625" style="8" customWidth="1"/>
    <col min="3339" max="3339" width="9.28515625" style="8" customWidth="1"/>
    <col min="3340" max="3340" width="7.7109375" style="8" customWidth="1"/>
    <col min="3341" max="3341" width="13.140625" style="8" customWidth="1"/>
    <col min="3342" max="3342" width="2.42578125" style="8" customWidth="1"/>
    <col min="3343" max="3344" width="13.140625" style="8" customWidth="1"/>
    <col min="3345" max="3584" width="12.5703125" style="8"/>
    <col min="3585" max="3585" width="30.85546875" style="8" customWidth="1"/>
    <col min="3586" max="3590" width="15.7109375" style="8" customWidth="1"/>
    <col min="3591" max="3593" width="11.7109375" style="8" customWidth="1"/>
    <col min="3594" max="3594" width="11.140625" style="8" customWidth="1"/>
    <col min="3595" max="3595" width="9.28515625" style="8" customWidth="1"/>
    <col min="3596" max="3596" width="7.7109375" style="8" customWidth="1"/>
    <col min="3597" max="3597" width="13.140625" style="8" customWidth="1"/>
    <col min="3598" max="3598" width="2.42578125" style="8" customWidth="1"/>
    <col min="3599" max="3600" width="13.140625" style="8" customWidth="1"/>
    <col min="3601" max="3840" width="12.5703125" style="8"/>
    <col min="3841" max="3841" width="30.85546875" style="8" customWidth="1"/>
    <col min="3842" max="3846" width="15.7109375" style="8" customWidth="1"/>
    <col min="3847" max="3849" width="11.7109375" style="8" customWidth="1"/>
    <col min="3850" max="3850" width="11.140625" style="8" customWidth="1"/>
    <col min="3851" max="3851" width="9.28515625" style="8" customWidth="1"/>
    <col min="3852" max="3852" width="7.7109375" style="8" customWidth="1"/>
    <col min="3853" max="3853" width="13.140625" style="8" customWidth="1"/>
    <col min="3854" max="3854" width="2.42578125" style="8" customWidth="1"/>
    <col min="3855" max="3856" width="13.140625" style="8" customWidth="1"/>
    <col min="3857" max="4096" width="12.5703125" style="8"/>
    <col min="4097" max="4097" width="30.85546875" style="8" customWidth="1"/>
    <col min="4098" max="4102" width="15.7109375" style="8" customWidth="1"/>
    <col min="4103" max="4105" width="11.7109375" style="8" customWidth="1"/>
    <col min="4106" max="4106" width="11.140625" style="8" customWidth="1"/>
    <col min="4107" max="4107" width="9.28515625" style="8" customWidth="1"/>
    <col min="4108" max="4108" width="7.7109375" style="8" customWidth="1"/>
    <col min="4109" max="4109" width="13.140625" style="8" customWidth="1"/>
    <col min="4110" max="4110" width="2.42578125" style="8" customWidth="1"/>
    <col min="4111" max="4112" width="13.140625" style="8" customWidth="1"/>
    <col min="4113" max="4352" width="12.5703125" style="8"/>
    <col min="4353" max="4353" width="30.85546875" style="8" customWidth="1"/>
    <col min="4354" max="4358" width="15.7109375" style="8" customWidth="1"/>
    <col min="4359" max="4361" width="11.7109375" style="8" customWidth="1"/>
    <col min="4362" max="4362" width="11.140625" style="8" customWidth="1"/>
    <col min="4363" max="4363" width="9.28515625" style="8" customWidth="1"/>
    <col min="4364" max="4364" width="7.7109375" style="8" customWidth="1"/>
    <col min="4365" max="4365" width="13.140625" style="8" customWidth="1"/>
    <col min="4366" max="4366" width="2.42578125" style="8" customWidth="1"/>
    <col min="4367" max="4368" width="13.140625" style="8" customWidth="1"/>
    <col min="4369" max="4608" width="12.5703125" style="8"/>
    <col min="4609" max="4609" width="30.85546875" style="8" customWidth="1"/>
    <col min="4610" max="4614" width="15.7109375" style="8" customWidth="1"/>
    <col min="4615" max="4617" width="11.7109375" style="8" customWidth="1"/>
    <col min="4618" max="4618" width="11.140625" style="8" customWidth="1"/>
    <col min="4619" max="4619" width="9.28515625" style="8" customWidth="1"/>
    <col min="4620" max="4620" width="7.7109375" style="8" customWidth="1"/>
    <col min="4621" max="4621" width="13.140625" style="8" customWidth="1"/>
    <col min="4622" max="4622" width="2.42578125" style="8" customWidth="1"/>
    <col min="4623" max="4624" width="13.140625" style="8" customWidth="1"/>
    <col min="4625" max="4864" width="12.5703125" style="8"/>
    <col min="4865" max="4865" width="30.85546875" style="8" customWidth="1"/>
    <col min="4866" max="4870" width="15.7109375" style="8" customWidth="1"/>
    <col min="4871" max="4873" width="11.7109375" style="8" customWidth="1"/>
    <col min="4874" max="4874" width="11.140625" style="8" customWidth="1"/>
    <col min="4875" max="4875" width="9.28515625" style="8" customWidth="1"/>
    <col min="4876" max="4876" width="7.7109375" style="8" customWidth="1"/>
    <col min="4877" max="4877" width="13.140625" style="8" customWidth="1"/>
    <col min="4878" max="4878" width="2.42578125" style="8" customWidth="1"/>
    <col min="4879" max="4880" width="13.140625" style="8" customWidth="1"/>
    <col min="4881" max="5120" width="12.5703125" style="8"/>
    <col min="5121" max="5121" width="30.85546875" style="8" customWidth="1"/>
    <col min="5122" max="5126" width="15.7109375" style="8" customWidth="1"/>
    <col min="5127" max="5129" width="11.7109375" style="8" customWidth="1"/>
    <col min="5130" max="5130" width="11.140625" style="8" customWidth="1"/>
    <col min="5131" max="5131" width="9.28515625" style="8" customWidth="1"/>
    <col min="5132" max="5132" width="7.7109375" style="8" customWidth="1"/>
    <col min="5133" max="5133" width="13.140625" style="8" customWidth="1"/>
    <col min="5134" max="5134" width="2.42578125" style="8" customWidth="1"/>
    <col min="5135" max="5136" width="13.140625" style="8" customWidth="1"/>
    <col min="5137" max="5376" width="12.5703125" style="8"/>
    <col min="5377" max="5377" width="30.85546875" style="8" customWidth="1"/>
    <col min="5378" max="5382" width="15.7109375" style="8" customWidth="1"/>
    <col min="5383" max="5385" width="11.7109375" style="8" customWidth="1"/>
    <col min="5386" max="5386" width="11.140625" style="8" customWidth="1"/>
    <col min="5387" max="5387" width="9.28515625" style="8" customWidth="1"/>
    <col min="5388" max="5388" width="7.7109375" style="8" customWidth="1"/>
    <col min="5389" max="5389" width="13.140625" style="8" customWidth="1"/>
    <col min="5390" max="5390" width="2.42578125" style="8" customWidth="1"/>
    <col min="5391" max="5392" width="13.140625" style="8" customWidth="1"/>
    <col min="5393" max="5632" width="12.5703125" style="8"/>
    <col min="5633" max="5633" width="30.85546875" style="8" customWidth="1"/>
    <col min="5634" max="5638" width="15.7109375" style="8" customWidth="1"/>
    <col min="5639" max="5641" width="11.7109375" style="8" customWidth="1"/>
    <col min="5642" max="5642" width="11.140625" style="8" customWidth="1"/>
    <col min="5643" max="5643" width="9.28515625" style="8" customWidth="1"/>
    <col min="5644" max="5644" width="7.7109375" style="8" customWidth="1"/>
    <col min="5645" max="5645" width="13.140625" style="8" customWidth="1"/>
    <col min="5646" max="5646" width="2.42578125" style="8" customWidth="1"/>
    <col min="5647" max="5648" width="13.140625" style="8" customWidth="1"/>
    <col min="5649" max="5888" width="12.5703125" style="8"/>
    <col min="5889" max="5889" width="30.85546875" style="8" customWidth="1"/>
    <col min="5890" max="5894" width="15.7109375" style="8" customWidth="1"/>
    <col min="5895" max="5897" width="11.7109375" style="8" customWidth="1"/>
    <col min="5898" max="5898" width="11.140625" style="8" customWidth="1"/>
    <col min="5899" max="5899" width="9.28515625" style="8" customWidth="1"/>
    <col min="5900" max="5900" width="7.7109375" style="8" customWidth="1"/>
    <col min="5901" max="5901" width="13.140625" style="8" customWidth="1"/>
    <col min="5902" max="5902" width="2.42578125" style="8" customWidth="1"/>
    <col min="5903" max="5904" width="13.140625" style="8" customWidth="1"/>
    <col min="5905" max="6144" width="12.5703125" style="8"/>
    <col min="6145" max="6145" width="30.85546875" style="8" customWidth="1"/>
    <col min="6146" max="6150" width="15.7109375" style="8" customWidth="1"/>
    <col min="6151" max="6153" width="11.7109375" style="8" customWidth="1"/>
    <col min="6154" max="6154" width="11.140625" style="8" customWidth="1"/>
    <col min="6155" max="6155" width="9.28515625" style="8" customWidth="1"/>
    <col min="6156" max="6156" width="7.7109375" style="8" customWidth="1"/>
    <col min="6157" max="6157" width="13.140625" style="8" customWidth="1"/>
    <col min="6158" max="6158" width="2.42578125" style="8" customWidth="1"/>
    <col min="6159" max="6160" width="13.140625" style="8" customWidth="1"/>
    <col min="6161" max="6400" width="12.5703125" style="8"/>
    <col min="6401" max="6401" width="30.85546875" style="8" customWidth="1"/>
    <col min="6402" max="6406" width="15.7109375" style="8" customWidth="1"/>
    <col min="6407" max="6409" width="11.7109375" style="8" customWidth="1"/>
    <col min="6410" max="6410" width="11.140625" style="8" customWidth="1"/>
    <col min="6411" max="6411" width="9.28515625" style="8" customWidth="1"/>
    <col min="6412" max="6412" width="7.7109375" style="8" customWidth="1"/>
    <col min="6413" max="6413" width="13.140625" style="8" customWidth="1"/>
    <col min="6414" max="6414" width="2.42578125" style="8" customWidth="1"/>
    <col min="6415" max="6416" width="13.140625" style="8" customWidth="1"/>
    <col min="6417" max="6656" width="12.5703125" style="8"/>
    <col min="6657" max="6657" width="30.85546875" style="8" customWidth="1"/>
    <col min="6658" max="6662" width="15.7109375" style="8" customWidth="1"/>
    <col min="6663" max="6665" width="11.7109375" style="8" customWidth="1"/>
    <col min="6666" max="6666" width="11.140625" style="8" customWidth="1"/>
    <col min="6667" max="6667" width="9.28515625" style="8" customWidth="1"/>
    <col min="6668" max="6668" width="7.7109375" style="8" customWidth="1"/>
    <col min="6669" max="6669" width="13.140625" style="8" customWidth="1"/>
    <col min="6670" max="6670" width="2.42578125" style="8" customWidth="1"/>
    <col min="6671" max="6672" width="13.140625" style="8" customWidth="1"/>
    <col min="6673" max="6912" width="12.5703125" style="8"/>
    <col min="6913" max="6913" width="30.85546875" style="8" customWidth="1"/>
    <col min="6914" max="6918" width="15.7109375" style="8" customWidth="1"/>
    <col min="6919" max="6921" width="11.7109375" style="8" customWidth="1"/>
    <col min="6922" max="6922" width="11.140625" style="8" customWidth="1"/>
    <col min="6923" max="6923" width="9.28515625" style="8" customWidth="1"/>
    <col min="6924" max="6924" width="7.7109375" style="8" customWidth="1"/>
    <col min="6925" max="6925" width="13.140625" style="8" customWidth="1"/>
    <col min="6926" max="6926" width="2.42578125" style="8" customWidth="1"/>
    <col min="6927" max="6928" width="13.140625" style="8" customWidth="1"/>
    <col min="6929" max="7168" width="12.5703125" style="8"/>
    <col min="7169" max="7169" width="30.85546875" style="8" customWidth="1"/>
    <col min="7170" max="7174" width="15.7109375" style="8" customWidth="1"/>
    <col min="7175" max="7177" width="11.7109375" style="8" customWidth="1"/>
    <col min="7178" max="7178" width="11.140625" style="8" customWidth="1"/>
    <col min="7179" max="7179" width="9.28515625" style="8" customWidth="1"/>
    <col min="7180" max="7180" width="7.7109375" style="8" customWidth="1"/>
    <col min="7181" max="7181" width="13.140625" style="8" customWidth="1"/>
    <col min="7182" max="7182" width="2.42578125" style="8" customWidth="1"/>
    <col min="7183" max="7184" width="13.140625" style="8" customWidth="1"/>
    <col min="7185" max="7424" width="12.5703125" style="8"/>
    <col min="7425" max="7425" width="30.85546875" style="8" customWidth="1"/>
    <col min="7426" max="7430" width="15.7109375" style="8" customWidth="1"/>
    <col min="7431" max="7433" width="11.7109375" style="8" customWidth="1"/>
    <col min="7434" max="7434" width="11.140625" style="8" customWidth="1"/>
    <col min="7435" max="7435" width="9.28515625" style="8" customWidth="1"/>
    <col min="7436" max="7436" width="7.7109375" style="8" customWidth="1"/>
    <col min="7437" max="7437" width="13.140625" style="8" customWidth="1"/>
    <col min="7438" max="7438" width="2.42578125" style="8" customWidth="1"/>
    <col min="7439" max="7440" width="13.140625" style="8" customWidth="1"/>
    <col min="7441" max="7680" width="12.5703125" style="8"/>
    <col min="7681" max="7681" width="30.85546875" style="8" customWidth="1"/>
    <col min="7682" max="7686" width="15.7109375" style="8" customWidth="1"/>
    <col min="7687" max="7689" width="11.7109375" style="8" customWidth="1"/>
    <col min="7690" max="7690" width="11.140625" style="8" customWidth="1"/>
    <col min="7691" max="7691" width="9.28515625" style="8" customWidth="1"/>
    <col min="7692" max="7692" width="7.7109375" style="8" customWidth="1"/>
    <col min="7693" max="7693" width="13.140625" style="8" customWidth="1"/>
    <col min="7694" max="7694" width="2.42578125" style="8" customWidth="1"/>
    <col min="7695" max="7696" width="13.140625" style="8" customWidth="1"/>
    <col min="7697" max="7936" width="12.5703125" style="8"/>
    <col min="7937" max="7937" width="30.85546875" style="8" customWidth="1"/>
    <col min="7938" max="7942" width="15.7109375" style="8" customWidth="1"/>
    <col min="7943" max="7945" width="11.7109375" style="8" customWidth="1"/>
    <col min="7946" max="7946" width="11.140625" style="8" customWidth="1"/>
    <col min="7947" max="7947" width="9.28515625" style="8" customWidth="1"/>
    <col min="7948" max="7948" width="7.7109375" style="8" customWidth="1"/>
    <col min="7949" max="7949" width="13.140625" style="8" customWidth="1"/>
    <col min="7950" max="7950" width="2.42578125" style="8" customWidth="1"/>
    <col min="7951" max="7952" width="13.140625" style="8" customWidth="1"/>
    <col min="7953" max="8192" width="12.5703125" style="8"/>
    <col min="8193" max="8193" width="30.85546875" style="8" customWidth="1"/>
    <col min="8194" max="8198" width="15.7109375" style="8" customWidth="1"/>
    <col min="8199" max="8201" width="11.7109375" style="8" customWidth="1"/>
    <col min="8202" max="8202" width="11.140625" style="8" customWidth="1"/>
    <col min="8203" max="8203" width="9.28515625" style="8" customWidth="1"/>
    <col min="8204" max="8204" width="7.7109375" style="8" customWidth="1"/>
    <col min="8205" max="8205" width="13.140625" style="8" customWidth="1"/>
    <col min="8206" max="8206" width="2.42578125" style="8" customWidth="1"/>
    <col min="8207" max="8208" width="13.140625" style="8" customWidth="1"/>
    <col min="8209" max="8448" width="12.5703125" style="8"/>
    <col min="8449" max="8449" width="30.85546875" style="8" customWidth="1"/>
    <col min="8450" max="8454" width="15.7109375" style="8" customWidth="1"/>
    <col min="8455" max="8457" width="11.7109375" style="8" customWidth="1"/>
    <col min="8458" max="8458" width="11.140625" style="8" customWidth="1"/>
    <col min="8459" max="8459" width="9.28515625" style="8" customWidth="1"/>
    <col min="8460" max="8460" width="7.7109375" style="8" customWidth="1"/>
    <col min="8461" max="8461" width="13.140625" style="8" customWidth="1"/>
    <col min="8462" max="8462" width="2.42578125" style="8" customWidth="1"/>
    <col min="8463" max="8464" width="13.140625" style="8" customWidth="1"/>
    <col min="8465" max="8704" width="12.5703125" style="8"/>
    <col min="8705" max="8705" width="30.85546875" style="8" customWidth="1"/>
    <col min="8706" max="8710" width="15.7109375" style="8" customWidth="1"/>
    <col min="8711" max="8713" width="11.7109375" style="8" customWidth="1"/>
    <col min="8714" max="8714" width="11.140625" style="8" customWidth="1"/>
    <col min="8715" max="8715" width="9.28515625" style="8" customWidth="1"/>
    <col min="8716" max="8716" width="7.7109375" style="8" customWidth="1"/>
    <col min="8717" max="8717" width="13.140625" style="8" customWidth="1"/>
    <col min="8718" max="8718" width="2.42578125" style="8" customWidth="1"/>
    <col min="8719" max="8720" width="13.140625" style="8" customWidth="1"/>
    <col min="8721" max="8960" width="12.5703125" style="8"/>
    <col min="8961" max="8961" width="30.85546875" style="8" customWidth="1"/>
    <col min="8962" max="8966" width="15.7109375" style="8" customWidth="1"/>
    <col min="8967" max="8969" width="11.7109375" style="8" customWidth="1"/>
    <col min="8970" max="8970" width="11.140625" style="8" customWidth="1"/>
    <col min="8971" max="8971" width="9.28515625" style="8" customWidth="1"/>
    <col min="8972" max="8972" width="7.7109375" style="8" customWidth="1"/>
    <col min="8973" max="8973" width="13.140625" style="8" customWidth="1"/>
    <col min="8974" max="8974" width="2.42578125" style="8" customWidth="1"/>
    <col min="8975" max="8976" width="13.140625" style="8" customWidth="1"/>
    <col min="8977" max="9216" width="12.5703125" style="8"/>
    <col min="9217" max="9217" width="30.85546875" style="8" customWidth="1"/>
    <col min="9218" max="9222" width="15.7109375" style="8" customWidth="1"/>
    <col min="9223" max="9225" width="11.7109375" style="8" customWidth="1"/>
    <col min="9226" max="9226" width="11.140625" style="8" customWidth="1"/>
    <col min="9227" max="9227" width="9.28515625" style="8" customWidth="1"/>
    <col min="9228" max="9228" width="7.7109375" style="8" customWidth="1"/>
    <col min="9229" max="9229" width="13.140625" style="8" customWidth="1"/>
    <col min="9230" max="9230" width="2.42578125" style="8" customWidth="1"/>
    <col min="9231" max="9232" width="13.140625" style="8" customWidth="1"/>
    <col min="9233" max="9472" width="12.5703125" style="8"/>
    <col min="9473" max="9473" width="30.85546875" style="8" customWidth="1"/>
    <col min="9474" max="9478" width="15.7109375" style="8" customWidth="1"/>
    <col min="9479" max="9481" width="11.7109375" style="8" customWidth="1"/>
    <col min="9482" max="9482" width="11.140625" style="8" customWidth="1"/>
    <col min="9483" max="9483" width="9.28515625" style="8" customWidth="1"/>
    <col min="9484" max="9484" width="7.7109375" style="8" customWidth="1"/>
    <col min="9485" max="9485" width="13.140625" style="8" customWidth="1"/>
    <col min="9486" max="9486" width="2.42578125" style="8" customWidth="1"/>
    <col min="9487" max="9488" width="13.140625" style="8" customWidth="1"/>
    <col min="9489" max="9728" width="12.5703125" style="8"/>
    <col min="9729" max="9729" width="30.85546875" style="8" customWidth="1"/>
    <col min="9730" max="9734" width="15.7109375" style="8" customWidth="1"/>
    <col min="9735" max="9737" width="11.7109375" style="8" customWidth="1"/>
    <col min="9738" max="9738" width="11.140625" style="8" customWidth="1"/>
    <col min="9739" max="9739" width="9.28515625" style="8" customWidth="1"/>
    <col min="9740" max="9740" width="7.7109375" style="8" customWidth="1"/>
    <col min="9741" max="9741" width="13.140625" style="8" customWidth="1"/>
    <col min="9742" max="9742" width="2.42578125" style="8" customWidth="1"/>
    <col min="9743" max="9744" width="13.140625" style="8" customWidth="1"/>
    <col min="9745" max="9984" width="12.5703125" style="8"/>
    <col min="9985" max="9985" width="30.85546875" style="8" customWidth="1"/>
    <col min="9986" max="9990" width="15.7109375" style="8" customWidth="1"/>
    <col min="9991" max="9993" width="11.7109375" style="8" customWidth="1"/>
    <col min="9994" max="9994" width="11.140625" style="8" customWidth="1"/>
    <col min="9995" max="9995" width="9.28515625" style="8" customWidth="1"/>
    <col min="9996" max="9996" width="7.7109375" style="8" customWidth="1"/>
    <col min="9997" max="9997" width="13.140625" style="8" customWidth="1"/>
    <col min="9998" max="9998" width="2.42578125" style="8" customWidth="1"/>
    <col min="9999" max="10000" width="13.140625" style="8" customWidth="1"/>
    <col min="10001" max="10240" width="12.5703125" style="8"/>
    <col min="10241" max="10241" width="30.85546875" style="8" customWidth="1"/>
    <col min="10242" max="10246" width="15.7109375" style="8" customWidth="1"/>
    <col min="10247" max="10249" width="11.7109375" style="8" customWidth="1"/>
    <col min="10250" max="10250" width="11.140625" style="8" customWidth="1"/>
    <col min="10251" max="10251" width="9.28515625" style="8" customWidth="1"/>
    <col min="10252" max="10252" width="7.7109375" style="8" customWidth="1"/>
    <col min="10253" max="10253" width="13.140625" style="8" customWidth="1"/>
    <col min="10254" max="10254" width="2.42578125" style="8" customWidth="1"/>
    <col min="10255" max="10256" width="13.140625" style="8" customWidth="1"/>
    <col min="10257" max="10496" width="12.5703125" style="8"/>
    <col min="10497" max="10497" width="30.85546875" style="8" customWidth="1"/>
    <col min="10498" max="10502" width="15.7109375" style="8" customWidth="1"/>
    <col min="10503" max="10505" width="11.7109375" style="8" customWidth="1"/>
    <col min="10506" max="10506" width="11.140625" style="8" customWidth="1"/>
    <col min="10507" max="10507" width="9.28515625" style="8" customWidth="1"/>
    <col min="10508" max="10508" width="7.7109375" style="8" customWidth="1"/>
    <col min="10509" max="10509" width="13.140625" style="8" customWidth="1"/>
    <col min="10510" max="10510" width="2.42578125" style="8" customWidth="1"/>
    <col min="10511" max="10512" width="13.140625" style="8" customWidth="1"/>
    <col min="10513" max="10752" width="12.5703125" style="8"/>
    <col min="10753" max="10753" width="30.85546875" style="8" customWidth="1"/>
    <col min="10754" max="10758" width="15.7109375" style="8" customWidth="1"/>
    <col min="10759" max="10761" width="11.7109375" style="8" customWidth="1"/>
    <col min="10762" max="10762" width="11.140625" style="8" customWidth="1"/>
    <col min="10763" max="10763" width="9.28515625" style="8" customWidth="1"/>
    <col min="10764" max="10764" width="7.7109375" style="8" customWidth="1"/>
    <col min="10765" max="10765" width="13.140625" style="8" customWidth="1"/>
    <col min="10766" max="10766" width="2.42578125" style="8" customWidth="1"/>
    <col min="10767" max="10768" width="13.140625" style="8" customWidth="1"/>
    <col min="10769" max="11008" width="12.5703125" style="8"/>
    <col min="11009" max="11009" width="30.85546875" style="8" customWidth="1"/>
    <col min="11010" max="11014" width="15.7109375" style="8" customWidth="1"/>
    <col min="11015" max="11017" width="11.7109375" style="8" customWidth="1"/>
    <col min="11018" max="11018" width="11.140625" style="8" customWidth="1"/>
    <col min="11019" max="11019" width="9.28515625" style="8" customWidth="1"/>
    <col min="11020" max="11020" width="7.7109375" style="8" customWidth="1"/>
    <col min="11021" max="11021" width="13.140625" style="8" customWidth="1"/>
    <col min="11022" max="11022" width="2.42578125" style="8" customWidth="1"/>
    <col min="11023" max="11024" width="13.140625" style="8" customWidth="1"/>
    <col min="11025" max="11264" width="12.5703125" style="8"/>
    <col min="11265" max="11265" width="30.85546875" style="8" customWidth="1"/>
    <col min="11266" max="11270" width="15.7109375" style="8" customWidth="1"/>
    <col min="11271" max="11273" width="11.7109375" style="8" customWidth="1"/>
    <col min="11274" max="11274" width="11.140625" style="8" customWidth="1"/>
    <col min="11275" max="11275" width="9.28515625" style="8" customWidth="1"/>
    <col min="11276" max="11276" width="7.7109375" style="8" customWidth="1"/>
    <col min="11277" max="11277" width="13.140625" style="8" customWidth="1"/>
    <col min="11278" max="11278" width="2.42578125" style="8" customWidth="1"/>
    <col min="11279" max="11280" width="13.140625" style="8" customWidth="1"/>
    <col min="11281" max="11520" width="12.5703125" style="8"/>
    <col min="11521" max="11521" width="30.85546875" style="8" customWidth="1"/>
    <col min="11522" max="11526" width="15.7109375" style="8" customWidth="1"/>
    <col min="11527" max="11529" width="11.7109375" style="8" customWidth="1"/>
    <col min="11530" max="11530" width="11.140625" style="8" customWidth="1"/>
    <col min="11531" max="11531" width="9.28515625" style="8" customWidth="1"/>
    <col min="11532" max="11532" width="7.7109375" style="8" customWidth="1"/>
    <col min="11533" max="11533" width="13.140625" style="8" customWidth="1"/>
    <col min="11534" max="11534" width="2.42578125" style="8" customWidth="1"/>
    <col min="11535" max="11536" width="13.140625" style="8" customWidth="1"/>
    <col min="11537" max="11776" width="12.5703125" style="8"/>
    <col min="11777" max="11777" width="30.85546875" style="8" customWidth="1"/>
    <col min="11778" max="11782" width="15.7109375" style="8" customWidth="1"/>
    <col min="11783" max="11785" width="11.7109375" style="8" customWidth="1"/>
    <col min="11786" max="11786" width="11.140625" style="8" customWidth="1"/>
    <col min="11787" max="11787" width="9.28515625" style="8" customWidth="1"/>
    <col min="11788" max="11788" width="7.7109375" style="8" customWidth="1"/>
    <col min="11789" max="11789" width="13.140625" style="8" customWidth="1"/>
    <col min="11790" max="11790" width="2.42578125" style="8" customWidth="1"/>
    <col min="11791" max="11792" width="13.140625" style="8" customWidth="1"/>
    <col min="11793" max="12032" width="12.5703125" style="8"/>
    <col min="12033" max="12033" width="30.85546875" style="8" customWidth="1"/>
    <col min="12034" max="12038" width="15.7109375" style="8" customWidth="1"/>
    <col min="12039" max="12041" width="11.7109375" style="8" customWidth="1"/>
    <col min="12042" max="12042" width="11.140625" style="8" customWidth="1"/>
    <col min="12043" max="12043" width="9.28515625" style="8" customWidth="1"/>
    <col min="12044" max="12044" width="7.7109375" style="8" customWidth="1"/>
    <col min="12045" max="12045" width="13.140625" style="8" customWidth="1"/>
    <col min="12046" max="12046" width="2.42578125" style="8" customWidth="1"/>
    <col min="12047" max="12048" width="13.140625" style="8" customWidth="1"/>
    <col min="12049" max="12288" width="12.5703125" style="8"/>
    <col min="12289" max="12289" width="30.85546875" style="8" customWidth="1"/>
    <col min="12290" max="12294" width="15.7109375" style="8" customWidth="1"/>
    <col min="12295" max="12297" width="11.7109375" style="8" customWidth="1"/>
    <col min="12298" max="12298" width="11.140625" style="8" customWidth="1"/>
    <col min="12299" max="12299" width="9.28515625" style="8" customWidth="1"/>
    <col min="12300" max="12300" width="7.7109375" style="8" customWidth="1"/>
    <col min="12301" max="12301" width="13.140625" style="8" customWidth="1"/>
    <col min="12302" max="12302" width="2.42578125" style="8" customWidth="1"/>
    <col min="12303" max="12304" width="13.140625" style="8" customWidth="1"/>
    <col min="12305" max="12544" width="12.5703125" style="8"/>
    <col min="12545" max="12545" width="30.85546875" style="8" customWidth="1"/>
    <col min="12546" max="12550" width="15.7109375" style="8" customWidth="1"/>
    <col min="12551" max="12553" width="11.7109375" style="8" customWidth="1"/>
    <col min="12554" max="12554" width="11.140625" style="8" customWidth="1"/>
    <col min="12555" max="12555" width="9.28515625" style="8" customWidth="1"/>
    <col min="12556" max="12556" width="7.7109375" style="8" customWidth="1"/>
    <col min="12557" max="12557" width="13.140625" style="8" customWidth="1"/>
    <col min="12558" max="12558" width="2.42578125" style="8" customWidth="1"/>
    <col min="12559" max="12560" width="13.140625" style="8" customWidth="1"/>
    <col min="12561" max="12800" width="12.5703125" style="8"/>
    <col min="12801" max="12801" width="30.85546875" style="8" customWidth="1"/>
    <col min="12802" max="12806" width="15.7109375" style="8" customWidth="1"/>
    <col min="12807" max="12809" width="11.7109375" style="8" customWidth="1"/>
    <col min="12810" max="12810" width="11.140625" style="8" customWidth="1"/>
    <col min="12811" max="12811" width="9.28515625" style="8" customWidth="1"/>
    <col min="12812" max="12812" width="7.7109375" style="8" customWidth="1"/>
    <col min="12813" max="12813" width="13.140625" style="8" customWidth="1"/>
    <col min="12814" max="12814" width="2.42578125" style="8" customWidth="1"/>
    <col min="12815" max="12816" width="13.140625" style="8" customWidth="1"/>
    <col min="12817" max="13056" width="12.5703125" style="8"/>
    <col min="13057" max="13057" width="30.85546875" style="8" customWidth="1"/>
    <col min="13058" max="13062" width="15.7109375" style="8" customWidth="1"/>
    <col min="13063" max="13065" width="11.7109375" style="8" customWidth="1"/>
    <col min="13066" max="13066" width="11.140625" style="8" customWidth="1"/>
    <col min="13067" max="13067" width="9.28515625" style="8" customWidth="1"/>
    <col min="13068" max="13068" width="7.7109375" style="8" customWidth="1"/>
    <col min="13069" max="13069" width="13.140625" style="8" customWidth="1"/>
    <col min="13070" max="13070" width="2.42578125" style="8" customWidth="1"/>
    <col min="13071" max="13072" width="13.140625" style="8" customWidth="1"/>
    <col min="13073" max="13312" width="12.5703125" style="8"/>
    <col min="13313" max="13313" width="30.85546875" style="8" customWidth="1"/>
    <col min="13314" max="13318" width="15.7109375" style="8" customWidth="1"/>
    <col min="13319" max="13321" width="11.7109375" style="8" customWidth="1"/>
    <col min="13322" max="13322" width="11.140625" style="8" customWidth="1"/>
    <col min="13323" max="13323" width="9.28515625" style="8" customWidth="1"/>
    <col min="13324" max="13324" width="7.7109375" style="8" customWidth="1"/>
    <col min="13325" max="13325" width="13.140625" style="8" customWidth="1"/>
    <col min="13326" max="13326" width="2.42578125" style="8" customWidth="1"/>
    <col min="13327" max="13328" width="13.140625" style="8" customWidth="1"/>
    <col min="13329" max="13568" width="12.5703125" style="8"/>
    <col min="13569" max="13569" width="30.85546875" style="8" customWidth="1"/>
    <col min="13570" max="13574" width="15.7109375" style="8" customWidth="1"/>
    <col min="13575" max="13577" width="11.7109375" style="8" customWidth="1"/>
    <col min="13578" max="13578" width="11.140625" style="8" customWidth="1"/>
    <col min="13579" max="13579" width="9.28515625" style="8" customWidth="1"/>
    <col min="13580" max="13580" width="7.7109375" style="8" customWidth="1"/>
    <col min="13581" max="13581" width="13.140625" style="8" customWidth="1"/>
    <col min="13582" max="13582" width="2.42578125" style="8" customWidth="1"/>
    <col min="13583" max="13584" width="13.140625" style="8" customWidth="1"/>
    <col min="13585" max="13824" width="12.5703125" style="8"/>
    <col min="13825" max="13825" width="30.85546875" style="8" customWidth="1"/>
    <col min="13826" max="13830" width="15.7109375" style="8" customWidth="1"/>
    <col min="13831" max="13833" width="11.7109375" style="8" customWidth="1"/>
    <col min="13834" max="13834" width="11.140625" style="8" customWidth="1"/>
    <col min="13835" max="13835" width="9.28515625" style="8" customWidth="1"/>
    <col min="13836" max="13836" width="7.7109375" style="8" customWidth="1"/>
    <col min="13837" max="13837" width="13.140625" style="8" customWidth="1"/>
    <col min="13838" max="13838" width="2.42578125" style="8" customWidth="1"/>
    <col min="13839" max="13840" width="13.140625" style="8" customWidth="1"/>
    <col min="13841" max="14080" width="12.5703125" style="8"/>
    <col min="14081" max="14081" width="30.85546875" style="8" customWidth="1"/>
    <col min="14082" max="14086" width="15.7109375" style="8" customWidth="1"/>
    <col min="14087" max="14089" width="11.7109375" style="8" customWidth="1"/>
    <col min="14090" max="14090" width="11.140625" style="8" customWidth="1"/>
    <col min="14091" max="14091" width="9.28515625" style="8" customWidth="1"/>
    <col min="14092" max="14092" width="7.7109375" style="8" customWidth="1"/>
    <col min="14093" max="14093" width="13.140625" style="8" customWidth="1"/>
    <col min="14094" max="14094" width="2.42578125" style="8" customWidth="1"/>
    <col min="14095" max="14096" width="13.140625" style="8" customWidth="1"/>
    <col min="14097" max="14336" width="12.5703125" style="8"/>
    <col min="14337" max="14337" width="30.85546875" style="8" customWidth="1"/>
    <col min="14338" max="14342" width="15.7109375" style="8" customWidth="1"/>
    <col min="14343" max="14345" width="11.7109375" style="8" customWidth="1"/>
    <col min="14346" max="14346" width="11.140625" style="8" customWidth="1"/>
    <col min="14347" max="14347" width="9.28515625" style="8" customWidth="1"/>
    <col min="14348" max="14348" width="7.7109375" style="8" customWidth="1"/>
    <col min="14349" max="14349" width="13.140625" style="8" customWidth="1"/>
    <col min="14350" max="14350" width="2.42578125" style="8" customWidth="1"/>
    <col min="14351" max="14352" width="13.140625" style="8" customWidth="1"/>
    <col min="14353" max="14592" width="12.5703125" style="8"/>
    <col min="14593" max="14593" width="30.85546875" style="8" customWidth="1"/>
    <col min="14594" max="14598" width="15.7109375" style="8" customWidth="1"/>
    <col min="14599" max="14601" width="11.7109375" style="8" customWidth="1"/>
    <col min="14602" max="14602" width="11.140625" style="8" customWidth="1"/>
    <col min="14603" max="14603" width="9.28515625" style="8" customWidth="1"/>
    <col min="14604" max="14604" width="7.7109375" style="8" customWidth="1"/>
    <col min="14605" max="14605" width="13.140625" style="8" customWidth="1"/>
    <col min="14606" max="14606" width="2.42578125" style="8" customWidth="1"/>
    <col min="14607" max="14608" width="13.140625" style="8" customWidth="1"/>
    <col min="14609" max="14848" width="12.5703125" style="8"/>
    <col min="14849" max="14849" width="30.85546875" style="8" customWidth="1"/>
    <col min="14850" max="14854" width="15.7109375" style="8" customWidth="1"/>
    <col min="14855" max="14857" width="11.7109375" style="8" customWidth="1"/>
    <col min="14858" max="14858" width="11.140625" style="8" customWidth="1"/>
    <col min="14859" max="14859" width="9.28515625" style="8" customWidth="1"/>
    <col min="14860" max="14860" width="7.7109375" style="8" customWidth="1"/>
    <col min="14861" max="14861" width="13.140625" style="8" customWidth="1"/>
    <col min="14862" max="14862" width="2.42578125" style="8" customWidth="1"/>
    <col min="14863" max="14864" width="13.140625" style="8" customWidth="1"/>
    <col min="14865" max="15104" width="12.5703125" style="8"/>
    <col min="15105" max="15105" width="30.85546875" style="8" customWidth="1"/>
    <col min="15106" max="15110" width="15.7109375" style="8" customWidth="1"/>
    <col min="15111" max="15113" width="11.7109375" style="8" customWidth="1"/>
    <col min="15114" max="15114" width="11.140625" style="8" customWidth="1"/>
    <col min="15115" max="15115" width="9.28515625" style="8" customWidth="1"/>
    <col min="15116" max="15116" width="7.7109375" style="8" customWidth="1"/>
    <col min="15117" max="15117" width="13.140625" style="8" customWidth="1"/>
    <col min="15118" max="15118" width="2.42578125" style="8" customWidth="1"/>
    <col min="15119" max="15120" width="13.140625" style="8" customWidth="1"/>
    <col min="15121" max="15360" width="12.5703125" style="8"/>
    <col min="15361" max="15361" width="30.85546875" style="8" customWidth="1"/>
    <col min="15362" max="15366" width="15.7109375" style="8" customWidth="1"/>
    <col min="15367" max="15369" width="11.7109375" style="8" customWidth="1"/>
    <col min="15370" max="15370" width="11.140625" style="8" customWidth="1"/>
    <col min="15371" max="15371" width="9.28515625" style="8" customWidth="1"/>
    <col min="15372" max="15372" width="7.7109375" style="8" customWidth="1"/>
    <col min="15373" max="15373" width="13.140625" style="8" customWidth="1"/>
    <col min="15374" max="15374" width="2.42578125" style="8" customWidth="1"/>
    <col min="15375" max="15376" width="13.140625" style="8" customWidth="1"/>
    <col min="15377" max="15616" width="12.5703125" style="8"/>
    <col min="15617" max="15617" width="30.85546875" style="8" customWidth="1"/>
    <col min="15618" max="15622" width="15.7109375" style="8" customWidth="1"/>
    <col min="15623" max="15625" width="11.7109375" style="8" customWidth="1"/>
    <col min="15626" max="15626" width="11.140625" style="8" customWidth="1"/>
    <col min="15627" max="15627" width="9.28515625" style="8" customWidth="1"/>
    <col min="15628" max="15628" width="7.7109375" style="8" customWidth="1"/>
    <col min="15629" max="15629" width="13.140625" style="8" customWidth="1"/>
    <col min="15630" max="15630" width="2.42578125" style="8" customWidth="1"/>
    <col min="15631" max="15632" width="13.140625" style="8" customWidth="1"/>
    <col min="15633" max="15872" width="12.5703125" style="8"/>
    <col min="15873" max="15873" width="30.85546875" style="8" customWidth="1"/>
    <col min="15874" max="15878" width="15.7109375" style="8" customWidth="1"/>
    <col min="15879" max="15881" width="11.7109375" style="8" customWidth="1"/>
    <col min="15882" max="15882" width="11.140625" style="8" customWidth="1"/>
    <col min="15883" max="15883" width="9.28515625" style="8" customWidth="1"/>
    <col min="15884" max="15884" width="7.7109375" style="8" customWidth="1"/>
    <col min="15885" max="15885" width="13.140625" style="8" customWidth="1"/>
    <col min="15886" max="15886" width="2.42578125" style="8" customWidth="1"/>
    <col min="15887" max="15888" width="13.140625" style="8" customWidth="1"/>
    <col min="15889" max="16128" width="12.5703125" style="8"/>
    <col min="16129" max="16129" width="30.85546875" style="8" customWidth="1"/>
    <col min="16130" max="16134" width="15.7109375" style="8" customWidth="1"/>
    <col min="16135" max="16137" width="11.7109375" style="8" customWidth="1"/>
    <col min="16138" max="16138" width="11.140625" style="8" customWidth="1"/>
    <col min="16139" max="16139" width="9.28515625" style="8" customWidth="1"/>
    <col min="16140" max="16140" width="7.7109375" style="8" customWidth="1"/>
    <col min="16141" max="16141" width="13.140625" style="8" customWidth="1"/>
    <col min="16142" max="16142" width="2.42578125" style="8" customWidth="1"/>
    <col min="16143" max="16144" width="13.140625" style="8" customWidth="1"/>
    <col min="16145" max="16384" width="12.5703125" style="8"/>
  </cols>
  <sheetData>
    <row r="1" spans="1:22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22" s="3" customFormat="1" ht="12.75" customHeight="1" x14ac:dyDescent="0.15">
      <c r="A2" s="1" t="str">
        <f>CONCATENATE("COMUNA: ",[5]NOMBRE!B2," - ","( ",[5]NOMBRE!C2,[5]NOMBRE!D2,[5]NOMBRE!E2,[5]NOMBRE!F2,[5]NOMBRE!G2," )")</f>
        <v>COMUNA: LINARES  - ( 07401 )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22" s="3" customFormat="1" ht="12.75" customHeight="1" x14ac:dyDescent="0.2">
      <c r="A3" s="1" t="str">
        <f>CONCATENATE("ESTABLECIMIENTO: ",[5]NOMBRE!B3," - ","( ",[5]NOMBRE!C3,[5]NOMBRE!D3,[5]NOMBRE!E3,[5]NOMBRE!F3,[5]NOMBRE!G3," )")</f>
        <v>ESTABLECIMIENTO: HOSPITAL DE LINARES  - ( 16108 )</v>
      </c>
      <c r="B3" s="2"/>
      <c r="C3" s="2"/>
      <c r="D3" s="4"/>
      <c r="E3" s="2"/>
      <c r="F3" s="2"/>
      <c r="G3" s="2"/>
      <c r="H3" s="2"/>
      <c r="I3" s="2"/>
      <c r="J3" s="2"/>
      <c r="K3" s="2"/>
    </row>
    <row r="4" spans="1:22" s="3" customFormat="1" ht="12.75" customHeight="1" x14ac:dyDescent="0.15">
      <c r="A4" s="1" t="str">
        <f>CONCATENATE("MES: ",[5]NOMBRE!B6," - ","( ",[5]NOMBRE!C6,[5]NOMBRE!D6," )")</f>
        <v>MES: MAYO - ( 05 )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22" s="3" customFormat="1" ht="12.75" customHeight="1" x14ac:dyDescent="0.15">
      <c r="A5" s="1" t="str">
        <f>CONCATENATE("AÑO: ",[5]NOMBRE!B7)</f>
        <v>AÑO: 2011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22" ht="39.950000000000003" customHeight="1" x14ac:dyDescent="0.2">
      <c r="A6" s="46" t="s">
        <v>1</v>
      </c>
      <c r="B6" s="46"/>
      <c r="C6" s="46"/>
      <c r="D6" s="46"/>
      <c r="E6" s="46"/>
      <c r="F6" s="46"/>
      <c r="G6" s="5"/>
      <c r="H6" s="5"/>
      <c r="I6" s="5"/>
      <c r="J6" s="6"/>
      <c r="K6" s="6"/>
      <c r="L6" s="6"/>
      <c r="M6" s="6"/>
      <c r="N6" s="7"/>
      <c r="O6" s="7"/>
      <c r="P6" s="7"/>
      <c r="Q6" s="7"/>
      <c r="R6" s="7"/>
      <c r="S6" s="7"/>
      <c r="T6" s="7"/>
      <c r="U6" s="7"/>
      <c r="V6" s="7"/>
    </row>
    <row r="7" spans="1:22" ht="45" customHeight="1" x14ac:dyDescent="0.2">
      <c r="A7" s="9" t="s">
        <v>2</v>
      </c>
      <c r="B7" s="10"/>
      <c r="C7" s="10"/>
      <c r="D7" s="10"/>
      <c r="E7" s="10"/>
      <c r="F7" s="10"/>
      <c r="G7" s="10"/>
      <c r="H7" s="10"/>
      <c r="I7" s="11"/>
    </row>
    <row r="8" spans="1:22" ht="14.25" customHeight="1" x14ac:dyDescent="0.2">
      <c r="A8" s="47" t="s">
        <v>3</v>
      </c>
      <c r="B8" s="47" t="s">
        <v>4</v>
      </c>
      <c r="C8" s="50" t="s">
        <v>5</v>
      </c>
      <c r="D8" s="50"/>
      <c r="E8" s="50"/>
      <c r="F8" s="50"/>
      <c r="H8" s="13"/>
      <c r="I8" s="13"/>
    </row>
    <row r="9" spans="1:22" ht="14.25" x14ac:dyDescent="0.2">
      <c r="A9" s="48"/>
      <c r="B9" s="48"/>
      <c r="C9" s="50" t="s">
        <v>6</v>
      </c>
      <c r="D9" s="50"/>
      <c r="E9" s="50" t="s">
        <v>7</v>
      </c>
      <c r="F9" s="50"/>
      <c r="G9" s="13"/>
      <c r="H9" s="13"/>
      <c r="I9" s="13"/>
    </row>
    <row r="10" spans="1:22" ht="21" x14ac:dyDescent="0.2">
      <c r="A10" s="49"/>
      <c r="B10" s="49"/>
      <c r="C10" s="14" t="s">
        <v>8</v>
      </c>
      <c r="D10" s="15" t="s">
        <v>9</v>
      </c>
      <c r="E10" s="14" t="s">
        <v>8</v>
      </c>
      <c r="F10" s="15" t="s">
        <v>9</v>
      </c>
      <c r="G10" s="13"/>
      <c r="H10" s="13"/>
      <c r="I10" s="13"/>
    </row>
    <row r="11" spans="1:22" ht="15.95" customHeight="1" x14ac:dyDescent="0.2">
      <c r="A11" s="16" t="s">
        <v>10</v>
      </c>
      <c r="B11" s="17">
        <f>SUM(B12:B13)</f>
        <v>0</v>
      </c>
      <c r="C11" s="18">
        <f>SUM(C12:C13)</f>
        <v>0</v>
      </c>
      <c r="D11" s="19">
        <f>SUM(D12:D13)</f>
        <v>0</v>
      </c>
      <c r="E11" s="18">
        <f>SUM(E12:E13)</f>
        <v>0</v>
      </c>
      <c r="F11" s="19">
        <f>SUM(F12:F13)</f>
        <v>0</v>
      </c>
      <c r="G11" s="13"/>
      <c r="H11" s="13"/>
      <c r="I11" s="13"/>
    </row>
    <row r="12" spans="1:22" ht="15.95" customHeight="1" x14ac:dyDescent="0.2">
      <c r="A12" s="20" t="s">
        <v>11</v>
      </c>
      <c r="B12" s="21"/>
      <c r="C12" s="21"/>
      <c r="D12" s="22"/>
      <c r="E12" s="21"/>
      <c r="F12" s="22"/>
      <c r="G12" s="13"/>
      <c r="H12" s="13"/>
      <c r="I12" s="13"/>
    </row>
    <row r="13" spans="1:22" ht="15.95" customHeight="1" x14ac:dyDescent="0.2">
      <c r="A13" s="23" t="s">
        <v>12</v>
      </c>
      <c r="B13" s="24"/>
      <c r="C13" s="24"/>
      <c r="D13" s="25"/>
      <c r="E13" s="24"/>
      <c r="F13" s="25"/>
      <c r="G13" s="13"/>
      <c r="H13" s="13"/>
      <c r="I13" s="13"/>
    </row>
    <row r="14" spans="1:22" ht="15.95" customHeight="1" x14ac:dyDescent="0.2">
      <c r="A14" s="26" t="s">
        <v>3</v>
      </c>
      <c r="B14" s="17">
        <f>SUM(B15:B20)</f>
        <v>0</v>
      </c>
      <c r="C14" s="18">
        <f>SUM(C15:C20)</f>
        <v>0</v>
      </c>
      <c r="D14" s="19">
        <f>SUM(D15:D20)</f>
        <v>0</v>
      </c>
      <c r="E14" s="18">
        <f>SUM(E15:E20)</f>
        <v>0</v>
      </c>
      <c r="F14" s="19">
        <f>SUM(F15:F20)</f>
        <v>0</v>
      </c>
      <c r="G14" s="13"/>
      <c r="H14" s="13"/>
      <c r="I14" s="13"/>
    </row>
    <row r="15" spans="1:22" ht="15.95" customHeight="1" x14ac:dyDescent="0.2">
      <c r="A15" s="27" t="s">
        <v>13</v>
      </c>
      <c r="B15" s="21"/>
      <c r="C15" s="21"/>
      <c r="D15" s="22"/>
      <c r="E15" s="21"/>
      <c r="F15" s="22"/>
      <c r="G15" s="13"/>
      <c r="H15" s="13"/>
      <c r="I15" s="13"/>
    </row>
    <row r="16" spans="1:22" ht="15.95" customHeight="1" x14ac:dyDescent="0.2">
      <c r="A16" s="28" t="s">
        <v>14</v>
      </c>
      <c r="B16" s="29"/>
      <c r="C16" s="29"/>
      <c r="D16" s="30"/>
      <c r="E16" s="29"/>
      <c r="F16" s="30"/>
      <c r="G16" s="13"/>
      <c r="H16" s="13"/>
      <c r="I16" s="13"/>
    </row>
    <row r="17" spans="1:9" ht="15.95" customHeight="1" x14ac:dyDescent="0.2">
      <c r="A17" s="28" t="s">
        <v>15</v>
      </c>
      <c r="B17" s="29"/>
      <c r="C17" s="29"/>
      <c r="D17" s="30"/>
      <c r="E17" s="29"/>
      <c r="F17" s="30"/>
      <c r="G17" s="13"/>
      <c r="H17" s="13"/>
      <c r="I17" s="13"/>
    </row>
    <row r="18" spans="1:9" ht="15.95" customHeight="1" x14ac:dyDescent="0.2">
      <c r="A18" s="28" t="s">
        <v>16</v>
      </c>
      <c r="B18" s="29"/>
      <c r="C18" s="29"/>
      <c r="D18" s="30"/>
      <c r="E18" s="29"/>
      <c r="F18" s="30"/>
      <c r="G18" s="13"/>
      <c r="H18" s="13"/>
      <c r="I18" s="13"/>
    </row>
    <row r="19" spans="1:9" ht="15.95" customHeight="1" x14ac:dyDescent="0.2">
      <c r="A19" s="28" t="s">
        <v>17</v>
      </c>
      <c r="B19" s="29"/>
      <c r="C19" s="29"/>
      <c r="D19" s="30"/>
      <c r="E19" s="29"/>
      <c r="F19" s="30"/>
      <c r="G19" s="13"/>
      <c r="H19" s="13"/>
      <c r="I19" s="13"/>
    </row>
    <row r="20" spans="1:9" ht="15.95" customHeight="1" x14ac:dyDescent="0.2">
      <c r="A20" s="31" t="s">
        <v>18</v>
      </c>
      <c r="B20" s="24"/>
      <c r="C20" s="24"/>
      <c r="D20" s="25"/>
      <c r="E20" s="24"/>
      <c r="F20" s="25"/>
      <c r="G20" s="13"/>
      <c r="H20" s="13"/>
      <c r="I20" s="13"/>
    </row>
    <row r="21" spans="1:9" ht="30" customHeight="1" x14ac:dyDescent="0.2">
      <c r="A21" s="9" t="s">
        <v>19</v>
      </c>
      <c r="B21" s="32"/>
      <c r="C21" s="33"/>
      <c r="D21" s="33"/>
      <c r="E21" s="33"/>
      <c r="F21" s="33"/>
      <c r="G21" s="33"/>
      <c r="H21" s="33"/>
      <c r="I21" s="33"/>
    </row>
    <row r="22" spans="1:9" ht="33" customHeight="1" x14ac:dyDescent="0.2">
      <c r="A22" s="47" t="s">
        <v>20</v>
      </c>
      <c r="B22" s="51" t="s">
        <v>4</v>
      </c>
      <c r="C22" s="53" t="s">
        <v>5</v>
      </c>
      <c r="D22" s="54"/>
      <c r="E22" s="34"/>
      <c r="G22" s="13"/>
      <c r="H22" s="13"/>
      <c r="I22" s="13"/>
    </row>
    <row r="23" spans="1:9" ht="14.25" x14ac:dyDescent="0.2">
      <c r="A23" s="49"/>
      <c r="B23" s="52"/>
      <c r="C23" s="35" t="s">
        <v>6</v>
      </c>
      <c r="D23" s="36" t="s">
        <v>7</v>
      </c>
      <c r="E23" s="34"/>
      <c r="G23" s="13"/>
      <c r="H23" s="13"/>
      <c r="I23" s="13"/>
    </row>
    <row r="24" spans="1:9" ht="14.25" x14ac:dyDescent="0.2">
      <c r="A24" s="37" t="s">
        <v>21</v>
      </c>
      <c r="B24" s="18">
        <f>SUM(B25:B93)</f>
        <v>6468</v>
      </c>
      <c r="C24" s="18">
        <f>SUM(C25:C93)</f>
        <v>1464.76187</v>
      </c>
      <c r="D24" s="19">
        <f>SUM(D25:D93)</f>
        <v>1295.5119043330001</v>
      </c>
      <c r="F24" s="13"/>
      <c r="G24" s="13"/>
      <c r="H24" s="13"/>
      <c r="I24" s="13"/>
    </row>
    <row r="25" spans="1:9" ht="14.25" x14ac:dyDescent="0.2">
      <c r="A25" s="38" t="s">
        <v>13</v>
      </c>
      <c r="B25" s="21">
        <v>704</v>
      </c>
      <c r="C25" s="21">
        <v>28</v>
      </c>
      <c r="D25" s="22">
        <v>25.5</v>
      </c>
      <c r="F25" s="13"/>
      <c r="G25" s="13"/>
      <c r="H25" s="13"/>
      <c r="I25" s="13"/>
    </row>
    <row r="26" spans="1:9" ht="14.25" x14ac:dyDescent="0.2">
      <c r="A26" s="39" t="s">
        <v>16</v>
      </c>
      <c r="B26" s="29">
        <v>1100</v>
      </c>
      <c r="C26" s="29">
        <v>86.5</v>
      </c>
      <c r="D26" s="30">
        <v>70.25</v>
      </c>
      <c r="F26" s="13"/>
      <c r="G26" s="13"/>
      <c r="H26" s="13"/>
      <c r="I26" s="13"/>
    </row>
    <row r="27" spans="1:9" ht="14.25" x14ac:dyDescent="0.2">
      <c r="A27" s="39" t="s">
        <v>22</v>
      </c>
      <c r="B27" s="29">
        <v>220</v>
      </c>
      <c r="C27" s="29">
        <v>34</v>
      </c>
      <c r="D27" s="30">
        <v>36</v>
      </c>
      <c r="F27" s="13"/>
      <c r="G27" s="13"/>
      <c r="H27" s="13"/>
      <c r="I27" s="13"/>
    </row>
    <row r="28" spans="1:9" ht="14.25" x14ac:dyDescent="0.2">
      <c r="A28" s="39" t="s">
        <v>23</v>
      </c>
      <c r="B28" s="29"/>
      <c r="C28" s="29">
        <v>69.25</v>
      </c>
      <c r="D28" s="30">
        <v>54</v>
      </c>
      <c r="F28" s="13"/>
      <c r="G28" s="13"/>
      <c r="H28" s="13"/>
      <c r="I28" s="13"/>
    </row>
    <row r="29" spans="1:9" ht="14.25" x14ac:dyDescent="0.2">
      <c r="A29" s="39" t="s">
        <v>24</v>
      </c>
      <c r="B29" s="29"/>
      <c r="C29" s="29">
        <v>33.75</v>
      </c>
      <c r="D29" s="30">
        <v>35.25</v>
      </c>
      <c r="F29" s="13"/>
      <c r="G29" s="13"/>
      <c r="H29" s="13"/>
      <c r="I29" s="13"/>
    </row>
    <row r="30" spans="1:9" ht="14.25" x14ac:dyDescent="0.2">
      <c r="A30" s="39" t="s">
        <v>25</v>
      </c>
      <c r="B30" s="29">
        <v>44</v>
      </c>
      <c r="C30" s="29">
        <v>22.5</v>
      </c>
      <c r="D30" s="30">
        <v>19.25</v>
      </c>
      <c r="F30" s="13"/>
      <c r="G30" s="13"/>
      <c r="H30" s="13"/>
      <c r="I30" s="13"/>
    </row>
    <row r="31" spans="1:9" ht="14.25" x14ac:dyDescent="0.2">
      <c r="A31" s="39" t="s">
        <v>26</v>
      </c>
      <c r="B31" s="29">
        <v>264</v>
      </c>
      <c r="C31" s="29">
        <v>118.25</v>
      </c>
      <c r="D31" s="30">
        <v>81.25</v>
      </c>
      <c r="F31" s="13"/>
      <c r="G31" s="13"/>
      <c r="H31" s="13"/>
      <c r="I31" s="13"/>
    </row>
    <row r="32" spans="1:9" ht="14.25" x14ac:dyDescent="0.2">
      <c r="A32" s="39" t="s">
        <v>27</v>
      </c>
      <c r="B32" s="29"/>
      <c r="C32" s="29">
        <v>9.5</v>
      </c>
      <c r="D32" s="30">
        <v>7.75</v>
      </c>
      <c r="F32" s="13"/>
      <c r="G32" s="13"/>
      <c r="H32" s="13"/>
      <c r="I32" s="13"/>
    </row>
    <row r="33" spans="1:9" ht="14.25" x14ac:dyDescent="0.2">
      <c r="A33" s="39" t="s">
        <v>28</v>
      </c>
      <c r="B33" s="29"/>
      <c r="C33" s="29">
        <v>38.75</v>
      </c>
      <c r="D33" s="30">
        <v>30.5</v>
      </c>
      <c r="F33" s="13"/>
      <c r="G33" s="13"/>
      <c r="H33" s="13"/>
      <c r="I33" s="13"/>
    </row>
    <row r="34" spans="1:9" ht="14.25" x14ac:dyDescent="0.2">
      <c r="A34" s="39" t="s">
        <v>29</v>
      </c>
      <c r="B34" s="29"/>
      <c r="C34" s="29">
        <v>4.5</v>
      </c>
      <c r="D34" s="30">
        <v>4.5</v>
      </c>
      <c r="F34" s="13"/>
      <c r="G34" s="13"/>
      <c r="H34" s="13"/>
      <c r="I34" s="13"/>
    </row>
    <row r="35" spans="1:9" ht="14.25" x14ac:dyDescent="0.2">
      <c r="A35" s="39" t="s">
        <v>30</v>
      </c>
      <c r="B35" s="29">
        <v>176</v>
      </c>
      <c r="C35" s="29">
        <v>29.75</v>
      </c>
      <c r="D35" s="30">
        <v>19.75</v>
      </c>
      <c r="F35" s="13"/>
      <c r="G35" s="13"/>
      <c r="H35" s="13"/>
      <c r="I35" s="13"/>
    </row>
    <row r="36" spans="1:9" ht="14.25" x14ac:dyDescent="0.2">
      <c r="A36" s="39" t="s">
        <v>31</v>
      </c>
      <c r="B36" s="29"/>
      <c r="C36" s="29"/>
      <c r="D36" s="30"/>
      <c r="F36" s="13"/>
      <c r="G36" s="13"/>
      <c r="H36" s="13"/>
      <c r="I36" s="13"/>
    </row>
    <row r="37" spans="1:9" ht="14.25" x14ac:dyDescent="0.2">
      <c r="A37" s="39" t="s">
        <v>32</v>
      </c>
      <c r="B37" s="29"/>
      <c r="C37" s="29"/>
      <c r="D37" s="30"/>
      <c r="F37" s="13"/>
      <c r="G37" s="13"/>
      <c r="H37" s="13"/>
      <c r="I37" s="13"/>
    </row>
    <row r="38" spans="1:9" ht="14.25" x14ac:dyDescent="0.2">
      <c r="A38" s="39" t="s">
        <v>33</v>
      </c>
      <c r="B38" s="29"/>
      <c r="C38" s="29"/>
      <c r="D38" s="30"/>
      <c r="F38" s="13"/>
      <c r="G38" s="13"/>
      <c r="H38" s="13"/>
      <c r="I38" s="13"/>
    </row>
    <row r="39" spans="1:9" ht="14.25" x14ac:dyDescent="0.2">
      <c r="A39" s="39" t="s">
        <v>34</v>
      </c>
      <c r="B39" s="29"/>
      <c r="C39" s="29"/>
      <c r="D39" s="30"/>
      <c r="F39" s="13"/>
      <c r="G39" s="13"/>
      <c r="H39" s="13"/>
      <c r="I39" s="13"/>
    </row>
    <row r="40" spans="1:9" ht="14.25" x14ac:dyDescent="0.2">
      <c r="A40" s="39" t="s">
        <v>35</v>
      </c>
      <c r="B40" s="29"/>
      <c r="C40" s="29"/>
      <c r="D40" s="30"/>
      <c r="F40" s="13"/>
      <c r="G40" s="13"/>
      <c r="H40" s="13"/>
      <c r="I40" s="13"/>
    </row>
    <row r="41" spans="1:9" ht="14.25" x14ac:dyDescent="0.2">
      <c r="A41" s="39" t="s">
        <v>36</v>
      </c>
      <c r="B41" s="29"/>
      <c r="C41" s="29"/>
      <c r="D41" s="30"/>
      <c r="F41" s="13"/>
      <c r="G41" s="13"/>
      <c r="H41" s="13"/>
      <c r="I41" s="13"/>
    </row>
    <row r="42" spans="1:9" ht="14.25" x14ac:dyDescent="0.2">
      <c r="A42" s="39" t="s">
        <v>37</v>
      </c>
      <c r="B42" s="29"/>
      <c r="C42" s="29">
        <v>17.5</v>
      </c>
      <c r="D42" s="30">
        <v>12.75</v>
      </c>
      <c r="F42" s="13"/>
      <c r="G42" s="13"/>
      <c r="H42" s="13"/>
      <c r="I42" s="13"/>
    </row>
    <row r="43" spans="1:9" ht="14.25" x14ac:dyDescent="0.2">
      <c r="A43" s="39" t="s">
        <v>38</v>
      </c>
      <c r="B43" s="29">
        <v>88</v>
      </c>
      <c r="C43" s="29">
        <v>19.5</v>
      </c>
      <c r="D43" s="30">
        <v>15.75</v>
      </c>
      <c r="F43" s="13"/>
      <c r="G43" s="13"/>
      <c r="H43" s="13"/>
      <c r="I43" s="13"/>
    </row>
    <row r="44" spans="1:9" ht="14.25" x14ac:dyDescent="0.2">
      <c r="A44" s="39" t="s">
        <v>39</v>
      </c>
      <c r="B44" s="29"/>
      <c r="C44" s="29"/>
      <c r="D44" s="30"/>
      <c r="F44" s="13"/>
      <c r="G44" s="13"/>
      <c r="H44" s="13"/>
      <c r="I44" s="13"/>
    </row>
    <row r="45" spans="1:9" ht="14.25" x14ac:dyDescent="0.2">
      <c r="A45" s="39" t="s">
        <v>40</v>
      </c>
      <c r="B45" s="29"/>
      <c r="C45" s="29"/>
      <c r="D45" s="30"/>
      <c r="F45" s="13"/>
      <c r="G45" s="13"/>
      <c r="H45" s="13"/>
      <c r="I45" s="13"/>
    </row>
    <row r="46" spans="1:9" ht="14.25" x14ac:dyDescent="0.2">
      <c r="A46" s="39" t="s">
        <v>41</v>
      </c>
      <c r="B46" s="29"/>
      <c r="C46" s="29"/>
      <c r="D46" s="30"/>
      <c r="F46" s="13"/>
      <c r="G46" s="13"/>
      <c r="H46" s="13"/>
      <c r="I46" s="13"/>
    </row>
    <row r="47" spans="1:9" ht="14.25" x14ac:dyDescent="0.2">
      <c r="A47" s="39" t="s">
        <v>42</v>
      </c>
      <c r="B47" s="29"/>
      <c r="C47" s="29"/>
      <c r="D47" s="30"/>
      <c r="F47" s="13"/>
      <c r="G47" s="13"/>
      <c r="H47" s="13"/>
      <c r="I47" s="13"/>
    </row>
    <row r="48" spans="1:9" ht="14.25" x14ac:dyDescent="0.2">
      <c r="A48" s="39" t="s">
        <v>43</v>
      </c>
      <c r="B48" s="29"/>
      <c r="C48" s="29"/>
      <c r="D48" s="30"/>
      <c r="F48" s="13"/>
      <c r="G48" s="13"/>
      <c r="H48" s="13"/>
      <c r="I48" s="13"/>
    </row>
    <row r="49" spans="1:9" ht="21.75" x14ac:dyDescent="0.2">
      <c r="A49" s="40" t="s">
        <v>44</v>
      </c>
      <c r="B49" s="29"/>
      <c r="C49" s="29"/>
      <c r="D49" s="30"/>
      <c r="F49" s="13"/>
      <c r="G49" s="13"/>
      <c r="H49" s="13"/>
      <c r="I49" s="13"/>
    </row>
    <row r="50" spans="1:9" ht="21.75" x14ac:dyDescent="0.2">
      <c r="A50" s="40" t="s">
        <v>45</v>
      </c>
      <c r="B50" s="29"/>
      <c r="C50" s="29">
        <v>9</v>
      </c>
      <c r="D50" s="30">
        <v>6.75</v>
      </c>
      <c r="F50" s="13"/>
      <c r="G50" s="13"/>
      <c r="H50" s="13"/>
      <c r="I50" s="13"/>
    </row>
    <row r="51" spans="1:9" ht="14.25" x14ac:dyDescent="0.2">
      <c r="A51" s="40" t="s">
        <v>46</v>
      </c>
      <c r="B51" s="29"/>
      <c r="C51" s="29">
        <v>4</v>
      </c>
      <c r="D51" s="30">
        <v>2.25</v>
      </c>
      <c r="F51" s="13"/>
      <c r="G51" s="13"/>
      <c r="H51" s="13"/>
      <c r="I51" s="13"/>
    </row>
    <row r="52" spans="1:9" ht="14.25" x14ac:dyDescent="0.2">
      <c r="A52" s="39" t="s">
        <v>47</v>
      </c>
      <c r="B52" s="29"/>
      <c r="C52" s="29"/>
      <c r="D52" s="30"/>
      <c r="F52" s="13"/>
      <c r="G52" s="13"/>
      <c r="H52" s="13"/>
      <c r="I52" s="13"/>
    </row>
    <row r="53" spans="1:9" ht="14.25" x14ac:dyDescent="0.2">
      <c r="A53" s="39" t="s">
        <v>48</v>
      </c>
      <c r="B53" s="29"/>
      <c r="C53" s="29"/>
      <c r="D53" s="30"/>
      <c r="F53" s="13"/>
      <c r="G53" s="13"/>
      <c r="H53" s="13"/>
      <c r="I53" s="13"/>
    </row>
    <row r="54" spans="1:9" ht="14.25" x14ac:dyDescent="0.2">
      <c r="A54" s="39" t="s">
        <v>49</v>
      </c>
      <c r="B54" s="29"/>
      <c r="C54" s="29"/>
      <c r="D54" s="30"/>
      <c r="F54" s="13"/>
      <c r="G54" s="13"/>
      <c r="H54" s="13"/>
      <c r="I54" s="13"/>
    </row>
    <row r="55" spans="1:9" ht="14.25" x14ac:dyDescent="0.2">
      <c r="A55" s="39" t="s">
        <v>50</v>
      </c>
      <c r="B55" s="29"/>
      <c r="C55" s="29">
        <v>35.333329999999997</v>
      </c>
      <c r="D55" s="30">
        <v>55.5</v>
      </c>
      <c r="F55" s="13"/>
      <c r="G55" s="13"/>
      <c r="H55" s="13"/>
      <c r="I55" s="13"/>
    </row>
    <row r="56" spans="1:9" ht="14.25" x14ac:dyDescent="0.2">
      <c r="A56" s="39" t="s">
        <v>51</v>
      </c>
      <c r="B56" s="29">
        <v>264</v>
      </c>
      <c r="C56" s="29">
        <v>61.928570000000001</v>
      </c>
      <c r="D56" s="30">
        <v>55.928570999999998</v>
      </c>
      <c r="F56" s="13"/>
      <c r="G56" s="13"/>
      <c r="H56" s="13"/>
      <c r="I56" s="13"/>
    </row>
    <row r="57" spans="1:9" ht="14.25" x14ac:dyDescent="0.2">
      <c r="A57" s="39" t="s">
        <v>52</v>
      </c>
      <c r="B57" s="29"/>
      <c r="C57" s="29"/>
      <c r="D57" s="30"/>
      <c r="F57" s="13"/>
      <c r="G57" s="13"/>
      <c r="H57" s="13"/>
      <c r="I57" s="13"/>
    </row>
    <row r="58" spans="1:9" ht="14.25" x14ac:dyDescent="0.2">
      <c r="A58" s="39" t="s">
        <v>53</v>
      </c>
      <c r="B58" s="29"/>
      <c r="C58" s="29">
        <v>27</v>
      </c>
      <c r="D58" s="30">
        <v>25.75</v>
      </c>
      <c r="F58" s="13"/>
      <c r="G58" s="13"/>
      <c r="H58" s="13"/>
      <c r="I58" s="13"/>
    </row>
    <row r="59" spans="1:9" ht="14.25" x14ac:dyDescent="0.2">
      <c r="A59" s="39" t="s">
        <v>54</v>
      </c>
      <c r="B59" s="29"/>
      <c r="C59" s="29"/>
      <c r="D59" s="30"/>
      <c r="F59" s="13"/>
      <c r="G59" s="13"/>
      <c r="H59" s="13"/>
      <c r="I59" s="13"/>
    </row>
    <row r="60" spans="1:9" ht="14.25" x14ac:dyDescent="0.2">
      <c r="A60" s="39" t="s">
        <v>55</v>
      </c>
      <c r="B60" s="29">
        <v>44</v>
      </c>
      <c r="C60" s="29">
        <v>87</v>
      </c>
      <c r="D60" s="30">
        <v>89</v>
      </c>
      <c r="F60" s="13"/>
      <c r="G60" s="13"/>
      <c r="H60" s="13"/>
      <c r="I60" s="13"/>
    </row>
    <row r="61" spans="1:9" ht="14.25" x14ac:dyDescent="0.2">
      <c r="A61" s="39" t="s">
        <v>56</v>
      </c>
      <c r="B61" s="29"/>
      <c r="C61" s="29"/>
      <c r="D61" s="30"/>
      <c r="F61" s="13"/>
      <c r="G61" s="13"/>
      <c r="H61" s="13"/>
      <c r="I61" s="13"/>
    </row>
    <row r="62" spans="1:9" ht="14.25" x14ac:dyDescent="0.2">
      <c r="A62" s="39" t="s">
        <v>57</v>
      </c>
      <c r="B62" s="29"/>
      <c r="C62" s="29"/>
      <c r="D62" s="30"/>
      <c r="F62" s="13"/>
      <c r="G62" s="13"/>
      <c r="H62" s="13"/>
      <c r="I62" s="13"/>
    </row>
    <row r="63" spans="1:9" ht="14.25" x14ac:dyDescent="0.2">
      <c r="A63" s="39" t="s">
        <v>58</v>
      </c>
      <c r="B63" s="29">
        <v>88</v>
      </c>
      <c r="C63" s="29">
        <v>26.5</v>
      </c>
      <c r="D63" s="30">
        <v>24.75</v>
      </c>
      <c r="F63" s="13"/>
      <c r="G63" s="13"/>
      <c r="H63" s="13"/>
      <c r="I63" s="13"/>
    </row>
    <row r="64" spans="1:9" ht="14.25" x14ac:dyDescent="0.2">
      <c r="A64" s="39" t="s">
        <v>59</v>
      </c>
      <c r="B64" s="29">
        <v>836</v>
      </c>
      <c r="C64" s="29">
        <v>100</v>
      </c>
      <c r="D64" s="30">
        <v>82.25</v>
      </c>
      <c r="F64" s="13"/>
      <c r="G64" s="13"/>
      <c r="H64" s="13"/>
      <c r="I64" s="13"/>
    </row>
    <row r="65" spans="1:9" ht="14.25" x14ac:dyDescent="0.2">
      <c r="A65" s="39" t="s">
        <v>60</v>
      </c>
      <c r="B65" s="29"/>
      <c r="C65" s="29"/>
      <c r="D65" s="30"/>
      <c r="F65" s="13"/>
      <c r="G65" s="13"/>
      <c r="H65" s="13"/>
      <c r="I65" s="13"/>
    </row>
    <row r="66" spans="1:9" ht="14.25" x14ac:dyDescent="0.2">
      <c r="A66" s="39" t="s">
        <v>61</v>
      </c>
      <c r="B66" s="29"/>
      <c r="C66" s="29"/>
      <c r="D66" s="30"/>
      <c r="F66" s="13"/>
      <c r="G66" s="13"/>
      <c r="H66" s="13"/>
      <c r="I66" s="13"/>
    </row>
    <row r="67" spans="1:9" ht="14.25" x14ac:dyDescent="0.2">
      <c r="A67" s="39" t="s">
        <v>62</v>
      </c>
      <c r="B67" s="29">
        <v>176</v>
      </c>
      <c r="C67" s="29">
        <v>41.25</v>
      </c>
      <c r="D67" s="30">
        <v>44</v>
      </c>
      <c r="F67" s="13"/>
      <c r="G67" s="13"/>
      <c r="H67" s="13"/>
      <c r="I67" s="13"/>
    </row>
    <row r="68" spans="1:9" ht="14.25" x14ac:dyDescent="0.2">
      <c r="A68" s="39" t="s">
        <v>63</v>
      </c>
      <c r="B68" s="29"/>
      <c r="C68" s="29"/>
      <c r="D68" s="30"/>
      <c r="F68" s="13"/>
      <c r="G68" s="13"/>
      <c r="H68" s="13"/>
      <c r="I68" s="13"/>
    </row>
    <row r="69" spans="1:9" ht="14.25" x14ac:dyDescent="0.2">
      <c r="A69" s="39" t="s">
        <v>64</v>
      </c>
      <c r="B69" s="29"/>
      <c r="C69" s="29"/>
      <c r="D69" s="30"/>
      <c r="F69" s="13"/>
      <c r="G69" s="13"/>
      <c r="H69" s="13"/>
      <c r="I69" s="13"/>
    </row>
    <row r="70" spans="1:9" ht="14.25" x14ac:dyDescent="0.2">
      <c r="A70" s="39" t="s">
        <v>65</v>
      </c>
      <c r="B70" s="29"/>
      <c r="C70" s="29"/>
      <c r="D70" s="30"/>
      <c r="F70" s="13"/>
      <c r="G70" s="13"/>
      <c r="H70" s="13"/>
      <c r="I70" s="13"/>
    </row>
    <row r="71" spans="1:9" ht="14.25" x14ac:dyDescent="0.2">
      <c r="A71" s="39" t="s">
        <v>66</v>
      </c>
      <c r="B71" s="29"/>
      <c r="C71" s="29"/>
      <c r="D71" s="30"/>
      <c r="F71" s="13"/>
      <c r="G71" s="13"/>
      <c r="H71" s="13"/>
      <c r="I71" s="13"/>
    </row>
    <row r="72" spans="1:9" ht="14.25" x14ac:dyDescent="0.2">
      <c r="A72" s="39" t="s">
        <v>67</v>
      </c>
      <c r="B72" s="29"/>
      <c r="C72" s="29"/>
      <c r="D72" s="30"/>
      <c r="F72" s="13"/>
      <c r="G72" s="13"/>
      <c r="H72" s="13"/>
      <c r="I72" s="13"/>
    </row>
    <row r="73" spans="1:9" ht="14.25" x14ac:dyDescent="0.2">
      <c r="A73" s="39" t="s">
        <v>68</v>
      </c>
      <c r="B73" s="29"/>
      <c r="C73" s="29"/>
      <c r="D73" s="30"/>
      <c r="F73" s="13"/>
      <c r="G73" s="13"/>
      <c r="H73" s="13"/>
      <c r="I73" s="13"/>
    </row>
    <row r="74" spans="1:9" ht="14.25" x14ac:dyDescent="0.2">
      <c r="A74" s="39" t="s">
        <v>69</v>
      </c>
      <c r="B74" s="29"/>
      <c r="C74" s="29"/>
      <c r="D74" s="30"/>
      <c r="F74" s="13"/>
      <c r="G74" s="13"/>
      <c r="H74" s="13"/>
      <c r="I74" s="13"/>
    </row>
    <row r="75" spans="1:9" ht="14.25" x14ac:dyDescent="0.2">
      <c r="A75" s="39" t="s">
        <v>70</v>
      </c>
      <c r="B75" s="29"/>
      <c r="C75" s="29"/>
      <c r="D75" s="30"/>
      <c r="F75" s="13"/>
      <c r="G75" s="13"/>
      <c r="H75" s="13"/>
      <c r="I75" s="13"/>
    </row>
    <row r="76" spans="1:9" ht="14.25" x14ac:dyDescent="0.2">
      <c r="A76" s="39" t="s">
        <v>71</v>
      </c>
      <c r="B76" s="29"/>
      <c r="C76" s="29"/>
      <c r="D76" s="30"/>
      <c r="F76" s="13"/>
      <c r="G76" s="13"/>
      <c r="H76" s="13"/>
      <c r="I76" s="13"/>
    </row>
    <row r="77" spans="1:9" ht="14.25" x14ac:dyDescent="0.2">
      <c r="A77" s="39" t="s">
        <v>72</v>
      </c>
      <c r="B77" s="29"/>
      <c r="C77" s="29"/>
      <c r="D77" s="30"/>
      <c r="F77" s="13"/>
      <c r="G77" s="13"/>
      <c r="H77" s="13"/>
      <c r="I77" s="13"/>
    </row>
    <row r="78" spans="1:9" ht="14.25" x14ac:dyDescent="0.2">
      <c r="A78" s="39" t="s">
        <v>73</v>
      </c>
      <c r="B78" s="29"/>
      <c r="C78" s="29"/>
      <c r="D78" s="30"/>
      <c r="F78" s="13"/>
      <c r="G78" s="13"/>
      <c r="H78" s="13"/>
      <c r="I78" s="13"/>
    </row>
    <row r="79" spans="1:9" ht="14.25" x14ac:dyDescent="0.2">
      <c r="A79" s="39" t="s">
        <v>74</v>
      </c>
      <c r="B79" s="29"/>
      <c r="C79" s="29"/>
      <c r="D79" s="30"/>
      <c r="F79" s="13"/>
      <c r="G79" s="13"/>
      <c r="H79" s="13"/>
      <c r="I79" s="13"/>
    </row>
    <row r="80" spans="1:9" ht="14.25" x14ac:dyDescent="0.2">
      <c r="A80" s="39" t="s">
        <v>75</v>
      </c>
      <c r="B80" s="29"/>
      <c r="C80" s="29"/>
      <c r="D80" s="30"/>
      <c r="F80" s="13"/>
      <c r="G80" s="13"/>
      <c r="H80" s="13"/>
      <c r="I80" s="13"/>
    </row>
    <row r="81" spans="1:9" ht="14.25" x14ac:dyDescent="0.2">
      <c r="A81" s="39" t="s">
        <v>76</v>
      </c>
      <c r="B81" s="29">
        <v>352</v>
      </c>
      <c r="C81" s="29"/>
      <c r="D81" s="30"/>
      <c r="F81" s="13"/>
      <c r="G81" s="13"/>
      <c r="H81" s="13"/>
      <c r="I81" s="13"/>
    </row>
    <row r="82" spans="1:9" ht="14.25" x14ac:dyDescent="0.2">
      <c r="A82" s="39" t="s">
        <v>77</v>
      </c>
      <c r="B82" s="29"/>
      <c r="C82" s="29"/>
      <c r="D82" s="30"/>
      <c r="F82" s="13"/>
      <c r="G82" s="13"/>
      <c r="H82" s="13"/>
      <c r="I82" s="13"/>
    </row>
    <row r="83" spans="1:9" ht="14.25" x14ac:dyDescent="0.2">
      <c r="A83" s="39" t="s">
        <v>78</v>
      </c>
      <c r="B83" s="29">
        <v>1100</v>
      </c>
      <c r="C83" s="29">
        <v>108.83329999999999</v>
      </c>
      <c r="D83" s="30">
        <v>82</v>
      </c>
      <c r="F83" s="13"/>
      <c r="G83" s="13"/>
      <c r="H83" s="13"/>
      <c r="I83" s="13"/>
    </row>
    <row r="84" spans="1:9" ht="14.25" x14ac:dyDescent="0.2">
      <c r="A84" s="39" t="s">
        <v>79</v>
      </c>
      <c r="B84" s="29"/>
      <c r="C84" s="29"/>
      <c r="D84" s="30"/>
      <c r="F84" s="13"/>
      <c r="G84" s="13"/>
      <c r="H84" s="13"/>
      <c r="I84" s="13"/>
    </row>
    <row r="85" spans="1:9" ht="14.25" x14ac:dyDescent="0.2">
      <c r="A85" s="39" t="s">
        <v>80</v>
      </c>
      <c r="B85" s="29"/>
      <c r="C85" s="29">
        <f>97.66667+82</f>
        <v>179.66667000000001</v>
      </c>
      <c r="D85" s="30">
        <f>73.333333333+63.75</f>
        <v>137.08333333299998</v>
      </c>
      <c r="F85" s="13"/>
      <c r="G85" s="13"/>
      <c r="H85" s="13"/>
      <c r="I85" s="13"/>
    </row>
    <row r="86" spans="1:9" ht="14.25" x14ac:dyDescent="0.2">
      <c r="A86" s="39" t="s">
        <v>81</v>
      </c>
      <c r="B86" s="29">
        <v>88</v>
      </c>
      <c r="C86" s="29">
        <v>55.25</v>
      </c>
      <c r="D86" s="30">
        <v>58.25</v>
      </c>
      <c r="F86" s="13"/>
      <c r="G86" s="13"/>
      <c r="H86" s="13"/>
      <c r="I86" s="13"/>
    </row>
    <row r="87" spans="1:9" ht="14.25" x14ac:dyDescent="0.2">
      <c r="A87" s="39" t="s">
        <v>82</v>
      </c>
      <c r="B87" s="29">
        <v>132</v>
      </c>
      <c r="C87" s="29">
        <v>32.75</v>
      </c>
      <c r="D87" s="30">
        <v>32.75</v>
      </c>
      <c r="F87" s="13"/>
      <c r="G87" s="13"/>
      <c r="H87" s="13"/>
      <c r="I87" s="13"/>
    </row>
    <row r="88" spans="1:9" ht="14.25" x14ac:dyDescent="0.2">
      <c r="A88" s="39" t="s">
        <v>83</v>
      </c>
      <c r="B88" s="29"/>
      <c r="C88" s="29"/>
      <c r="D88" s="30"/>
      <c r="F88" s="13"/>
      <c r="G88" s="13"/>
      <c r="H88" s="13"/>
      <c r="I88" s="13"/>
    </row>
    <row r="89" spans="1:9" ht="14.25" x14ac:dyDescent="0.2">
      <c r="A89" s="39" t="s">
        <v>84</v>
      </c>
      <c r="B89" s="29">
        <v>176</v>
      </c>
      <c r="C89" s="29">
        <v>32</v>
      </c>
      <c r="D89" s="30">
        <v>26.5</v>
      </c>
      <c r="F89" s="13"/>
      <c r="G89" s="13"/>
      <c r="H89" s="13"/>
      <c r="I89" s="13"/>
    </row>
    <row r="90" spans="1:9" ht="14.25" x14ac:dyDescent="0.2">
      <c r="A90" s="39" t="s">
        <v>85</v>
      </c>
      <c r="B90" s="29">
        <v>440</v>
      </c>
      <c r="C90" s="29">
        <v>109</v>
      </c>
      <c r="D90" s="30">
        <v>105.25</v>
      </c>
      <c r="F90" s="13"/>
      <c r="G90" s="13"/>
      <c r="H90" s="13"/>
      <c r="I90" s="13"/>
    </row>
    <row r="91" spans="1:9" ht="14.25" x14ac:dyDescent="0.2">
      <c r="A91" s="39" t="s">
        <v>86</v>
      </c>
      <c r="B91" s="29"/>
      <c r="C91" s="29"/>
      <c r="D91" s="30"/>
      <c r="F91" s="13"/>
      <c r="G91" s="13"/>
      <c r="H91" s="13"/>
      <c r="I91" s="13"/>
    </row>
    <row r="92" spans="1:9" ht="14.25" x14ac:dyDescent="0.2">
      <c r="A92" s="39" t="s">
        <v>87</v>
      </c>
      <c r="B92" s="29">
        <v>176</v>
      </c>
      <c r="C92" s="29">
        <v>43.5</v>
      </c>
      <c r="D92" s="30">
        <v>55</v>
      </c>
      <c r="F92" s="13"/>
      <c r="G92" s="13"/>
      <c r="H92" s="13"/>
      <c r="I92" s="13"/>
    </row>
    <row r="93" spans="1:9" ht="14.25" x14ac:dyDescent="0.2">
      <c r="A93" s="41" t="s">
        <v>88</v>
      </c>
      <c r="B93" s="24"/>
      <c r="C93" s="24"/>
      <c r="D93" s="25"/>
      <c r="F93" s="13"/>
      <c r="G93" s="13"/>
      <c r="H93" s="13"/>
      <c r="I93" s="13"/>
    </row>
    <row r="94" spans="1:9" ht="33.75" customHeight="1" x14ac:dyDescent="0.2">
      <c r="A94" s="9" t="s">
        <v>89</v>
      </c>
      <c r="B94" s="10"/>
      <c r="C94" s="10"/>
      <c r="D94" s="10"/>
      <c r="E94" s="10"/>
      <c r="F94" s="10"/>
    </row>
    <row r="95" spans="1:9" x14ac:dyDescent="0.15">
      <c r="A95" s="47" t="s">
        <v>3</v>
      </c>
      <c r="B95" s="47" t="s">
        <v>90</v>
      </c>
      <c r="C95" s="50" t="s">
        <v>91</v>
      </c>
      <c r="D95" s="50"/>
      <c r="E95" s="50"/>
      <c r="F95" s="50"/>
    </row>
    <row r="96" spans="1:9" x14ac:dyDescent="0.15">
      <c r="A96" s="48"/>
      <c r="B96" s="48"/>
      <c r="C96" s="50" t="s">
        <v>6</v>
      </c>
      <c r="D96" s="50"/>
      <c r="E96" s="50" t="s">
        <v>7</v>
      </c>
      <c r="F96" s="50"/>
    </row>
    <row r="97" spans="1:6" ht="21" x14ac:dyDescent="0.15">
      <c r="A97" s="49"/>
      <c r="B97" s="49"/>
      <c r="C97" s="14" t="s">
        <v>8</v>
      </c>
      <c r="D97" s="15" t="s">
        <v>9</v>
      </c>
      <c r="E97" s="14" t="s">
        <v>8</v>
      </c>
      <c r="F97" s="15" t="s">
        <v>9</v>
      </c>
    </row>
    <row r="98" spans="1:6" ht="16.5" customHeight="1" x14ac:dyDescent="0.15">
      <c r="A98" s="16" t="s">
        <v>10</v>
      </c>
      <c r="B98" s="17">
        <f>SUM(B99:B99)</f>
        <v>0</v>
      </c>
      <c r="C98" s="18">
        <f>SUM(C99:C99)</f>
        <v>0</v>
      </c>
      <c r="D98" s="19">
        <f>SUM(D99:D99)</f>
        <v>0</v>
      </c>
      <c r="E98" s="18">
        <f>SUM(E99:E99)</f>
        <v>0</v>
      </c>
      <c r="F98" s="19">
        <f>SUM(F99:F99)</f>
        <v>0</v>
      </c>
    </row>
    <row r="99" spans="1:6" ht="18.75" customHeight="1" x14ac:dyDescent="0.15">
      <c r="A99" s="20" t="s">
        <v>92</v>
      </c>
      <c r="B99" s="21"/>
      <c r="C99" s="21"/>
      <c r="D99" s="22"/>
      <c r="E99" s="21"/>
      <c r="F99" s="22"/>
    </row>
    <row r="100" spans="1:6" ht="20.25" customHeight="1" x14ac:dyDescent="0.15">
      <c r="A100" s="16" t="s">
        <v>93</v>
      </c>
      <c r="B100" s="17">
        <f>SUM(B101:B101)</f>
        <v>1144</v>
      </c>
      <c r="C100" s="18">
        <f>SUM(C101:C101)</f>
        <v>972.4</v>
      </c>
      <c r="D100" s="19">
        <f>SUM(D101:D101)</f>
        <v>0</v>
      </c>
      <c r="E100" s="18">
        <f>SUM(E101:E101)</f>
        <v>972.4</v>
      </c>
      <c r="F100" s="19">
        <f>SUM(F101:F101)</f>
        <v>0</v>
      </c>
    </row>
    <row r="101" spans="1:6" ht="18.75" customHeight="1" x14ac:dyDescent="0.15">
      <c r="A101" s="42" t="s">
        <v>92</v>
      </c>
      <c r="B101" s="43">
        <v>1144</v>
      </c>
      <c r="C101" s="43">
        <v>972.4</v>
      </c>
      <c r="D101" s="44"/>
      <c r="E101" s="43">
        <v>972.4</v>
      </c>
      <c r="F101" s="44"/>
    </row>
    <row r="209" spans="1:1" hidden="1" x14ac:dyDescent="0.15">
      <c r="A209" s="45">
        <f>SUM(A7:F102)</f>
        <v>24634.147548666006</v>
      </c>
    </row>
    <row r="210" spans="1:1" hidden="1" x14ac:dyDescent="0.15"/>
  </sheetData>
  <mergeCells count="14">
    <mergeCell ref="A6:F6"/>
    <mergeCell ref="A8:A10"/>
    <mergeCell ref="B8:B10"/>
    <mergeCell ref="C8:F8"/>
    <mergeCell ref="C9:D9"/>
    <mergeCell ref="E9:F9"/>
    <mergeCell ref="A22:A23"/>
    <mergeCell ref="B22:B23"/>
    <mergeCell ref="C22:D22"/>
    <mergeCell ref="A95:A97"/>
    <mergeCell ref="B95:B97"/>
    <mergeCell ref="C95:F95"/>
    <mergeCell ref="C96:D96"/>
    <mergeCell ref="E96:F9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0"/>
  <sheetViews>
    <sheetView workbookViewId="0">
      <selection sqref="A1:XFD1048576"/>
    </sheetView>
  </sheetViews>
  <sheetFormatPr baseColWidth="10" defaultColWidth="12.5703125" defaultRowHeight="10.5" x14ac:dyDescent="0.15"/>
  <cols>
    <col min="1" max="1" width="30.85546875" style="12" customWidth="1"/>
    <col min="2" max="6" width="15.7109375" style="12" customWidth="1"/>
    <col min="7" max="9" width="11.7109375" style="12" customWidth="1"/>
    <col min="10" max="10" width="11.140625" style="12" customWidth="1"/>
    <col min="11" max="11" width="9.28515625" style="12" customWidth="1"/>
    <col min="12" max="12" width="7.7109375" style="12" customWidth="1"/>
    <col min="13" max="13" width="13.140625" style="12" customWidth="1"/>
    <col min="14" max="14" width="2.42578125" style="8" customWidth="1"/>
    <col min="15" max="16" width="13.140625" style="8" customWidth="1"/>
    <col min="17" max="256" width="12.5703125" style="8"/>
    <col min="257" max="257" width="30.85546875" style="8" customWidth="1"/>
    <col min="258" max="262" width="15.7109375" style="8" customWidth="1"/>
    <col min="263" max="265" width="11.7109375" style="8" customWidth="1"/>
    <col min="266" max="266" width="11.140625" style="8" customWidth="1"/>
    <col min="267" max="267" width="9.28515625" style="8" customWidth="1"/>
    <col min="268" max="268" width="7.7109375" style="8" customWidth="1"/>
    <col min="269" max="269" width="13.140625" style="8" customWidth="1"/>
    <col min="270" max="270" width="2.42578125" style="8" customWidth="1"/>
    <col min="271" max="272" width="13.140625" style="8" customWidth="1"/>
    <col min="273" max="512" width="12.5703125" style="8"/>
    <col min="513" max="513" width="30.85546875" style="8" customWidth="1"/>
    <col min="514" max="518" width="15.7109375" style="8" customWidth="1"/>
    <col min="519" max="521" width="11.7109375" style="8" customWidth="1"/>
    <col min="522" max="522" width="11.140625" style="8" customWidth="1"/>
    <col min="523" max="523" width="9.28515625" style="8" customWidth="1"/>
    <col min="524" max="524" width="7.7109375" style="8" customWidth="1"/>
    <col min="525" max="525" width="13.140625" style="8" customWidth="1"/>
    <col min="526" max="526" width="2.42578125" style="8" customWidth="1"/>
    <col min="527" max="528" width="13.140625" style="8" customWidth="1"/>
    <col min="529" max="768" width="12.5703125" style="8"/>
    <col min="769" max="769" width="30.85546875" style="8" customWidth="1"/>
    <col min="770" max="774" width="15.7109375" style="8" customWidth="1"/>
    <col min="775" max="777" width="11.7109375" style="8" customWidth="1"/>
    <col min="778" max="778" width="11.140625" style="8" customWidth="1"/>
    <col min="779" max="779" width="9.28515625" style="8" customWidth="1"/>
    <col min="780" max="780" width="7.7109375" style="8" customWidth="1"/>
    <col min="781" max="781" width="13.140625" style="8" customWidth="1"/>
    <col min="782" max="782" width="2.42578125" style="8" customWidth="1"/>
    <col min="783" max="784" width="13.140625" style="8" customWidth="1"/>
    <col min="785" max="1024" width="12.5703125" style="8"/>
    <col min="1025" max="1025" width="30.85546875" style="8" customWidth="1"/>
    <col min="1026" max="1030" width="15.7109375" style="8" customWidth="1"/>
    <col min="1031" max="1033" width="11.7109375" style="8" customWidth="1"/>
    <col min="1034" max="1034" width="11.140625" style="8" customWidth="1"/>
    <col min="1035" max="1035" width="9.28515625" style="8" customWidth="1"/>
    <col min="1036" max="1036" width="7.7109375" style="8" customWidth="1"/>
    <col min="1037" max="1037" width="13.140625" style="8" customWidth="1"/>
    <col min="1038" max="1038" width="2.42578125" style="8" customWidth="1"/>
    <col min="1039" max="1040" width="13.140625" style="8" customWidth="1"/>
    <col min="1041" max="1280" width="12.5703125" style="8"/>
    <col min="1281" max="1281" width="30.85546875" style="8" customWidth="1"/>
    <col min="1282" max="1286" width="15.7109375" style="8" customWidth="1"/>
    <col min="1287" max="1289" width="11.7109375" style="8" customWidth="1"/>
    <col min="1290" max="1290" width="11.140625" style="8" customWidth="1"/>
    <col min="1291" max="1291" width="9.28515625" style="8" customWidth="1"/>
    <col min="1292" max="1292" width="7.7109375" style="8" customWidth="1"/>
    <col min="1293" max="1293" width="13.140625" style="8" customWidth="1"/>
    <col min="1294" max="1294" width="2.42578125" style="8" customWidth="1"/>
    <col min="1295" max="1296" width="13.140625" style="8" customWidth="1"/>
    <col min="1297" max="1536" width="12.5703125" style="8"/>
    <col min="1537" max="1537" width="30.85546875" style="8" customWidth="1"/>
    <col min="1538" max="1542" width="15.7109375" style="8" customWidth="1"/>
    <col min="1543" max="1545" width="11.7109375" style="8" customWidth="1"/>
    <col min="1546" max="1546" width="11.140625" style="8" customWidth="1"/>
    <col min="1547" max="1547" width="9.28515625" style="8" customWidth="1"/>
    <col min="1548" max="1548" width="7.7109375" style="8" customWidth="1"/>
    <col min="1549" max="1549" width="13.140625" style="8" customWidth="1"/>
    <col min="1550" max="1550" width="2.42578125" style="8" customWidth="1"/>
    <col min="1551" max="1552" width="13.140625" style="8" customWidth="1"/>
    <col min="1553" max="1792" width="12.5703125" style="8"/>
    <col min="1793" max="1793" width="30.85546875" style="8" customWidth="1"/>
    <col min="1794" max="1798" width="15.7109375" style="8" customWidth="1"/>
    <col min="1799" max="1801" width="11.7109375" style="8" customWidth="1"/>
    <col min="1802" max="1802" width="11.140625" style="8" customWidth="1"/>
    <col min="1803" max="1803" width="9.28515625" style="8" customWidth="1"/>
    <col min="1804" max="1804" width="7.7109375" style="8" customWidth="1"/>
    <col min="1805" max="1805" width="13.140625" style="8" customWidth="1"/>
    <col min="1806" max="1806" width="2.42578125" style="8" customWidth="1"/>
    <col min="1807" max="1808" width="13.140625" style="8" customWidth="1"/>
    <col min="1809" max="2048" width="12.5703125" style="8"/>
    <col min="2049" max="2049" width="30.85546875" style="8" customWidth="1"/>
    <col min="2050" max="2054" width="15.7109375" style="8" customWidth="1"/>
    <col min="2055" max="2057" width="11.7109375" style="8" customWidth="1"/>
    <col min="2058" max="2058" width="11.140625" style="8" customWidth="1"/>
    <col min="2059" max="2059" width="9.28515625" style="8" customWidth="1"/>
    <col min="2060" max="2060" width="7.7109375" style="8" customWidth="1"/>
    <col min="2061" max="2061" width="13.140625" style="8" customWidth="1"/>
    <col min="2062" max="2062" width="2.42578125" style="8" customWidth="1"/>
    <col min="2063" max="2064" width="13.140625" style="8" customWidth="1"/>
    <col min="2065" max="2304" width="12.5703125" style="8"/>
    <col min="2305" max="2305" width="30.85546875" style="8" customWidth="1"/>
    <col min="2306" max="2310" width="15.7109375" style="8" customWidth="1"/>
    <col min="2311" max="2313" width="11.7109375" style="8" customWidth="1"/>
    <col min="2314" max="2314" width="11.140625" style="8" customWidth="1"/>
    <col min="2315" max="2315" width="9.28515625" style="8" customWidth="1"/>
    <col min="2316" max="2316" width="7.7109375" style="8" customWidth="1"/>
    <col min="2317" max="2317" width="13.140625" style="8" customWidth="1"/>
    <col min="2318" max="2318" width="2.42578125" style="8" customWidth="1"/>
    <col min="2319" max="2320" width="13.140625" style="8" customWidth="1"/>
    <col min="2321" max="2560" width="12.5703125" style="8"/>
    <col min="2561" max="2561" width="30.85546875" style="8" customWidth="1"/>
    <col min="2562" max="2566" width="15.7109375" style="8" customWidth="1"/>
    <col min="2567" max="2569" width="11.7109375" style="8" customWidth="1"/>
    <col min="2570" max="2570" width="11.140625" style="8" customWidth="1"/>
    <col min="2571" max="2571" width="9.28515625" style="8" customWidth="1"/>
    <col min="2572" max="2572" width="7.7109375" style="8" customWidth="1"/>
    <col min="2573" max="2573" width="13.140625" style="8" customWidth="1"/>
    <col min="2574" max="2574" width="2.42578125" style="8" customWidth="1"/>
    <col min="2575" max="2576" width="13.140625" style="8" customWidth="1"/>
    <col min="2577" max="2816" width="12.5703125" style="8"/>
    <col min="2817" max="2817" width="30.85546875" style="8" customWidth="1"/>
    <col min="2818" max="2822" width="15.7109375" style="8" customWidth="1"/>
    <col min="2823" max="2825" width="11.7109375" style="8" customWidth="1"/>
    <col min="2826" max="2826" width="11.140625" style="8" customWidth="1"/>
    <col min="2827" max="2827" width="9.28515625" style="8" customWidth="1"/>
    <col min="2828" max="2828" width="7.7109375" style="8" customWidth="1"/>
    <col min="2829" max="2829" width="13.140625" style="8" customWidth="1"/>
    <col min="2830" max="2830" width="2.42578125" style="8" customWidth="1"/>
    <col min="2831" max="2832" width="13.140625" style="8" customWidth="1"/>
    <col min="2833" max="3072" width="12.5703125" style="8"/>
    <col min="3073" max="3073" width="30.85546875" style="8" customWidth="1"/>
    <col min="3074" max="3078" width="15.7109375" style="8" customWidth="1"/>
    <col min="3079" max="3081" width="11.7109375" style="8" customWidth="1"/>
    <col min="3082" max="3082" width="11.140625" style="8" customWidth="1"/>
    <col min="3083" max="3083" width="9.28515625" style="8" customWidth="1"/>
    <col min="3084" max="3084" width="7.7109375" style="8" customWidth="1"/>
    <col min="3085" max="3085" width="13.140625" style="8" customWidth="1"/>
    <col min="3086" max="3086" width="2.42578125" style="8" customWidth="1"/>
    <col min="3087" max="3088" width="13.140625" style="8" customWidth="1"/>
    <col min="3089" max="3328" width="12.5703125" style="8"/>
    <col min="3329" max="3329" width="30.85546875" style="8" customWidth="1"/>
    <col min="3330" max="3334" width="15.7109375" style="8" customWidth="1"/>
    <col min="3335" max="3337" width="11.7109375" style="8" customWidth="1"/>
    <col min="3338" max="3338" width="11.140625" style="8" customWidth="1"/>
    <col min="3339" max="3339" width="9.28515625" style="8" customWidth="1"/>
    <col min="3340" max="3340" width="7.7109375" style="8" customWidth="1"/>
    <col min="3341" max="3341" width="13.140625" style="8" customWidth="1"/>
    <col min="3342" max="3342" width="2.42578125" style="8" customWidth="1"/>
    <col min="3343" max="3344" width="13.140625" style="8" customWidth="1"/>
    <col min="3345" max="3584" width="12.5703125" style="8"/>
    <col min="3585" max="3585" width="30.85546875" style="8" customWidth="1"/>
    <col min="3586" max="3590" width="15.7109375" style="8" customWidth="1"/>
    <col min="3591" max="3593" width="11.7109375" style="8" customWidth="1"/>
    <col min="3594" max="3594" width="11.140625" style="8" customWidth="1"/>
    <col min="3595" max="3595" width="9.28515625" style="8" customWidth="1"/>
    <col min="3596" max="3596" width="7.7109375" style="8" customWidth="1"/>
    <col min="3597" max="3597" width="13.140625" style="8" customWidth="1"/>
    <col min="3598" max="3598" width="2.42578125" style="8" customWidth="1"/>
    <col min="3599" max="3600" width="13.140625" style="8" customWidth="1"/>
    <col min="3601" max="3840" width="12.5703125" style="8"/>
    <col min="3841" max="3841" width="30.85546875" style="8" customWidth="1"/>
    <col min="3842" max="3846" width="15.7109375" style="8" customWidth="1"/>
    <col min="3847" max="3849" width="11.7109375" style="8" customWidth="1"/>
    <col min="3850" max="3850" width="11.140625" style="8" customWidth="1"/>
    <col min="3851" max="3851" width="9.28515625" style="8" customWidth="1"/>
    <col min="3852" max="3852" width="7.7109375" style="8" customWidth="1"/>
    <col min="3853" max="3853" width="13.140625" style="8" customWidth="1"/>
    <col min="3854" max="3854" width="2.42578125" style="8" customWidth="1"/>
    <col min="3855" max="3856" width="13.140625" style="8" customWidth="1"/>
    <col min="3857" max="4096" width="12.5703125" style="8"/>
    <col min="4097" max="4097" width="30.85546875" style="8" customWidth="1"/>
    <col min="4098" max="4102" width="15.7109375" style="8" customWidth="1"/>
    <col min="4103" max="4105" width="11.7109375" style="8" customWidth="1"/>
    <col min="4106" max="4106" width="11.140625" style="8" customWidth="1"/>
    <col min="4107" max="4107" width="9.28515625" style="8" customWidth="1"/>
    <col min="4108" max="4108" width="7.7109375" style="8" customWidth="1"/>
    <col min="4109" max="4109" width="13.140625" style="8" customWidth="1"/>
    <col min="4110" max="4110" width="2.42578125" style="8" customWidth="1"/>
    <col min="4111" max="4112" width="13.140625" style="8" customWidth="1"/>
    <col min="4113" max="4352" width="12.5703125" style="8"/>
    <col min="4353" max="4353" width="30.85546875" style="8" customWidth="1"/>
    <col min="4354" max="4358" width="15.7109375" style="8" customWidth="1"/>
    <col min="4359" max="4361" width="11.7109375" style="8" customWidth="1"/>
    <col min="4362" max="4362" width="11.140625" style="8" customWidth="1"/>
    <col min="4363" max="4363" width="9.28515625" style="8" customWidth="1"/>
    <col min="4364" max="4364" width="7.7109375" style="8" customWidth="1"/>
    <col min="4365" max="4365" width="13.140625" style="8" customWidth="1"/>
    <col min="4366" max="4366" width="2.42578125" style="8" customWidth="1"/>
    <col min="4367" max="4368" width="13.140625" style="8" customWidth="1"/>
    <col min="4369" max="4608" width="12.5703125" style="8"/>
    <col min="4609" max="4609" width="30.85546875" style="8" customWidth="1"/>
    <col min="4610" max="4614" width="15.7109375" style="8" customWidth="1"/>
    <col min="4615" max="4617" width="11.7109375" style="8" customWidth="1"/>
    <col min="4618" max="4618" width="11.140625" style="8" customWidth="1"/>
    <col min="4619" max="4619" width="9.28515625" style="8" customWidth="1"/>
    <col min="4620" max="4620" width="7.7109375" style="8" customWidth="1"/>
    <col min="4621" max="4621" width="13.140625" style="8" customWidth="1"/>
    <col min="4622" max="4622" width="2.42578125" style="8" customWidth="1"/>
    <col min="4623" max="4624" width="13.140625" style="8" customWidth="1"/>
    <col min="4625" max="4864" width="12.5703125" style="8"/>
    <col min="4865" max="4865" width="30.85546875" style="8" customWidth="1"/>
    <col min="4866" max="4870" width="15.7109375" style="8" customWidth="1"/>
    <col min="4871" max="4873" width="11.7109375" style="8" customWidth="1"/>
    <col min="4874" max="4874" width="11.140625" style="8" customWidth="1"/>
    <col min="4875" max="4875" width="9.28515625" style="8" customWidth="1"/>
    <col min="4876" max="4876" width="7.7109375" style="8" customWidth="1"/>
    <col min="4877" max="4877" width="13.140625" style="8" customWidth="1"/>
    <col min="4878" max="4878" width="2.42578125" style="8" customWidth="1"/>
    <col min="4879" max="4880" width="13.140625" style="8" customWidth="1"/>
    <col min="4881" max="5120" width="12.5703125" style="8"/>
    <col min="5121" max="5121" width="30.85546875" style="8" customWidth="1"/>
    <col min="5122" max="5126" width="15.7109375" style="8" customWidth="1"/>
    <col min="5127" max="5129" width="11.7109375" style="8" customWidth="1"/>
    <col min="5130" max="5130" width="11.140625" style="8" customWidth="1"/>
    <col min="5131" max="5131" width="9.28515625" style="8" customWidth="1"/>
    <col min="5132" max="5132" width="7.7109375" style="8" customWidth="1"/>
    <col min="5133" max="5133" width="13.140625" style="8" customWidth="1"/>
    <col min="5134" max="5134" width="2.42578125" style="8" customWidth="1"/>
    <col min="5135" max="5136" width="13.140625" style="8" customWidth="1"/>
    <col min="5137" max="5376" width="12.5703125" style="8"/>
    <col min="5377" max="5377" width="30.85546875" style="8" customWidth="1"/>
    <col min="5378" max="5382" width="15.7109375" style="8" customWidth="1"/>
    <col min="5383" max="5385" width="11.7109375" style="8" customWidth="1"/>
    <col min="5386" max="5386" width="11.140625" style="8" customWidth="1"/>
    <col min="5387" max="5387" width="9.28515625" style="8" customWidth="1"/>
    <col min="5388" max="5388" width="7.7109375" style="8" customWidth="1"/>
    <col min="5389" max="5389" width="13.140625" style="8" customWidth="1"/>
    <col min="5390" max="5390" width="2.42578125" style="8" customWidth="1"/>
    <col min="5391" max="5392" width="13.140625" style="8" customWidth="1"/>
    <col min="5393" max="5632" width="12.5703125" style="8"/>
    <col min="5633" max="5633" width="30.85546875" style="8" customWidth="1"/>
    <col min="5634" max="5638" width="15.7109375" style="8" customWidth="1"/>
    <col min="5639" max="5641" width="11.7109375" style="8" customWidth="1"/>
    <col min="5642" max="5642" width="11.140625" style="8" customWidth="1"/>
    <col min="5643" max="5643" width="9.28515625" style="8" customWidth="1"/>
    <col min="5644" max="5644" width="7.7109375" style="8" customWidth="1"/>
    <col min="5645" max="5645" width="13.140625" style="8" customWidth="1"/>
    <col min="5646" max="5646" width="2.42578125" style="8" customWidth="1"/>
    <col min="5647" max="5648" width="13.140625" style="8" customWidth="1"/>
    <col min="5649" max="5888" width="12.5703125" style="8"/>
    <col min="5889" max="5889" width="30.85546875" style="8" customWidth="1"/>
    <col min="5890" max="5894" width="15.7109375" style="8" customWidth="1"/>
    <col min="5895" max="5897" width="11.7109375" style="8" customWidth="1"/>
    <col min="5898" max="5898" width="11.140625" style="8" customWidth="1"/>
    <col min="5899" max="5899" width="9.28515625" style="8" customWidth="1"/>
    <col min="5900" max="5900" width="7.7109375" style="8" customWidth="1"/>
    <col min="5901" max="5901" width="13.140625" style="8" customWidth="1"/>
    <col min="5902" max="5902" width="2.42578125" style="8" customWidth="1"/>
    <col min="5903" max="5904" width="13.140625" style="8" customWidth="1"/>
    <col min="5905" max="6144" width="12.5703125" style="8"/>
    <col min="6145" max="6145" width="30.85546875" style="8" customWidth="1"/>
    <col min="6146" max="6150" width="15.7109375" style="8" customWidth="1"/>
    <col min="6151" max="6153" width="11.7109375" style="8" customWidth="1"/>
    <col min="6154" max="6154" width="11.140625" style="8" customWidth="1"/>
    <col min="6155" max="6155" width="9.28515625" style="8" customWidth="1"/>
    <col min="6156" max="6156" width="7.7109375" style="8" customWidth="1"/>
    <col min="6157" max="6157" width="13.140625" style="8" customWidth="1"/>
    <col min="6158" max="6158" width="2.42578125" style="8" customWidth="1"/>
    <col min="6159" max="6160" width="13.140625" style="8" customWidth="1"/>
    <col min="6161" max="6400" width="12.5703125" style="8"/>
    <col min="6401" max="6401" width="30.85546875" style="8" customWidth="1"/>
    <col min="6402" max="6406" width="15.7109375" style="8" customWidth="1"/>
    <col min="6407" max="6409" width="11.7109375" style="8" customWidth="1"/>
    <col min="6410" max="6410" width="11.140625" style="8" customWidth="1"/>
    <col min="6411" max="6411" width="9.28515625" style="8" customWidth="1"/>
    <col min="6412" max="6412" width="7.7109375" style="8" customWidth="1"/>
    <col min="6413" max="6413" width="13.140625" style="8" customWidth="1"/>
    <col min="6414" max="6414" width="2.42578125" style="8" customWidth="1"/>
    <col min="6415" max="6416" width="13.140625" style="8" customWidth="1"/>
    <col min="6417" max="6656" width="12.5703125" style="8"/>
    <col min="6657" max="6657" width="30.85546875" style="8" customWidth="1"/>
    <col min="6658" max="6662" width="15.7109375" style="8" customWidth="1"/>
    <col min="6663" max="6665" width="11.7109375" style="8" customWidth="1"/>
    <col min="6666" max="6666" width="11.140625" style="8" customWidth="1"/>
    <col min="6667" max="6667" width="9.28515625" style="8" customWidth="1"/>
    <col min="6668" max="6668" width="7.7109375" style="8" customWidth="1"/>
    <col min="6669" max="6669" width="13.140625" style="8" customWidth="1"/>
    <col min="6670" max="6670" width="2.42578125" style="8" customWidth="1"/>
    <col min="6671" max="6672" width="13.140625" style="8" customWidth="1"/>
    <col min="6673" max="6912" width="12.5703125" style="8"/>
    <col min="6913" max="6913" width="30.85546875" style="8" customWidth="1"/>
    <col min="6914" max="6918" width="15.7109375" style="8" customWidth="1"/>
    <col min="6919" max="6921" width="11.7109375" style="8" customWidth="1"/>
    <col min="6922" max="6922" width="11.140625" style="8" customWidth="1"/>
    <col min="6923" max="6923" width="9.28515625" style="8" customWidth="1"/>
    <col min="6924" max="6924" width="7.7109375" style="8" customWidth="1"/>
    <col min="6925" max="6925" width="13.140625" style="8" customWidth="1"/>
    <col min="6926" max="6926" width="2.42578125" style="8" customWidth="1"/>
    <col min="6927" max="6928" width="13.140625" style="8" customWidth="1"/>
    <col min="6929" max="7168" width="12.5703125" style="8"/>
    <col min="7169" max="7169" width="30.85546875" style="8" customWidth="1"/>
    <col min="7170" max="7174" width="15.7109375" style="8" customWidth="1"/>
    <col min="7175" max="7177" width="11.7109375" style="8" customWidth="1"/>
    <col min="7178" max="7178" width="11.140625" style="8" customWidth="1"/>
    <col min="7179" max="7179" width="9.28515625" style="8" customWidth="1"/>
    <col min="7180" max="7180" width="7.7109375" style="8" customWidth="1"/>
    <col min="7181" max="7181" width="13.140625" style="8" customWidth="1"/>
    <col min="7182" max="7182" width="2.42578125" style="8" customWidth="1"/>
    <col min="7183" max="7184" width="13.140625" style="8" customWidth="1"/>
    <col min="7185" max="7424" width="12.5703125" style="8"/>
    <col min="7425" max="7425" width="30.85546875" style="8" customWidth="1"/>
    <col min="7426" max="7430" width="15.7109375" style="8" customWidth="1"/>
    <col min="7431" max="7433" width="11.7109375" style="8" customWidth="1"/>
    <col min="7434" max="7434" width="11.140625" style="8" customWidth="1"/>
    <col min="7435" max="7435" width="9.28515625" style="8" customWidth="1"/>
    <col min="7436" max="7436" width="7.7109375" style="8" customWidth="1"/>
    <col min="7437" max="7437" width="13.140625" style="8" customWidth="1"/>
    <col min="7438" max="7438" width="2.42578125" style="8" customWidth="1"/>
    <col min="7439" max="7440" width="13.140625" style="8" customWidth="1"/>
    <col min="7441" max="7680" width="12.5703125" style="8"/>
    <col min="7681" max="7681" width="30.85546875" style="8" customWidth="1"/>
    <col min="7682" max="7686" width="15.7109375" style="8" customWidth="1"/>
    <col min="7687" max="7689" width="11.7109375" style="8" customWidth="1"/>
    <col min="7690" max="7690" width="11.140625" style="8" customWidth="1"/>
    <col min="7691" max="7691" width="9.28515625" style="8" customWidth="1"/>
    <col min="7692" max="7692" width="7.7109375" style="8" customWidth="1"/>
    <col min="7693" max="7693" width="13.140625" style="8" customWidth="1"/>
    <col min="7694" max="7694" width="2.42578125" style="8" customWidth="1"/>
    <col min="7695" max="7696" width="13.140625" style="8" customWidth="1"/>
    <col min="7697" max="7936" width="12.5703125" style="8"/>
    <col min="7937" max="7937" width="30.85546875" style="8" customWidth="1"/>
    <col min="7938" max="7942" width="15.7109375" style="8" customWidth="1"/>
    <col min="7943" max="7945" width="11.7109375" style="8" customWidth="1"/>
    <col min="7946" max="7946" width="11.140625" style="8" customWidth="1"/>
    <col min="7947" max="7947" width="9.28515625" style="8" customWidth="1"/>
    <col min="7948" max="7948" width="7.7109375" style="8" customWidth="1"/>
    <col min="7949" max="7949" width="13.140625" style="8" customWidth="1"/>
    <col min="7950" max="7950" width="2.42578125" style="8" customWidth="1"/>
    <col min="7951" max="7952" width="13.140625" style="8" customWidth="1"/>
    <col min="7953" max="8192" width="12.5703125" style="8"/>
    <col min="8193" max="8193" width="30.85546875" style="8" customWidth="1"/>
    <col min="8194" max="8198" width="15.7109375" style="8" customWidth="1"/>
    <col min="8199" max="8201" width="11.7109375" style="8" customWidth="1"/>
    <col min="8202" max="8202" width="11.140625" style="8" customWidth="1"/>
    <col min="8203" max="8203" width="9.28515625" style="8" customWidth="1"/>
    <col min="8204" max="8204" width="7.7109375" style="8" customWidth="1"/>
    <col min="8205" max="8205" width="13.140625" style="8" customWidth="1"/>
    <col min="8206" max="8206" width="2.42578125" style="8" customWidth="1"/>
    <col min="8207" max="8208" width="13.140625" style="8" customWidth="1"/>
    <col min="8209" max="8448" width="12.5703125" style="8"/>
    <col min="8449" max="8449" width="30.85546875" style="8" customWidth="1"/>
    <col min="8450" max="8454" width="15.7109375" style="8" customWidth="1"/>
    <col min="8455" max="8457" width="11.7109375" style="8" customWidth="1"/>
    <col min="8458" max="8458" width="11.140625" style="8" customWidth="1"/>
    <col min="8459" max="8459" width="9.28515625" style="8" customWidth="1"/>
    <col min="8460" max="8460" width="7.7109375" style="8" customWidth="1"/>
    <col min="8461" max="8461" width="13.140625" style="8" customWidth="1"/>
    <col min="8462" max="8462" width="2.42578125" style="8" customWidth="1"/>
    <col min="8463" max="8464" width="13.140625" style="8" customWidth="1"/>
    <col min="8465" max="8704" width="12.5703125" style="8"/>
    <col min="8705" max="8705" width="30.85546875" style="8" customWidth="1"/>
    <col min="8706" max="8710" width="15.7109375" style="8" customWidth="1"/>
    <col min="8711" max="8713" width="11.7109375" style="8" customWidth="1"/>
    <col min="8714" max="8714" width="11.140625" style="8" customWidth="1"/>
    <col min="8715" max="8715" width="9.28515625" style="8" customWidth="1"/>
    <col min="8716" max="8716" width="7.7109375" style="8" customWidth="1"/>
    <col min="8717" max="8717" width="13.140625" style="8" customWidth="1"/>
    <col min="8718" max="8718" width="2.42578125" style="8" customWidth="1"/>
    <col min="8719" max="8720" width="13.140625" style="8" customWidth="1"/>
    <col min="8721" max="8960" width="12.5703125" style="8"/>
    <col min="8961" max="8961" width="30.85546875" style="8" customWidth="1"/>
    <col min="8962" max="8966" width="15.7109375" style="8" customWidth="1"/>
    <col min="8967" max="8969" width="11.7109375" style="8" customWidth="1"/>
    <col min="8970" max="8970" width="11.140625" style="8" customWidth="1"/>
    <col min="8971" max="8971" width="9.28515625" style="8" customWidth="1"/>
    <col min="8972" max="8972" width="7.7109375" style="8" customWidth="1"/>
    <col min="8973" max="8973" width="13.140625" style="8" customWidth="1"/>
    <col min="8974" max="8974" width="2.42578125" style="8" customWidth="1"/>
    <col min="8975" max="8976" width="13.140625" style="8" customWidth="1"/>
    <col min="8977" max="9216" width="12.5703125" style="8"/>
    <col min="9217" max="9217" width="30.85546875" style="8" customWidth="1"/>
    <col min="9218" max="9222" width="15.7109375" style="8" customWidth="1"/>
    <col min="9223" max="9225" width="11.7109375" style="8" customWidth="1"/>
    <col min="9226" max="9226" width="11.140625" style="8" customWidth="1"/>
    <col min="9227" max="9227" width="9.28515625" style="8" customWidth="1"/>
    <col min="9228" max="9228" width="7.7109375" style="8" customWidth="1"/>
    <col min="9229" max="9229" width="13.140625" style="8" customWidth="1"/>
    <col min="9230" max="9230" width="2.42578125" style="8" customWidth="1"/>
    <col min="9231" max="9232" width="13.140625" style="8" customWidth="1"/>
    <col min="9233" max="9472" width="12.5703125" style="8"/>
    <col min="9473" max="9473" width="30.85546875" style="8" customWidth="1"/>
    <col min="9474" max="9478" width="15.7109375" style="8" customWidth="1"/>
    <col min="9479" max="9481" width="11.7109375" style="8" customWidth="1"/>
    <col min="9482" max="9482" width="11.140625" style="8" customWidth="1"/>
    <col min="9483" max="9483" width="9.28515625" style="8" customWidth="1"/>
    <col min="9484" max="9484" width="7.7109375" style="8" customWidth="1"/>
    <col min="9485" max="9485" width="13.140625" style="8" customWidth="1"/>
    <col min="9486" max="9486" width="2.42578125" style="8" customWidth="1"/>
    <col min="9487" max="9488" width="13.140625" style="8" customWidth="1"/>
    <col min="9489" max="9728" width="12.5703125" style="8"/>
    <col min="9729" max="9729" width="30.85546875" style="8" customWidth="1"/>
    <col min="9730" max="9734" width="15.7109375" style="8" customWidth="1"/>
    <col min="9735" max="9737" width="11.7109375" style="8" customWidth="1"/>
    <col min="9738" max="9738" width="11.140625" style="8" customWidth="1"/>
    <col min="9739" max="9739" width="9.28515625" style="8" customWidth="1"/>
    <col min="9740" max="9740" width="7.7109375" style="8" customWidth="1"/>
    <col min="9741" max="9741" width="13.140625" style="8" customWidth="1"/>
    <col min="9742" max="9742" width="2.42578125" style="8" customWidth="1"/>
    <col min="9743" max="9744" width="13.140625" style="8" customWidth="1"/>
    <col min="9745" max="9984" width="12.5703125" style="8"/>
    <col min="9985" max="9985" width="30.85546875" style="8" customWidth="1"/>
    <col min="9986" max="9990" width="15.7109375" style="8" customWidth="1"/>
    <col min="9991" max="9993" width="11.7109375" style="8" customWidth="1"/>
    <col min="9994" max="9994" width="11.140625" style="8" customWidth="1"/>
    <col min="9995" max="9995" width="9.28515625" style="8" customWidth="1"/>
    <col min="9996" max="9996" width="7.7109375" style="8" customWidth="1"/>
    <col min="9997" max="9997" width="13.140625" style="8" customWidth="1"/>
    <col min="9998" max="9998" width="2.42578125" style="8" customWidth="1"/>
    <col min="9999" max="10000" width="13.140625" style="8" customWidth="1"/>
    <col min="10001" max="10240" width="12.5703125" style="8"/>
    <col min="10241" max="10241" width="30.85546875" style="8" customWidth="1"/>
    <col min="10242" max="10246" width="15.7109375" style="8" customWidth="1"/>
    <col min="10247" max="10249" width="11.7109375" style="8" customWidth="1"/>
    <col min="10250" max="10250" width="11.140625" style="8" customWidth="1"/>
    <col min="10251" max="10251" width="9.28515625" style="8" customWidth="1"/>
    <col min="10252" max="10252" width="7.7109375" style="8" customWidth="1"/>
    <col min="10253" max="10253" width="13.140625" style="8" customWidth="1"/>
    <col min="10254" max="10254" width="2.42578125" style="8" customWidth="1"/>
    <col min="10255" max="10256" width="13.140625" style="8" customWidth="1"/>
    <col min="10257" max="10496" width="12.5703125" style="8"/>
    <col min="10497" max="10497" width="30.85546875" style="8" customWidth="1"/>
    <col min="10498" max="10502" width="15.7109375" style="8" customWidth="1"/>
    <col min="10503" max="10505" width="11.7109375" style="8" customWidth="1"/>
    <col min="10506" max="10506" width="11.140625" style="8" customWidth="1"/>
    <col min="10507" max="10507" width="9.28515625" style="8" customWidth="1"/>
    <col min="10508" max="10508" width="7.7109375" style="8" customWidth="1"/>
    <col min="10509" max="10509" width="13.140625" style="8" customWidth="1"/>
    <col min="10510" max="10510" width="2.42578125" style="8" customWidth="1"/>
    <col min="10511" max="10512" width="13.140625" style="8" customWidth="1"/>
    <col min="10513" max="10752" width="12.5703125" style="8"/>
    <col min="10753" max="10753" width="30.85546875" style="8" customWidth="1"/>
    <col min="10754" max="10758" width="15.7109375" style="8" customWidth="1"/>
    <col min="10759" max="10761" width="11.7109375" style="8" customWidth="1"/>
    <col min="10762" max="10762" width="11.140625" style="8" customWidth="1"/>
    <col min="10763" max="10763" width="9.28515625" style="8" customWidth="1"/>
    <col min="10764" max="10764" width="7.7109375" style="8" customWidth="1"/>
    <col min="10765" max="10765" width="13.140625" style="8" customWidth="1"/>
    <col min="10766" max="10766" width="2.42578125" style="8" customWidth="1"/>
    <col min="10767" max="10768" width="13.140625" style="8" customWidth="1"/>
    <col min="10769" max="11008" width="12.5703125" style="8"/>
    <col min="11009" max="11009" width="30.85546875" style="8" customWidth="1"/>
    <col min="11010" max="11014" width="15.7109375" style="8" customWidth="1"/>
    <col min="11015" max="11017" width="11.7109375" style="8" customWidth="1"/>
    <col min="11018" max="11018" width="11.140625" style="8" customWidth="1"/>
    <col min="11019" max="11019" width="9.28515625" style="8" customWidth="1"/>
    <col min="11020" max="11020" width="7.7109375" style="8" customWidth="1"/>
    <col min="11021" max="11021" width="13.140625" style="8" customWidth="1"/>
    <col min="11022" max="11022" width="2.42578125" style="8" customWidth="1"/>
    <col min="11023" max="11024" width="13.140625" style="8" customWidth="1"/>
    <col min="11025" max="11264" width="12.5703125" style="8"/>
    <col min="11265" max="11265" width="30.85546875" style="8" customWidth="1"/>
    <col min="11266" max="11270" width="15.7109375" style="8" customWidth="1"/>
    <col min="11271" max="11273" width="11.7109375" style="8" customWidth="1"/>
    <col min="11274" max="11274" width="11.140625" style="8" customWidth="1"/>
    <col min="11275" max="11275" width="9.28515625" style="8" customWidth="1"/>
    <col min="11276" max="11276" width="7.7109375" style="8" customWidth="1"/>
    <col min="11277" max="11277" width="13.140625" style="8" customWidth="1"/>
    <col min="11278" max="11278" width="2.42578125" style="8" customWidth="1"/>
    <col min="11279" max="11280" width="13.140625" style="8" customWidth="1"/>
    <col min="11281" max="11520" width="12.5703125" style="8"/>
    <col min="11521" max="11521" width="30.85546875" style="8" customWidth="1"/>
    <col min="11522" max="11526" width="15.7109375" style="8" customWidth="1"/>
    <col min="11527" max="11529" width="11.7109375" style="8" customWidth="1"/>
    <col min="11530" max="11530" width="11.140625" style="8" customWidth="1"/>
    <col min="11531" max="11531" width="9.28515625" style="8" customWidth="1"/>
    <col min="11532" max="11532" width="7.7109375" style="8" customWidth="1"/>
    <col min="11533" max="11533" width="13.140625" style="8" customWidth="1"/>
    <col min="11534" max="11534" width="2.42578125" style="8" customWidth="1"/>
    <col min="11535" max="11536" width="13.140625" style="8" customWidth="1"/>
    <col min="11537" max="11776" width="12.5703125" style="8"/>
    <col min="11777" max="11777" width="30.85546875" style="8" customWidth="1"/>
    <col min="11778" max="11782" width="15.7109375" style="8" customWidth="1"/>
    <col min="11783" max="11785" width="11.7109375" style="8" customWidth="1"/>
    <col min="11786" max="11786" width="11.140625" style="8" customWidth="1"/>
    <col min="11787" max="11787" width="9.28515625" style="8" customWidth="1"/>
    <col min="11788" max="11788" width="7.7109375" style="8" customWidth="1"/>
    <col min="11789" max="11789" width="13.140625" style="8" customWidth="1"/>
    <col min="11790" max="11790" width="2.42578125" style="8" customWidth="1"/>
    <col min="11791" max="11792" width="13.140625" style="8" customWidth="1"/>
    <col min="11793" max="12032" width="12.5703125" style="8"/>
    <col min="12033" max="12033" width="30.85546875" style="8" customWidth="1"/>
    <col min="12034" max="12038" width="15.7109375" style="8" customWidth="1"/>
    <col min="12039" max="12041" width="11.7109375" style="8" customWidth="1"/>
    <col min="12042" max="12042" width="11.140625" style="8" customWidth="1"/>
    <col min="12043" max="12043" width="9.28515625" style="8" customWidth="1"/>
    <col min="12044" max="12044" width="7.7109375" style="8" customWidth="1"/>
    <col min="12045" max="12045" width="13.140625" style="8" customWidth="1"/>
    <col min="12046" max="12046" width="2.42578125" style="8" customWidth="1"/>
    <col min="12047" max="12048" width="13.140625" style="8" customWidth="1"/>
    <col min="12049" max="12288" width="12.5703125" style="8"/>
    <col min="12289" max="12289" width="30.85546875" style="8" customWidth="1"/>
    <col min="12290" max="12294" width="15.7109375" style="8" customWidth="1"/>
    <col min="12295" max="12297" width="11.7109375" style="8" customWidth="1"/>
    <col min="12298" max="12298" width="11.140625" style="8" customWidth="1"/>
    <col min="12299" max="12299" width="9.28515625" style="8" customWidth="1"/>
    <col min="12300" max="12300" width="7.7109375" style="8" customWidth="1"/>
    <col min="12301" max="12301" width="13.140625" style="8" customWidth="1"/>
    <col min="12302" max="12302" width="2.42578125" style="8" customWidth="1"/>
    <col min="12303" max="12304" width="13.140625" style="8" customWidth="1"/>
    <col min="12305" max="12544" width="12.5703125" style="8"/>
    <col min="12545" max="12545" width="30.85546875" style="8" customWidth="1"/>
    <col min="12546" max="12550" width="15.7109375" style="8" customWidth="1"/>
    <col min="12551" max="12553" width="11.7109375" style="8" customWidth="1"/>
    <col min="12554" max="12554" width="11.140625" style="8" customWidth="1"/>
    <col min="12555" max="12555" width="9.28515625" style="8" customWidth="1"/>
    <col min="12556" max="12556" width="7.7109375" style="8" customWidth="1"/>
    <col min="12557" max="12557" width="13.140625" style="8" customWidth="1"/>
    <col min="12558" max="12558" width="2.42578125" style="8" customWidth="1"/>
    <col min="12559" max="12560" width="13.140625" style="8" customWidth="1"/>
    <col min="12561" max="12800" width="12.5703125" style="8"/>
    <col min="12801" max="12801" width="30.85546875" style="8" customWidth="1"/>
    <col min="12802" max="12806" width="15.7109375" style="8" customWidth="1"/>
    <col min="12807" max="12809" width="11.7109375" style="8" customWidth="1"/>
    <col min="12810" max="12810" width="11.140625" style="8" customWidth="1"/>
    <col min="12811" max="12811" width="9.28515625" style="8" customWidth="1"/>
    <col min="12812" max="12812" width="7.7109375" style="8" customWidth="1"/>
    <col min="12813" max="12813" width="13.140625" style="8" customWidth="1"/>
    <col min="12814" max="12814" width="2.42578125" style="8" customWidth="1"/>
    <col min="12815" max="12816" width="13.140625" style="8" customWidth="1"/>
    <col min="12817" max="13056" width="12.5703125" style="8"/>
    <col min="13057" max="13057" width="30.85546875" style="8" customWidth="1"/>
    <col min="13058" max="13062" width="15.7109375" style="8" customWidth="1"/>
    <col min="13063" max="13065" width="11.7109375" style="8" customWidth="1"/>
    <col min="13066" max="13066" width="11.140625" style="8" customWidth="1"/>
    <col min="13067" max="13067" width="9.28515625" style="8" customWidth="1"/>
    <col min="13068" max="13068" width="7.7109375" style="8" customWidth="1"/>
    <col min="13069" max="13069" width="13.140625" style="8" customWidth="1"/>
    <col min="13070" max="13070" width="2.42578125" style="8" customWidth="1"/>
    <col min="13071" max="13072" width="13.140625" style="8" customWidth="1"/>
    <col min="13073" max="13312" width="12.5703125" style="8"/>
    <col min="13313" max="13313" width="30.85546875" style="8" customWidth="1"/>
    <col min="13314" max="13318" width="15.7109375" style="8" customWidth="1"/>
    <col min="13319" max="13321" width="11.7109375" style="8" customWidth="1"/>
    <col min="13322" max="13322" width="11.140625" style="8" customWidth="1"/>
    <col min="13323" max="13323" width="9.28515625" style="8" customWidth="1"/>
    <col min="13324" max="13324" width="7.7109375" style="8" customWidth="1"/>
    <col min="13325" max="13325" width="13.140625" style="8" customWidth="1"/>
    <col min="13326" max="13326" width="2.42578125" style="8" customWidth="1"/>
    <col min="13327" max="13328" width="13.140625" style="8" customWidth="1"/>
    <col min="13329" max="13568" width="12.5703125" style="8"/>
    <col min="13569" max="13569" width="30.85546875" style="8" customWidth="1"/>
    <col min="13570" max="13574" width="15.7109375" style="8" customWidth="1"/>
    <col min="13575" max="13577" width="11.7109375" style="8" customWidth="1"/>
    <col min="13578" max="13578" width="11.140625" style="8" customWidth="1"/>
    <col min="13579" max="13579" width="9.28515625" style="8" customWidth="1"/>
    <col min="13580" max="13580" width="7.7109375" style="8" customWidth="1"/>
    <col min="13581" max="13581" width="13.140625" style="8" customWidth="1"/>
    <col min="13582" max="13582" width="2.42578125" style="8" customWidth="1"/>
    <col min="13583" max="13584" width="13.140625" style="8" customWidth="1"/>
    <col min="13585" max="13824" width="12.5703125" style="8"/>
    <col min="13825" max="13825" width="30.85546875" style="8" customWidth="1"/>
    <col min="13826" max="13830" width="15.7109375" style="8" customWidth="1"/>
    <col min="13831" max="13833" width="11.7109375" style="8" customWidth="1"/>
    <col min="13834" max="13834" width="11.140625" style="8" customWidth="1"/>
    <col min="13835" max="13835" width="9.28515625" style="8" customWidth="1"/>
    <col min="13836" max="13836" width="7.7109375" style="8" customWidth="1"/>
    <col min="13837" max="13837" width="13.140625" style="8" customWidth="1"/>
    <col min="13838" max="13838" width="2.42578125" style="8" customWidth="1"/>
    <col min="13839" max="13840" width="13.140625" style="8" customWidth="1"/>
    <col min="13841" max="14080" width="12.5703125" style="8"/>
    <col min="14081" max="14081" width="30.85546875" style="8" customWidth="1"/>
    <col min="14082" max="14086" width="15.7109375" style="8" customWidth="1"/>
    <col min="14087" max="14089" width="11.7109375" style="8" customWidth="1"/>
    <col min="14090" max="14090" width="11.140625" style="8" customWidth="1"/>
    <col min="14091" max="14091" width="9.28515625" style="8" customWidth="1"/>
    <col min="14092" max="14092" width="7.7109375" style="8" customWidth="1"/>
    <col min="14093" max="14093" width="13.140625" style="8" customWidth="1"/>
    <col min="14094" max="14094" width="2.42578125" style="8" customWidth="1"/>
    <col min="14095" max="14096" width="13.140625" style="8" customWidth="1"/>
    <col min="14097" max="14336" width="12.5703125" style="8"/>
    <col min="14337" max="14337" width="30.85546875" style="8" customWidth="1"/>
    <col min="14338" max="14342" width="15.7109375" style="8" customWidth="1"/>
    <col min="14343" max="14345" width="11.7109375" style="8" customWidth="1"/>
    <col min="14346" max="14346" width="11.140625" style="8" customWidth="1"/>
    <col min="14347" max="14347" width="9.28515625" style="8" customWidth="1"/>
    <col min="14348" max="14348" width="7.7109375" style="8" customWidth="1"/>
    <col min="14349" max="14349" width="13.140625" style="8" customWidth="1"/>
    <col min="14350" max="14350" width="2.42578125" style="8" customWidth="1"/>
    <col min="14351" max="14352" width="13.140625" style="8" customWidth="1"/>
    <col min="14353" max="14592" width="12.5703125" style="8"/>
    <col min="14593" max="14593" width="30.85546875" style="8" customWidth="1"/>
    <col min="14594" max="14598" width="15.7109375" style="8" customWidth="1"/>
    <col min="14599" max="14601" width="11.7109375" style="8" customWidth="1"/>
    <col min="14602" max="14602" width="11.140625" style="8" customWidth="1"/>
    <col min="14603" max="14603" width="9.28515625" style="8" customWidth="1"/>
    <col min="14604" max="14604" width="7.7109375" style="8" customWidth="1"/>
    <col min="14605" max="14605" width="13.140625" style="8" customWidth="1"/>
    <col min="14606" max="14606" width="2.42578125" style="8" customWidth="1"/>
    <col min="14607" max="14608" width="13.140625" style="8" customWidth="1"/>
    <col min="14609" max="14848" width="12.5703125" style="8"/>
    <col min="14849" max="14849" width="30.85546875" style="8" customWidth="1"/>
    <col min="14850" max="14854" width="15.7109375" style="8" customWidth="1"/>
    <col min="14855" max="14857" width="11.7109375" style="8" customWidth="1"/>
    <col min="14858" max="14858" width="11.140625" style="8" customWidth="1"/>
    <col min="14859" max="14859" width="9.28515625" style="8" customWidth="1"/>
    <col min="14860" max="14860" width="7.7109375" style="8" customWidth="1"/>
    <col min="14861" max="14861" width="13.140625" style="8" customWidth="1"/>
    <col min="14862" max="14862" width="2.42578125" style="8" customWidth="1"/>
    <col min="14863" max="14864" width="13.140625" style="8" customWidth="1"/>
    <col min="14865" max="15104" width="12.5703125" style="8"/>
    <col min="15105" max="15105" width="30.85546875" style="8" customWidth="1"/>
    <col min="15106" max="15110" width="15.7109375" style="8" customWidth="1"/>
    <col min="15111" max="15113" width="11.7109375" style="8" customWidth="1"/>
    <col min="15114" max="15114" width="11.140625" style="8" customWidth="1"/>
    <col min="15115" max="15115" width="9.28515625" style="8" customWidth="1"/>
    <col min="15116" max="15116" width="7.7109375" style="8" customWidth="1"/>
    <col min="15117" max="15117" width="13.140625" style="8" customWidth="1"/>
    <col min="15118" max="15118" width="2.42578125" style="8" customWidth="1"/>
    <col min="15119" max="15120" width="13.140625" style="8" customWidth="1"/>
    <col min="15121" max="15360" width="12.5703125" style="8"/>
    <col min="15361" max="15361" width="30.85546875" style="8" customWidth="1"/>
    <col min="15362" max="15366" width="15.7109375" style="8" customWidth="1"/>
    <col min="15367" max="15369" width="11.7109375" style="8" customWidth="1"/>
    <col min="15370" max="15370" width="11.140625" style="8" customWidth="1"/>
    <col min="15371" max="15371" width="9.28515625" style="8" customWidth="1"/>
    <col min="15372" max="15372" width="7.7109375" style="8" customWidth="1"/>
    <col min="15373" max="15373" width="13.140625" style="8" customWidth="1"/>
    <col min="15374" max="15374" width="2.42578125" style="8" customWidth="1"/>
    <col min="15375" max="15376" width="13.140625" style="8" customWidth="1"/>
    <col min="15377" max="15616" width="12.5703125" style="8"/>
    <col min="15617" max="15617" width="30.85546875" style="8" customWidth="1"/>
    <col min="15618" max="15622" width="15.7109375" style="8" customWidth="1"/>
    <col min="15623" max="15625" width="11.7109375" style="8" customWidth="1"/>
    <col min="15626" max="15626" width="11.140625" style="8" customWidth="1"/>
    <col min="15627" max="15627" width="9.28515625" style="8" customWidth="1"/>
    <col min="15628" max="15628" width="7.7109375" style="8" customWidth="1"/>
    <col min="15629" max="15629" width="13.140625" style="8" customWidth="1"/>
    <col min="15630" max="15630" width="2.42578125" style="8" customWidth="1"/>
    <col min="15631" max="15632" width="13.140625" style="8" customWidth="1"/>
    <col min="15633" max="15872" width="12.5703125" style="8"/>
    <col min="15873" max="15873" width="30.85546875" style="8" customWidth="1"/>
    <col min="15874" max="15878" width="15.7109375" style="8" customWidth="1"/>
    <col min="15879" max="15881" width="11.7109375" style="8" customWidth="1"/>
    <col min="15882" max="15882" width="11.140625" style="8" customWidth="1"/>
    <col min="15883" max="15883" width="9.28515625" style="8" customWidth="1"/>
    <col min="15884" max="15884" width="7.7109375" style="8" customWidth="1"/>
    <col min="15885" max="15885" width="13.140625" style="8" customWidth="1"/>
    <col min="15886" max="15886" width="2.42578125" style="8" customWidth="1"/>
    <col min="15887" max="15888" width="13.140625" style="8" customWidth="1"/>
    <col min="15889" max="16128" width="12.5703125" style="8"/>
    <col min="16129" max="16129" width="30.85546875" style="8" customWidth="1"/>
    <col min="16130" max="16134" width="15.7109375" style="8" customWidth="1"/>
    <col min="16135" max="16137" width="11.7109375" style="8" customWidth="1"/>
    <col min="16138" max="16138" width="11.140625" style="8" customWidth="1"/>
    <col min="16139" max="16139" width="9.28515625" style="8" customWidth="1"/>
    <col min="16140" max="16140" width="7.7109375" style="8" customWidth="1"/>
    <col min="16141" max="16141" width="13.140625" style="8" customWidth="1"/>
    <col min="16142" max="16142" width="2.42578125" style="8" customWidth="1"/>
    <col min="16143" max="16144" width="13.140625" style="8" customWidth="1"/>
    <col min="16145" max="16384" width="12.5703125" style="8"/>
  </cols>
  <sheetData>
    <row r="1" spans="1:22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22" s="3" customFormat="1" ht="12.75" customHeight="1" x14ac:dyDescent="0.15">
      <c r="A2" s="1" t="str">
        <f>CONCATENATE("COMUNA: ",[6]NOMBRE!B2," - ","( ",[6]NOMBRE!C2,[6]NOMBRE!D2,[6]NOMBRE!E2,[6]NOMBRE!F2,[6]NOMBRE!G2," )")</f>
        <v>COMUNA: LINARES - ( 07401 )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22" s="3" customFormat="1" ht="12.75" customHeight="1" x14ac:dyDescent="0.2">
      <c r="A3" s="1" t="str">
        <f>CONCATENATE("ESTABLECIMIENTO: ",[6]NOMBRE!B3," - ","( ",[6]NOMBRE!C3,[6]NOMBRE!D3,[6]NOMBRE!E3,[6]NOMBRE!F3,[6]NOMBRE!G3," )")</f>
        <v>ESTABLECIMIENTO: LINARES - ( 16108 )</v>
      </c>
      <c r="B3" s="2"/>
      <c r="C3" s="2"/>
      <c r="D3" s="4"/>
      <c r="E3" s="2"/>
      <c r="F3" s="2"/>
      <c r="G3" s="2"/>
      <c r="H3" s="2"/>
      <c r="I3" s="2"/>
      <c r="J3" s="2"/>
      <c r="K3" s="2"/>
    </row>
    <row r="4" spans="1:22" s="3" customFormat="1" ht="12.75" customHeight="1" x14ac:dyDescent="0.15">
      <c r="A4" s="1" t="str">
        <f>CONCATENATE("MES: ",[6]NOMBRE!B6," - ","( ",[6]NOMBRE!C6,[6]NOMBRE!D6," )")</f>
        <v>MES: JUNIO - ( 06 )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22" s="3" customFormat="1" ht="12.75" customHeight="1" x14ac:dyDescent="0.15">
      <c r="A5" s="1" t="str">
        <f>CONCATENATE("AÑO: ",[6]NOMBRE!B7)</f>
        <v>AÑO: 2011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22" ht="39.950000000000003" customHeight="1" x14ac:dyDescent="0.2">
      <c r="A6" s="46" t="s">
        <v>1</v>
      </c>
      <c r="B6" s="46"/>
      <c r="C6" s="46"/>
      <c r="D6" s="46"/>
      <c r="E6" s="46"/>
      <c r="F6" s="46"/>
      <c r="G6" s="5"/>
      <c r="H6" s="5"/>
      <c r="I6" s="5"/>
      <c r="J6" s="6"/>
      <c r="K6" s="6"/>
      <c r="L6" s="6"/>
      <c r="M6" s="6"/>
      <c r="N6" s="7"/>
      <c r="O6" s="7"/>
      <c r="P6" s="7"/>
      <c r="Q6" s="7"/>
      <c r="R6" s="7"/>
      <c r="S6" s="7"/>
      <c r="T6" s="7"/>
      <c r="U6" s="7"/>
      <c r="V6" s="7"/>
    </row>
    <row r="7" spans="1:22" ht="45" customHeight="1" x14ac:dyDescent="0.2">
      <c r="A7" s="9" t="s">
        <v>2</v>
      </c>
      <c r="B7" s="10"/>
      <c r="C7" s="10"/>
      <c r="D7" s="10"/>
      <c r="E7" s="10"/>
      <c r="F7" s="10"/>
      <c r="G7" s="10"/>
      <c r="H7" s="10"/>
      <c r="I7" s="11"/>
    </row>
    <row r="8" spans="1:22" ht="14.25" customHeight="1" x14ac:dyDescent="0.2">
      <c r="A8" s="47" t="s">
        <v>3</v>
      </c>
      <c r="B8" s="47" t="s">
        <v>4</v>
      </c>
      <c r="C8" s="50" t="s">
        <v>5</v>
      </c>
      <c r="D8" s="50"/>
      <c r="E8" s="50"/>
      <c r="F8" s="50"/>
      <c r="H8" s="13"/>
      <c r="I8" s="13"/>
    </row>
    <row r="9" spans="1:22" ht="14.25" x14ac:dyDescent="0.2">
      <c r="A9" s="48"/>
      <c r="B9" s="48"/>
      <c r="C9" s="50" t="s">
        <v>6</v>
      </c>
      <c r="D9" s="50"/>
      <c r="E9" s="50" t="s">
        <v>7</v>
      </c>
      <c r="F9" s="50"/>
      <c r="G9" s="13"/>
      <c r="H9" s="13"/>
      <c r="I9" s="13"/>
    </row>
    <row r="10" spans="1:22" ht="21" x14ac:dyDescent="0.2">
      <c r="A10" s="49"/>
      <c r="B10" s="49"/>
      <c r="C10" s="14" t="s">
        <v>8</v>
      </c>
      <c r="D10" s="15" t="s">
        <v>9</v>
      </c>
      <c r="E10" s="14" t="s">
        <v>8</v>
      </c>
      <c r="F10" s="15" t="s">
        <v>9</v>
      </c>
      <c r="G10" s="13"/>
      <c r="H10" s="13"/>
      <c r="I10" s="13"/>
    </row>
    <row r="11" spans="1:22" ht="15.95" customHeight="1" x14ac:dyDescent="0.2">
      <c r="A11" s="16" t="s">
        <v>10</v>
      </c>
      <c r="B11" s="17">
        <f>SUM(B12:B13)</f>
        <v>0</v>
      </c>
      <c r="C11" s="18">
        <f>SUM(C12:C13)</f>
        <v>0</v>
      </c>
      <c r="D11" s="19">
        <f>SUM(D12:D13)</f>
        <v>0</v>
      </c>
      <c r="E11" s="18">
        <f>SUM(E12:E13)</f>
        <v>0</v>
      </c>
      <c r="F11" s="19">
        <f>SUM(F12:F13)</f>
        <v>0</v>
      </c>
      <c r="G11" s="13"/>
      <c r="H11" s="13"/>
      <c r="I11" s="13"/>
    </row>
    <row r="12" spans="1:22" ht="15.95" customHeight="1" x14ac:dyDescent="0.2">
      <c r="A12" s="20" t="s">
        <v>11</v>
      </c>
      <c r="B12" s="21"/>
      <c r="C12" s="21"/>
      <c r="D12" s="22"/>
      <c r="E12" s="21"/>
      <c r="F12" s="22"/>
      <c r="G12" s="13"/>
      <c r="H12" s="13"/>
      <c r="I12" s="13"/>
    </row>
    <row r="13" spans="1:22" ht="15.95" customHeight="1" x14ac:dyDescent="0.2">
      <c r="A13" s="23" t="s">
        <v>12</v>
      </c>
      <c r="B13" s="24"/>
      <c r="C13" s="24"/>
      <c r="D13" s="25"/>
      <c r="E13" s="24"/>
      <c r="F13" s="25"/>
      <c r="G13" s="13"/>
      <c r="H13" s="13"/>
      <c r="I13" s="13"/>
    </row>
    <row r="14" spans="1:22" ht="15.95" customHeight="1" x14ac:dyDescent="0.2">
      <c r="A14" s="26" t="s">
        <v>3</v>
      </c>
      <c r="B14" s="17">
        <f>SUM(B15:B20)</f>
        <v>0</v>
      </c>
      <c r="C14" s="18">
        <f>SUM(C15:C20)</f>
        <v>0</v>
      </c>
      <c r="D14" s="19">
        <f>SUM(D15:D20)</f>
        <v>0</v>
      </c>
      <c r="E14" s="18">
        <f>SUM(E15:E20)</f>
        <v>0</v>
      </c>
      <c r="F14" s="19">
        <f>SUM(F15:F20)</f>
        <v>0</v>
      </c>
      <c r="G14" s="13"/>
      <c r="H14" s="13"/>
      <c r="I14" s="13"/>
    </row>
    <row r="15" spans="1:22" ht="15.95" customHeight="1" x14ac:dyDescent="0.2">
      <c r="A15" s="27" t="s">
        <v>13</v>
      </c>
      <c r="B15" s="21"/>
      <c r="C15" s="21"/>
      <c r="D15" s="22"/>
      <c r="E15" s="21"/>
      <c r="F15" s="22"/>
      <c r="G15" s="13"/>
      <c r="H15" s="13"/>
      <c r="I15" s="13"/>
    </row>
    <row r="16" spans="1:22" ht="15.95" customHeight="1" x14ac:dyDescent="0.2">
      <c r="A16" s="28" t="s">
        <v>14</v>
      </c>
      <c r="B16" s="29"/>
      <c r="C16" s="29"/>
      <c r="D16" s="30"/>
      <c r="E16" s="29"/>
      <c r="F16" s="30"/>
      <c r="G16" s="13"/>
      <c r="H16" s="13"/>
      <c r="I16" s="13"/>
    </row>
    <row r="17" spans="1:9" ht="15.95" customHeight="1" x14ac:dyDescent="0.2">
      <c r="A17" s="28" t="s">
        <v>15</v>
      </c>
      <c r="B17" s="29"/>
      <c r="C17" s="29"/>
      <c r="D17" s="30"/>
      <c r="E17" s="29"/>
      <c r="F17" s="30"/>
      <c r="G17" s="13"/>
      <c r="H17" s="13"/>
      <c r="I17" s="13"/>
    </row>
    <row r="18" spans="1:9" ht="15.95" customHeight="1" x14ac:dyDescent="0.2">
      <c r="A18" s="28" t="s">
        <v>16</v>
      </c>
      <c r="B18" s="29"/>
      <c r="C18" s="29"/>
      <c r="D18" s="30"/>
      <c r="E18" s="29"/>
      <c r="F18" s="30"/>
      <c r="G18" s="13"/>
      <c r="H18" s="13"/>
      <c r="I18" s="13"/>
    </row>
    <row r="19" spans="1:9" ht="15.95" customHeight="1" x14ac:dyDescent="0.2">
      <c r="A19" s="28" t="s">
        <v>17</v>
      </c>
      <c r="B19" s="29"/>
      <c r="C19" s="29"/>
      <c r="D19" s="30"/>
      <c r="E19" s="29"/>
      <c r="F19" s="30"/>
      <c r="G19" s="13"/>
      <c r="H19" s="13"/>
      <c r="I19" s="13"/>
    </row>
    <row r="20" spans="1:9" ht="15.95" customHeight="1" x14ac:dyDescent="0.2">
      <c r="A20" s="31" t="s">
        <v>18</v>
      </c>
      <c r="B20" s="24"/>
      <c r="C20" s="24"/>
      <c r="D20" s="25"/>
      <c r="E20" s="24"/>
      <c r="F20" s="25"/>
      <c r="G20" s="13"/>
      <c r="H20" s="13"/>
      <c r="I20" s="13"/>
    </row>
    <row r="21" spans="1:9" ht="30" customHeight="1" x14ac:dyDescent="0.2">
      <c r="A21" s="9" t="s">
        <v>19</v>
      </c>
      <c r="B21" s="32"/>
      <c r="C21" s="33"/>
      <c r="D21" s="33"/>
      <c r="E21" s="33"/>
      <c r="F21" s="33"/>
      <c r="G21" s="33"/>
      <c r="H21" s="33"/>
      <c r="I21" s="33"/>
    </row>
    <row r="22" spans="1:9" ht="33" customHeight="1" x14ac:dyDescent="0.2">
      <c r="A22" s="47" t="s">
        <v>20</v>
      </c>
      <c r="B22" s="51" t="s">
        <v>4</v>
      </c>
      <c r="C22" s="53" t="s">
        <v>5</v>
      </c>
      <c r="D22" s="54"/>
      <c r="E22" s="34"/>
      <c r="G22" s="13"/>
      <c r="H22" s="13"/>
      <c r="I22" s="13"/>
    </row>
    <row r="23" spans="1:9" ht="14.25" x14ac:dyDescent="0.2">
      <c r="A23" s="49"/>
      <c r="B23" s="52"/>
      <c r="C23" s="35" t="s">
        <v>6</v>
      </c>
      <c r="D23" s="36" t="s">
        <v>7</v>
      </c>
      <c r="E23" s="34"/>
      <c r="G23" s="13"/>
      <c r="H23" s="13"/>
      <c r="I23" s="13"/>
    </row>
    <row r="24" spans="1:9" ht="14.25" x14ac:dyDescent="0.2">
      <c r="A24" s="37" t="s">
        <v>21</v>
      </c>
      <c r="B24" s="18">
        <f>SUM(B25:B93)</f>
        <v>6300</v>
      </c>
      <c r="C24" s="18">
        <f>SUM(C25:C93)</f>
        <v>1325.8214600000001</v>
      </c>
      <c r="D24" s="19">
        <f>SUM(D25:D93)</f>
        <v>1203.1785709999999</v>
      </c>
      <c r="F24" s="13"/>
      <c r="G24" s="13"/>
      <c r="H24" s="13"/>
      <c r="I24" s="13"/>
    </row>
    <row r="25" spans="1:9" ht="14.25" x14ac:dyDescent="0.2">
      <c r="A25" s="38" t="s">
        <v>13</v>
      </c>
      <c r="B25" s="21">
        <v>668</v>
      </c>
      <c r="C25" s="21">
        <v>28</v>
      </c>
      <c r="D25" s="22">
        <v>30.5</v>
      </c>
      <c r="F25" s="13"/>
      <c r="G25" s="13"/>
      <c r="H25" s="13"/>
      <c r="I25" s="13"/>
    </row>
    <row r="26" spans="1:9" ht="14.25" x14ac:dyDescent="0.2">
      <c r="A26" s="39" t="s">
        <v>16</v>
      </c>
      <c r="B26" s="29">
        <v>1012</v>
      </c>
      <c r="C26" s="29">
        <v>81.75</v>
      </c>
      <c r="D26" s="30">
        <v>61</v>
      </c>
      <c r="F26" s="13"/>
      <c r="G26" s="13"/>
      <c r="H26" s="13"/>
      <c r="I26" s="13"/>
    </row>
    <row r="27" spans="1:9" ht="14.25" x14ac:dyDescent="0.2">
      <c r="A27" s="39" t="s">
        <v>22</v>
      </c>
      <c r="B27" s="29">
        <v>220</v>
      </c>
      <c r="C27" s="29">
        <v>30</v>
      </c>
      <c r="D27" s="30">
        <v>37</v>
      </c>
      <c r="F27" s="13"/>
      <c r="G27" s="13"/>
      <c r="H27" s="13"/>
      <c r="I27" s="13"/>
    </row>
    <row r="28" spans="1:9" ht="14.25" x14ac:dyDescent="0.2">
      <c r="A28" s="39" t="s">
        <v>23</v>
      </c>
      <c r="B28" s="29"/>
      <c r="C28" s="29">
        <v>49.5</v>
      </c>
      <c r="D28" s="30">
        <v>46.75</v>
      </c>
      <c r="F28" s="13"/>
      <c r="G28" s="13"/>
      <c r="H28" s="13"/>
      <c r="I28" s="13"/>
    </row>
    <row r="29" spans="1:9" ht="14.25" x14ac:dyDescent="0.2">
      <c r="A29" s="39" t="s">
        <v>24</v>
      </c>
      <c r="B29" s="29"/>
      <c r="C29" s="29">
        <v>28.75</v>
      </c>
      <c r="D29" s="30">
        <v>26</v>
      </c>
      <c r="F29" s="13"/>
      <c r="G29" s="13"/>
      <c r="H29" s="13"/>
      <c r="I29" s="13"/>
    </row>
    <row r="30" spans="1:9" ht="14.25" x14ac:dyDescent="0.2">
      <c r="A30" s="39" t="s">
        <v>25</v>
      </c>
      <c r="B30" s="29">
        <v>44</v>
      </c>
      <c r="C30" s="29">
        <v>20</v>
      </c>
      <c r="D30" s="30">
        <v>13.75</v>
      </c>
      <c r="F30" s="13"/>
      <c r="G30" s="13"/>
      <c r="H30" s="13"/>
      <c r="I30" s="13"/>
    </row>
    <row r="31" spans="1:9" ht="14.25" x14ac:dyDescent="0.2">
      <c r="A31" s="39" t="s">
        <v>26</v>
      </c>
      <c r="B31" s="29">
        <v>264</v>
      </c>
      <c r="C31" s="29">
        <v>104.5</v>
      </c>
      <c r="D31" s="30">
        <v>86.75</v>
      </c>
      <c r="F31" s="13"/>
      <c r="G31" s="13"/>
      <c r="H31" s="13"/>
      <c r="I31" s="13"/>
    </row>
    <row r="32" spans="1:9" ht="14.25" x14ac:dyDescent="0.2">
      <c r="A32" s="39" t="s">
        <v>27</v>
      </c>
      <c r="B32" s="29"/>
      <c r="C32" s="29">
        <v>10</v>
      </c>
      <c r="D32" s="30">
        <v>10.5</v>
      </c>
      <c r="F32" s="13"/>
      <c r="G32" s="13"/>
      <c r="H32" s="13"/>
      <c r="I32" s="13"/>
    </row>
    <row r="33" spans="1:9" ht="14.25" x14ac:dyDescent="0.2">
      <c r="A33" s="39" t="s">
        <v>28</v>
      </c>
      <c r="B33" s="29"/>
      <c r="C33" s="29">
        <v>38</v>
      </c>
      <c r="D33" s="30">
        <v>37.5</v>
      </c>
      <c r="F33" s="13"/>
      <c r="G33" s="13"/>
      <c r="H33" s="13"/>
      <c r="I33" s="13"/>
    </row>
    <row r="34" spans="1:9" ht="14.25" x14ac:dyDescent="0.2">
      <c r="A34" s="39" t="s">
        <v>29</v>
      </c>
      <c r="B34" s="29"/>
      <c r="C34" s="29">
        <v>7.5</v>
      </c>
      <c r="D34" s="30">
        <v>5.25</v>
      </c>
      <c r="F34" s="13"/>
      <c r="G34" s="13"/>
      <c r="H34" s="13"/>
      <c r="I34" s="13"/>
    </row>
    <row r="35" spans="1:9" ht="14.25" x14ac:dyDescent="0.2">
      <c r="A35" s="39" t="s">
        <v>30</v>
      </c>
      <c r="B35" s="29">
        <v>176</v>
      </c>
      <c r="C35" s="29">
        <v>35</v>
      </c>
      <c r="D35" s="30">
        <v>23.5</v>
      </c>
      <c r="F35" s="13"/>
      <c r="G35" s="13"/>
      <c r="H35" s="13"/>
      <c r="I35" s="13"/>
    </row>
    <row r="36" spans="1:9" ht="14.25" x14ac:dyDescent="0.2">
      <c r="A36" s="39" t="s">
        <v>31</v>
      </c>
      <c r="B36" s="29"/>
      <c r="C36" s="29"/>
      <c r="D36" s="30"/>
      <c r="F36" s="13"/>
      <c r="G36" s="13"/>
      <c r="H36" s="13"/>
      <c r="I36" s="13"/>
    </row>
    <row r="37" spans="1:9" ht="14.25" x14ac:dyDescent="0.2">
      <c r="A37" s="39" t="s">
        <v>32</v>
      </c>
      <c r="B37" s="29"/>
      <c r="C37" s="29"/>
      <c r="D37" s="30"/>
      <c r="F37" s="13"/>
      <c r="G37" s="13"/>
      <c r="H37" s="13"/>
      <c r="I37" s="13"/>
    </row>
    <row r="38" spans="1:9" ht="14.25" x14ac:dyDescent="0.2">
      <c r="A38" s="39" t="s">
        <v>33</v>
      </c>
      <c r="B38" s="29"/>
      <c r="C38" s="29"/>
      <c r="D38" s="30"/>
      <c r="F38" s="13"/>
      <c r="G38" s="13"/>
      <c r="H38" s="13"/>
      <c r="I38" s="13"/>
    </row>
    <row r="39" spans="1:9" ht="14.25" x14ac:dyDescent="0.2">
      <c r="A39" s="39" t="s">
        <v>34</v>
      </c>
      <c r="B39" s="29"/>
      <c r="C39" s="29"/>
      <c r="D39" s="30"/>
      <c r="F39" s="13"/>
      <c r="G39" s="13"/>
      <c r="H39" s="13"/>
      <c r="I39" s="13"/>
    </row>
    <row r="40" spans="1:9" ht="14.25" x14ac:dyDescent="0.2">
      <c r="A40" s="39" t="s">
        <v>35</v>
      </c>
      <c r="B40" s="29"/>
      <c r="C40" s="29"/>
      <c r="D40" s="30"/>
      <c r="F40" s="13"/>
      <c r="G40" s="13"/>
      <c r="H40" s="13"/>
      <c r="I40" s="13"/>
    </row>
    <row r="41" spans="1:9" ht="14.25" x14ac:dyDescent="0.2">
      <c r="A41" s="39" t="s">
        <v>36</v>
      </c>
      <c r="B41" s="29"/>
      <c r="C41" s="29"/>
      <c r="D41" s="30"/>
      <c r="F41" s="13"/>
      <c r="G41" s="13"/>
      <c r="H41" s="13"/>
      <c r="I41" s="13"/>
    </row>
    <row r="42" spans="1:9" ht="14.25" x14ac:dyDescent="0.2">
      <c r="A42" s="39" t="s">
        <v>37</v>
      </c>
      <c r="B42" s="29"/>
      <c r="C42" s="29">
        <v>10.5</v>
      </c>
      <c r="D42" s="30">
        <v>8</v>
      </c>
      <c r="F42" s="13"/>
      <c r="G42" s="13"/>
      <c r="H42" s="13"/>
      <c r="I42" s="13"/>
    </row>
    <row r="43" spans="1:9" ht="14.25" x14ac:dyDescent="0.2">
      <c r="A43" s="39" t="s">
        <v>38</v>
      </c>
      <c r="B43" s="29">
        <v>88</v>
      </c>
      <c r="C43" s="29">
        <v>21</v>
      </c>
      <c r="D43" s="30">
        <v>15</v>
      </c>
      <c r="F43" s="13"/>
      <c r="G43" s="13"/>
      <c r="H43" s="13"/>
      <c r="I43" s="13"/>
    </row>
    <row r="44" spans="1:9" ht="14.25" x14ac:dyDescent="0.2">
      <c r="A44" s="39" t="s">
        <v>39</v>
      </c>
      <c r="B44" s="29"/>
      <c r="C44" s="29"/>
      <c r="D44" s="30"/>
      <c r="F44" s="13"/>
      <c r="G44" s="13"/>
      <c r="H44" s="13"/>
      <c r="I44" s="13"/>
    </row>
    <row r="45" spans="1:9" ht="14.25" x14ac:dyDescent="0.2">
      <c r="A45" s="39" t="s">
        <v>40</v>
      </c>
      <c r="B45" s="29"/>
      <c r="C45" s="29"/>
      <c r="D45" s="30"/>
      <c r="F45" s="13"/>
      <c r="G45" s="13"/>
      <c r="H45" s="13"/>
      <c r="I45" s="13"/>
    </row>
    <row r="46" spans="1:9" ht="14.25" x14ac:dyDescent="0.2">
      <c r="A46" s="39" t="s">
        <v>41</v>
      </c>
      <c r="B46" s="29"/>
      <c r="C46" s="29"/>
      <c r="D46" s="30"/>
      <c r="F46" s="13"/>
      <c r="G46" s="13"/>
      <c r="H46" s="13"/>
      <c r="I46" s="13"/>
    </row>
    <row r="47" spans="1:9" ht="14.25" x14ac:dyDescent="0.2">
      <c r="A47" s="39" t="s">
        <v>42</v>
      </c>
      <c r="B47" s="29"/>
      <c r="C47" s="29"/>
      <c r="D47" s="30"/>
      <c r="F47" s="13"/>
      <c r="G47" s="13"/>
      <c r="H47" s="13"/>
      <c r="I47" s="13"/>
    </row>
    <row r="48" spans="1:9" ht="14.25" x14ac:dyDescent="0.2">
      <c r="A48" s="39" t="s">
        <v>43</v>
      </c>
      <c r="B48" s="29"/>
      <c r="C48" s="29"/>
      <c r="D48" s="30"/>
      <c r="F48" s="13"/>
      <c r="G48" s="13"/>
      <c r="H48" s="13"/>
      <c r="I48" s="13"/>
    </row>
    <row r="49" spans="1:9" ht="21.75" x14ac:dyDescent="0.2">
      <c r="A49" s="40" t="s">
        <v>44</v>
      </c>
      <c r="B49" s="29"/>
      <c r="C49" s="29"/>
      <c r="D49" s="30"/>
      <c r="F49" s="13"/>
      <c r="G49" s="13"/>
      <c r="H49" s="13"/>
      <c r="I49" s="13"/>
    </row>
    <row r="50" spans="1:9" ht="21.75" x14ac:dyDescent="0.2">
      <c r="A50" s="40" t="s">
        <v>45</v>
      </c>
      <c r="B50" s="29"/>
      <c r="C50" s="29">
        <v>7</v>
      </c>
      <c r="D50" s="30">
        <v>5.5</v>
      </c>
      <c r="F50" s="13"/>
      <c r="G50" s="13"/>
      <c r="H50" s="13"/>
      <c r="I50" s="13"/>
    </row>
    <row r="51" spans="1:9" ht="14.25" x14ac:dyDescent="0.2">
      <c r="A51" s="40" t="s">
        <v>46</v>
      </c>
      <c r="B51" s="29"/>
      <c r="C51" s="29">
        <v>5</v>
      </c>
      <c r="D51" s="30">
        <v>2.25</v>
      </c>
      <c r="F51" s="13"/>
      <c r="G51" s="13"/>
      <c r="H51" s="13"/>
      <c r="I51" s="13"/>
    </row>
    <row r="52" spans="1:9" ht="14.25" x14ac:dyDescent="0.2">
      <c r="A52" s="39" t="s">
        <v>47</v>
      </c>
      <c r="B52" s="29"/>
      <c r="C52" s="29"/>
      <c r="D52" s="30"/>
      <c r="F52" s="13"/>
      <c r="G52" s="13"/>
      <c r="H52" s="13"/>
      <c r="I52" s="13"/>
    </row>
    <row r="53" spans="1:9" ht="14.25" x14ac:dyDescent="0.2">
      <c r="A53" s="39" t="s">
        <v>48</v>
      </c>
      <c r="B53" s="29"/>
      <c r="C53" s="29"/>
      <c r="D53" s="30"/>
      <c r="F53" s="13"/>
      <c r="G53" s="13"/>
      <c r="H53" s="13"/>
      <c r="I53" s="13"/>
    </row>
    <row r="54" spans="1:9" ht="14.25" x14ac:dyDescent="0.2">
      <c r="A54" s="39" t="s">
        <v>49</v>
      </c>
      <c r="B54" s="29"/>
      <c r="C54" s="29"/>
      <c r="D54" s="30"/>
      <c r="F54" s="13"/>
      <c r="G54" s="13"/>
      <c r="H54" s="13"/>
      <c r="I54" s="13"/>
    </row>
    <row r="55" spans="1:9" ht="14.25" x14ac:dyDescent="0.2">
      <c r="A55" s="39" t="s">
        <v>50</v>
      </c>
      <c r="B55" s="29"/>
      <c r="C55" s="29">
        <v>30.33333</v>
      </c>
      <c r="D55" s="30">
        <v>53</v>
      </c>
      <c r="F55" s="13"/>
      <c r="G55" s="13"/>
      <c r="H55" s="13"/>
      <c r="I55" s="13"/>
    </row>
    <row r="56" spans="1:9" ht="14.25" x14ac:dyDescent="0.2">
      <c r="A56" s="39" t="s">
        <v>51</v>
      </c>
      <c r="B56" s="29">
        <v>264</v>
      </c>
      <c r="C56" s="29">
        <v>51.571429999999999</v>
      </c>
      <c r="D56" s="30">
        <v>42.178570999999998</v>
      </c>
      <c r="F56" s="13"/>
      <c r="G56" s="13"/>
      <c r="H56" s="13"/>
      <c r="I56" s="13"/>
    </row>
    <row r="57" spans="1:9" ht="14.25" x14ac:dyDescent="0.2">
      <c r="A57" s="39" t="s">
        <v>52</v>
      </c>
      <c r="B57" s="29"/>
      <c r="C57" s="29"/>
      <c r="D57" s="30"/>
      <c r="F57" s="13"/>
      <c r="G57" s="13"/>
      <c r="H57" s="13"/>
      <c r="I57" s="13"/>
    </row>
    <row r="58" spans="1:9" ht="14.25" x14ac:dyDescent="0.2">
      <c r="A58" s="39" t="s">
        <v>53</v>
      </c>
      <c r="B58" s="29"/>
      <c r="C58" s="29">
        <v>26</v>
      </c>
      <c r="D58" s="30">
        <v>22.75</v>
      </c>
      <c r="F58" s="13"/>
      <c r="G58" s="13"/>
      <c r="H58" s="13"/>
      <c r="I58" s="13"/>
    </row>
    <row r="59" spans="1:9" ht="14.25" x14ac:dyDescent="0.2">
      <c r="A59" s="39" t="s">
        <v>54</v>
      </c>
      <c r="B59" s="29"/>
      <c r="C59" s="29"/>
      <c r="D59" s="30"/>
      <c r="F59" s="13"/>
      <c r="G59" s="13"/>
      <c r="H59" s="13"/>
      <c r="I59" s="13"/>
    </row>
    <row r="60" spans="1:9" ht="14.25" x14ac:dyDescent="0.2">
      <c r="A60" s="39" t="s">
        <v>55</v>
      </c>
      <c r="B60" s="29">
        <v>44</v>
      </c>
      <c r="C60" s="29">
        <v>75</v>
      </c>
      <c r="D60" s="30">
        <v>76</v>
      </c>
      <c r="F60" s="13"/>
      <c r="G60" s="13"/>
      <c r="H60" s="13"/>
      <c r="I60" s="13"/>
    </row>
    <row r="61" spans="1:9" ht="14.25" x14ac:dyDescent="0.2">
      <c r="A61" s="39" t="s">
        <v>56</v>
      </c>
      <c r="B61" s="29"/>
      <c r="C61" s="29"/>
      <c r="D61" s="30"/>
      <c r="F61" s="13"/>
      <c r="G61" s="13"/>
      <c r="H61" s="13"/>
      <c r="I61" s="13"/>
    </row>
    <row r="62" spans="1:9" ht="14.25" x14ac:dyDescent="0.2">
      <c r="A62" s="39" t="s">
        <v>57</v>
      </c>
      <c r="B62" s="29"/>
      <c r="C62" s="29"/>
      <c r="D62" s="30"/>
      <c r="F62" s="13"/>
      <c r="G62" s="13"/>
      <c r="H62" s="13"/>
      <c r="I62" s="13"/>
    </row>
    <row r="63" spans="1:9" ht="14.25" x14ac:dyDescent="0.2">
      <c r="A63" s="39" t="s">
        <v>58</v>
      </c>
      <c r="B63" s="29">
        <v>88</v>
      </c>
      <c r="C63" s="29">
        <v>27.25</v>
      </c>
      <c r="D63" s="30">
        <v>26.5</v>
      </c>
      <c r="F63" s="13"/>
      <c r="G63" s="13"/>
      <c r="H63" s="13"/>
      <c r="I63" s="13"/>
    </row>
    <row r="64" spans="1:9" ht="14.25" x14ac:dyDescent="0.2">
      <c r="A64" s="39" t="s">
        <v>59</v>
      </c>
      <c r="B64" s="29">
        <v>836</v>
      </c>
      <c r="C64" s="29">
        <v>97.5</v>
      </c>
      <c r="D64" s="30">
        <v>87.25</v>
      </c>
      <c r="F64" s="13"/>
      <c r="G64" s="13"/>
      <c r="H64" s="13"/>
      <c r="I64" s="13"/>
    </row>
    <row r="65" spans="1:9" ht="14.25" x14ac:dyDescent="0.2">
      <c r="A65" s="39" t="s">
        <v>60</v>
      </c>
      <c r="B65" s="29"/>
      <c r="C65" s="29"/>
      <c r="D65" s="30"/>
      <c r="F65" s="13"/>
      <c r="G65" s="13"/>
      <c r="H65" s="13"/>
      <c r="I65" s="13"/>
    </row>
    <row r="66" spans="1:9" ht="14.25" x14ac:dyDescent="0.2">
      <c r="A66" s="39" t="s">
        <v>61</v>
      </c>
      <c r="B66" s="29"/>
      <c r="C66" s="29"/>
      <c r="D66" s="30"/>
      <c r="F66" s="13"/>
      <c r="G66" s="13"/>
      <c r="H66" s="13"/>
      <c r="I66" s="13"/>
    </row>
    <row r="67" spans="1:9" ht="14.25" x14ac:dyDescent="0.2">
      <c r="A67" s="39" t="s">
        <v>62</v>
      </c>
      <c r="B67" s="29">
        <v>176</v>
      </c>
      <c r="C67" s="29">
        <v>49.5</v>
      </c>
      <c r="D67" s="30">
        <v>48</v>
      </c>
      <c r="F67" s="13"/>
      <c r="G67" s="13"/>
      <c r="H67" s="13"/>
      <c r="I67" s="13"/>
    </row>
    <row r="68" spans="1:9" ht="14.25" x14ac:dyDescent="0.2">
      <c r="A68" s="39" t="s">
        <v>63</v>
      </c>
      <c r="B68" s="29"/>
      <c r="C68" s="29"/>
      <c r="D68" s="30"/>
      <c r="F68" s="13"/>
      <c r="G68" s="13"/>
      <c r="H68" s="13"/>
      <c r="I68" s="13"/>
    </row>
    <row r="69" spans="1:9" ht="14.25" x14ac:dyDescent="0.2">
      <c r="A69" s="39" t="s">
        <v>64</v>
      </c>
      <c r="B69" s="29"/>
      <c r="C69" s="29"/>
      <c r="D69" s="30"/>
      <c r="F69" s="13"/>
      <c r="G69" s="13"/>
      <c r="H69" s="13"/>
      <c r="I69" s="13"/>
    </row>
    <row r="70" spans="1:9" ht="14.25" x14ac:dyDescent="0.2">
      <c r="A70" s="39" t="s">
        <v>65</v>
      </c>
      <c r="B70" s="29"/>
      <c r="C70" s="29"/>
      <c r="D70" s="30"/>
      <c r="F70" s="13"/>
      <c r="G70" s="13"/>
      <c r="H70" s="13"/>
      <c r="I70" s="13"/>
    </row>
    <row r="71" spans="1:9" ht="14.25" x14ac:dyDescent="0.2">
      <c r="A71" s="39" t="s">
        <v>66</v>
      </c>
      <c r="B71" s="29"/>
      <c r="C71" s="29"/>
      <c r="D71" s="30"/>
      <c r="F71" s="13"/>
      <c r="G71" s="13"/>
      <c r="H71" s="13"/>
      <c r="I71" s="13"/>
    </row>
    <row r="72" spans="1:9" ht="14.25" x14ac:dyDescent="0.2">
      <c r="A72" s="39" t="s">
        <v>67</v>
      </c>
      <c r="B72" s="29"/>
      <c r="C72" s="29"/>
      <c r="D72" s="30"/>
      <c r="F72" s="13"/>
      <c r="G72" s="13"/>
      <c r="H72" s="13"/>
      <c r="I72" s="13"/>
    </row>
    <row r="73" spans="1:9" ht="14.25" x14ac:dyDescent="0.2">
      <c r="A73" s="39" t="s">
        <v>68</v>
      </c>
      <c r="B73" s="29"/>
      <c r="C73" s="29"/>
      <c r="D73" s="30"/>
      <c r="F73" s="13"/>
      <c r="G73" s="13"/>
      <c r="H73" s="13"/>
      <c r="I73" s="13"/>
    </row>
    <row r="74" spans="1:9" ht="14.25" x14ac:dyDescent="0.2">
      <c r="A74" s="39" t="s">
        <v>69</v>
      </c>
      <c r="B74" s="29"/>
      <c r="C74" s="29"/>
      <c r="D74" s="30"/>
      <c r="F74" s="13"/>
      <c r="G74" s="13"/>
      <c r="H74" s="13"/>
      <c r="I74" s="13"/>
    </row>
    <row r="75" spans="1:9" ht="14.25" x14ac:dyDescent="0.2">
      <c r="A75" s="39" t="s">
        <v>70</v>
      </c>
      <c r="B75" s="29"/>
      <c r="C75" s="29"/>
      <c r="D75" s="30"/>
      <c r="F75" s="13"/>
      <c r="G75" s="13"/>
      <c r="H75" s="13"/>
      <c r="I75" s="13"/>
    </row>
    <row r="76" spans="1:9" ht="14.25" x14ac:dyDescent="0.2">
      <c r="A76" s="39" t="s">
        <v>71</v>
      </c>
      <c r="B76" s="29"/>
      <c r="C76" s="29"/>
      <c r="D76" s="30"/>
      <c r="F76" s="13"/>
      <c r="G76" s="13"/>
      <c r="H76" s="13"/>
      <c r="I76" s="13"/>
    </row>
    <row r="77" spans="1:9" ht="14.25" x14ac:dyDescent="0.2">
      <c r="A77" s="39" t="s">
        <v>72</v>
      </c>
      <c r="B77" s="29"/>
      <c r="C77" s="29"/>
      <c r="D77" s="30"/>
      <c r="F77" s="13"/>
      <c r="G77" s="13"/>
      <c r="H77" s="13"/>
      <c r="I77" s="13"/>
    </row>
    <row r="78" spans="1:9" ht="14.25" x14ac:dyDescent="0.2">
      <c r="A78" s="39" t="s">
        <v>73</v>
      </c>
      <c r="B78" s="29"/>
      <c r="C78" s="29"/>
      <c r="D78" s="30"/>
      <c r="F78" s="13"/>
      <c r="G78" s="13"/>
      <c r="H78" s="13"/>
      <c r="I78" s="13"/>
    </row>
    <row r="79" spans="1:9" ht="14.25" x14ac:dyDescent="0.2">
      <c r="A79" s="39" t="s">
        <v>74</v>
      </c>
      <c r="B79" s="29"/>
      <c r="C79" s="29"/>
      <c r="D79" s="30"/>
      <c r="F79" s="13"/>
      <c r="G79" s="13"/>
      <c r="H79" s="13"/>
      <c r="I79" s="13"/>
    </row>
    <row r="80" spans="1:9" ht="14.25" x14ac:dyDescent="0.2">
      <c r="A80" s="39" t="s">
        <v>75</v>
      </c>
      <c r="B80" s="29"/>
      <c r="C80" s="29"/>
      <c r="D80" s="30"/>
      <c r="F80" s="13"/>
      <c r="G80" s="13"/>
      <c r="H80" s="13"/>
      <c r="I80" s="13"/>
    </row>
    <row r="81" spans="1:9" ht="14.25" x14ac:dyDescent="0.2">
      <c r="A81" s="39" t="s">
        <v>76</v>
      </c>
      <c r="B81" s="29">
        <v>352</v>
      </c>
      <c r="C81" s="29"/>
      <c r="D81" s="30"/>
      <c r="F81" s="13"/>
      <c r="G81" s="13"/>
      <c r="H81" s="13"/>
      <c r="I81" s="13"/>
    </row>
    <row r="82" spans="1:9" ht="14.25" x14ac:dyDescent="0.2">
      <c r="A82" s="39" t="s">
        <v>77</v>
      </c>
      <c r="B82" s="29"/>
      <c r="C82" s="29"/>
      <c r="D82" s="30"/>
      <c r="F82" s="13"/>
      <c r="G82" s="13"/>
      <c r="H82" s="13"/>
      <c r="I82" s="13"/>
    </row>
    <row r="83" spans="1:9" ht="14.25" x14ac:dyDescent="0.2">
      <c r="A83" s="39" t="s">
        <v>78</v>
      </c>
      <c r="B83" s="29">
        <v>1100</v>
      </c>
      <c r="C83" s="29">
        <v>119</v>
      </c>
      <c r="D83" s="30">
        <v>95.25</v>
      </c>
      <c r="F83" s="13"/>
      <c r="G83" s="13"/>
      <c r="H83" s="13"/>
      <c r="I83" s="13"/>
    </row>
    <row r="84" spans="1:9" ht="14.25" x14ac:dyDescent="0.2">
      <c r="A84" s="39" t="s">
        <v>79</v>
      </c>
      <c r="B84" s="29"/>
      <c r="C84" s="29"/>
      <c r="D84" s="30"/>
      <c r="F84" s="13"/>
      <c r="G84" s="13"/>
      <c r="H84" s="13"/>
      <c r="I84" s="13"/>
    </row>
    <row r="85" spans="1:9" ht="14.25" x14ac:dyDescent="0.2">
      <c r="A85" s="39" t="s">
        <v>80</v>
      </c>
      <c r="B85" s="29"/>
      <c r="C85" s="29">
        <f>76.6667+43</f>
        <v>119.66670000000001</v>
      </c>
      <c r="D85" s="30">
        <f>49+40.5</f>
        <v>89.5</v>
      </c>
      <c r="F85" s="13"/>
      <c r="G85" s="13"/>
      <c r="H85" s="13"/>
      <c r="I85" s="13"/>
    </row>
    <row r="86" spans="1:9" ht="14.25" x14ac:dyDescent="0.2">
      <c r="A86" s="39" t="s">
        <v>81</v>
      </c>
      <c r="B86" s="29">
        <v>88</v>
      </c>
      <c r="C86" s="29">
        <v>64.25</v>
      </c>
      <c r="D86" s="30">
        <v>60.5</v>
      </c>
      <c r="F86" s="13"/>
      <c r="G86" s="13"/>
      <c r="H86" s="13"/>
      <c r="I86" s="13"/>
    </row>
    <row r="87" spans="1:9" ht="14.25" x14ac:dyDescent="0.2">
      <c r="A87" s="39" t="s">
        <v>82</v>
      </c>
      <c r="B87" s="29">
        <v>132</v>
      </c>
      <c r="C87" s="29">
        <v>30.75</v>
      </c>
      <c r="D87" s="30">
        <v>30.75</v>
      </c>
      <c r="F87" s="13"/>
      <c r="G87" s="13"/>
      <c r="H87" s="13"/>
      <c r="I87" s="13"/>
    </row>
    <row r="88" spans="1:9" ht="14.25" x14ac:dyDescent="0.2">
      <c r="A88" s="39" t="s">
        <v>83</v>
      </c>
      <c r="B88" s="29"/>
      <c r="C88" s="29"/>
      <c r="D88" s="30"/>
      <c r="F88" s="13"/>
      <c r="G88" s="13"/>
      <c r="H88" s="13"/>
      <c r="I88" s="13"/>
    </row>
    <row r="89" spans="1:9" ht="14.25" x14ac:dyDescent="0.2">
      <c r="A89" s="39" t="s">
        <v>84</v>
      </c>
      <c r="B89" s="29">
        <v>176</v>
      </c>
      <c r="C89" s="29">
        <v>43</v>
      </c>
      <c r="D89" s="30">
        <v>39.25</v>
      </c>
      <c r="F89" s="13"/>
      <c r="G89" s="13"/>
      <c r="H89" s="13"/>
      <c r="I89" s="13"/>
    </row>
    <row r="90" spans="1:9" ht="14.25" x14ac:dyDescent="0.2">
      <c r="A90" s="39" t="s">
        <v>85</v>
      </c>
      <c r="B90" s="29">
        <v>396</v>
      </c>
      <c r="C90" s="29">
        <v>72.5</v>
      </c>
      <c r="D90" s="30">
        <v>68.75</v>
      </c>
      <c r="F90" s="13"/>
      <c r="G90" s="13"/>
      <c r="H90" s="13"/>
      <c r="I90" s="13"/>
    </row>
    <row r="91" spans="1:9" ht="14.25" x14ac:dyDescent="0.2">
      <c r="A91" s="39" t="s">
        <v>86</v>
      </c>
      <c r="B91" s="29"/>
      <c r="C91" s="29"/>
      <c r="D91" s="30"/>
      <c r="F91" s="13"/>
      <c r="G91" s="13"/>
      <c r="H91" s="13"/>
      <c r="I91" s="13"/>
    </row>
    <row r="92" spans="1:9" ht="14.25" x14ac:dyDescent="0.2">
      <c r="A92" s="39" t="s">
        <v>87</v>
      </c>
      <c r="B92" s="29">
        <v>176</v>
      </c>
      <c r="C92" s="29">
        <v>43</v>
      </c>
      <c r="D92" s="30">
        <v>54.25</v>
      </c>
      <c r="F92" s="13"/>
      <c r="G92" s="13"/>
      <c r="H92" s="13"/>
      <c r="I92" s="13"/>
    </row>
    <row r="93" spans="1:9" ht="14.25" x14ac:dyDescent="0.2">
      <c r="A93" s="41" t="s">
        <v>88</v>
      </c>
      <c r="B93" s="24"/>
      <c r="C93" s="24"/>
      <c r="D93" s="25"/>
      <c r="F93" s="13"/>
      <c r="G93" s="13"/>
      <c r="H93" s="13"/>
      <c r="I93" s="13"/>
    </row>
    <row r="94" spans="1:9" ht="33.75" customHeight="1" x14ac:dyDescent="0.2">
      <c r="A94" s="9" t="s">
        <v>89</v>
      </c>
      <c r="B94" s="10"/>
      <c r="C94" s="10"/>
      <c r="D94" s="10"/>
      <c r="E94" s="10"/>
      <c r="F94" s="10"/>
    </row>
    <row r="95" spans="1:9" x14ac:dyDescent="0.15">
      <c r="A95" s="47" t="s">
        <v>3</v>
      </c>
      <c r="B95" s="47" t="s">
        <v>90</v>
      </c>
      <c r="C95" s="50" t="s">
        <v>91</v>
      </c>
      <c r="D95" s="50"/>
      <c r="E95" s="50"/>
      <c r="F95" s="50"/>
    </row>
    <row r="96" spans="1:9" x14ac:dyDescent="0.15">
      <c r="A96" s="48"/>
      <c r="B96" s="48"/>
      <c r="C96" s="50" t="s">
        <v>6</v>
      </c>
      <c r="D96" s="50"/>
      <c r="E96" s="50" t="s">
        <v>7</v>
      </c>
      <c r="F96" s="50"/>
    </row>
    <row r="97" spans="1:6" ht="21" x14ac:dyDescent="0.15">
      <c r="A97" s="49"/>
      <c r="B97" s="49"/>
      <c r="C97" s="14" t="s">
        <v>8</v>
      </c>
      <c r="D97" s="15" t="s">
        <v>9</v>
      </c>
      <c r="E97" s="14" t="s">
        <v>8</v>
      </c>
      <c r="F97" s="15" t="s">
        <v>9</v>
      </c>
    </row>
    <row r="98" spans="1:6" ht="16.5" customHeight="1" x14ac:dyDescent="0.15">
      <c r="A98" s="16" t="s">
        <v>10</v>
      </c>
      <c r="B98" s="17">
        <f>SUM(B99:B99)</f>
        <v>0</v>
      </c>
      <c r="C98" s="18">
        <f>SUM(C99:C99)</f>
        <v>0</v>
      </c>
      <c r="D98" s="19">
        <f>SUM(D99:D99)</f>
        <v>0</v>
      </c>
      <c r="E98" s="18">
        <f>SUM(E99:E99)</f>
        <v>0</v>
      </c>
      <c r="F98" s="19">
        <f>SUM(F99:F99)</f>
        <v>0</v>
      </c>
    </row>
    <row r="99" spans="1:6" ht="18.75" customHeight="1" x14ac:dyDescent="0.15">
      <c r="A99" s="20" t="s">
        <v>92</v>
      </c>
      <c r="B99" s="21"/>
      <c r="C99" s="21"/>
      <c r="D99" s="22"/>
      <c r="E99" s="21"/>
      <c r="F99" s="22"/>
    </row>
    <row r="100" spans="1:6" ht="20.25" customHeight="1" x14ac:dyDescent="0.15">
      <c r="A100" s="16" t="s">
        <v>93</v>
      </c>
      <c r="B100" s="17">
        <f>SUM(B101:B101)</f>
        <v>1144</v>
      </c>
      <c r="C100" s="18">
        <f>SUM(C101:C101)</f>
        <v>817.6</v>
      </c>
      <c r="D100" s="19">
        <f>SUM(D101:D101)</f>
        <v>0</v>
      </c>
      <c r="E100" s="18">
        <f>SUM(E101:E101)</f>
        <v>0</v>
      </c>
      <c r="F100" s="19">
        <f>SUM(F101:F101)</f>
        <v>0</v>
      </c>
    </row>
    <row r="101" spans="1:6" ht="18.75" customHeight="1" x14ac:dyDescent="0.15">
      <c r="A101" s="42" t="s">
        <v>92</v>
      </c>
      <c r="B101" s="43">
        <v>1144</v>
      </c>
      <c r="C101" s="43">
        <v>817.6</v>
      </c>
      <c r="D101" s="44"/>
      <c r="E101" s="43" t="s">
        <v>94</v>
      </c>
      <c r="F101" s="44"/>
    </row>
    <row r="209" spans="1:1" hidden="1" x14ac:dyDescent="0.15">
      <c r="A209" s="45">
        <f>SUM(A7:F102)</f>
        <v>21581.200061999996</v>
      </c>
    </row>
    <row r="210" spans="1:1" hidden="1" x14ac:dyDescent="0.15"/>
  </sheetData>
  <mergeCells count="14">
    <mergeCell ref="A22:A23"/>
    <mergeCell ref="B22:B23"/>
    <mergeCell ref="C22:D22"/>
    <mergeCell ref="A95:A97"/>
    <mergeCell ref="B95:B97"/>
    <mergeCell ref="C95:F95"/>
    <mergeCell ref="C96:D96"/>
    <mergeCell ref="E96:F96"/>
    <mergeCell ref="A6:F6"/>
    <mergeCell ref="A8:A10"/>
    <mergeCell ref="B8:B10"/>
    <mergeCell ref="C8:F8"/>
    <mergeCell ref="C9:D9"/>
    <mergeCell ref="E9:F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0"/>
  <sheetViews>
    <sheetView workbookViewId="0">
      <selection sqref="A1:XFD1048576"/>
    </sheetView>
  </sheetViews>
  <sheetFormatPr baseColWidth="10" defaultColWidth="12.5703125" defaultRowHeight="10.5" x14ac:dyDescent="0.15"/>
  <cols>
    <col min="1" max="1" width="30.85546875" style="12" customWidth="1"/>
    <col min="2" max="6" width="15.7109375" style="12" customWidth="1"/>
    <col min="7" max="9" width="11.7109375" style="12" customWidth="1"/>
    <col min="10" max="10" width="11.140625" style="12" customWidth="1"/>
    <col min="11" max="11" width="9.28515625" style="12" customWidth="1"/>
    <col min="12" max="12" width="7.7109375" style="12" customWidth="1"/>
    <col min="13" max="13" width="13.140625" style="12" customWidth="1"/>
    <col min="14" max="14" width="2.42578125" style="8" customWidth="1"/>
    <col min="15" max="16" width="13.140625" style="8" customWidth="1"/>
    <col min="17" max="256" width="12.5703125" style="8"/>
    <col min="257" max="257" width="30.85546875" style="8" customWidth="1"/>
    <col min="258" max="262" width="15.7109375" style="8" customWidth="1"/>
    <col min="263" max="265" width="11.7109375" style="8" customWidth="1"/>
    <col min="266" max="266" width="11.140625" style="8" customWidth="1"/>
    <col min="267" max="267" width="9.28515625" style="8" customWidth="1"/>
    <col min="268" max="268" width="7.7109375" style="8" customWidth="1"/>
    <col min="269" max="269" width="13.140625" style="8" customWidth="1"/>
    <col min="270" max="270" width="2.42578125" style="8" customWidth="1"/>
    <col min="271" max="272" width="13.140625" style="8" customWidth="1"/>
    <col min="273" max="512" width="12.5703125" style="8"/>
    <col min="513" max="513" width="30.85546875" style="8" customWidth="1"/>
    <col min="514" max="518" width="15.7109375" style="8" customWidth="1"/>
    <col min="519" max="521" width="11.7109375" style="8" customWidth="1"/>
    <col min="522" max="522" width="11.140625" style="8" customWidth="1"/>
    <col min="523" max="523" width="9.28515625" style="8" customWidth="1"/>
    <col min="524" max="524" width="7.7109375" style="8" customWidth="1"/>
    <col min="525" max="525" width="13.140625" style="8" customWidth="1"/>
    <col min="526" max="526" width="2.42578125" style="8" customWidth="1"/>
    <col min="527" max="528" width="13.140625" style="8" customWidth="1"/>
    <col min="529" max="768" width="12.5703125" style="8"/>
    <col min="769" max="769" width="30.85546875" style="8" customWidth="1"/>
    <col min="770" max="774" width="15.7109375" style="8" customWidth="1"/>
    <col min="775" max="777" width="11.7109375" style="8" customWidth="1"/>
    <col min="778" max="778" width="11.140625" style="8" customWidth="1"/>
    <col min="779" max="779" width="9.28515625" style="8" customWidth="1"/>
    <col min="780" max="780" width="7.7109375" style="8" customWidth="1"/>
    <col min="781" max="781" width="13.140625" style="8" customWidth="1"/>
    <col min="782" max="782" width="2.42578125" style="8" customWidth="1"/>
    <col min="783" max="784" width="13.140625" style="8" customWidth="1"/>
    <col min="785" max="1024" width="12.5703125" style="8"/>
    <col min="1025" max="1025" width="30.85546875" style="8" customWidth="1"/>
    <col min="1026" max="1030" width="15.7109375" style="8" customWidth="1"/>
    <col min="1031" max="1033" width="11.7109375" style="8" customWidth="1"/>
    <col min="1034" max="1034" width="11.140625" style="8" customWidth="1"/>
    <col min="1035" max="1035" width="9.28515625" style="8" customWidth="1"/>
    <col min="1036" max="1036" width="7.7109375" style="8" customWidth="1"/>
    <col min="1037" max="1037" width="13.140625" style="8" customWidth="1"/>
    <col min="1038" max="1038" width="2.42578125" style="8" customWidth="1"/>
    <col min="1039" max="1040" width="13.140625" style="8" customWidth="1"/>
    <col min="1041" max="1280" width="12.5703125" style="8"/>
    <col min="1281" max="1281" width="30.85546875" style="8" customWidth="1"/>
    <col min="1282" max="1286" width="15.7109375" style="8" customWidth="1"/>
    <col min="1287" max="1289" width="11.7109375" style="8" customWidth="1"/>
    <col min="1290" max="1290" width="11.140625" style="8" customWidth="1"/>
    <col min="1291" max="1291" width="9.28515625" style="8" customWidth="1"/>
    <col min="1292" max="1292" width="7.7109375" style="8" customWidth="1"/>
    <col min="1293" max="1293" width="13.140625" style="8" customWidth="1"/>
    <col min="1294" max="1294" width="2.42578125" style="8" customWidth="1"/>
    <col min="1295" max="1296" width="13.140625" style="8" customWidth="1"/>
    <col min="1297" max="1536" width="12.5703125" style="8"/>
    <col min="1537" max="1537" width="30.85546875" style="8" customWidth="1"/>
    <col min="1538" max="1542" width="15.7109375" style="8" customWidth="1"/>
    <col min="1543" max="1545" width="11.7109375" style="8" customWidth="1"/>
    <col min="1546" max="1546" width="11.140625" style="8" customWidth="1"/>
    <col min="1547" max="1547" width="9.28515625" style="8" customWidth="1"/>
    <col min="1548" max="1548" width="7.7109375" style="8" customWidth="1"/>
    <col min="1549" max="1549" width="13.140625" style="8" customWidth="1"/>
    <col min="1550" max="1550" width="2.42578125" style="8" customWidth="1"/>
    <col min="1551" max="1552" width="13.140625" style="8" customWidth="1"/>
    <col min="1553" max="1792" width="12.5703125" style="8"/>
    <col min="1793" max="1793" width="30.85546875" style="8" customWidth="1"/>
    <col min="1794" max="1798" width="15.7109375" style="8" customWidth="1"/>
    <col min="1799" max="1801" width="11.7109375" style="8" customWidth="1"/>
    <col min="1802" max="1802" width="11.140625" style="8" customWidth="1"/>
    <col min="1803" max="1803" width="9.28515625" style="8" customWidth="1"/>
    <col min="1804" max="1804" width="7.7109375" style="8" customWidth="1"/>
    <col min="1805" max="1805" width="13.140625" style="8" customWidth="1"/>
    <col min="1806" max="1806" width="2.42578125" style="8" customWidth="1"/>
    <col min="1807" max="1808" width="13.140625" style="8" customWidth="1"/>
    <col min="1809" max="2048" width="12.5703125" style="8"/>
    <col min="2049" max="2049" width="30.85546875" style="8" customWidth="1"/>
    <col min="2050" max="2054" width="15.7109375" style="8" customWidth="1"/>
    <col min="2055" max="2057" width="11.7109375" style="8" customWidth="1"/>
    <col min="2058" max="2058" width="11.140625" style="8" customWidth="1"/>
    <col min="2059" max="2059" width="9.28515625" style="8" customWidth="1"/>
    <col min="2060" max="2060" width="7.7109375" style="8" customWidth="1"/>
    <col min="2061" max="2061" width="13.140625" style="8" customWidth="1"/>
    <col min="2062" max="2062" width="2.42578125" style="8" customWidth="1"/>
    <col min="2063" max="2064" width="13.140625" style="8" customWidth="1"/>
    <col min="2065" max="2304" width="12.5703125" style="8"/>
    <col min="2305" max="2305" width="30.85546875" style="8" customWidth="1"/>
    <col min="2306" max="2310" width="15.7109375" style="8" customWidth="1"/>
    <col min="2311" max="2313" width="11.7109375" style="8" customWidth="1"/>
    <col min="2314" max="2314" width="11.140625" style="8" customWidth="1"/>
    <col min="2315" max="2315" width="9.28515625" style="8" customWidth="1"/>
    <col min="2316" max="2316" width="7.7109375" style="8" customWidth="1"/>
    <col min="2317" max="2317" width="13.140625" style="8" customWidth="1"/>
    <col min="2318" max="2318" width="2.42578125" style="8" customWidth="1"/>
    <col min="2319" max="2320" width="13.140625" style="8" customWidth="1"/>
    <col min="2321" max="2560" width="12.5703125" style="8"/>
    <col min="2561" max="2561" width="30.85546875" style="8" customWidth="1"/>
    <col min="2562" max="2566" width="15.7109375" style="8" customWidth="1"/>
    <col min="2567" max="2569" width="11.7109375" style="8" customWidth="1"/>
    <col min="2570" max="2570" width="11.140625" style="8" customWidth="1"/>
    <col min="2571" max="2571" width="9.28515625" style="8" customWidth="1"/>
    <col min="2572" max="2572" width="7.7109375" style="8" customWidth="1"/>
    <col min="2573" max="2573" width="13.140625" style="8" customWidth="1"/>
    <col min="2574" max="2574" width="2.42578125" style="8" customWidth="1"/>
    <col min="2575" max="2576" width="13.140625" style="8" customWidth="1"/>
    <col min="2577" max="2816" width="12.5703125" style="8"/>
    <col min="2817" max="2817" width="30.85546875" style="8" customWidth="1"/>
    <col min="2818" max="2822" width="15.7109375" style="8" customWidth="1"/>
    <col min="2823" max="2825" width="11.7109375" style="8" customWidth="1"/>
    <col min="2826" max="2826" width="11.140625" style="8" customWidth="1"/>
    <col min="2827" max="2827" width="9.28515625" style="8" customWidth="1"/>
    <col min="2828" max="2828" width="7.7109375" style="8" customWidth="1"/>
    <col min="2829" max="2829" width="13.140625" style="8" customWidth="1"/>
    <col min="2830" max="2830" width="2.42578125" style="8" customWidth="1"/>
    <col min="2831" max="2832" width="13.140625" style="8" customWidth="1"/>
    <col min="2833" max="3072" width="12.5703125" style="8"/>
    <col min="3073" max="3073" width="30.85546875" style="8" customWidth="1"/>
    <col min="3074" max="3078" width="15.7109375" style="8" customWidth="1"/>
    <col min="3079" max="3081" width="11.7109375" style="8" customWidth="1"/>
    <col min="3082" max="3082" width="11.140625" style="8" customWidth="1"/>
    <col min="3083" max="3083" width="9.28515625" style="8" customWidth="1"/>
    <col min="3084" max="3084" width="7.7109375" style="8" customWidth="1"/>
    <col min="3085" max="3085" width="13.140625" style="8" customWidth="1"/>
    <col min="3086" max="3086" width="2.42578125" style="8" customWidth="1"/>
    <col min="3087" max="3088" width="13.140625" style="8" customWidth="1"/>
    <col min="3089" max="3328" width="12.5703125" style="8"/>
    <col min="3329" max="3329" width="30.85546875" style="8" customWidth="1"/>
    <col min="3330" max="3334" width="15.7109375" style="8" customWidth="1"/>
    <col min="3335" max="3337" width="11.7109375" style="8" customWidth="1"/>
    <col min="3338" max="3338" width="11.140625" style="8" customWidth="1"/>
    <col min="3339" max="3339" width="9.28515625" style="8" customWidth="1"/>
    <col min="3340" max="3340" width="7.7109375" style="8" customWidth="1"/>
    <col min="3341" max="3341" width="13.140625" style="8" customWidth="1"/>
    <col min="3342" max="3342" width="2.42578125" style="8" customWidth="1"/>
    <col min="3343" max="3344" width="13.140625" style="8" customWidth="1"/>
    <col min="3345" max="3584" width="12.5703125" style="8"/>
    <col min="3585" max="3585" width="30.85546875" style="8" customWidth="1"/>
    <col min="3586" max="3590" width="15.7109375" style="8" customWidth="1"/>
    <col min="3591" max="3593" width="11.7109375" style="8" customWidth="1"/>
    <col min="3594" max="3594" width="11.140625" style="8" customWidth="1"/>
    <col min="3595" max="3595" width="9.28515625" style="8" customWidth="1"/>
    <col min="3596" max="3596" width="7.7109375" style="8" customWidth="1"/>
    <col min="3597" max="3597" width="13.140625" style="8" customWidth="1"/>
    <col min="3598" max="3598" width="2.42578125" style="8" customWidth="1"/>
    <col min="3599" max="3600" width="13.140625" style="8" customWidth="1"/>
    <col min="3601" max="3840" width="12.5703125" style="8"/>
    <col min="3841" max="3841" width="30.85546875" style="8" customWidth="1"/>
    <col min="3842" max="3846" width="15.7109375" style="8" customWidth="1"/>
    <col min="3847" max="3849" width="11.7109375" style="8" customWidth="1"/>
    <col min="3850" max="3850" width="11.140625" style="8" customWidth="1"/>
    <col min="3851" max="3851" width="9.28515625" style="8" customWidth="1"/>
    <col min="3852" max="3852" width="7.7109375" style="8" customWidth="1"/>
    <col min="3853" max="3853" width="13.140625" style="8" customWidth="1"/>
    <col min="3854" max="3854" width="2.42578125" style="8" customWidth="1"/>
    <col min="3855" max="3856" width="13.140625" style="8" customWidth="1"/>
    <col min="3857" max="4096" width="12.5703125" style="8"/>
    <col min="4097" max="4097" width="30.85546875" style="8" customWidth="1"/>
    <col min="4098" max="4102" width="15.7109375" style="8" customWidth="1"/>
    <col min="4103" max="4105" width="11.7109375" style="8" customWidth="1"/>
    <col min="4106" max="4106" width="11.140625" style="8" customWidth="1"/>
    <col min="4107" max="4107" width="9.28515625" style="8" customWidth="1"/>
    <col min="4108" max="4108" width="7.7109375" style="8" customWidth="1"/>
    <col min="4109" max="4109" width="13.140625" style="8" customWidth="1"/>
    <col min="4110" max="4110" width="2.42578125" style="8" customWidth="1"/>
    <col min="4111" max="4112" width="13.140625" style="8" customWidth="1"/>
    <col min="4113" max="4352" width="12.5703125" style="8"/>
    <col min="4353" max="4353" width="30.85546875" style="8" customWidth="1"/>
    <col min="4354" max="4358" width="15.7109375" style="8" customWidth="1"/>
    <col min="4359" max="4361" width="11.7109375" style="8" customWidth="1"/>
    <col min="4362" max="4362" width="11.140625" style="8" customWidth="1"/>
    <col min="4363" max="4363" width="9.28515625" style="8" customWidth="1"/>
    <col min="4364" max="4364" width="7.7109375" style="8" customWidth="1"/>
    <col min="4365" max="4365" width="13.140625" style="8" customWidth="1"/>
    <col min="4366" max="4366" width="2.42578125" style="8" customWidth="1"/>
    <col min="4367" max="4368" width="13.140625" style="8" customWidth="1"/>
    <col min="4369" max="4608" width="12.5703125" style="8"/>
    <col min="4609" max="4609" width="30.85546875" style="8" customWidth="1"/>
    <col min="4610" max="4614" width="15.7109375" style="8" customWidth="1"/>
    <col min="4615" max="4617" width="11.7109375" style="8" customWidth="1"/>
    <col min="4618" max="4618" width="11.140625" style="8" customWidth="1"/>
    <col min="4619" max="4619" width="9.28515625" style="8" customWidth="1"/>
    <col min="4620" max="4620" width="7.7109375" style="8" customWidth="1"/>
    <col min="4621" max="4621" width="13.140625" style="8" customWidth="1"/>
    <col min="4622" max="4622" width="2.42578125" style="8" customWidth="1"/>
    <col min="4623" max="4624" width="13.140625" style="8" customWidth="1"/>
    <col min="4625" max="4864" width="12.5703125" style="8"/>
    <col min="4865" max="4865" width="30.85546875" style="8" customWidth="1"/>
    <col min="4866" max="4870" width="15.7109375" style="8" customWidth="1"/>
    <col min="4871" max="4873" width="11.7109375" style="8" customWidth="1"/>
    <col min="4874" max="4874" width="11.140625" style="8" customWidth="1"/>
    <col min="4875" max="4875" width="9.28515625" style="8" customWidth="1"/>
    <col min="4876" max="4876" width="7.7109375" style="8" customWidth="1"/>
    <col min="4877" max="4877" width="13.140625" style="8" customWidth="1"/>
    <col min="4878" max="4878" width="2.42578125" style="8" customWidth="1"/>
    <col min="4879" max="4880" width="13.140625" style="8" customWidth="1"/>
    <col min="4881" max="5120" width="12.5703125" style="8"/>
    <col min="5121" max="5121" width="30.85546875" style="8" customWidth="1"/>
    <col min="5122" max="5126" width="15.7109375" style="8" customWidth="1"/>
    <col min="5127" max="5129" width="11.7109375" style="8" customWidth="1"/>
    <col min="5130" max="5130" width="11.140625" style="8" customWidth="1"/>
    <col min="5131" max="5131" width="9.28515625" style="8" customWidth="1"/>
    <col min="5132" max="5132" width="7.7109375" style="8" customWidth="1"/>
    <col min="5133" max="5133" width="13.140625" style="8" customWidth="1"/>
    <col min="5134" max="5134" width="2.42578125" style="8" customWidth="1"/>
    <col min="5135" max="5136" width="13.140625" style="8" customWidth="1"/>
    <col min="5137" max="5376" width="12.5703125" style="8"/>
    <col min="5377" max="5377" width="30.85546875" style="8" customWidth="1"/>
    <col min="5378" max="5382" width="15.7109375" style="8" customWidth="1"/>
    <col min="5383" max="5385" width="11.7109375" style="8" customWidth="1"/>
    <col min="5386" max="5386" width="11.140625" style="8" customWidth="1"/>
    <col min="5387" max="5387" width="9.28515625" style="8" customWidth="1"/>
    <col min="5388" max="5388" width="7.7109375" style="8" customWidth="1"/>
    <col min="5389" max="5389" width="13.140625" style="8" customWidth="1"/>
    <col min="5390" max="5390" width="2.42578125" style="8" customWidth="1"/>
    <col min="5391" max="5392" width="13.140625" style="8" customWidth="1"/>
    <col min="5393" max="5632" width="12.5703125" style="8"/>
    <col min="5633" max="5633" width="30.85546875" style="8" customWidth="1"/>
    <col min="5634" max="5638" width="15.7109375" style="8" customWidth="1"/>
    <col min="5639" max="5641" width="11.7109375" style="8" customWidth="1"/>
    <col min="5642" max="5642" width="11.140625" style="8" customWidth="1"/>
    <col min="5643" max="5643" width="9.28515625" style="8" customWidth="1"/>
    <col min="5644" max="5644" width="7.7109375" style="8" customWidth="1"/>
    <col min="5645" max="5645" width="13.140625" style="8" customWidth="1"/>
    <col min="5646" max="5646" width="2.42578125" style="8" customWidth="1"/>
    <col min="5647" max="5648" width="13.140625" style="8" customWidth="1"/>
    <col min="5649" max="5888" width="12.5703125" style="8"/>
    <col min="5889" max="5889" width="30.85546875" style="8" customWidth="1"/>
    <col min="5890" max="5894" width="15.7109375" style="8" customWidth="1"/>
    <col min="5895" max="5897" width="11.7109375" style="8" customWidth="1"/>
    <col min="5898" max="5898" width="11.140625" style="8" customWidth="1"/>
    <col min="5899" max="5899" width="9.28515625" style="8" customWidth="1"/>
    <col min="5900" max="5900" width="7.7109375" style="8" customWidth="1"/>
    <col min="5901" max="5901" width="13.140625" style="8" customWidth="1"/>
    <col min="5902" max="5902" width="2.42578125" style="8" customWidth="1"/>
    <col min="5903" max="5904" width="13.140625" style="8" customWidth="1"/>
    <col min="5905" max="6144" width="12.5703125" style="8"/>
    <col min="6145" max="6145" width="30.85546875" style="8" customWidth="1"/>
    <col min="6146" max="6150" width="15.7109375" style="8" customWidth="1"/>
    <col min="6151" max="6153" width="11.7109375" style="8" customWidth="1"/>
    <col min="6154" max="6154" width="11.140625" style="8" customWidth="1"/>
    <col min="6155" max="6155" width="9.28515625" style="8" customWidth="1"/>
    <col min="6156" max="6156" width="7.7109375" style="8" customWidth="1"/>
    <col min="6157" max="6157" width="13.140625" style="8" customWidth="1"/>
    <col min="6158" max="6158" width="2.42578125" style="8" customWidth="1"/>
    <col min="6159" max="6160" width="13.140625" style="8" customWidth="1"/>
    <col min="6161" max="6400" width="12.5703125" style="8"/>
    <col min="6401" max="6401" width="30.85546875" style="8" customWidth="1"/>
    <col min="6402" max="6406" width="15.7109375" style="8" customWidth="1"/>
    <col min="6407" max="6409" width="11.7109375" style="8" customWidth="1"/>
    <col min="6410" max="6410" width="11.140625" style="8" customWidth="1"/>
    <col min="6411" max="6411" width="9.28515625" style="8" customWidth="1"/>
    <col min="6412" max="6412" width="7.7109375" style="8" customWidth="1"/>
    <col min="6413" max="6413" width="13.140625" style="8" customWidth="1"/>
    <col min="6414" max="6414" width="2.42578125" style="8" customWidth="1"/>
    <col min="6415" max="6416" width="13.140625" style="8" customWidth="1"/>
    <col min="6417" max="6656" width="12.5703125" style="8"/>
    <col min="6657" max="6657" width="30.85546875" style="8" customWidth="1"/>
    <col min="6658" max="6662" width="15.7109375" style="8" customWidth="1"/>
    <col min="6663" max="6665" width="11.7109375" style="8" customWidth="1"/>
    <col min="6666" max="6666" width="11.140625" style="8" customWidth="1"/>
    <col min="6667" max="6667" width="9.28515625" style="8" customWidth="1"/>
    <col min="6668" max="6668" width="7.7109375" style="8" customWidth="1"/>
    <col min="6669" max="6669" width="13.140625" style="8" customWidth="1"/>
    <col min="6670" max="6670" width="2.42578125" style="8" customWidth="1"/>
    <col min="6671" max="6672" width="13.140625" style="8" customWidth="1"/>
    <col min="6673" max="6912" width="12.5703125" style="8"/>
    <col min="6913" max="6913" width="30.85546875" style="8" customWidth="1"/>
    <col min="6914" max="6918" width="15.7109375" style="8" customWidth="1"/>
    <col min="6919" max="6921" width="11.7109375" style="8" customWidth="1"/>
    <col min="6922" max="6922" width="11.140625" style="8" customWidth="1"/>
    <col min="6923" max="6923" width="9.28515625" style="8" customWidth="1"/>
    <col min="6924" max="6924" width="7.7109375" style="8" customWidth="1"/>
    <col min="6925" max="6925" width="13.140625" style="8" customWidth="1"/>
    <col min="6926" max="6926" width="2.42578125" style="8" customWidth="1"/>
    <col min="6927" max="6928" width="13.140625" style="8" customWidth="1"/>
    <col min="6929" max="7168" width="12.5703125" style="8"/>
    <col min="7169" max="7169" width="30.85546875" style="8" customWidth="1"/>
    <col min="7170" max="7174" width="15.7109375" style="8" customWidth="1"/>
    <col min="7175" max="7177" width="11.7109375" style="8" customWidth="1"/>
    <col min="7178" max="7178" width="11.140625" style="8" customWidth="1"/>
    <col min="7179" max="7179" width="9.28515625" style="8" customWidth="1"/>
    <col min="7180" max="7180" width="7.7109375" style="8" customWidth="1"/>
    <col min="7181" max="7181" width="13.140625" style="8" customWidth="1"/>
    <col min="7182" max="7182" width="2.42578125" style="8" customWidth="1"/>
    <col min="7183" max="7184" width="13.140625" style="8" customWidth="1"/>
    <col min="7185" max="7424" width="12.5703125" style="8"/>
    <col min="7425" max="7425" width="30.85546875" style="8" customWidth="1"/>
    <col min="7426" max="7430" width="15.7109375" style="8" customWidth="1"/>
    <col min="7431" max="7433" width="11.7109375" style="8" customWidth="1"/>
    <col min="7434" max="7434" width="11.140625" style="8" customWidth="1"/>
    <col min="7435" max="7435" width="9.28515625" style="8" customWidth="1"/>
    <col min="7436" max="7436" width="7.7109375" style="8" customWidth="1"/>
    <col min="7437" max="7437" width="13.140625" style="8" customWidth="1"/>
    <col min="7438" max="7438" width="2.42578125" style="8" customWidth="1"/>
    <col min="7439" max="7440" width="13.140625" style="8" customWidth="1"/>
    <col min="7441" max="7680" width="12.5703125" style="8"/>
    <col min="7681" max="7681" width="30.85546875" style="8" customWidth="1"/>
    <col min="7682" max="7686" width="15.7109375" style="8" customWidth="1"/>
    <col min="7687" max="7689" width="11.7109375" style="8" customWidth="1"/>
    <col min="7690" max="7690" width="11.140625" style="8" customWidth="1"/>
    <col min="7691" max="7691" width="9.28515625" style="8" customWidth="1"/>
    <col min="7692" max="7692" width="7.7109375" style="8" customWidth="1"/>
    <col min="7693" max="7693" width="13.140625" style="8" customWidth="1"/>
    <col min="7694" max="7694" width="2.42578125" style="8" customWidth="1"/>
    <col min="7695" max="7696" width="13.140625" style="8" customWidth="1"/>
    <col min="7697" max="7936" width="12.5703125" style="8"/>
    <col min="7937" max="7937" width="30.85546875" style="8" customWidth="1"/>
    <col min="7938" max="7942" width="15.7109375" style="8" customWidth="1"/>
    <col min="7943" max="7945" width="11.7109375" style="8" customWidth="1"/>
    <col min="7946" max="7946" width="11.140625" style="8" customWidth="1"/>
    <col min="7947" max="7947" width="9.28515625" style="8" customWidth="1"/>
    <col min="7948" max="7948" width="7.7109375" style="8" customWidth="1"/>
    <col min="7949" max="7949" width="13.140625" style="8" customWidth="1"/>
    <col min="7950" max="7950" width="2.42578125" style="8" customWidth="1"/>
    <col min="7951" max="7952" width="13.140625" style="8" customWidth="1"/>
    <col min="7953" max="8192" width="12.5703125" style="8"/>
    <col min="8193" max="8193" width="30.85546875" style="8" customWidth="1"/>
    <col min="8194" max="8198" width="15.7109375" style="8" customWidth="1"/>
    <col min="8199" max="8201" width="11.7109375" style="8" customWidth="1"/>
    <col min="8202" max="8202" width="11.140625" style="8" customWidth="1"/>
    <col min="8203" max="8203" width="9.28515625" style="8" customWidth="1"/>
    <col min="8204" max="8204" width="7.7109375" style="8" customWidth="1"/>
    <col min="8205" max="8205" width="13.140625" style="8" customWidth="1"/>
    <col min="8206" max="8206" width="2.42578125" style="8" customWidth="1"/>
    <col min="8207" max="8208" width="13.140625" style="8" customWidth="1"/>
    <col min="8209" max="8448" width="12.5703125" style="8"/>
    <col min="8449" max="8449" width="30.85546875" style="8" customWidth="1"/>
    <col min="8450" max="8454" width="15.7109375" style="8" customWidth="1"/>
    <col min="8455" max="8457" width="11.7109375" style="8" customWidth="1"/>
    <col min="8458" max="8458" width="11.140625" style="8" customWidth="1"/>
    <col min="8459" max="8459" width="9.28515625" style="8" customWidth="1"/>
    <col min="8460" max="8460" width="7.7109375" style="8" customWidth="1"/>
    <col min="8461" max="8461" width="13.140625" style="8" customWidth="1"/>
    <col min="8462" max="8462" width="2.42578125" style="8" customWidth="1"/>
    <col min="8463" max="8464" width="13.140625" style="8" customWidth="1"/>
    <col min="8465" max="8704" width="12.5703125" style="8"/>
    <col min="8705" max="8705" width="30.85546875" style="8" customWidth="1"/>
    <col min="8706" max="8710" width="15.7109375" style="8" customWidth="1"/>
    <col min="8711" max="8713" width="11.7109375" style="8" customWidth="1"/>
    <col min="8714" max="8714" width="11.140625" style="8" customWidth="1"/>
    <col min="8715" max="8715" width="9.28515625" style="8" customWidth="1"/>
    <col min="8716" max="8716" width="7.7109375" style="8" customWidth="1"/>
    <col min="8717" max="8717" width="13.140625" style="8" customWidth="1"/>
    <col min="8718" max="8718" width="2.42578125" style="8" customWidth="1"/>
    <col min="8719" max="8720" width="13.140625" style="8" customWidth="1"/>
    <col min="8721" max="8960" width="12.5703125" style="8"/>
    <col min="8961" max="8961" width="30.85546875" style="8" customWidth="1"/>
    <col min="8962" max="8966" width="15.7109375" style="8" customWidth="1"/>
    <col min="8967" max="8969" width="11.7109375" style="8" customWidth="1"/>
    <col min="8970" max="8970" width="11.140625" style="8" customWidth="1"/>
    <col min="8971" max="8971" width="9.28515625" style="8" customWidth="1"/>
    <col min="8972" max="8972" width="7.7109375" style="8" customWidth="1"/>
    <col min="8973" max="8973" width="13.140625" style="8" customWidth="1"/>
    <col min="8974" max="8974" width="2.42578125" style="8" customWidth="1"/>
    <col min="8975" max="8976" width="13.140625" style="8" customWidth="1"/>
    <col min="8977" max="9216" width="12.5703125" style="8"/>
    <col min="9217" max="9217" width="30.85546875" style="8" customWidth="1"/>
    <col min="9218" max="9222" width="15.7109375" style="8" customWidth="1"/>
    <col min="9223" max="9225" width="11.7109375" style="8" customWidth="1"/>
    <col min="9226" max="9226" width="11.140625" style="8" customWidth="1"/>
    <col min="9227" max="9227" width="9.28515625" style="8" customWidth="1"/>
    <col min="9228" max="9228" width="7.7109375" style="8" customWidth="1"/>
    <col min="9229" max="9229" width="13.140625" style="8" customWidth="1"/>
    <col min="9230" max="9230" width="2.42578125" style="8" customWidth="1"/>
    <col min="9231" max="9232" width="13.140625" style="8" customWidth="1"/>
    <col min="9233" max="9472" width="12.5703125" style="8"/>
    <col min="9473" max="9473" width="30.85546875" style="8" customWidth="1"/>
    <col min="9474" max="9478" width="15.7109375" style="8" customWidth="1"/>
    <col min="9479" max="9481" width="11.7109375" style="8" customWidth="1"/>
    <col min="9482" max="9482" width="11.140625" style="8" customWidth="1"/>
    <col min="9483" max="9483" width="9.28515625" style="8" customWidth="1"/>
    <col min="9484" max="9484" width="7.7109375" style="8" customWidth="1"/>
    <col min="9485" max="9485" width="13.140625" style="8" customWidth="1"/>
    <col min="9486" max="9486" width="2.42578125" style="8" customWidth="1"/>
    <col min="9487" max="9488" width="13.140625" style="8" customWidth="1"/>
    <col min="9489" max="9728" width="12.5703125" style="8"/>
    <col min="9729" max="9729" width="30.85546875" style="8" customWidth="1"/>
    <col min="9730" max="9734" width="15.7109375" style="8" customWidth="1"/>
    <col min="9735" max="9737" width="11.7109375" style="8" customWidth="1"/>
    <col min="9738" max="9738" width="11.140625" style="8" customWidth="1"/>
    <col min="9739" max="9739" width="9.28515625" style="8" customWidth="1"/>
    <col min="9740" max="9740" width="7.7109375" style="8" customWidth="1"/>
    <col min="9741" max="9741" width="13.140625" style="8" customWidth="1"/>
    <col min="9742" max="9742" width="2.42578125" style="8" customWidth="1"/>
    <col min="9743" max="9744" width="13.140625" style="8" customWidth="1"/>
    <col min="9745" max="9984" width="12.5703125" style="8"/>
    <col min="9985" max="9985" width="30.85546875" style="8" customWidth="1"/>
    <col min="9986" max="9990" width="15.7109375" style="8" customWidth="1"/>
    <col min="9991" max="9993" width="11.7109375" style="8" customWidth="1"/>
    <col min="9994" max="9994" width="11.140625" style="8" customWidth="1"/>
    <col min="9995" max="9995" width="9.28515625" style="8" customWidth="1"/>
    <col min="9996" max="9996" width="7.7109375" style="8" customWidth="1"/>
    <col min="9997" max="9997" width="13.140625" style="8" customWidth="1"/>
    <col min="9998" max="9998" width="2.42578125" style="8" customWidth="1"/>
    <col min="9999" max="10000" width="13.140625" style="8" customWidth="1"/>
    <col min="10001" max="10240" width="12.5703125" style="8"/>
    <col min="10241" max="10241" width="30.85546875" style="8" customWidth="1"/>
    <col min="10242" max="10246" width="15.7109375" style="8" customWidth="1"/>
    <col min="10247" max="10249" width="11.7109375" style="8" customWidth="1"/>
    <col min="10250" max="10250" width="11.140625" style="8" customWidth="1"/>
    <col min="10251" max="10251" width="9.28515625" style="8" customWidth="1"/>
    <col min="10252" max="10252" width="7.7109375" style="8" customWidth="1"/>
    <col min="10253" max="10253" width="13.140625" style="8" customWidth="1"/>
    <col min="10254" max="10254" width="2.42578125" style="8" customWidth="1"/>
    <col min="10255" max="10256" width="13.140625" style="8" customWidth="1"/>
    <col min="10257" max="10496" width="12.5703125" style="8"/>
    <col min="10497" max="10497" width="30.85546875" style="8" customWidth="1"/>
    <col min="10498" max="10502" width="15.7109375" style="8" customWidth="1"/>
    <col min="10503" max="10505" width="11.7109375" style="8" customWidth="1"/>
    <col min="10506" max="10506" width="11.140625" style="8" customWidth="1"/>
    <col min="10507" max="10507" width="9.28515625" style="8" customWidth="1"/>
    <col min="10508" max="10508" width="7.7109375" style="8" customWidth="1"/>
    <col min="10509" max="10509" width="13.140625" style="8" customWidth="1"/>
    <col min="10510" max="10510" width="2.42578125" style="8" customWidth="1"/>
    <col min="10511" max="10512" width="13.140625" style="8" customWidth="1"/>
    <col min="10513" max="10752" width="12.5703125" style="8"/>
    <col min="10753" max="10753" width="30.85546875" style="8" customWidth="1"/>
    <col min="10754" max="10758" width="15.7109375" style="8" customWidth="1"/>
    <col min="10759" max="10761" width="11.7109375" style="8" customWidth="1"/>
    <col min="10762" max="10762" width="11.140625" style="8" customWidth="1"/>
    <col min="10763" max="10763" width="9.28515625" style="8" customWidth="1"/>
    <col min="10764" max="10764" width="7.7109375" style="8" customWidth="1"/>
    <col min="10765" max="10765" width="13.140625" style="8" customWidth="1"/>
    <col min="10766" max="10766" width="2.42578125" style="8" customWidth="1"/>
    <col min="10767" max="10768" width="13.140625" style="8" customWidth="1"/>
    <col min="10769" max="11008" width="12.5703125" style="8"/>
    <col min="11009" max="11009" width="30.85546875" style="8" customWidth="1"/>
    <col min="11010" max="11014" width="15.7109375" style="8" customWidth="1"/>
    <col min="11015" max="11017" width="11.7109375" style="8" customWidth="1"/>
    <col min="11018" max="11018" width="11.140625" style="8" customWidth="1"/>
    <col min="11019" max="11019" width="9.28515625" style="8" customWidth="1"/>
    <col min="11020" max="11020" width="7.7109375" style="8" customWidth="1"/>
    <col min="11021" max="11021" width="13.140625" style="8" customWidth="1"/>
    <col min="11022" max="11022" width="2.42578125" style="8" customWidth="1"/>
    <col min="11023" max="11024" width="13.140625" style="8" customWidth="1"/>
    <col min="11025" max="11264" width="12.5703125" style="8"/>
    <col min="11265" max="11265" width="30.85546875" style="8" customWidth="1"/>
    <col min="11266" max="11270" width="15.7109375" style="8" customWidth="1"/>
    <col min="11271" max="11273" width="11.7109375" style="8" customWidth="1"/>
    <col min="11274" max="11274" width="11.140625" style="8" customWidth="1"/>
    <col min="11275" max="11275" width="9.28515625" style="8" customWidth="1"/>
    <col min="11276" max="11276" width="7.7109375" style="8" customWidth="1"/>
    <col min="11277" max="11277" width="13.140625" style="8" customWidth="1"/>
    <col min="11278" max="11278" width="2.42578125" style="8" customWidth="1"/>
    <col min="11279" max="11280" width="13.140625" style="8" customWidth="1"/>
    <col min="11281" max="11520" width="12.5703125" style="8"/>
    <col min="11521" max="11521" width="30.85546875" style="8" customWidth="1"/>
    <col min="11522" max="11526" width="15.7109375" style="8" customWidth="1"/>
    <col min="11527" max="11529" width="11.7109375" style="8" customWidth="1"/>
    <col min="11530" max="11530" width="11.140625" style="8" customWidth="1"/>
    <col min="11531" max="11531" width="9.28515625" style="8" customWidth="1"/>
    <col min="11532" max="11532" width="7.7109375" style="8" customWidth="1"/>
    <col min="11533" max="11533" width="13.140625" style="8" customWidth="1"/>
    <col min="11534" max="11534" width="2.42578125" style="8" customWidth="1"/>
    <col min="11535" max="11536" width="13.140625" style="8" customWidth="1"/>
    <col min="11537" max="11776" width="12.5703125" style="8"/>
    <col min="11777" max="11777" width="30.85546875" style="8" customWidth="1"/>
    <col min="11778" max="11782" width="15.7109375" style="8" customWidth="1"/>
    <col min="11783" max="11785" width="11.7109375" style="8" customWidth="1"/>
    <col min="11786" max="11786" width="11.140625" style="8" customWidth="1"/>
    <col min="11787" max="11787" width="9.28515625" style="8" customWidth="1"/>
    <col min="11788" max="11788" width="7.7109375" style="8" customWidth="1"/>
    <col min="11789" max="11789" width="13.140625" style="8" customWidth="1"/>
    <col min="11790" max="11790" width="2.42578125" style="8" customWidth="1"/>
    <col min="11791" max="11792" width="13.140625" style="8" customWidth="1"/>
    <col min="11793" max="12032" width="12.5703125" style="8"/>
    <col min="12033" max="12033" width="30.85546875" style="8" customWidth="1"/>
    <col min="12034" max="12038" width="15.7109375" style="8" customWidth="1"/>
    <col min="12039" max="12041" width="11.7109375" style="8" customWidth="1"/>
    <col min="12042" max="12042" width="11.140625" style="8" customWidth="1"/>
    <col min="12043" max="12043" width="9.28515625" style="8" customWidth="1"/>
    <col min="12044" max="12044" width="7.7109375" style="8" customWidth="1"/>
    <col min="12045" max="12045" width="13.140625" style="8" customWidth="1"/>
    <col min="12046" max="12046" width="2.42578125" style="8" customWidth="1"/>
    <col min="12047" max="12048" width="13.140625" style="8" customWidth="1"/>
    <col min="12049" max="12288" width="12.5703125" style="8"/>
    <col min="12289" max="12289" width="30.85546875" style="8" customWidth="1"/>
    <col min="12290" max="12294" width="15.7109375" style="8" customWidth="1"/>
    <col min="12295" max="12297" width="11.7109375" style="8" customWidth="1"/>
    <col min="12298" max="12298" width="11.140625" style="8" customWidth="1"/>
    <col min="12299" max="12299" width="9.28515625" style="8" customWidth="1"/>
    <col min="12300" max="12300" width="7.7109375" style="8" customWidth="1"/>
    <col min="12301" max="12301" width="13.140625" style="8" customWidth="1"/>
    <col min="12302" max="12302" width="2.42578125" style="8" customWidth="1"/>
    <col min="12303" max="12304" width="13.140625" style="8" customWidth="1"/>
    <col min="12305" max="12544" width="12.5703125" style="8"/>
    <col min="12545" max="12545" width="30.85546875" style="8" customWidth="1"/>
    <col min="12546" max="12550" width="15.7109375" style="8" customWidth="1"/>
    <col min="12551" max="12553" width="11.7109375" style="8" customWidth="1"/>
    <col min="12554" max="12554" width="11.140625" style="8" customWidth="1"/>
    <col min="12555" max="12555" width="9.28515625" style="8" customWidth="1"/>
    <col min="12556" max="12556" width="7.7109375" style="8" customWidth="1"/>
    <col min="12557" max="12557" width="13.140625" style="8" customWidth="1"/>
    <col min="12558" max="12558" width="2.42578125" style="8" customWidth="1"/>
    <col min="12559" max="12560" width="13.140625" style="8" customWidth="1"/>
    <col min="12561" max="12800" width="12.5703125" style="8"/>
    <col min="12801" max="12801" width="30.85546875" style="8" customWidth="1"/>
    <col min="12802" max="12806" width="15.7109375" style="8" customWidth="1"/>
    <col min="12807" max="12809" width="11.7109375" style="8" customWidth="1"/>
    <col min="12810" max="12810" width="11.140625" style="8" customWidth="1"/>
    <col min="12811" max="12811" width="9.28515625" style="8" customWidth="1"/>
    <col min="12812" max="12812" width="7.7109375" style="8" customWidth="1"/>
    <col min="12813" max="12813" width="13.140625" style="8" customWidth="1"/>
    <col min="12814" max="12814" width="2.42578125" style="8" customWidth="1"/>
    <col min="12815" max="12816" width="13.140625" style="8" customWidth="1"/>
    <col min="12817" max="13056" width="12.5703125" style="8"/>
    <col min="13057" max="13057" width="30.85546875" style="8" customWidth="1"/>
    <col min="13058" max="13062" width="15.7109375" style="8" customWidth="1"/>
    <col min="13063" max="13065" width="11.7109375" style="8" customWidth="1"/>
    <col min="13066" max="13066" width="11.140625" style="8" customWidth="1"/>
    <col min="13067" max="13067" width="9.28515625" style="8" customWidth="1"/>
    <col min="13068" max="13068" width="7.7109375" style="8" customWidth="1"/>
    <col min="13069" max="13069" width="13.140625" style="8" customWidth="1"/>
    <col min="13070" max="13070" width="2.42578125" style="8" customWidth="1"/>
    <col min="13071" max="13072" width="13.140625" style="8" customWidth="1"/>
    <col min="13073" max="13312" width="12.5703125" style="8"/>
    <col min="13313" max="13313" width="30.85546875" style="8" customWidth="1"/>
    <col min="13314" max="13318" width="15.7109375" style="8" customWidth="1"/>
    <col min="13319" max="13321" width="11.7109375" style="8" customWidth="1"/>
    <col min="13322" max="13322" width="11.140625" style="8" customWidth="1"/>
    <col min="13323" max="13323" width="9.28515625" style="8" customWidth="1"/>
    <col min="13324" max="13324" width="7.7109375" style="8" customWidth="1"/>
    <col min="13325" max="13325" width="13.140625" style="8" customWidth="1"/>
    <col min="13326" max="13326" width="2.42578125" style="8" customWidth="1"/>
    <col min="13327" max="13328" width="13.140625" style="8" customWidth="1"/>
    <col min="13329" max="13568" width="12.5703125" style="8"/>
    <col min="13569" max="13569" width="30.85546875" style="8" customWidth="1"/>
    <col min="13570" max="13574" width="15.7109375" style="8" customWidth="1"/>
    <col min="13575" max="13577" width="11.7109375" style="8" customWidth="1"/>
    <col min="13578" max="13578" width="11.140625" style="8" customWidth="1"/>
    <col min="13579" max="13579" width="9.28515625" style="8" customWidth="1"/>
    <col min="13580" max="13580" width="7.7109375" style="8" customWidth="1"/>
    <col min="13581" max="13581" width="13.140625" style="8" customWidth="1"/>
    <col min="13582" max="13582" width="2.42578125" style="8" customWidth="1"/>
    <col min="13583" max="13584" width="13.140625" style="8" customWidth="1"/>
    <col min="13585" max="13824" width="12.5703125" style="8"/>
    <col min="13825" max="13825" width="30.85546875" style="8" customWidth="1"/>
    <col min="13826" max="13830" width="15.7109375" style="8" customWidth="1"/>
    <col min="13831" max="13833" width="11.7109375" style="8" customWidth="1"/>
    <col min="13834" max="13834" width="11.140625" style="8" customWidth="1"/>
    <col min="13835" max="13835" width="9.28515625" style="8" customWidth="1"/>
    <col min="13836" max="13836" width="7.7109375" style="8" customWidth="1"/>
    <col min="13837" max="13837" width="13.140625" style="8" customWidth="1"/>
    <col min="13838" max="13838" width="2.42578125" style="8" customWidth="1"/>
    <col min="13839" max="13840" width="13.140625" style="8" customWidth="1"/>
    <col min="13841" max="14080" width="12.5703125" style="8"/>
    <col min="14081" max="14081" width="30.85546875" style="8" customWidth="1"/>
    <col min="14082" max="14086" width="15.7109375" style="8" customWidth="1"/>
    <col min="14087" max="14089" width="11.7109375" style="8" customWidth="1"/>
    <col min="14090" max="14090" width="11.140625" style="8" customWidth="1"/>
    <col min="14091" max="14091" width="9.28515625" style="8" customWidth="1"/>
    <col min="14092" max="14092" width="7.7109375" style="8" customWidth="1"/>
    <col min="14093" max="14093" width="13.140625" style="8" customWidth="1"/>
    <col min="14094" max="14094" width="2.42578125" style="8" customWidth="1"/>
    <col min="14095" max="14096" width="13.140625" style="8" customWidth="1"/>
    <col min="14097" max="14336" width="12.5703125" style="8"/>
    <col min="14337" max="14337" width="30.85546875" style="8" customWidth="1"/>
    <col min="14338" max="14342" width="15.7109375" style="8" customWidth="1"/>
    <col min="14343" max="14345" width="11.7109375" style="8" customWidth="1"/>
    <col min="14346" max="14346" width="11.140625" style="8" customWidth="1"/>
    <col min="14347" max="14347" width="9.28515625" style="8" customWidth="1"/>
    <col min="14348" max="14348" width="7.7109375" style="8" customWidth="1"/>
    <col min="14349" max="14349" width="13.140625" style="8" customWidth="1"/>
    <col min="14350" max="14350" width="2.42578125" style="8" customWidth="1"/>
    <col min="14351" max="14352" width="13.140625" style="8" customWidth="1"/>
    <col min="14353" max="14592" width="12.5703125" style="8"/>
    <col min="14593" max="14593" width="30.85546875" style="8" customWidth="1"/>
    <col min="14594" max="14598" width="15.7109375" style="8" customWidth="1"/>
    <col min="14599" max="14601" width="11.7109375" style="8" customWidth="1"/>
    <col min="14602" max="14602" width="11.140625" style="8" customWidth="1"/>
    <col min="14603" max="14603" width="9.28515625" style="8" customWidth="1"/>
    <col min="14604" max="14604" width="7.7109375" style="8" customWidth="1"/>
    <col min="14605" max="14605" width="13.140625" style="8" customWidth="1"/>
    <col min="14606" max="14606" width="2.42578125" style="8" customWidth="1"/>
    <col min="14607" max="14608" width="13.140625" style="8" customWidth="1"/>
    <col min="14609" max="14848" width="12.5703125" style="8"/>
    <col min="14849" max="14849" width="30.85546875" style="8" customWidth="1"/>
    <col min="14850" max="14854" width="15.7109375" style="8" customWidth="1"/>
    <col min="14855" max="14857" width="11.7109375" style="8" customWidth="1"/>
    <col min="14858" max="14858" width="11.140625" style="8" customWidth="1"/>
    <col min="14859" max="14859" width="9.28515625" style="8" customWidth="1"/>
    <col min="14860" max="14860" width="7.7109375" style="8" customWidth="1"/>
    <col min="14861" max="14861" width="13.140625" style="8" customWidth="1"/>
    <col min="14862" max="14862" width="2.42578125" style="8" customWidth="1"/>
    <col min="14863" max="14864" width="13.140625" style="8" customWidth="1"/>
    <col min="14865" max="15104" width="12.5703125" style="8"/>
    <col min="15105" max="15105" width="30.85546875" style="8" customWidth="1"/>
    <col min="15106" max="15110" width="15.7109375" style="8" customWidth="1"/>
    <col min="15111" max="15113" width="11.7109375" style="8" customWidth="1"/>
    <col min="15114" max="15114" width="11.140625" style="8" customWidth="1"/>
    <col min="15115" max="15115" width="9.28515625" style="8" customWidth="1"/>
    <col min="15116" max="15116" width="7.7109375" style="8" customWidth="1"/>
    <col min="15117" max="15117" width="13.140625" style="8" customWidth="1"/>
    <col min="15118" max="15118" width="2.42578125" style="8" customWidth="1"/>
    <col min="15119" max="15120" width="13.140625" style="8" customWidth="1"/>
    <col min="15121" max="15360" width="12.5703125" style="8"/>
    <col min="15361" max="15361" width="30.85546875" style="8" customWidth="1"/>
    <col min="15362" max="15366" width="15.7109375" style="8" customWidth="1"/>
    <col min="15367" max="15369" width="11.7109375" style="8" customWidth="1"/>
    <col min="15370" max="15370" width="11.140625" style="8" customWidth="1"/>
    <col min="15371" max="15371" width="9.28515625" style="8" customWidth="1"/>
    <col min="15372" max="15372" width="7.7109375" style="8" customWidth="1"/>
    <col min="15373" max="15373" width="13.140625" style="8" customWidth="1"/>
    <col min="15374" max="15374" width="2.42578125" style="8" customWidth="1"/>
    <col min="15375" max="15376" width="13.140625" style="8" customWidth="1"/>
    <col min="15377" max="15616" width="12.5703125" style="8"/>
    <col min="15617" max="15617" width="30.85546875" style="8" customWidth="1"/>
    <col min="15618" max="15622" width="15.7109375" style="8" customWidth="1"/>
    <col min="15623" max="15625" width="11.7109375" style="8" customWidth="1"/>
    <col min="15626" max="15626" width="11.140625" style="8" customWidth="1"/>
    <col min="15627" max="15627" width="9.28515625" style="8" customWidth="1"/>
    <col min="15628" max="15628" width="7.7109375" style="8" customWidth="1"/>
    <col min="15629" max="15629" width="13.140625" style="8" customWidth="1"/>
    <col min="15630" max="15630" width="2.42578125" style="8" customWidth="1"/>
    <col min="15631" max="15632" width="13.140625" style="8" customWidth="1"/>
    <col min="15633" max="15872" width="12.5703125" style="8"/>
    <col min="15873" max="15873" width="30.85546875" style="8" customWidth="1"/>
    <col min="15874" max="15878" width="15.7109375" style="8" customWidth="1"/>
    <col min="15879" max="15881" width="11.7109375" style="8" customWidth="1"/>
    <col min="15882" max="15882" width="11.140625" style="8" customWidth="1"/>
    <col min="15883" max="15883" width="9.28515625" style="8" customWidth="1"/>
    <col min="15884" max="15884" width="7.7109375" style="8" customWidth="1"/>
    <col min="15885" max="15885" width="13.140625" style="8" customWidth="1"/>
    <col min="15886" max="15886" width="2.42578125" style="8" customWidth="1"/>
    <col min="15887" max="15888" width="13.140625" style="8" customWidth="1"/>
    <col min="15889" max="16128" width="12.5703125" style="8"/>
    <col min="16129" max="16129" width="30.85546875" style="8" customWidth="1"/>
    <col min="16130" max="16134" width="15.7109375" style="8" customWidth="1"/>
    <col min="16135" max="16137" width="11.7109375" style="8" customWidth="1"/>
    <col min="16138" max="16138" width="11.140625" style="8" customWidth="1"/>
    <col min="16139" max="16139" width="9.28515625" style="8" customWidth="1"/>
    <col min="16140" max="16140" width="7.7109375" style="8" customWidth="1"/>
    <col min="16141" max="16141" width="13.140625" style="8" customWidth="1"/>
    <col min="16142" max="16142" width="2.42578125" style="8" customWidth="1"/>
    <col min="16143" max="16144" width="13.140625" style="8" customWidth="1"/>
    <col min="16145" max="16384" width="12.5703125" style="8"/>
  </cols>
  <sheetData>
    <row r="1" spans="1:22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22" s="3" customFormat="1" ht="12.75" customHeight="1" x14ac:dyDescent="0.15">
      <c r="A2" s="1" t="str">
        <f>CONCATENATE("COMUNA: ",[7]NOMBRE!B2," - ","( ",[7]NOMBRE!C2,[7]NOMBRE!D2,[7]NOMBRE!E2,[7]NOMBRE!F2,[7]NOMBRE!G2," )")</f>
        <v>COMUNA: LINARES  - ( 07401 )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22" s="3" customFormat="1" ht="12.75" customHeight="1" x14ac:dyDescent="0.2">
      <c r="A3" s="1" t="str">
        <f>CONCATENATE("ESTABLECIMIENTO: ",[7]NOMBRE!B3," - ","( ",[7]NOMBRE!C3,[7]NOMBRE!D3,[7]NOMBRE!E3,[7]NOMBRE!F3,[7]NOMBRE!G3," )")</f>
        <v>ESTABLECIMIENTO: LINARES  - ( 16108 )</v>
      </c>
      <c r="B3" s="2"/>
      <c r="C3" s="2"/>
      <c r="D3" s="4"/>
      <c r="E3" s="2"/>
      <c r="F3" s="2"/>
      <c r="G3" s="2"/>
      <c r="H3" s="2"/>
      <c r="I3" s="2"/>
      <c r="J3" s="2"/>
      <c r="K3" s="2"/>
    </row>
    <row r="4" spans="1:22" s="3" customFormat="1" ht="12.75" customHeight="1" x14ac:dyDescent="0.15">
      <c r="A4" s="1" t="str">
        <f>CONCATENATE("MES: ",[7]NOMBRE!B6," - ","( ",[7]NOMBRE!C6,[7]NOMBRE!D6," )")</f>
        <v>MES: JULIO - ( 07 )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22" s="3" customFormat="1" ht="12.75" customHeight="1" x14ac:dyDescent="0.15">
      <c r="A5" s="1" t="str">
        <f>CONCATENATE("AÑO: ",[7]NOMBRE!B7)</f>
        <v>AÑO: 2011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22" ht="39.950000000000003" customHeight="1" x14ac:dyDescent="0.2">
      <c r="A6" s="46" t="s">
        <v>1</v>
      </c>
      <c r="B6" s="46"/>
      <c r="C6" s="46"/>
      <c r="D6" s="46"/>
      <c r="E6" s="46"/>
      <c r="F6" s="46"/>
      <c r="G6" s="5"/>
      <c r="H6" s="5"/>
      <c r="I6" s="5"/>
      <c r="J6" s="6"/>
      <c r="K6" s="6"/>
      <c r="L6" s="6"/>
      <c r="M6" s="6"/>
      <c r="N6" s="7"/>
      <c r="O6" s="7"/>
      <c r="P6" s="7"/>
      <c r="Q6" s="7"/>
      <c r="R6" s="7"/>
      <c r="S6" s="7"/>
      <c r="T6" s="7"/>
      <c r="U6" s="7"/>
      <c r="V6" s="7"/>
    </row>
    <row r="7" spans="1:22" ht="45" customHeight="1" x14ac:dyDescent="0.2">
      <c r="A7" s="9" t="s">
        <v>2</v>
      </c>
      <c r="B7" s="10"/>
      <c r="C7" s="10"/>
      <c r="D7" s="10"/>
      <c r="E7" s="10"/>
      <c r="F7" s="10"/>
      <c r="G7" s="10"/>
      <c r="H7" s="10"/>
      <c r="I7" s="11"/>
    </row>
    <row r="8" spans="1:22" ht="14.25" customHeight="1" x14ac:dyDescent="0.2">
      <c r="A8" s="47" t="s">
        <v>3</v>
      </c>
      <c r="B8" s="47" t="s">
        <v>4</v>
      </c>
      <c r="C8" s="50" t="s">
        <v>5</v>
      </c>
      <c r="D8" s="50"/>
      <c r="E8" s="50"/>
      <c r="F8" s="50"/>
      <c r="H8" s="13"/>
      <c r="I8" s="13"/>
    </row>
    <row r="9" spans="1:22" ht="14.25" x14ac:dyDescent="0.2">
      <c r="A9" s="48"/>
      <c r="B9" s="48"/>
      <c r="C9" s="50" t="s">
        <v>6</v>
      </c>
      <c r="D9" s="50"/>
      <c r="E9" s="50" t="s">
        <v>7</v>
      </c>
      <c r="F9" s="50"/>
      <c r="G9" s="13"/>
      <c r="H9" s="13"/>
      <c r="I9" s="13"/>
    </row>
    <row r="10" spans="1:22" ht="21" x14ac:dyDescent="0.2">
      <c r="A10" s="49"/>
      <c r="B10" s="49"/>
      <c r="C10" s="14" t="s">
        <v>8</v>
      </c>
      <c r="D10" s="15" t="s">
        <v>9</v>
      </c>
      <c r="E10" s="14" t="s">
        <v>8</v>
      </c>
      <c r="F10" s="15" t="s">
        <v>9</v>
      </c>
      <c r="G10" s="13"/>
      <c r="H10" s="13"/>
      <c r="I10" s="13"/>
    </row>
    <row r="11" spans="1:22" ht="15.95" customHeight="1" x14ac:dyDescent="0.2">
      <c r="A11" s="16" t="s">
        <v>10</v>
      </c>
      <c r="B11" s="17">
        <f>SUM(B12:B13)</f>
        <v>0</v>
      </c>
      <c r="C11" s="18">
        <f>SUM(C12:C13)</f>
        <v>0</v>
      </c>
      <c r="D11" s="19">
        <f>SUM(D12:D13)</f>
        <v>0</v>
      </c>
      <c r="E11" s="18">
        <f>SUM(E12:E13)</f>
        <v>0</v>
      </c>
      <c r="F11" s="19">
        <f>SUM(F12:F13)</f>
        <v>0</v>
      </c>
      <c r="G11" s="13"/>
      <c r="H11" s="13"/>
      <c r="I11" s="13"/>
    </row>
    <row r="12" spans="1:22" ht="15.95" customHeight="1" x14ac:dyDescent="0.2">
      <c r="A12" s="20" t="s">
        <v>11</v>
      </c>
      <c r="B12" s="21"/>
      <c r="C12" s="21"/>
      <c r="D12" s="22"/>
      <c r="E12" s="21"/>
      <c r="F12" s="22"/>
      <c r="G12" s="13"/>
      <c r="H12" s="13"/>
      <c r="I12" s="13"/>
    </row>
    <row r="13" spans="1:22" ht="15.95" customHeight="1" x14ac:dyDescent="0.2">
      <c r="A13" s="23" t="s">
        <v>12</v>
      </c>
      <c r="B13" s="24"/>
      <c r="C13" s="24"/>
      <c r="D13" s="25"/>
      <c r="E13" s="24"/>
      <c r="F13" s="25"/>
      <c r="G13" s="13"/>
      <c r="H13" s="13"/>
      <c r="I13" s="13"/>
    </row>
    <row r="14" spans="1:22" ht="15.95" customHeight="1" x14ac:dyDescent="0.2">
      <c r="A14" s="26" t="s">
        <v>3</v>
      </c>
      <c r="B14" s="17">
        <f>SUM(B15:B20)</f>
        <v>0</v>
      </c>
      <c r="C14" s="18">
        <f>SUM(C15:C20)</f>
        <v>0</v>
      </c>
      <c r="D14" s="19">
        <f>SUM(D15:D20)</f>
        <v>0</v>
      </c>
      <c r="E14" s="18">
        <f>SUM(E15:E20)</f>
        <v>0</v>
      </c>
      <c r="F14" s="19">
        <f>SUM(F15:F20)</f>
        <v>0</v>
      </c>
      <c r="G14" s="13"/>
      <c r="H14" s="13"/>
      <c r="I14" s="13"/>
    </row>
    <row r="15" spans="1:22" ht="15.95" customHeight="1" x14ac:dyDescent="0.2">
      <c r="A15" s="27" t="s">
        <v>13</v>
      </c>
      <c r="B15" s="21"/>
      <c r="C15" s="21"/>
      <c r="D15" s="22"/>
      <c r="E15" s="21"/>
      <c r="F15" s="22"/>
      <c r="G15" s="13"/>
      <c r="H15" s="13"/>
      <c r="I15" s="13"/>
    </row>
    <row r="16" spans="1:22" ht="15.95" customHeight="1" x14ac:dyDescent="0.2">
      <c r="A16" s="28" t="s">
        <v>14</v>
      </c>
      <c r="B16" s="29"/>
      <c r="C16" s="29"/>
      <c r="D16" s="30"/>
      <c r="E16" s="29"/>
      <c r="F16" s="30"/>
      <c r="G16" s="13"/>
      <c r="H16" s="13"/>
      <c r="I16" s="13"/>
    </row>
    <row r="17" spans="1:9" ht="15.95" customHeight="1" x14ac:dyDescent="0.2">
      <c r="A17" s="28" t="s">
        <v>15</v>
      </c>
      <c r="B17" s="29"/>
      <c r="C17" s="29"/>
      <c r="D17" s="30"/>
      <c r="E17" s="29"/>
      <c r="F17" s="30"/>
      <c r="G17" s="13"/>
      <c r="H17" s="13"/>
      <c r="I17" s="13"/>
    </row>
    <row r="18" spans="1:9" ht="15.95" customHeight="1" x14ac:dyDescent="0.2">
      <c r="A18" s="28" t="s">
        <v>16</v>
      </c>
      <c r="B18" s="29"/>
      <c r="C18" s="29"/>
      <c r="D18" s="30"/>
      <c r="E18" s="29"/>
      <c r="F18" s="30"/>
      <c r="G18" s="13"/>
      <c r="H18" s="13"/>
      <c r="I18" s="13"/>
    </row>
    <row r="19" spans="1:9" ht="15.95" customHeight="1" x14ac:dyDescent="0.2">
      <c r="A19" s="28" t="s">
        <v>17</v>
      </c>
      <c r="B19" s="29"/>
      <c r="C19" s="29"/>
      <c r="D19" s="30"/>
      <c r="E19" s="29"/>
      <c r="F19" s="30"/>
      <c r="G19" s="13"/>
      <c r="H19" s="13"/>
      <c r="I19" s="13"/>
    </row>
    <row r="20" spans="1:9" ht="15.95" customHeight="1" x14ac:dyDescent="0.2">
      <c r="A20" s="31" t="s">
        <v>18</v>
      </c>
      <c r="B20" s="24"/>
      <c r="C20" s="24"/>
      <c r="D20" s="25"/>
      <c r="E20" s="24"/>
      <c r="F20" s="25"/>
      <c r="G20" s="13"/>
      <c r="H20" s="13"/>
      <c r="I20" s="13"/>
    </row>
    <row r="21" spans="1:9" ht="30" customHeight="1" x14ac:dyDescent="0.2">
      <c r="A21" s="9" t="s">
        <v>19</v>
      </c>
      <c r="B21" s="32"/>
      <c r="C21" s="33"/>
      <c r="D21" s="33"/>
      <c r="E21" s="33"/>
      <c r="F21" s="33"/>
      <c r="G21" s="33"/>
      <c r="H21" s="33"/>
      <c r="I21" s="33"/>
    </row>
    <row r="22" spans="1:9" ht="33" customHeight="1" x14ac:dyDescent="0.2">
      <c r="A22" s="47" t="s">
        <v>20</v>
      </c>
      <c r="B22" s="51" t="s">
        <v>4</v>
      </c>
      <c r="C22" s="53" t="s">
        <v>5</v>
      </c>
      <c r="D22" s="54"/>
      <c r="E22" s="34"/>
      <c r="G22" s="13"/>
      <c r="H22" s="13"/>
      <c r="I22" s="13"/>
    </row>
    <row r="23" spans="1:9" ht="14.25" x14ac:dyDescent="0.2">
      <c r="A23" s="49"/>
      <c r="B23" s="52"/>
      <c r="C23" s="35" t="s">
        <v>6</v>
      </c>
      <c r="D23" s="36" t="s">
        <v>7</v>
      </c>
      <c r="E23" s="34"/>
      <c r="G23" s="13"/>
      <c r="H23" s="13"/>
      <c r="I23" s="13"/>
    </row>
    <row r="24" spans="1:9" ht="14.25" x14ac:dyDescent="0.2">
      <c r="A24" s="37" t="s">
        <v>21</v>
      </c>
      <c r="B24" s="18">
        <f>SUM(B25:B93)</f>
        <v>6300</v>
      </c>
      <c r="C24" s="18">
        <f>SUM(C25:C93)</f>
        <v>1173.5833</v>
      </c>
      <c r="D24" s="19">
        <f>SUM(D25:D93)</f>
        <v>994.16666669999995</v>
      </c>
      <c r="F24" s="13"/>
      <c r="G24" s="13"/>
      <c r="H24" s="13"/>
      <c r="I24" s="13"/>
    </row>
    <row r="25" spans="1:9" ht="14.25" x14ac:dyDescent="0.2">
      <c r="A25" s="38" t="s">
        <v>13</v>
      </c>
      <c r="B25" s="21">
        <v>668</v>
      </c>
      <c r="C25" s="21">
        <v>21</v>
      </c>
      <c r="D25" s="22">
        <v>19</v>
      </c>
      <c r="F25" s="13"/>
      <c r="G25" s="13"/>
      <c r="H25" s="13"/>
      <c r="I25" s="13"/>
    </row>
    <row r="26" spans="1:9" ht="14.25" x14ac:dyDescent="0.2">
      <c r="A26" s="39" t="s">
        <v>16</v>
      </c>
      <c r="B26" s="29">
        <v>1012</v>
      </c>
      <c r="C26" s="29">
        <v>68.75</v>
      </c>
      <c r="D26" s="30">
        <v>68.5</v>
      </c>
      <c r="F26" s="13"/>
      <c r="G26" s="13"/>
      <c r="H26" s="13"/>
      <c r="I26" s="13"/>
    </row>
    <row r="27" spans="1:9" ht="14.25" x14ac:dyDescent="0.2">
      <c r="A27" s="39" t="s">
        <v>22</v>
      </c>
      <c r="B27" s="29">
        <v>220</v>
      </c>
      <c r="C27" s="29">
        <v>26</v>
      </c>
      <c r="D27" s="30">
        <v>22.6666667</v>
      </c>
      <c r="F27" s="13"/>
      <c r="G27" s="13"/>
      <c r="H27" s="13"/>
      <c r="I27" s="13"/>
    </row>
    <row r="28" spans="1:9" ht="14.25" x14ac:dyDescent="0.2">
      <c r="A28" s="39" t="s">
        <v>23</v>
      </c>
      <c r="B28" s="29"/>
      <c r="C28" s="29">
        <v>40</v>
      </c>
      <c r="D28" s="30">
        <v>34.75</v>
      </c>
      <c r="F28" s="13"/>
      <c r="G28" s="13"/>
      <c r="H28" s="13"/>
      <c r="I28" s="13"/>
    </row>
    <row r="29" spans="1:9" ht="14.25" x14ac:dyDescent="0.2">
      <c r="A29" s="39" t="s">
        <v>24</v>
      </c>
      <c r="B29" s="29"/>
      <c r="C29" s="29">
        <v>31.25</v>
      </c>
      <c r="D29" s="30">
        <v>25</v>
      </c>
      <c r="F29" s="13"/>
      <c r="G29" s="13"/>
      <c r="H29" s="13"/>
      <c r="I29" s="13"/>
    </row>
    <row r="30" spans="1:9" ht="14.25" x14ac:dyDescent="0.2">
      <c r="A30" s="39" t="s">
        <v>25</v>
      </c>
      <c r="B30" s="29">
        <v>44</v>
      </c>
      <c r="C30" s="29">
        <v>17.5</v>
      </c>
      <c r="D30" s="30">
        <v>11.75</v>
      </c>
      <c r="F30" s="13"/>
      <c r="G30" s="13"/>
      <c r="H30" s="13"/>
      <c r="I30" s="13"/>
    </row>
    <row r="31" spans="1:9" ht="14.25" x14ac:dyDescent="0.2">
      <c r="A31" s="39" t="s">
        <v>26</v>
      </c>
      <c r="B31" s="29">
        <v>264</v>
      </c>
      <c r="C31" s="29">
        <v>110.25</v>
      </c>
      <c r="D31" s="30">
        <v>77.75</v>
      </c>
      <c r="F31" s="13"/>
      <c r="G31" s="13"/>
      <c r="H31" s="13"/>
      <c r="I31" s="13"/>
    </row>
    <row r="32" spans="1:9" ht="14.25" x14ac:dyDescent="0.2">
      <c r="A32" s="39" t="s">
        <v>27</v>
      </c>
      <c r="B32" s="29"/>
      <c r="C32" s="29">
        <v>3.5</v>
      </c>
      <c r="D32" s="30">
        <v>3</v>
      </c>
      <c r="F32" s="13"/>
      <c r="G32" s="13"/>
      <c r="H32" s="13"/>
      <c r="I32" s="13"/>
    </row>
    <row r="33" spans="1:9" ht="14.25" x14ac:dyDescent="0.2">
      <c r="A33" s="39" t="s">
        <v>28</v>
      </c>
      <c r="B33" s="29"/>
      <c r="C33" s="29">
        <v>28.25</v>
      </c>
      <c r="D33" s="30">
        <v>20</v>
      </c>
      <c r="F33" s="13"/>
      <c r="G33" s="13"/>
      <c r="H33" s="13"/>
      <c r="I33" s="13"/>
    </row>
    <row r="34" spans="1:9" ht="14.25" x14ac:dyDescent="0.2">
      <c r="A34" s="39" t="s">
        <v>29</v>
      </c>
      <c r="B34" s="29"/>
      <c r="C34" s="29">
        <v>3</v>
      </c>
      <c r="D34" s="30">
        <v>2.25</v>
      </c>
      <c r="F34" s="13"/>
      <c r="G34" s="13"/>
      <c r="H34" s="13"/>
      <c r="I34" s="13"/>
    </row>
    <row r="35" spans="1:9" ht="14.25" x14ac:dyDescent="0.2">
      <c r="A35" s="39" t="s">
        <v>30</v>
      </c>
      <c r="B35" s="29">
        <v>176</v>
      </c>
      <c r="C35" s="29">
        <v>30.5</v>
      </c>
      <c r="D35" s="30">
        <v>21.5</v>
      </c>
      <c r="F35" s="13"/>
      <c r="G35" s="13"/>
      <c r="H35" s="13"/>
      <c r="I35" s="13"/>
    </row>
    <row r="36" spans="1:9" ht="14.25" x14ac:dyDescent="0.2">
      <c r="A36" s="39" t="s">
        <v>31</v>
      </c>
      <c r="B36" s="29"/>
      <c r="C36" s="29"/>
      <c r="D36" s="30"/>
      <c r="F36" s="13"/>
      <c r="G36" s="13"/>
      <c r="H36" s="13"/>
      <c r="I36" s="13"/>
    </row>
    <row r="37" spans="1:9" ht="14.25" x14ac:dyDescent="0.2">
      <c r="A37" s="39" t="s">
        <v>32</v>
      </c>
      <c r="B37" s="29"/>
      <c r="C37" s="29"/>
      <c r="D37" s="30"/>
      <c r="F37" s="13"/>
      <c r="G37" s="13"/>
      <c r="H37" s="13"/>
      <c r="I37" s="13"/>
    </row>
    <row r="38" spans="1:9" ht="14.25" x14ac:dyDescent="0.2">
      <c r="A38" s="39" t="s">
        <v>33</v>
      </c>
      <c r="B38" s="29"/>
      <c r="C38" s="29"/>
      <c r="D38" s="30"/>
      <c r="F38" s="13"/>
      <c r="G38" s="13"/>
      <c r="H38" s="13"/>
      <c r="I38" s="13"/>
    </row>
    <row r="39" spans="1:9" ht="14.25" x14ac:dyDescent="0.2">
      <c r="A39" s="39" t="s">
        <v>34</v>
      </c>
      <c r="B39" s="29"/>
      <c r="C39" s="29"/>
      <c r="D39" s="30"/>
      <c r="F39" s="13"/>
      <c r="G39" s="13"/>
      <c r="H39" s="13"/>
      <c r="I39" s="13"/>
    </row>
    <row r="40" spans="1:9" ht="14.25" x14ac:dyDescent="0.2">
      <c r="A40" s="39" t="s">
        <v>35</v>
      </c>
      <c r="B40" s="29"/>
      <c r="C40" s="29"/>
      <c r="D40" s="30"/>
      <c r="F40" s="13"/>
      <c r="G40" s="13"/>
      <c r="H40" s="13"/>
      <c r="I40" s="13"/>
    </row>
    <row r="41" spans="1:9" ht="14.25" x14ac:dyDescent="0.2">
      <c r="A41" s="39" t="s">
        <v>36</v>
      </c>
      <c r="B41" s="29"/>
      <c r="C41" s="29"/>
      <c r="D41" s="30"/>
      <c r="F41" s="13"/>
      <c r="G41" s="13"/>
      <c r="H41" s="13"/>
      <c r="I41" s="13"/>
    </row>
    <row r="42" spans="1:9" ht="14.25" x14ac:dyDescent="0.2">
      <c r="A42" s="39" t="s">
        <v>37</v>
      </c>
      <c r="B42" s="29"/>
      <c r="C42" s="29">
        <v>14</v>
      </c>
      <c r="D42" s="30">
        <v>12</v>
      </c>
      <c r="F42" s="13"/>
      <c r="G42" s="13"/>
      <c r="H42" s="13"/>
      <c r="I42" s="13"/>
    </row>
    <row r="43" spans="1:9" ht="14.25" x14ac:dyDescent="0.2">
      <c r="A43" s="39" t="s">
        <v>38</v>
      </c>
      <c r="B43" s="29">
        <v>88</v>
      </c>
      <c r="C43" s="29">
        <v>14.25</v>
      </c>
      <c r="D43" s="30">
        <v>11</v>
      </c>
      <c r="F43" s="13"/>
      <c r="G43" s="13"/>
      <c r="H43" s="13"/>
      <c r="I43" s="13"/>
    </row>
    <row r="44" spans="1:9" ht="14.25" x14ac:dyDescent="0.2">
      <c r="A44" s="39" t="s">
        <v>39</v>
      </c>
      <c r="B44" s="29"/>
      <c r="C44" s="29"/>
      <c r="D44" s="30"/>
      <c r="F44" s="13"/>
      <c r="G44" s="13"/>
      <c r="H44" s="13"/>
      <c r="I44" s="13"/>
    </row>
    <row r="45" spans="1:9" ht="14.25" x14ac:dyDescent="0.2">
      <c r="A45" s="39" t="s">
        <v>40</v>
      </c>
      <c r="B45" s="29"/>
      <c r="C45" s="29"/>
      <c r="D45" s="30"/>
      <c r="F45" s="13"/>
      <c r="G45" s="13"/>
      <c r="H45" s="13"/>
      <c r="I45" s="13"/>
    </row>
    <row r="46" spans="1:9" ht="14.25" x14ac:dyDescent="0.2">
      <c r="A46" s="39" t="s">
        <v>41</v>
      </c>
      <c r="B46" s="29"/>
      <c r="C46" s="29"/>
      <c r="D46" s="30"/>
      <c r="F46" s="13"/>
      <c r="G46" s="13"/>
      <c r="H46" s="13"/>
      <c r="I46" s="13"/>
    </row>
    <row r="47" spans="1:9" ht="14.25" x14ac:dyDescent="0.2">
      <c r="A47" s="39" t="s">
        <v>42</v>
      </c>
      <c r="B47" s="29"/>
      <c r="C47" s="29"/>
      <c r="D47" s="30"/>
      <c r="F47" s="13"/>
      <c r="G47" s="13"/>
      <c r="H47" s="13"/>
      <c r="I47" s="13"/>
    </row>
    <row r="48" spans="1:9" ht="14.25" x14ac:dyDescent="0.2">
      <c r="A48" s="39" t="s">
        <v>43</v>
      </c>
      <c r="B48" s="29"/>
      <c r="C48" s="29"/>
      <c r="D48" s="30"/>
      <c r="F48" s="13"/>
      <c r="G48" s="13"/>
      <c r="H48" s="13"/>
      <c r="I48" s="13"/>
    </row>
    <row r="49" spans="1:9" ht="21.75" x14ac:dyDescent="0.2">
      <c r="A49" s="40" t="s">
        <v>44</v>
      </c>
      <c r="B49" s="29"/>
      <c r="C49" s="29">
        <v>8</v>
      </c>
      <c r="D49" s="30">
        <v>5.5</v>
      </c>
      <c r="F49" s="13"/>
      <c r="G49" s="13"/>
      <c r="H49" s="13"/>
      <c r="I49" s="13"/>
    </row>
    <row r="50" spans="1:9" ht="21.75" x14ac:dyDescent="0.2">
      <c r="A50" s="40" t="s">
        <v>45</v>
      </c>
      <c r="B50" s="29"/>
      <c r="C50" s="29"/>
      <c r="D50" s="30"/>
      <c r="F50" s="13"/>
      <c r="G50" s="13"/>
      <c r="H50" s="13"/>
      <c r="I50" s="13"/>
    </row>
    <row r="51" spans="1:9" ht="14.25" x14ac:dyDescent="0.2">
      <c r="A51" s="40" t="s">
        <v>46</v>
      </c>
      <c r="B51" s="29"/>
      <c r="C51" s="29"/>
      <c r="D51" s="30"/>
      <c r="F51" s="13"/>
      <c r="G51" s="13"/>
      <c r="H51" s="13"/>
      <c r="I51" s="13"/>
    </row>
    <row r="52" spans="1:9" ht="14.25" x14ac:dyDescent="0.2">
      <c r="A52" s="39" t="s">
        <v>47</v>
      </c>
      <c r="B52" s="29"/>
      <c r="C52" s="29"/>
      <c r="D52" s="30"/>
      <c r="F52" s="13"/>
      <c r="G52" s="13"/>
      <c r="H52" s="13"/>
      <c r="I52" s="13"/>
    </row>
    <row r="53" spans="1:9" ht="14.25" x14ac:dyDescent="0.2">
      <c r="A53" s="39" t="s">
        <v>48</v>
      </c>
      <c r="B53" s="29"/>
      <c r="C53" s="29"/>
      <c r="D53" s="30"/>
      <c r="F53" s="13"/>
      <c r="G53" s="13"/>
      <c r="H53" s="13"/>
      <c r="I53" s="13"/>
    </row>
    <row r="54" spans="1:9" ht="14.25" x14ac:dyDescent="0.2">
      <c r="A54" s="39" t="s">
        <v>49</v>
      </c>
      <c r="B54" s="29"/>
      <c r="C54" s="29"/>
      <c r="D54" s="30"/>
      <c r="F54" s="13"/>
      <c r="G54" s="13"/>
      <c r="H54" s="13"/>
      <c r="I54" s="13"/>
    </row>
    <row r="55" spans="1:9" ht="14.25" x14ac:dyDescent="0.2">
      <c r="A55" s="39" t="s">
        <v>50</v>
      </c>
      <c r="B55" s="29"/>
      <c r="C55" s="29">
        <v>21</v>
      </c>
      <c r="D55" s="30">
        <v>29.25</v>
      </c>
      <c r="F55" s="13"/>
      <c r="G55" s="13"/>
      <c r="H55" s="13"/>
      <c r="I55" s="13"/>
    </row>
    <row r="56" spans="1:9" ht="14.25" x14ac:dyDescent="0.2">
      <c r="A56" s="39" t="s">
        <v>51</v>
      </c>
      <c r="B56" s="29">
        <v>264</v>
      </c>
      <c r="C56" s="29">
        <v>8</v>
      </c>
      <c r="D56" s="30">
        <v>4.75</v>
      </c>
      <c r="F56" s="13"/>
      <c r="G56" s="13"/>
      <c r="H56" s="13"/>
      <c r="I56" s="13"/>
    </row>
    <row r="57" spans="1:9" ht="14.25" x14ac:dyDescent="0.2">
      <c r="A57" s="39" t="s">
        <v>52</v>
      </c>
      <c r="B57" s="29"/>
      <c r="C57" s="29"/>
      <c r="D57" s="30"/>
      <c r="F57" s="13"/>
      <c r="G57" s="13"/>
      <c r="H57" s="13"/>
      <c r="I57" s="13"/>
    </row>
    <row r="58" spans="1:9" ht="14.25" x14ac:dyDescent="0.2">
      <c r="A58" s="39" t="s">
        <v>53</v>
      </c>
      <c r="B58" s="29"/>
      <c r="C58" s="29">
        <v>22.25</v>
      </c>
      <c r="D58" s="30">
        <v>21.5</v>
      </c>
      <c r="F58" s="13"/>
      <c r="G58" s="13"/>
      <c r="H58" s="13"/>
      <c r="I58" s="13"/>
    </row>
    <row r="59" spans="1:9" ht="14.25" x14ac:dyDescent="0.2">
      <c r="A59" s="39" t="s">
        <v>54</v>
      </c>
      <c r="B59" s="29"/>
      <c r="C59" s="29"/>
      <c r="D59" s="30"/>
      <c r="F59" s="13"/>
      <c r="G59" s="13"/>
      <c r="H59" s="13"/>
      <c r="I59" s="13"/>
    </row>
    <row r="60" spans="1:9" ht="14.25" x14ac:dyDescent="0.2">
      <c r="A60" s="39" t="s">
        <v>55</v>
      </c>
      <c r="B60" s="29">
        <v>44</v>
      </c>
      <c r="C60" s="29">
        <v>68</v>
      </c>
      <c r="D60" s="30">
        <v>65</v>
      </c>
      <c r="F60" s="13"/>
      <c r="G60" s="13"/>
      <c r="H60" s="13"/>
      <c r="I60" s="13"/>
    </row>
    <row r="61" spans="1:9" ht="14.25" x14ac:dyDescent="0.2">
      <c r="A61" s="39" t="s">
        <v>56</v>
      </c>
      <c r="B61" s="29"/>
      <c r="C61" s="29"/>
      <c r="D61" s="30"/>
      <c r="F61" s="13"/>
      <c r="G61" s="13"/>
      <c r="H61" s="13"/>
      <c r="I61" s="13"/>
    </row>
    <row r="62" spans="1:9" ht="14.25" x14ac:dyDescent="0.2">
      <c r="A62" s="39" t="s">
        <v>57</v>
      </c>
      <c r="B62" s="29"/>
      <c r="C62" s="29"/>
      <c r="D62" s="30"/>
      <c r="F62" s="13"/>
      <c r="G62" s="13"/>
      <c r="H62" s="13"/>
      <c r="I62" s="13"/>
    </row>
    <row r="63" spans="1:9" ht="14.25" x14ac:dyDescent="0.2">
      <c r="A63" s="39" t="s">
        <v>58</v>
      </c>
      <c r="B63" s="29">
        <v>88</v>
      </c>
      <c r="C63" s="29">
        <v>15</v>
      </c>
      <c r="D63" s="30">
        <v>17</v>
      </c>
      <c r="F63" s="13"/>
      <c r="G63" s="13"/>
      <c r="H63" s="13"/>
      <c r="I63" s="13"/>
    </row>
    <row r="64" spans="1:9" ht="14.25" x14ac:dyDescent="0.2">
      <c r="A64" s="39" t="s">
        <v>59</v>
      </c>
      <c r="B64" s="29">
        <v>836</v>
      </c>
      <c r="C64" s="29">
        <v>83</v>
      </c>
      <c r="D64" s="30">
        <v>70.75</v>
      </c>
      <c r="F64" s="13"/>
      <c r="G64" s="13"/>
      <c r="H64" s="13"/>
      <c r="I64" s="13"/>
    </row>
    <row r="65" spans="1:9" ht="14.25" x14ac:dyDescent="0.2">
      <c r="A65" s="39" t="s">
        <v>60</v>
      </c>
      <c r="B65" s="29"/>
      <c r="C65" s="29"/>
      <c r="D65" s="30"/>
      <c r="F65" s="13"/>
      <c r="G65" s="13"/>
      <c r="H65" s="13"/>
      <c r="I65" s="13"/>
    </row>
    <row r="66" spans="1:9" ht="14.25" x14ac:dyDescent="0.2">
      <c r="A66" s="39" t="s">
        <v>61</v>
      </c>
      <c r="B66" s="29"/>
      <c r="C66" s="29"/>
      <c r="D66" s="30"/>
      <c r="F66" s="13"/>
      <c r="G66" s="13"/>
      <c r="H66" s="13"/>
      <c r="I66" s="13"/>
    </row>
    <row r="67" spans="1:9" ht="14.25" x14ac:dyDescent="0.2">
      <c r="A67" s="39" t="s">
        <v>62</v>
      </c>
      <c r="B67" s="29">
        <v>176</v>
      </c>
      <c r="C67" s="29">
        <v>47.25</v>
      </c>
      <c r="D67" s="30">
        <v>42.5</v>
      </c>
      <c r="F67" s="13"/>
      <c r="G67" s="13"/>
      <c r="H67" s="13"/>
      <c r="I67" s="13"/>
    </row>
    <row r="68" spans="1:9" ht="14.25" x14ac:dyDescent="0.2">
      <c r="A68" s="39" t="s">
        <v>63</v>
      </c>
      <c r="B68" s="29"/>
      <c r="C68" s="29"/>
      <c r="D68" s="30"/>
      <c r="F68" s="13"/>
      <c r="G68" s="13"/>
      <c r="H68" s="13"/>
      <c r="I68" s="13"/>
    </row>
    <row r="69" spans="1:9" ht="14.25" x14ac:dyDescent="0.2">
      <c r="A69" s="39" t="s">
        <v>64</v>
      </c>
      <c r="B69" s="29"/>
      <c r="C69" s="29"/>
      <c r="D69" s="30"/>
      <c r="F69" s="13"/>
      <c r="G69" s="13"/>
      <c r="H69" s="13"/>
      <c r="I69" s="13"/>
    </row>
    <row r="70" spans="1:9" ht="14.25" x14ac:dyDescent="0.2">
      <c r="A70" s="39" t="s">
        <v>65</v>
      </c>
      <c r="B70" s="29"/>
      <c r="C70" s="29"/>
      <c r="D70" s="30"/>
      <c r="F70" s="13"/>
      <c r="G70" s="13"/>
      <c r="H70" s="13"/>
      <c r="I70" s="13"/>
    </row>
    <row r="71" spans="1:9" ht="14.25" x14ac:dyDescent="0.2">
      <c r="A71" s="39" t="s">
        <v>66</v>
      </c>
      <c r="B71" s="29"/>
      <c r="C71" s="29"/>
      <c r="D71" s="30"/>
      <c r="F71" s="13"/>
      <c r="G71" s="13"/>
      <c r="H71" s="13"/>
      <c r="I71" s="13"/>
    </row>
    <row r="72" spans="1:9" ht="14.25" x14ac:dyDescent="0.2">
      <c r="A72" s="39" t="s">
        <v>67</v>
      </c>
      <c r="B72" s="29"/>
      <c r="C72" s="29"/>
      <c r="D72" s="30"/>
      <c r="F72" s="13"/>
      <c r="G72" s="13"/>
      <c r="H72" s="13"/>
      <c r="I72" s="13"/>
    </row>
    <row r="73" spans="1:9" ht="14.25" x14ac:dyDescent="0.2">
      <c r="A73" s="39" t="s">
        <v>68</v>
      </c>
      <c r="B73" s="29"/>
      <c r="C73" s="29"/>
      <c r="D73" s="30"/>
      <c r="F73" s="13"/>
      <c r="G73" s="13"/>
      <c r="H73" s="13"/>
      <c r="I73" s="13"/>
    </row>
    <row r="74" spans="1:9" ht="14.25" x14ac:dyDescent="0.2">
      <c r="A74" s="39" t="s">
        <v>69</v>
      </c>
      <c r="B74" s="29"/>
      <c r="C74" s="29"/>
      <c r="D74" s="30"/>
      <c r="F74" s="13"/>
      <c r="G74" s="13"/>
      <c r="H74" s="13"/>
      <c r="I74" s="13"/>
    </row>
    <row r="75" spans="1:9" ht="14.25" x14ac:dyDescent="0.2">
      <c r="A75" s="39" t="s">
        <v>70</v>
      </c>
      <c r="B75" s="29"/>
      <c r="C75" s="29"/>
      <c r="D75" s="30"/>
      <c r="F75" s="13"/>
      <c r="G75" s="13"/>
      <c r="H75" s="13"/>
      <c r="I75" s="13"/>
    </row>
    <row r="76" spans="1:9" ht="14.25" x14ac:dyDescent="0.2">
      <c r="A76" s="39" t="s">
        <v>71</v>
      </c>
      <c r="B76" s="29"/>
      <c r="C76" s="29"/>
      <c r="D76" s="30"/>
      <c r="F76" s="13"/>
      <c r="G76" s="13"/>
      <c r="H76" s="13"/>
      <c r="I76" s="13"/>
    </row>
    <row r="77" spans="1:9" ht="14.25" x14ac:dyDescent="0.2">
      <c r="A77" s="39" t="s">
        <v>72</v>
      </c>
      <c r="B77" s="29"/>
      <c r="C77" s="29"/>
      <c r="D77" s="30"/>
      <c r="F77" s="13"/>
      <c r="G77" s="13"/>
      <c r="H77" s="13"/>
      <c r="I77" s="13"/>
    </row>
    <row r="78" spans="1:9" ht="14.25" x14ac:dyDescent="0.2">
      <c r="A78" s="39" t="s">
        <v>73</v>
      </c>
      <c r="B78" s="29"/>
      <c r="C78" s="29"/>
      <c r="D78" s="30"/>
      <c r="F78" s="13"/>
      <c r="G78" s="13"/>
      <c r="H78" s="13"/>
      <c r="I78" s="13"/>
    </row>
    <row r="79" spans="1:9" ht="14.25" x14ac:dyDescent="0.2">
      <c r="A79" s="39" t="s">
        <v>74</v>
      </c>
      <c r="B79" s="29"/>
      <c r="C79" s="29"/>
      <c r="D79" s="30"/>
      <c r="F79" s="13"/>
      <c r="G79" s="13"/>
      <c r="H79" s="13"/>
      <c r="I79" s="13"/>
    </row>
    <row r="80" spans="1:9" ht="14.25" x14ac:dyDescent="0.2">
      <c r="A80" s="39" t="s">
        <v>75</v>
      </c>
      <c r="B80" s="29"/>
      <c r="C80" s="29"/>
      <c r="D80" s="30"/>
      <c r="F80" s="13"/>
      <c r="G80" s="13"/>
      <c r="H80" s="13"/>
      <c r="I80" s="13"/>
    </row>
    <row r="81" spans="1:9" ht="14.25" x14ac:dyDescent="0.2">
      <c r="A81" s="39" t="s">
        <v>76</v>
      </c>
      <c r="B81" s="29">
        <v>352</v>
      </c>
      <c r="C81" s="29"/>
      <c r="D81" s="30"/>
      <c r="F81" s="13"/>
      <c r="G81" s="13"/>
      <c r="H81" s="13"/>
      <c r="I81" s="13"/>
    </row>
    <row r="82" spans="1:9" ht="14.25" x14ac:dyDescent="0.2">
      <c r="A82" s="39" t="s">
        <v>77</v>
      </c>
      <c r="B82" s="29"/>
      <c r="C82" s="29"/>
      <c r="D82" s="30"/>
      <c r="F82" s="13"/>
      <c r="G82" s="13"/>
      <c r="H82" s="13"/>
      <c r="I82" s="13"/>
    </row>
    <row r="83" spans="1:9" ht="14.25" x14ac:dyDescent="0.2">
      <c r="A83" s="39" t="s">
        <v>78</v>
      </c>
      <c r="B83" s="29"/>
      <c r="C83" s="29">
        <v>105.33329999999999</v>
      </c>
      <c r="D83" s="30">
        <v>75.5</v>
      </c>
      <c r="F83" s="13"/>
      <c r="G83" s="13"/>
      <c r="H83" s="13"/>
      <c r="I83" s="13"/>
    </row>
    <row r="84" spans="1:9" ht="14.25" x14ac:dyDescent="0.2">
      <c r="A84" s="39" t="s">
        <v>79</v>
      </c>
      <c r="B84" s="29"/>
      <c r="C84" s="29"/>
      <c r="D84" s="30"/>
      <c r="F84" s="13"/>
      <c r="G84" s="13"/>
      <c r="H84" s="13"/>
      <c r="I84" s="13"/>
    </row>
    <row r="85" spans="1:9" ht="14.25" x14ac:dyDescent="0.2">
      <c r="A85" s="39" t="s">
        <v>80</v>
      </c>
      <c r="B85" s="29">
        <v>1100</v>
      </c>
      <c r="C85" s="29">
        <v>163.5</v>
      </c>
      <c r="D85" s="30">
        <v>107</v>
      </c>
      <c r="F85" s="13"/>
      <c r="G85" s="13"/>
      <c r="H85" s="13"/>
      <c r="I85" s="13"/>
    </row>
    <row r="86" spans="1:9" ht="14.25" x14ac:dyDescent="0.2">
      <c r="A86" s="39" t="s">
        <v>81</v>
      </c>
      <c r="B86" s="29">
        <v>88</v>
      </c>
      <c r="C86" s="29">
        <v>57.25</v>
      </c>
      <c r="D86" s="30">
        <v>58.75</v>
      </c>
      <c r="F86" s="13"/>
      <c r="G86" s="13"/>
      <c r="H86" s="13"/>
      <c r="I86" s="13"/>
    </row>
    <row r="87" spans="1:9" ht="14.25" x14ac:dyDescent="0.2">
      <c r="A87" s="39" t="s">
        <v>82</v>
      </c>
      <c r="B87" s="29">
        <v>132</v>
      </c>
      <c r="C87" s="29">
        <v>22.25</v>
      </c>
      <c r="D87" s="30">
        <v>22.25</v>
      </c>
      <c r="F87" s="13"/>
      <c r="G87" s="13"/>
      <c r="H87" s="13"/>
      <c r="I87" s="13"/>
    </row>
    <row r="88" spans="1:9" ht="14.25" x14ac:dyDescent="0.2">
      <c r="A88" s="39" t="s">
        <v>83</v>
      </c>
      <c r="B88" s="29"/>
      <c r="C88" s="29"/>
      <c r="D88" s="30"/>
      <c r="F88" s="13"/>
      <c r="G88" s="13"/>
      <c r="H88" s="13"/>
      <c r="I88" s="13"/>
    </row>
    <row r="89" spans="1:9" ht="14.25" x14ac:dyDescent="0.2">
      <c r="A89" s="39" t="s">
        <v>84</v>
      </c>
      <c r="B89" s="29">
        <v>176</v>
      </c>
      <c r="C89" s="29">
        <v>36.25</v>
      </c>
      <c r="D89" s="30">
        <v>30.25</v>
      </c>
      <c r="F89" s="13"/>
      <c r="G89" s="13"/>
      <c r="H89" s="13"/>
      <c r="I89" s="13"/>
    </row>
    <row r="90" spans="1:9" ht="14.25" x14ac:dyDescent="0.2">
      <c r="A90" s="39" t="s">
        <v>85</v>
      </c>
      <c r="B90" s="29">
        <v>396</v>
      </c>
      <c r="C90" s="29">
        <v>81.5</v>
      </c>
      <c r="D90" s="30">
        <v>80.75</v>
      </c>
      <c r="F90" s="13"/>
      <c r="G90" s="13"/>
      <c r="H90" s="13"/>
      <c r="I90" s="13"/>
    </row>
    <row r="91" spans="1:9" ht="14.25" x14ac:dyDescent="0.2">
      <c r="A91" s="39" t="s">
        <v>86</v>
      </c>
      <c r="B91" s="29"/>
      <c r="C91" s="29"/>
      <c r="D91" s="30"/>
      <c r="F91" s="13"/>
      <c r="G91" s="13"/>
      <c r="H91" s="13"/>
      <c r="I91" s="13"/>
    </row>
    <row r="92" spans="1:9" ht="14.25" x14ac:dyDescent="0.2">
      <c r="A92" s="39" t="s">
        <v>87</v>
      </c>
      <c r="B92" s="29">
        <v>176</v>
      </c>
      <c r="C92" s="29">
        <v>26.75</v>
      </c>
      <c r="D92" s="30">
        <v>34.25</v>
      </c>
      <c r="F92" s="13"/>
      <c r="G92" s="13"/>
      <c r="H92" s="13"/>
      <c r="I92" s="13"/>
    </row>
    <row r="93" spans="1:9" ht="14.25" x14ac:dyDescent="0.2">
      <c r="A93" s="41" t="s">
        <v>88</v>
      </c>
      <c r="B93" s="24"/>
      <c r="C93" s="24"/>
      <c r="D93" s="25"/>
      <c r="F93" s="13"/>
      <c r="G93" s="13"/>
      <c r="H93" s="13"/>
      <c r="I93" s="13"/>
    </row>
    <row r="94" spans="1:9" ht="33.75" customHeight="1" x14ac:dyDescent="0.2">
      <c r="A94" s="9" t="s">
        <v>89</v>
      </c>
      <c r="B94" s="10"/>
      <c r="C94" s="10"/>
      <c r="D94" s="10"/>
      <c r="E94" s="10"/>
      <c r="F94" s="10"/>
    </row>
    <row r="95" spans="1:9" x14ac:dyDescent="0.15">
      <c r="A95" s="47" t="s">
        <v>3</v>
      </c>
      <c r="B95" s="47" t="s">
        <v>90</v>
      </c>
      <c r="C95" s="50" t="s">
        <v>91</v>
      </c>
      <c r="D95" s="50"/>
      <c r="E95" s="50"/>
      <c r="F95" s="50"/>
    </row>
    <row r="96" spans="1:9" x14ac:dyDescent="0.15">
      <c r="A96" s="48"/>
      <c r="B96" s="48"/>
      <c r="C96" s="50" t="s">
        <v>6</v>
      </c>
      <c r="D96" s="50"/>
      <c r="E96" s="50" t="s">
        <v>7</v>
      </c>
      <c r="F96" s="50"/>
    </row>
    <row r="97" spans="1:6" ht="21" x14ac:dyDescent="0.15">
      <c r="A97" s="49"/>
      <c r="B97" s="49"/>
      <c r="C97" s="14" t="s">
        <v>8</v>
      </c>
      <c r="D97" s="15" t="s">
        <v>9</v>
      </c>
      <c r="E97" s="14" t="s">
        <v>8</v>
      </c>
      <c r="F97" s="15" t="s">
        <v>9</v>
      </c>
    </row>
    <row r="98" spans="1:6" ht="16.5" customHeight="1" x14ac:dyDescent="0.15">
      <c r="A98" s="16" t="s">
        <v>10</v>
      </c>
      <c r="B98" s="17">
        <f>SUM(B99:B99)</f>
        <v>0</v>
      </c>
      <c r="C98" s="18">
        <f>SUM(C99:C99)</f>
        <v>0</v>
      </c>
      <c r="D98" s="19">
        <f>SUM(D99:D99)</f>
        <v>0</v>
      </c>
      <c r="E98" s="18">
        <f>SUM(E99:E99)</f>
        <v>0</v>
      </c>
      <c r="F98" s="19">
        <f>SUM(F99:F99)</f>
        <v>0</v>
      </c>
    </row>
    <row r="99" spans="1:6" ht="18.75" customHeight="1" x14ac:dyDescent="0.15">
      <c r="A99" s="20" t="s">
        <v>92</v>
      </c>
      <c r="B99" s="21"/>
      <c r="C99" s="21"/>
      <c r="D99" s="22"/>
      <c r="E99" s="21"/>
      <c r="F99" s="22"/>
    </row>
    <row r="100" spans="1:6" ht="20.25" customHeight="1" x14ac:dyDescent="0.15">
      <c r="A100" s="16" t="s">
        <v>93</v>
      </c>
      <c r="B100" s="17">
        <f>SUM(B101:B101)</f>
        <v>1144</v>
      </c>
      <c r="C100" s="18">
        <f>SUM(C101:C101)</f>
        <v>844.8</v>
      </c>
      <c r="D100" s="19">
        <f>SUM(D101:D101)</f>
        <v>0</v>
      </c>
      <c r="E100" s="18">
        <f>SUM(E101:E101)</f>
        <v>844.8</v>
      </c>
      <c r="F100" s="19">
        <f>SUM(F101:F101)</f>
        <v>0</v>
      </c>
    </row>
    <row r="101" spans="1:6" ht="18.75" customHeight="1" x14ac:dyDescent="0.15">
      <c r="A101" s="42" t="s">
        <v>92</v>
      </c>
      <c r="B101" s="43">
        <v>1144</v>
      </c>
      <c r="C101" s="43">
        <v>844.8</v>
      </c>
      <c r="D101" s="44"/>
      <c r="E101" s="43">
        <v>844.8</v>
      </c>
      <c r="F101" s="44"/>
    </row>
    <row r="209" spans="1:1" hidden="1" x14ac:dyDescent="0.15">
      <c r="A209" s="45">
        <f>SUM(A7:F102)</f>
        <v>22602.699933399999</v>
      </c>
    </row>
    <row r="210" spans="1:1" hidden="1" x14ac:dyDescent="0.15"/>
  </sheetData>
  <mergeCells count="14">
    <mergeCell ref="A22:A23"/>
    <mergeCell ref="B22:B23"/>
    <mergeCell ref="C22:D22"/>
    <mergeCell ref="A95:A97"/>
    <mergeCell ref="B95:B97"/>
    <mergeCell ref="C95:F95"/>
    <mergeCell ref="C96:D96"/>
    <mergeCell ref="E96:F96"/>
    <mergeCell ref="A6:F6"/>
    <mergeCell ref="A8:A10"/>
    <mergeCell ref="B8:B10"/>
    <mergeCell ref="C8:F8"/>
    <mergeCell ref="C9:D9"/>
    <mergeCell ref="E9:F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0"/>
  <sheetViews>
    <sheetView workbookViewId="0">
      <selection sqref="A1:XFD1048576"/>
    </sheetView>
  </sheetViews>
  <sheetFormatPr baseColWidth="10" defaultColWidth="12.5703125" defaultRowHeight="10.5" x14ac:dyDescent="0.15"/>
  <cols>
    <col min="1" max="1" width="30.85546875" style="12" customWidth="1"/>
    <col min="2" max="6" width="15.7109375" style="12" customWidth="1"/>
    <col min="7" max="9" width="11.7109375" style="12" customWidth="1"/>
    <col min="10" max="10" width="11.140625" style="12" customWidth="1"/>
    <col min="11" max="11" width="9.28515625" style="12" customWidth="1"/>
    <col min="12" max="12" width="7.7109375" style="12" customWidth="1"/>
    <col min="13" max="13" width="13.140625" style="12" customWidth="1"/>
    <col min="14" max="14" width="2.42578125" style="8" customWidth="1"/>
    <col min="15" max="16" width="13.140625" style="8" customWidth="1"/>
    <col min="17" max="256" width="12.5703125" style="8"/>
    <col min="257" max="257" width="30.85546875" style="8" customWidth="1"/>
    <col min="258" max="262" width="15.7109375" style="8" customWidth="1"/>
    <col min="263" max="265" width="11.7109375" style="8" customWidth="1"/>
    <col min="266" max="266" width="11.140625" style="8" customWidth="1"/>
    <col min="267" max="267" width="9.28515625" style="8" customWidth="1"/>
    <col min="268" max="268" width="7.7109375" style="8" customWidth="1"/>
    <col min="269" max="269" width="13.140625" style="8" customWidth="1"/>
    <col min="270" max="270" width="2.42578125" style="8" customWidth="1"/>
    <col min="271" max="272" width="13.140625" style="8" customWidth="1"/>
    <col min="273" max="512" width="12.5703125" style="8"/>
    <col min="513" max="513" width="30.85546875" style="8" customWidth="1"/>
    <col min="514" max="518" width="15.7109375" style="8" customWidth="1"/>
    <col min="519" max="521" width="11.7109375" style="8" customWidth="1"/>
    <col min="522" max="522" width="11.140625" style="8" customWidth="1"/>
    <col min="523" max="523" width="9.28515625" style="8" customWidth="1"/>
    <col min="524" max="524" width="7.7109375" style="8" customWidth="1"/>
    <col min="525" max="525" width="13.140625" style="8" customWidth="1"/>
    <col min="526" max="526" width="2.42578125" style="8" customWidth="1"/>
    <col min="527" max="528" width="13.140625" style="8" customWidth="1"/>
    <col min="529" max="768" width="12.5703125" style="8"/>
    <col min="769" max="769" width="30.85546875" style="8" customWidth="1"/>
    <col min="770" max="774" width="15.7109375" style="8" customWidth="1"/>
    <col min="775" max="777" width="11.7109375" style="8" customWidth="1"/>
    <col min="778" max="778" width="11.140625" style="8" customWidth="1"/>
    <col min="779" max="779" width="9.28515625" style="8" customWidth="1"/>
    <col min="780" max="780" width="7.7109375" style="8" customWidth="1"/>
    <col min="781" max="781" width="13.140625" style="8" customWidth="1"/>
    <col min="782" max="782" width="2.42578125" style="8" customWidth="1"/>
    <col min="783" max="784" width="13.140625" style="8" customWidth="1"/>
    <col min="785" max="1024" width="12.5703125" style="8"/>
    <col min="1025" max="1025" width="30.85546875" style="8" customWidth="1"/>
    <col min="1026" max="1030" width="15.7109375" style="8" customWidth="1"/>
    <col min="1031" max="1033" width="11.7109375" style="8" customWidth="1"/>
    <col min="1034" max="1034" width="11.140625" style="8" customWidth="1"/>
    <col min="1035" max="1035" width="9.28515625" style="8" customWidth="1"/>
    <col min="1036" max="1036" width="7.7109375" style="8" customWidth="1"/>
    <col min="1037" max="1037" width="13.140625" style="8" customWidth="1"/>
    <col min="1038" max="1038" width="2.42578125" style="8" customWidth="1"/>
    <col min="1039" max="1040" width="13.140625" style="8" customWidth="1"/>
    <col min="1041" max="1280" width="12.5703125" style="8"/>
    <col min="1281" max="1281" width="30.85546875" style="8" customWidth="1"/>
    <col min="1282" max="1286" width="15.7109375" style="8" customWidth="1"/>
    <col min="1287" max="1289" width="11.7109375" style="8" customWidth="1"/>
    <col min="1290" max="1290" width="11.140625" style="8" customWidth="1"/>
    <col min="1291" max="1291" width="9.28515625" style="8" customWidth="1"/>
    <col min="1292" max="1292" width="7.7109375" style="8" customWidth="1"/>
    <col min="1293" max="1293" width="13.140625" style="8" customWidth="1"/>
    <col min="1294" max="1294" width="2.42578125" style="8" customWidth="1"/>
    <col min="1295" max="1296" width="13.140625" style="8" customWidth="1"/>
    <col min="1297" max="1536" width="12.5703125" style="8"/>
    <col min="1537" max="1537" width="30.85546875" style="8" customWidth="1"/>
    <col min="1538" max="1542" width="15.7109375" style="8" customWidth="1"/>
    <col min="1543" max="1545" width="11.7109375" style="8" customWidth="1"/>
    <col min="1546" max="1546" width="11.140625" style="8" customWidth="1"/>
    <col min="1547" max="1547" width="9.28515625" style="8" customWidth="1"/>
    <col min="1548" max="1548" width="7.7109375" style="8" customWidth="1"/>
    <col min="1549" max="1549" width="13.140625" style="8" customWidth="1"/>
    <col min="1550" max="1550" width="2.42578125" style="8" customWidth="1"/>
    <col min="1551" max="1552" width="13.140625" style="8" customWidth="1"/>
    <col min="1553" max="1792" width="12.5703125" style="8"/>
    <col min="1793" max="1793" width="30.85546875" style="8" customWidth="1"/>
    <col min="1794" max="1798" width="15.7109375" style="8" customWidth="1"/>
    <col min="1799" max="1801" width="11.7109375" style="8" customWidth="1"/>
    <col min="1802" max="1802" width="11.140625" style="8" customWidth="1"/>
    <col min="1803" max="1803" width="9.28515625" style="8" customWidth="1"/>
    <col min="1804" max="1804" width="7.7109375" style="8" customWidth="1"/>
    <col min="1805" max="1805" width="13.140625" style="8" customWidth="1"/>
    <col min="1806" max="1806" width="2.42578125" style="8" customWidth="1"/>
    <col min="1807" max="1808" width="13.140625" style="8" customWidth="1"/>
    <col min="1809" max="2048" width="12.5703125" style="8"/>
    <col min="2049" max="2049" width="30.85546875" style="8" customWidth="1"/>
    <col min="2050" max="2054" width="15.7109375" style="8" customWidth="1"/>
    <col min="2055" max="2057" width="11.7109375" style="8" customWidth="1"/>
    <col min="2058" max="2058" width="11.140625" style="8" customWidth="1"/>
    <col min="2059" max="2059" width="9.28515625" style="8" customWidth="1"/>
    <col min="2060" max="2060" width="7.7109375" style="8" customWidth="1"/>
    <col min="2061" max="2061" width="13.140625" style="8" customWidth="1"/>
    <col min="2062" max="2062" width="2.42578125" style="8" customWidth="1"/>
    <col min="2063" max="2064" width="13.140625" style="8" customWidth="1"/>
    <col min="2065" max="2304" width="12.5703125" style="8"/>
    <col min="2305" max="2305" width="30.85546875" style="8" customWidth="1"/>
    <col min="2306" max="2310" width="15.7109375" style="8" customWidth="1"/>
    <col min="2311" max="2313" width="11.7109375" style="8" customWidth="1"/>
    <col min="2314" max="2314" width="11.140625" style="8" customWidth="1"/>
    <col min="2315" max="2315" width="9.28515625" style="8" customWidth="1"/>
    <col min="2316" max="2316" width="7.7109375" style="8" customWidth="1"/>
    <col min="2317" max="2317" width="13.140625" style="8" customWidth="1"/>
    <col min="2318" max="2318" width="2.42578125" style="8" customWidth="1"/>
    <col min="2319" max="2320" width="13.140625" style="8" customWidth="1"/>
    <col min="2321" max="2560" width="12.5703125" style="8"/>
    <col min="2561" max="2561" width="30.85546875" style="8" customWidth="1"/>
    <col min="2562" max="2566" width="15.7109375" style="8" customWidth="1"/>
    <col min="2567" max="2569" width="11.7109375" style="8" customWidth="1"/>
    <col min="2570" max="2570" width="11.140625" style="8" customWidth="1"/>
    <col min="2571" max="2571" width="9.28515625" style="8" customWidth="1"/>
    <col min="2572" max="2572" width="7.7109375" style="8" customWidth="1"/>
    <col min="2573" max="2573" width="13.140625" style="8" customWidth="1"/>
    <col min="2574" max="2574" width="2.42578125" style="8" customWidth="1"/>
    <col min="2575" max="2576" width="13.140625" style="8" customWidth="1"/>
    <col min="2577" max="2816" width="12.5703125" style="8"/>
    <col min="2817" max="2817" width="30.85546875" style="8" customWidth="1"/>
    <col min="2818" max="2822" width="15.7109375" style="8" customWidth="1"/>
    <col min="2823" max="2825" width="11.7109375" style="8" customWidth="1"/>
    <col min="2826" max="2826" width="11.140625" style="8" customWidth="1"/>
    <col min="2827" max="2827" width="9.28515625" style="8" customWidth="1"/>
    <col min="2828" max="2828" width="7.7109375" style="8" customWidth="1"/>
    <col min="2829" max="2829" width="13.140625" style="8" customWidth="1"/>
    <col min="2830" max="2830" width="2.42578125" style="8" customWidth="1"/>
    <col min="2831" max="2832" width="13.140625" style="8" customWidth="1"/>
    <col min="2833" max="3072" width="12.5703125" style="8"/>
    <col min="3073" max="3073" width="30.85546875" style="8" customWidth="1"/>
    <col min="3074" max="3078" width="15.7109375" style="8" customWidth="1"/>
    <col min="3079" max="3081" width="11.7109375" style="8" customWidth="1"/>
    <col min="3082" max="3082" width="11.140625" style="8" customWidth="1"/>
    <col min="3083" max="3083" width="9.28515625" style="8" customWidth="1"/>
    <col min="3084" max="3084" width="7.7109375" style="8" customWidth="1"/>
    <col min="3085" max="3085" width="13.140625" style="8" customWidth="1"/>
    <col min="3086" max="3086" width="2.42578125" style="8" customWidth="1"/>
    <col min="3087" max="3088" width="13.140625" style="8" customWidth="1"/>
    <col min="3089" max="3328" width="12.5703125" style="8"/>
    <col min="3329" max="3329" width="30.85546875" style="8" customWidth="1"/>
    <col min="3330" max="3334" width="15.7109375" style="8" customWidth="1"/>
    <col min="3335" max="3337" width="11.7109375" style="8" customWidth="1"/>
    <col min="3338" max="3338" width="11.140625" style="8" customWidth="1"/>
    <col min="3339" max="3339" width="9.28515625" style="8" customWidth="1"/>
    <col min="3340" max="3340" width="7.7109375" style="8" customWidth="1"/>
    <col min="3341" max="3341" width="13.140625" style="8" customWidth="1"/>
    <col min="3342" max="3342" width="2.42578125" style="8" customWidth="1"/>
    <col min="3343" max="3344" width="13.140625" style="8" customWidth="1"/>
    <col min="3345" max="3584" width="12.5703125" style="8"/>
    <col min="3585" max="3585" width="30.85546875" style="8" customWidth="1"/>
    <col min="3586" max="3590" width="15.7109375" style="8" customWidth="1"/>
    <col min="3591" max="3593" width="11.7109375" style="8" customWidth="1"/>
    <col min="3594" max="3594" width="11.140625" style="8" customWidth="1"/>
    <col min="3595" max="3595" width="9.28515625" style="8" customWidth="1"/>
    <col min="3596" max="3596" width="7.7109375" style="8" customWidth="1"/>
    <col min="3597" max="3597" width="13.140625" style="8" customWidth="1"/>
    <col min="3598" max="3598" width="2.42578125" style="8" customWidth="1"/>
    <col min="3599" max="3600" width="13.140625" style="8" customWidth="1"/>
    <col min="3601" max="3840" width="12.5703125" style="8"/>
    <col min="3841" max="3841" width="30.85546875" style="8" customWidth="1"/>
    <col min="3842" max="3846" width="15.7109375" style="8" customWidth="1"/>
    <col min="3847" max="3849" width="11.7109375" style="8" customWidth="1"/>
    <col min="3850" max="3850" width="11.140625" style="8" customWidth="1"/>
    <col min="3851" max="3851" width="9.28515625" style="8" customWidth="1"/>
    <col min="3852" max="3852" width="7.7109375" style="8" customWidth="1"/>
    <col min="3853" max="3853" width="13.140625" style="8" customWidth="1"/>
    <col min="3854" max="3854" width="2.42578125" style="8" customWidth="1"/>
    <col min="3855" max="3856" width="13.140625" style="8" customWidth="1"/>
    <col min="3857" max="4096" width="12.5703125" style="8"/>
    <col min="4097" max="4097" width="30.85546875" style="8" customWidth="1"/>
    <col min="4098" max="4102" width="15.7109375" style="8" customWidth="1"/>
    <col min="4103" max="4105" width="11.7109375" style="8" customWidth="1"/>
    <col min="4106" max="4106" width="11.140625" style="8" customWidth="1"/>
    <col min="4107" max="4107" width="9.28515625" style="8" customWidth="1"/>
    <col min="4108" max="4108" width="7.7109375" style="8" customWidth="1"/>
    <col min="4109" max="4109" width="13.140625" style="8" customWidth="1"/>
    <col min="4110" max="4110" width="2.42578125" style="8" customWidth="1"/>
    <col min="4111" max="4112" width="13.140625" style="8" customWidth="1"/>
    <col min="4113" max="4352" width="12.5703125" style="8"/>
    <col min="4353" max="4353" width="30.85546875" style="8" customWidth="1"/>
    <col min="4354" max="4358" width="15.7109375" style="8" customWidth="1"/>
    <col min="4359" max="4361" width="11.7109375" style="8" customWidth="1"/>
    <col min="4362" max="4362" width="11.140625" style="8" customWidth="1"/>
    <col min="4363" max="4363" width="9.28515625" style="8" customWidth="1"/>
    <col min="4364" max="4364" width="7.7109375" style="8" customWidth="1"/>
    <col min="4365" max="4365" width="13.140625" style="8" customWidth="1"/>
    <col min="4366" max="4366" width="2.42578125" style="8" customWidth="1"/>
    <col min="4367" max="4368" width="13.140625" style="8" customWidth="1"/>
    <col min="4369" max="4608" width="12.5703125" style="8"/>
    <col min="4609" max="4609" width="30.85546875" style="8" customWidth="1"/>
    <col min="4610" max="4614" width="15.7109375" style="8" customWidth="1"/>
    <col min="4615" max="4617" width="11.7109375" style="8" customWidth="1"/>
    <col min="4618" max="4618" width="11.140625" style="8" customWidth="1"/>
    <col min="4619" max="4619" width="9.28515625" style="8" customWidth="1"/>
    <col min="4620" max="4620" width="7.7109375" style="8" customWidth="1"/>
    <col min="4621" max="4621" width="13.140625" style="8" customWidth="1"/>
    <col min="4622" max="4622" width="2.42578125" style="8" customWidth="1"/>
    <col min="4623" max="4624" width="13.140625" style="8" customWidth="1"/>
    <col min="4625" max="4864" width="12.5703125" style="8"/>
    <col min="4865" max="4865" width="30.85546875" style="8" customWidth="1"/>
    <col min="4866" max="4870" width="15.7109375" style="8" customWidth="1"/>
    <col min="4871" max="4873" width="11.7109375" style="8" customWidth="1"/>
    <col min="4874" max="4874" width="11.140625" style="8" customWidth="1"/>
    <col min="4875" max="4875" width="9.28515625" style="8" customWidth="1"/>
    <col min="4876" max="4876" width="7.7109375" style="8" customWidth="1"/>
    <col min="4877" max="4877" width="13.140625" style="8" customWidth="1"/>
    <col min="4878" max="4878" width="2.42578125" style="8" customWidth="1"/>
    <col min="4879" max="4880" width="13.140625" style="8" customWidth="1"/>
    <col min="4881" max="5120" width="12.5703125" style="8"/>
    <col min="5121" max="5121" width="30.85546875" style="8" customWidth="1"/>
    <col min="5122" max="5126" width="15.7109375" style="8" customWidth="1"/>
    <col min="5127" max="5129" width="11.7109375" style="8" customWidth="1"/>
    <col min="5130" max="5130" width="11.140625" style="8" customWidth="1"/>
    <col min="5131" max="5131" width="9.28515625" style="8" customWidth="1"/>
    <col min="5132" max="5132" width="7.7109375" style="8" customWidth="1"/>
    <col min="5133" max="5133" width="13.140625" style="8" customWidth="1"/>
    <col min="5134" max="5134" width="2.42578125" style="8" customWidth="1"/>
    <col min="5135" max="5136" width="13.140625" style="8" customWidth="1"/>
    <col min="5137" max="5376" width="12.5703125" style="8"/>
    <col min="5377" max="5377" width="30.85546875" style="8" customWidth="1"/>
    <col min="5378" max="5382" width="15.7109375" style="8" customWidth="1"/>
    <col min="5383" max="5385" width="11.7109375" style="8" customWidth="1"/>
    <col min="5386" max="5386" width="11.140625" style="8" customWidth="1"/>
    <col min="5387" max="5387" width="9.28515625" style="8" customWidth="1"/>
    <col min="5388" max="5388" width="7.7109375" style="8" customWidth="1"/>
    <col min="5389" max="5389" width="13.140625" style="8" customWidth="1"/>
    <col min="5390" max="5390" width="2.42578125" style="8" customWidth="1"/>
    <col min="5391" max="5392" width="13.140625" style="8" customWidth="1"/>
    <col min="5393" max="5632" width="12.5703125" style="8"/>
    <col min="5633" max="5633" width="30.85546875" style="8" customWidth="1"/>
    <col min="5634" max="5638" width="15.7109375" style="8" customWidth="1"/>
    <col min="5639" max="5641" width="11.7109375" style="8" customWidth="1"/>
    <col min="5642" max="5642" width="11.140625" style="8" customWidth="1"/>
    <col min="5643" max="5643" width="9.28515625" style="8" customWidth="1"/>
    <col min="5644" max="5644" width="7.7109375" style="8" customWidth="1"/>
    <col min="5645" max="5645" width="13.140625" style="8" customWidth="1"/>
    <col min="5646" max="5646" width="2.42578125" style="8" customWidth="1"/>
    <col min="5647" max="5648" width="13.140625" style="8" customWidth="1"/>
    <col min="5649" max="5888" width="12.5703125" style="8"/>
    <col min="5889" max="5889" width="30.85546875" style="8" customWidth="1"/>
    <col min="5890" max="5894" width="15.7109375" style="8" customWidth="1"/>
    <col min="5895" max="5897" width="11.7109375" style="8" customWidth="1"/>
    <col min="5898" max="5898" width="11.140625" style="8" customWidth="1"/>
    <col min="5899" max="5899" width="9.28515625" style="8" customWidth="1"/>
    <col min="5900" max="5900" width="7.7109375" style="8" customWidth="1"/>
    <col min="5901" max="5901" width="13.140625" style="8" customWidth="1"/>
    <col min="5902" max="5902" width="2.42578125" style="8" customWidth="1"/>
    <col min="5903" max="5904" width="13.140625" style="8" customWidth="1"/>
    <col min="5905" max="6144" width="12.5703125" style="8"/>
    <col min="6145" max="6145" width="30.85546875" style="8" customWidth="1"/>
    <col min="6146" max="6150" width="15.7109375" style="8" customWidth="1"/>
    <col min="6151" max="6153" width="11.7109375" style="8" customWidth="1"/>
    <col min="6154" max="6154" width="11.140625" style="8" customWidth="1"/>
    <col min="6155" max="6155" width="9.28515625" style="8" customWidth="1"/>
    <col min="6156" max="6156" width="7.7109375" style="8" customWidth="1"/>
    <col min="6157" max="6157" width="13.140625" style="8" customWidth="1"/>
    <col min="6158" max="6158" width="2.42578125" style="8" customWidth="1"/>
    <col min="6159" max="6160" width="13.140625" style="8" customWidth="1"/>
    <col min="6161" max="6400" width="12.5703125" style="8"/>
    <col min="6401" max="6401" width="30.85546875" style="8" customWidth="1"/>
    <col min="6402" max="6406" width="15.7109375" style="8" customWidth="1"/>
    <col min="6407" max="6409" width="11.7109375" style="8" customWidth="1"/>
    <col min="6410" max="6410" width="11.140625" style="8" customWidth="1"/>
    <col min="6411" max="6411" width="9.28515625" style="8" customWidth="1"/>
    <col min="6412" max="6412" width="7.7109375" style="8" customWidth="1"/>
    <col min="6413" max="6413" width="13.140625" style="8" customWidth="1"/>
    <col min="6414" max="6414" width="2.42578125" style="8" customWidth="1"/>
    <col min="6415" max="6416" width="13.140625" style="8" customWidth="1"/>
    <col min="6417" max="6656" width="12.5703125" style="8"/>
    <col min="6657" max="6657" width="30.85546875" style="8" customWidth="1"/>
    <col min="6658" max="6662" width="15.7109375" style="8" customWidth="1"/>
    <col min="6663" max="6665" width="11.7109375" style="8" customWidth="1"/>
    <col min="6666" max="6666" width="11.140625" style="8" customWidth="1"/>
    <col min="6667" max="6667" width="9.28515625" style="8" customWidth="1"/>
    <col min="6668" max="6668" width="7.7109375" style="8" customWidth="1"/>
    <col min="6669" max="6669" width="13.140625" style="8" customWidth="1"/>
    <col min="6670" max="6670" width="2.42578125" style="8" customWidth="1"/>
    <col min="6671" max="6672" width="13.140625" style="8" customWidth="1"/>
    <col min="6673" max="6912" width="12.5703125" style="8"/>
    <col min="6913" max="6913" width="30.85546875" style="8" customWidth="1"/>
    <col min="6914" max="6918" width="15.7109375" style="8" customWidth="1"/>
    <col min="6919" max="6921" width="11.7109375" style="8" customWidth="1"/>
    <col min="6922" max="6922" width="11.140625" style="8" customWidth="1"/>
    <col min="6923" max="6923" width="9.28515625" style="8" customWidth="1"/>
    <col min="6924" max="6924" width="7.7109375" style="8" customWidth="1"/>
    <col min="6925" max="6925" width="13.140625" style="8" customWidth="1"/>
    <col min="6926" max="6926" width="2.42578125" style="8" customWidth="1"/>
    <col min="6927" max="6928" width="13.140625" style="8" customWidth="1"/>
    <col min="6929" max="7168" width="12.5703125" style="8"/>
    <col min="7169" max="7169" width="30.85546875" style="8" customWidth="1"/>
    <col min="7170" max="7174" width="15.7109375" style="8" customWidth="1"/>
    <col min="7175" max="7177" width="11.7109375" style="8" customWidth="1"/>
    <col min="7178" max="7178" width="11.140625" style="8" customWidth="1"/>
    <col min="7179" max="7179" width="9.28515625" style="8" customWidth="1"/>
    <col min="7180" max="7180" width="7.7109375" style="8" customWidth="1"/>
    <col min="7181" max="7181" width="13.140625" style="8" customWidth="1"/>
    <col min="7182" max="7182" width="2.42578125" style="8" customWidth="1"/>
    <col min="7183" max="7184" width="13.140625" style="8" customWidth="1"/>
    <col min="7185" max="7424" width="12.5703125" style="8"/>
    <col min="7425" max="7425" width="30.85546875" style="8" customWidth="1"/>
    <col min="7426" max="7430" width="15.7109375" style="8" customWidth="1"/>
    <col min="7431" max="7433" width="11.7109375" style="8" customWidth="1"/>
    <col min="7434" max="7434" width="11.140625" style="8" customWidth="1"/>
    <col min="7435" max="7435" width="9.28515625" style="8" customWidth="1"/>
    <col min="7436" max="7436" width="7.7109375" style="8" customWidth="1"/>
    <col min="7437" max="7437" width="13.140625" style="8" customWidth="1"/>
    <col min="7438" max="7438" width="2.42578125" style="8" customWidth="1"/>
    <col min="7439" max="7440" width="13.140625" style="8" customWidth="1"/>
    <col min="7441" max="7680" width="12.5703125" style="8"/>
    <col min="7681" max="7681" width="30.85546875" style="8" customWidth="1"/>
    <col min="7682" max="7686" width="15.7109375" style="8" customWidth="1"/>
    <col min="7687" max="7689" width="11.7109375" style="8" customWidth="1"/>
    <col min="7690" max="7690" width="11.140625" style="8" customWidth="1"/>
    <col min="7691" max="7691" width="9.28515625" style="8" customWidth="1"/>
    <col min="7692" max="7692" width="7.7109375" style="8" customWidth="1"/>
    <col min="7693" max="7693" width="13.140625" style="8" customWidth="1"/>
    <col min="7694" max="7694" width="2.42578125" style="8" customWidth="1"/>
    <col min="7695" max="7696" width="13.140625" style="8" customWidth="1"/>
    <col min="7697" max="7936" width="12.5703125" style="8"/>
    <col min="7937" max="7937" width="30.85546875" style="8" customWidth="1"/>
    <col min="7938" max="7942" width="15.7109375" style="8" customWidth="1"/>
    <col min="7943" max="7945" width="11.7109375" style="8" customWidth="1"/>
    <col min="7946" max="7946" width="11.140625" style="8" customWidth="1"/>
    <col min="7947" max="7947" width="9.28515625" style="8" customWidth="1"/>
    <col min="7948" max="7948" width="7.7109375" style="8" customWidth="1"/>
    <col min="7949" max="7949" width="13.140625" style="8" customWidth="1"/>
    <col min="7950" max="7950" width="2.42578125" style="8" customWidth="1"/>
    <col min="7951" max="7952" width="13.140625" style="8" customWidth="1"/>
    <col min="7953" max="8192" width="12.5703125" style="8"/>
    <col min="8193" max="8193" width="30.85546875" style="8" customWidth="1"/>
    <col min="8194" max="8198" width="15.7109375" style="8" customWidth="1"/>
    <col min="8199" max="8201" width="11.7109375" style="8" customWidth="1"/>
    <col min="8202" max="8202" width="11.140625" style="8" customWidth="1"/>
    <col min="8203" max="8203" width="9.28515625" style="8" customWidth="1"/>
    <col min="8204" max="8204" width="7.7109375" style="8" customWidth="1"/>
    <col min="8205" max="8205" width="13.140625" style="8" customWidth="1"/>
    <col min="8206" max="8206" width="2.42578125" style="8" customWidth="1"/>
    <col min="8207" max="8208" width="13.140625" style="8" customWidth="1"/>
    <col min="8209" max="8448" width="12.5703125" style="8"/>
    <col min="8449" max="8449" width="30.85546875" style="8" customWidth="1"/>
    <col min="8450" max="8454" width="15.7109375" style="8" customWidth="1"/>
    <col min="8455" max="8457" width="11.7109375" style="8" customWidth="1"/>
    <col min="8458" max="8458" width="11.140625" style="8" customWidth="1"/>
    <col min="8459" max="8459" width="9.28515625" style="8" customWidth="1"/>
    <col min="8460" max="8460" width="7.7109375" style="8" customWidth="1"/>
    <col min="8461" max="8461" width="13.140625" style="8" customWidth="1"/>
    <col min="8462" max="8462" width="2.42578125" style="8" customWidth="1"/>
    <col min="8463" max="8464" width="13.140625" style="8" customWidth="1"/>
    <col min="8465" max="8704" width="12.5703125" style="8"/>
    <col min="8705" max="8705" width="30.85546875" style="8" customWidth="1"/>
    <col min="8706" max="8710" width="15.7109375" style="8" customWidth="1"/>
    <col min="8711" max="8713" width="11.7109375" style="8" customWidth="1"/>
    <col min="8714" max="8714" width="11.140625" style="8" customWidth="1"/>
    <col min="8715" max="8715" width="9.28515625" style="8" customWidth="1"/>
    <col min="8716" max="8716" width="7.7109375" style="8" customWidth="1"/>
    <col min="8717" max="8717" width="13.140625" style="8" customWidth="1"/>
    <col min="8718" max="8718" width="2.42578125" style="8" customWidth="1"/>
    <col min="8719" max="8720" width="13.140625" style="8" customWidth="1"/>
    <col min="8721" max="8960" width="12.5703125" style="8"/>
    <col min="8961" max="8961" width="30.85546875" style="8" customWidth="1"/>
    <col min="8962" max="8966" width="15.7109375" style="8" customWidth="1"/>
    <col min="8967" max="8969" width="11.7109375" style="8" customWidth="1"/>
    <col min="8970" max="8970" width="11.140625" style="8" customWidth="1"/>
    <col min="8971" max="8971" width="9.28515625" style="8" customWidth="1"/>
    <col min="8972" max="8972" width="7.7109375" style="8" customWidth="1"/>
    <col min="8973" max="8973" width="13.140625" style="8" customWidth="1"/>
    <col min="8974" max="8974" width="2.42578125" style="8" customWidth="1"/>
    <col min="8975" max="8976" width="13.140625" style="8" customWidth="1"/>
    <col min="8977" max="9216" width="12.5703125" style="8"/>
    <col min="9217" max="9217" width="30.85546875" style="8" customWidth="1"/>
    <col min="9218" max="9222" width="15.7109375" style="8" customWidth="1"/>
    <col min="9223" max="9225" width="11.7109375" style="8" customWidth="1"/>
    <col min="9226" max="9226" width="11.140625" style="8" customWidth="1"/>
    <col min="9227" max="9227" width="9.28515625" style="8" customWidth="1"/>
    <col min="9228" max="9228" width="7.7109375" style="8" customWidth="1"/>
    <col min="9229" max="9229" width="13.140625" style="8" customWidth="1"/>
    <col min="9230" max="9230" width="2.42578125" style="8" customWidth="1"/>
    <col min="9231" max="9232" width="13.140625" style="8" customWidth="1"/>
    <col min="9233" max="9472" width="12.5703125" style="8"/>
    <col min="9473" max="9473" width="30.85546875" style="8" customWidth="1"/>
    <col min="9474" max="9478" width="15.7109375" style="8" customWidth="1"/>
    <col min="9479" max="9481" width="11.7109375" style="8" customWidth="1"/>
    <col min="9482" max="9482" width="11.140625" style="8" customWidth="1"/>
    <col min="9483" max="9483" width="9.28515625" style="8" customWidth="1"/>
    <col min="9484" max="9484" width="7.7109375" style="8" customWidth="1"/>
    <col min="9485" max="9485" width="13.140625" style="8" customWidth="1"/>
    <col min="9486" max="9486" width="2.42578125" style="8" customWidth="1"/>
    <col min="9487" max="9488" width="13.140625" style="8" customWidth="1"/>
    <col min="9489" max="9728" width="12.5703125" style="8"/>
    <col min="9729" max="9729" width="30.85546875" style="8" customWidth="1"/>
    <col min="9730" max="9734" width="15.7109375" style="8" customWidth="1"/>
    <col min="9735" max="9737" width="11.7109375" style="8" customWidth="1"/>
    <col min="9738" max="9738" width="11.140625" style="8" customWidth="1"/>
    <col min="9739" max="9739" width="9.28515625" style="8" customWidth="1"/>
    <col min="9740" max="9740" width="7.7109375" style="8" customWidth="1"/>
    <col min="9741" max="9741" width="13.140625" style="8" customWidth="1"/>
    <col min="9742" max="9742" width="2.42578125" style="8" customWidth="1"/>
    <col min="9743" max="9744" width="13.140625" style="8" customWidth="1"/>
    <col min="9745" max="9984" width="12.5703125" style="8"/>
    <col min="9985" max="9985" width="30.85546875" style="8" customWidth="1"/>
    <col min="9986" max="9990" width="15.7109375" style="8" customWidth="1"/>
    <col min="9991" max="9993" width="11.7109375" style="8" customWidth="1"/>
    <col min="9994" max="9994" width="11.140625" style="8" customWidth="1"/>
    <col min="9995" max="9995" width="9.28515625" style="8" customWidth="1"/>
    <col min="9996" max="9996" width="7.7109375" style="8" customWidth="1"/>
    <col min="9997" max="9997" width="13.140625" style="8" customWidth="1"/>
    <col min="9998" max="9998" width="2.42578125" style="8" customWidth="1"/>
    <col min="9999" max="10000" width="13.140625" style="8" customWidth="1"/>
    <col min="10001" max="10240" width="12.5703125" style="8"/>
    <col min="10241" max="10241" width="30.85546875" style="8" customWidth="1"/>
    <col min="10242" max="10246" width="15.7109375" style="8" customWidth="1"/>
    <col min="10247" max="10249" width="11.7109375" style="8" customWidth="1"/>
    <col min="10250" max="10250" width="11.140625" style="8" customWidth="1"/>
    <col min="10251" max="10251" width="9.28515625" style="8" customWidth="1"/>
    <col min="10252" max="10252" width="7.7109375" style="8" customWidth="1"/>
    <col min="10253" max="10253" width="13.140625" style="8" customWidth="1"/>
    <col min="10254" max="10254" width="2.42578125" style="8" customWidth="1"/>
    <col min="10255" max="10256" width="13.140625" style="8" customWidth="1"/>
    <col min="10257" max="10496" width="12.5703125" style="8"/>
    <col min="10497" max="10497" width="30.85546875" style="8" customWidth="1"/>
    <col min="10498" max="10502" width="15.7109375" style="8" customWidth="1"/>
    <col min="10503" max="10505" width="11.7109375" style="8" customWidth="1"/>
    <col min="10506" max="10506" width="11.140625" style="8" customWidth="1"/>
    <col min="10507" max="10507" width="9.28515625" style="8" customWidth="1"/>
    <col min="10508" max="10508" width="7.7109375" style="8" customWidth="1"/>
    <col min="10509" max="10509" width="13.140625" style="8" customWidth="1"/>
    <col min="10510" max="10510" width="2.42578125" style="8" customWidth="1"/>
    <col min="10511" max="10512" width="13.140625" style="8" customWidth="1"/>
    <col min="10513" max="10752" width="12.5703125" style="8"/>
    <col min="10753" max="10753" width="30.85546875" style="8" customWidth="1"/>
    <col min="10754" max="10758" width="15.7109375" style="8" customWidth="1"/>
    <col min="10759" max="10761" width="11.7109375" style="8" customWidth="1"/>
    <col min="10762" max="10762" width="11.140625" style="8" customWidth="1"/>
    <col min="10763" max="10763" width="9.28515625" style="8" customWidth="1"/>
    <col min="10764" max="10764" width="7.7109375" style="8" customWidth="1"/>
    <col min="10765" max="10765" width="13.140625" style="8" customWidth="1"/>
    <col min="10766" max="10766" width="2.42578125" style="8" customWidth="1"/>
    <col min="10767" max="10768" width="13.140625" style="8" customWidth="1"/>
    <col min="10769" max="11008" width="12.5703125" style="8"/>
    <col min="11009" max="11009" width="30.85546875" style="8" customWidth="1"/>
    <col min="11010" max="11014" width="15.7109375" style="8" customWidth="1"/>
    <col min="11015" max="11017" width="11.7109375" style="8" customWidth="1"/>
    <col min="11018" max="11018" width="11.140625" style="8" customWidth="1"/>
    <col min="11019" max="11019" width="9.28515625" style="8" customWidth="1"/>
    <col min="11020" max="11020" width="7.7109375" style="8" customWidth="1"/>
    <col min="11021" max="11021" width="13.140625" style="8" customWidth="1"/>
    <col min="11022" max="11022" width="2.42578125" style="8" customWidth="1"/>
    <col min="11023" max="11024" width="13.140625" style="8" customWidth="1"/>
    <col min="11025" max="11264" width="12.5703125" style="8"/>
    <col min="11265" max="11265" width="30.85546875" style="8" customWidth="1"/>
    <col min="11266" max="11270" width="15.7109375" style="8" customWidth="1"/>
    <col min="11271" max="11273" width="11.7109375" style="8" customWidth="1"/>
    <col min="11274" max="11274" width="11.140625" style="8" customWidth="1"/>
    <col min="11275" max="11275" width="9.28515625" style="8" customWidth="1"/>
    <col min="11276" max="11276" width="7.7109375" style="8" customWidth="1"/>
    <col min="11277" max="11277" width="13.140625" style="8" customWidth="1"/>
    <col min="11278" max="11278" width="2.42578125" style="8" customWidth="1"/>
    <col min="11279" max="11280" width="13.140625" style="8" customWidth="1"/>
    <col min="11281" max="11520" width="12.5703125" style="8"/>
    <col min="11521" max="11521" width="30.85546875" style="8" customWidth="1"/>
    <col min="11522" max="11526" width="15.7109375" style="8" customWidth="1"/>
    <col min="11527" max="11529" width="11.7109375" style="8" customWidth="1"/>
    <col min="11530" max="11530" width="11.140625" style="8" customWidth="1"/>
    <col min="11531" max="11531" width="9.28515625" style="8" customWidth="1"/>
    <col min="11532" max="11532" width="7.7109375" style="8" customWidth="1"/>
    <col min="11533" max="11533" width="13.140625" style="8" customWidth="1"/>
    <col min="11534" max="11534" width="2.42578125" style="8" customWidth="1"/>
    <col min="11535" max="11536" width="13.140625" style="8" customWidth="1"/>
    <col min="11537" max="11776" width="12.5703125" style="8"/>
    <col min="11777" max="11777" width="30.85546875" style="8" customWidth="1"/>
    <col min="11778" max="11782" width="15.7109375" style="8" customWidth="1"/>
    <col min="11783" max="11785" width="11.7109375" style="8" customWidth="1"/>
    <col min="11786" max="11786" width="11.140625" style="8" customWidth="1"/>
    <col min="11787" max="11787" width="9.28515625" style="8" customWidth="1"/>
    <col min="11788" max="11788" width="7.7109375" style="8" customWidth="1"/>
    <col min="11789" max="11789" width="13.140625" style="8" customWidth="1"/>
    <col min="11790" max="11790" width="2.42578125" style="8" customWidth="1"/>
    <col min="11791" max="11792" width="13.140625" style="8" customWidth="1"/>
    <col min="11793" max="12032" width="12.5703125" style="8"/>
    <col min="12033" max="12033" width="30.85546875" style="8" customWidth="1"/>
    <col min="12034" max="12038" width="15.7109375" style="8" customWidth="1"/>
    <col min="12039" max="12041" width="11.7109375" style="8" customWidth="1"/>
    <col min="12042" max="12042" width="11.140625" style="8" customWidth="1"/>
    <col min="12043" max="12043" width="9.28515625" style="8" customWidth="1"/>
    <col min="12044" max="12044" width="7.7109375" style="8" customWidth="1"/>
    <col min="12045" max="12045" width="13.140625" style="8" customWidth="1"/>
    <col min="12046" max="12046" width="2.42578125" style="8" customWidth="1"/>
    <col min="12047" max="12048" width="13.140625" style="8" customWidth="1"/>
    <col min="12049" max="12288" width="12.5703125" style="8"/>
    <col min="12289" max="12289" width="30.85546875" style="8" customWidth="1"/>
    <col min="12290" max="12294" width="15.7109375" style="8" customWidth="1"/>
    <col min="12295" max="12297" width="11.7109375" style="8" customWidth="1"/>
    <col min="12298" max="12298" width="11.140625" style="8" customWidth="1"/>
    <col min="12299" max="12299" width="9.28515625" style="8" customWidth="1"/>
    <col min="12300" max="12300" width="7.7109375" style="8" customWidth="1"/>
    <col min="12301" max="12301" width="13.140625" style="8" customWidth="1"/>
    <col min="12302" max="12302" width="2.42578125" style="8" customWidth="1"/>
    <col min="12303" max="12304" width="13.140625" style="8" customWidth="1"/>
    <col min="12305" max="12544" width="12.5703125" style="8"/>
    <col min="12545" max="12545" width="30.85546875" style="8" customWidth="1"/>
    <col min="12546" max="12550" width="15.7109375" style="8" customWidth="1"/>
    <col min="12551" max="12553" width="11.7109375" style="8" customWidth="1"/>
    <col min="12554" max="12554" width="11.140625" style="8" customWidth="1"/>
    <col min="12555" max="12555" width="9.28515625" style="8" customWidth="1"/>
    <col min="12556" max="12556" width="7.7109375" style="8" customWidth="1"/>
    <col min="12557" max="12557" width="13.140625" style="8" customWidth="1"/>
    <col min="12558" max="12558" width="2.42578125" style="8" customWidth="1"/>
    <col min="12559" max="12560" width="13.140625" style="8" customWidth="1"/>
    <col min="12561" max="12800" width="12.5703125" style="8"/>
    <col min="12801" max="12801" width="30.85546875" style="8" customWidth="1"/>
    <col min="12802" max="12806" width="15.7109375" style="8" customWidth="1"/>
    <col min="12807" max="12809" width="11.7109375" style="8" customWidth="1"/>
    <col min="12810" max="12810" width="11.140625" style="8" customWidth="1"/>
    <col min="12811" max="12811" width="9.28515625" style="8" customWidth="1"/>
    <col min="12812" max="12812" width="7.7109375" style="8" customWidth="1"/>
    <col min="12813" max="12813" width="13.140625" style="8" customWidth="1"/>
    <col min="12814" max="12814" width="2.42578125" style="8" customWidth="1"/>
    <col min="12815" max="12816" width="13.140625" style="8" customWidth="1"/>
    <col min="12817" max="13056" width="12.5703125" style="8"/>
    <col min="13057" max="13057" width="30.85546875" style="8" customWidth="1"/>
    <col min="13058" max="13062" width="15.7109375" style="8" customWidth="1"/>
    <col min="13063" max="13065" width="11.7109375" style="8" customWidth="1"/>
    <col min="13066" max="13066" width="11.140625" style="8" customWidth="1"/>
    <col min="13067" max="13067" width="9.28515625" style="8" customWidth="1"/>
    <col min="13068" max="13068" width="7.7109375" style="8" customWidth="1"/>
    <col min="13069" max="13069" width="13.140625" style="8" customWidth="1"/>
    <col min="13070" max="13070" width="2.42578125" style="8" customWidth="1"/>
    <col min="13071" max="13072" width="13.140625" style="8" customWidth="1"/>
    <col min="13073" max="13312" width="12.5703125" style="8"/>
    <col min="13313" max="13313" width="30.85546875" style="8" customWidth="1"/>
    <col min="13314" max="13318" width="15.7109375" style="8" customWidth="1"/>
    <col min="13319" max="13321" width="11.7109375" style="8" customWidth="1"/>
    <col min="13322" max="13322" width="11.140625" style="8" customWidth="1"/>
    <col min="13323" max="13323" width="9.28515625" style="8" customWidth="1"/>
    <col min="13324" max="13324" width="7.7109375" style="8" customWidth="1"/>
    <col min="13325" max="13325" width="13.140625" style="8" customWidth="1"/>
    <col min="13326" max="13326" width="2.42578125" style="8" customWidth="1"/>
    <col min="13327" max="13328" width="13.140625" style="8" customWidth="1"/>
    <col min="13329" max="13568" width="12.5703125" style="8"/>
    <col min="13569" max="13569" width="30.85546875" style="8" customWidth="1"/>
    <col min="13570" max="13574" width="15.7109375" style="8" customWidth="1"/>
    <col min="13575" max="13577" width="11.7109375" style="8" customWidth="1"/>
    <col min="13578" max="13578" width="11.140625" style="8" customWidth="1"/>
    <col min="13579" max="13579" width="9.28515625" style="8" customWidth="1"/>
    <col min="13580" max="13580" width="7.7109375" style="8" customWidth="1"/>
    <col min="13581" max="13581" width="13.140625" style="8" customWidth="1"/>
    <col min="13582" max="13582" width="2.42578125" style="8" customWidth="1"/>
    <col min="13583" max="13584" width="13.140625" style="8" customWidth="1"/>
    <col min="13585" max="13824" width="12.5703125" style="8"/>
    <col min="13825" max="13825" width="30.85546875" style="8" customWidth="1"/>
    <col min="13826" max="13830" width="15.7109375" style="8" customWidth="1"/>
    <col min="13831" max="13833" width="11.7109375" style="8" customWidth="1"/>
    <col min="13834" max="13834" width="11.140625" style="8" customWidth="1"/>
    <col min="13835" max="13835" width="9.28515625" style="8" customWidth="1"/>
    <col min="13836" max="13836" width="7.7109375" style="8" customWidth="1"/>
    <col min="13837" max="13837" width="13.140625" style="8" customWidth="1"/>
    <col min="13838" max="13838" width="2.42578125" style="8" customWidth="1"/>
    <col min="13839" max="13840" width="13.140625" style="8" customWidth="1"/>
    <col min="13841" max="14080" width="12.5703125" style="8"/>
    <col min="14081" max="14081" width="30.85546875" style="8" customWidth="1"/>
    <col min="14082" max="14086" width="15.7109375" style="8" customWidth="1"/>
    <col min="14087" max="14089" width="11.7109375" style="8" customWidth="1"/>
    <col min="14090" max="14090" width="11.140625" style="8" customWidth="1"/>
    <col min="14091" max="14091" width="9.28515625" style="8" customWidth="1"/>
    <col min="14092" max="14092" width="7.7109375" style="8" customWidth="1"/>
    <col min="14093" max="14093" width="13.140625" style="8" customWidth="1"/>
    <col min="14094" max="14094" width="2.42578125" style="8" customWidth="1"/>
    <col min="14095" max="14096" width="13.140625" style="8" customWidth="1"/>
    <col min="14097" max="14336" width="12.5703125" style="8"/>
    <col min="14337" max="14337" width="30.85546875" style="8" customWidth="1"/>
    <col min="14338" max="14342" width="15.7109375" style="8" customWidth="1"/>
    <col min="14343" max="14345" width="11.7109375" style="8" customWidth="1"/>
    <col min="14346" max="14346" width="11.140625" style="8" customWidth="1"/>
    <col min="14347" max="14347" width="9.28515625" style="8" customWidth="1"/>
    <col min="14348" max="14348" width="7.7109375" style="8" customWidth="1"/>
    <col min="14349" max="14349" width="13.140625" style="8" customWidth="1"/>
    <col min="14350" max="14350" width="2.42578125" style="8" customWidth="1"/>
    <col min="14351" max="14352" width="13.140625" style="8" customWidth="1"/>
    <col min="14353" max="14592" width="12.5703125" style="8"/>
    <col min="14593" max="14593" width="30.85546875" style="8" customWidth="1"/>
    <col min="14594" max="14598" width="15.7109375" style="8" customWidth="1"/>
    <col min="14599" max="14601" width="11.7109375" style="8" customWidth="1"/>
    <col min="14602" max="14602" width="11.140625" style="8" customWidth="1"/>
    <col min="14603" max="14603" width="9.28515625" style="8" customWidth="1"/>
    <col min="14604" max="14604" width="7.7109375" style="8" customWidth="1"/>
    <col min="14605" max="14605" width="13.140625" style="8" customWidth="1"/>
    <col min="14606" max="14606" width="2.42578125" style="8" customWidth="1"/>
    <col min="14607" max="14608" width="13.140625" style="8" customWidth="1"/>
    <col min="14609" max="14848" width="12.5703125" style="8"/>
    <col min="14849" max="14849" width="30.85546875" style="8" customWidth="1"/>
    <col min="14850" max="14854" width="15.7109375" style="8" customWidth="1"/>
    <col min="14855" max="14857" width="11.7109375" style="8" customWidth="1"/>
    <col min="14858" max="14858" width="11.140625" style="8" customWidth="1"/>
    <col min="14859" max="14859" width="9.28515625" style="8" customWidth="1"/>
    <col min="14860" max="14860" width="7.7109375" style="8" customWidth="1"/>
    <col min="14861" max="14861" width="13.140625" style="8" customWidth="1"/>
    <col min="14862" max="14862" width="2.42578125" style="8" customWidth="1"/>
    <col min="14863" max="14864" width="13.140625" style="8" customWidth="1"/>
    <col min="14865" max="15104" width="12.5703125" style="8"/>
    <col min="15105" max="15105" width="30.85546875" style="8" customWidth="1"/>
    <col min="15106" max="15110" width="15.7109375" style="8" customWidth="1"/>
    <col min="15111" max="15113" width="11.7109375" style="8" customWidth="1"/>
    <col min="15114" max="15114" width="11.140625" style="8" customWidth="1"/>
    <col min="15115" max="15115" width="9.28515625" style="8" customWidth="1"/>
    <col min="15116" max="15116" width="7.7109375" style="8" customWidth="1"/>
    <col min="15117" max="15117" width="13.140625" style="8" customWidth="1"/>
    <col min="15118" max="15118" width="2.42578125" style="8" customWidth="1"/>
    <col min="15119" max="15120" width="13.140625" style="8" customWidth="1"/>
    <col min="15121" max="15360" width="12.5703125" style="8"/>
    <col min="15361" max="15361" width="30.85546875" style="8" customWidth="1"/>
    <col min="15362" max="15366" width="15.7109375" style="8" customWidth="1"/>
    <col min="15367" max="15369" width="11.7109375" style="8" customWidth="1"/>
    <col min="15370" max="15370" width="11.140625" style="8" customWidth="1"/>
    <col min="15371" max="15371" width="9.28515625" style="8" customWidth="1"/>
    <col min="15372" max="15372" width="7.7109375" style="8" customWidth="1"/>
    <col min="15373" max="15373" width="13.140625" style="8" customWidth="1"/>
    <col min="15374" max="15374" width="2.42578125" style="8" customWidth="1"/>
    <col min="15375" max="15376" width="13.140625" style="8" customWidth="1"/>
    <col min="15377" max="15616" width="12.5703125" style="8"/>
    <col min="15617" max="15617" width="30.85546875" style="8" customWidth="1"/>
    <col min="15618" max="15622" width="15.7109375" style="8" customWidth="1"/>
    <col min="15623" max="15625" width="11.7109375" style="8" customWidth="1"/>
    <col min="15626" max="15626" width="11.140625" style="8" customWidth="1"/>
    <col min="15627" max="15627" width="9.28515625" style="8" customWidth="1"/>
    <col min="15628" max="15628" width="7.7109375" style="8" customWidth="1"/>
    <col min="15629" max="15629" width="13.140625" style="8" customWidth="1"/>
    <col min="15630" max="15630" width="2.42578125" style="8" customWidth="1"/>
    <col min="15631" max="15632" width="13.140625" style="8" customWidth="1"/>
    <col min="15633" max="15872" width="12.5703125" style="8"/>
    <col min="15873" max="15873" width="30.85546875" style="8" customWidth="1"/>
    <col min="15874" max="15878" width="15.7109375" style="8" customWidth="1"/>
    <col min="15879" max="15881" width="11.7109375" style="8" customWidth="1"/>
    <col min="15882" max="15882" width="11.140625" style="8" customWidth="1"/>
    <col min="15883" max="15883" width="9.28515625" style="8" customWidth="1"/>
    <col min="15884" max="15884" width="7.7109375" style="8" customWidth="1"/>
    <col min="15885" max="15885" width="13.140625" style="8" customWidth="1"/>
    <col min="15886" max="15886" width="2.42578125" style="8" customWidth="1"/>
    <col min="15887" max="15888" width="13.140625" style="8" customWidth="1"/>
    <col min="15889" max="16128" width="12.5703125" style="8"/>
    <col min="16129" max="16129" width="30.85546875" style="8" customWidth="1"/>
    <col min="16130" max="16134" width="15.7109375" style="8" customWidth="1"/>
    <col min="16135" max="16137" width="11.7109375" style="8" customWidth="1"/>
    <col min="16138" max="16138" width="11.140625" style="8" customWidth="1"/>
    <col min="16139" max="16139" width="9.28515625" style="8" customWidth="1"/>
    <col min="16140" max="16140" width="7.7109375" style="8" customWidth="1"/>
    <col min="16141" max="16141" width="13.140625" style="8" customWidth="1"/>
    <col min="16142" max="16142" width="2.42578125" style="8" customWidth="1"/>
    <col min="16143" max="16144" width="13.140625" style="8" customWidth="1"/>
    <col min="16145" max="16384" width="12.5703125" style="8"/>
  </cols>
  <sheetData>
    <row r="1" spans="1:22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22" s="3" customFormat="1" ht="12.75" customHeight="1" x14ac:dyDescent="0.15">
      <c r="A2" s="1" t="str">
        <f>CONCATENATE("COMUNA: ",[8]NOMBRE!B2," - ","( ",[8]NOMBRE!C2,[8]NOMBRE!D2,[8]NOMBRE!E2,[8]NOMBRE!F2,[8]NOMBRE!G2," )")</f>
        <v>COMUNA: LINARES  - ( 07401 )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22" s="3" customFormat="1" ht="12.75" customHeight="1" x14ac:dyDescent="0.2">
      <c r="A3" s="1" t="str">
        <f>CONCATENATE("ESTABLECIMIENTO: ",[8]NOMBRE!B3," - ","( ",[8]NOMBRE!C3,[8]NOMBRE!D3,[8]NOMBRE!E3,[8]NOMBRE!F3,[8]NOMBRE!G3," )")</f>
        <v>ESTABLECIMIENTO: HOSPITAL DE LINARES  - ( 16108 )</v>
      </c>
      <c r="B3" s="2"/>
      <c r="C3" s="2"/>
      <c r="D3" s="4"/>
      <c r="E3" s="2"/>
      <c r="F3" s="2"/>
      <c r="G3" s="2"/>
      <c r="H3" s="2"/>
      <c r="I3" s="2"/>
      <c r="J3" s="2"/>
      <c r="K3" s="2"/>
    </row>
    <row r="4" spans="1:22" s="3" customFormat="1" ht="12.75" customHeight="1" x14ac:dyDescent="0.15">
      <c r="A4" s="1" t="str">
        <f>CONCATENATE("MES: ",[8]NOMBRE!B6," - ","( ",[8]NOMBRE!C6,[8]NOMBRE!D6," )")</f>
        <v>MES: AGOSTO - ( 08 )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22" s="3" customFormat="1" ht="12.75" customHeight="1" x14ac:dyDescent="0.15">
      <c r="A5" s="1" t="str">
        <f>CONCATENATE("AÑO: ",[8]NOMBRE!B7)</f>
        <v>AÑO: 2011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22" ht="39.950000000000003" customHeight="1" x14ac:dyDescent="0.2">
      <c r="A6" s="46" t="s">
        <v>1</v>
      </c>
      <c r="B6" s="46"/>
      <c r="C6" s="46"/>
      <c r="D6" s="46"/>
      <c r="E6" s="46"/>
      <c r="F6" s="46"/>
      <c r="G6" s="5"/>
      <c r="H6" s="5"/>
      <c r="I6" s="5"/>
      <c r="J6" s="6"/>
      <c r="K6" s="6"/>
      <c r="L6" s="6"/>
      <c r="M6" s="6"/>
      <c r="N6" s="7"/>
      <c r="O6" s="7"/>
      <c r="P6" s="7"/>
      <c r="Q6" s="7"/>
      <c r="R6" s="7"/>
      <c r="S6" s="7"/>
      <c r="T6" s="7"/>
      <c r="U6" s="7"/>
      <c r="V6" s="7"/>
    </row>
    <row r="7" spans="1:22" ht="45" customHeight="1" x14ac:dyDescent="0.2">
      <c r="A7" s="9" t="s">
        <v>2</v>
      </c>
      <c r="B7" s="10"/>
      <c r="C7" s="10"/>
      <c r="D7" s="10"/>
      <c r="E7" s="10"/>
      <c r="F7" s="10"/>
      <c r="G7" s="10"/>
      <c r="H7" s="10"/>
      <c r="I7" s="11"/>
    </row>
    <row r="8" spans="1:22" ht="14.25" customHeight="1" x14ac:dyDescent="0.2">
      <c r="A8" s="47" t="s">
        <v>3</v>
      </c>
      <c r="B8" s="47" t="s">
        <v>4</v>
      </c>
      <c r="C8" s="50" t="s">
        <v>5</v>
      </c>
      <c r="D8" s="50"/>
      <c r="E8" s="50"/>
      <c r="F8" s="50"/>
      <c r="H8" s="13"/>
      <c r="I8" s="13"/>
    </row>
    <row r="9" spans="1:22" ht="14.25" x14ac:dyDescent="0.2">
      <c r="A9" s="48"/>
      <c r="B9" s="48"/>
      <c r="C9" s="50" t="s">
        <v>6</v>
      </c>
      <c r="D9" s="50"/>
      <c r="E9" s="50" t="s">
        <v>7</v>
      </c>
      <c r="F9" s="50"/>
      <c r="G9" s="13"/>
      <c r="H9" s="13"/>
      <c r="I9" s="13"/>
    </row>
    <row r="10" spans="1:22" ht="21" x14ac:dyDescent="0.2">
      <c r="A10" s="49"/>
      <c r="B10" s="49"/>
      <c r="C10" s="14" t="s">
        <v>8</v>
      </c>
      <c r="D10" s="15" t="s">
        <v>9</v>
      </c>
      <c r="E10" s="14" t="s">
        <v>8</v>
      </c>
      <c r="F10" s="15" t="s">
        <v>9</v>
      </c>
      <c r="G10" s="13"/>
      <c r="H10" s="13"/>
      <c r="I10" s="13"/>
    </row>
    <row r="11" spans="1:22" ht="15.95" customHeight="1" x14ac:dyDescent="0.2">
      <c r="A11" s="16" t="s">
        <v>10</v>
      </c>
      <c r="B11" s="17">
        <f>SUM(B12:B13)</f>
        <v>0</v>
      </c>
      <c r="C11" s="18">
        <f>SUM(C12:C13)</f>
        <v>0</v>
      </c>
      <c r="D11" s="19">
        <f>SUM(D12:D13)</f>
        <v>0</v>
      </c>
      <c r="E11" s="18">
        <f>SUM(E12:E13)</f>
        <v>0</v>
      </c>
      <c r="F11" s="19">
        <f>SUM(F12:F13)</f>
        <v>0</v>
      </c>
      <c r="G11" s="13"/>
      <c r="H11" s="13"/>
      <c r="I11" s="13"/>
    </row>
    <row r="12" spans="1:22" ht="15.95" customHeight="1" x14ac:dyDescent="0.2">
      <c r="A12" s="20" t="s">
        <v>11</v>
      </c>
      <c r="B12" s="21"/>
      <c r="C12" s="21"/>
      <c r="D12" s="22"/>
      <c r="E12" s="21"/>
      <c r="F12" s="22"/>
      <c r="G12" s="13"/>
      <c r="H12" s="13"/>
      <c r="I12" s="13"/>
    </row>
    <row r="13" spans="1:22" ht="15.95" customHeight="1" x14ac:dyDescent="0.2">
      <c r="A13" s="23" t="s">
        <v>12</v>
      </c>
      <c r="B13" s="24"/>
      <c r="C13" s="24"/>
      <c r="D13" s="25"/>
      <c r="E13" s="24"/>
      <c r="F13" s="25"/>
      <c r="G13" s="13"/>
      <c r="H13" s="13"/>
      <c r="I13" s="13"/>
    </row>
    <row r="14" spans="1:22" ht="15.95" customHeight="1" x14ac:dyDescent="0.2">
      <c r="A14" s="26" t="s">
        <v>3</v>
      </c>
      <c r="B14" s="17">
        <f>SUM(B15:B20)</f>
        <v>0</v>
      </c>
      <c r="C14" s="18">
        <f>SUM(C15:C20)</f>
        <v>0</v>
      </c>
      <c r="D14" s="19">
        <f>SUM(D15:D20)</f>
        <v>0</v>
      </c>
      <c r="E14" s="18">
        <f>SUM(E15:E20)</f>
        <v>0</v>
      </c>
      <c r="F14" s="19">
        <f>SUM(F15:F20)</f>
        <v>0</v>
      </c>
      <c r="G14" s="13"/>
      <c r="H14" s="13"/>
      <c r="I14" s="13"/>
    </row>
    <row r="15" spans="1:22" ht="15.95" customHeight="1" x14ac:dyDescent="0.2">
      <c r="A15" s="27" t="s">
        <v>13</v>
      </c>
      <c r="B15" s="21"/>
      <c r="C15" s="21"/>
      <c r="D15" s="22"/>
      <c r="E15" s="21"/>
      <c r="F15" s="22"/>
      <c r="G15" s="13"/>
      <c r="H15" s="13"/>
      <c r="I15" s="13"/>
    </row>
    <row r="16" spans="1:22" ht="15.95" customHeight="1" x14ac:dyDescent="0.2">
      <c r="A16" s="28" t="s">
        <v>14</v>
      </c>
      <c r="B16" s="29"/>
      <c r="C16" s="29"/>
      <c r="D16" s="30"/>
      <c r="E16" s="29"/>
      <c r="F16" s="30"/>
      <c r="G16" s="13"/>
      <c r="H16" s="13"/>
      <c r="I16" s="13"/>
    </row>
    <row r="17" spans="1:9" ht="15.95" customHeight="1" x14ac:dyDescent="0.2">
      <c r="A17" s="28" t="s">
        <v>15</v>
      </c>
      <c r="B17" s="29"/>
      <c r="C17" s="29"/>
      <c r="D17" s="30"/>
      <c r="E17" s="29"/>
      <c r="F17" s="30"/>
      <c r="G17" s="13"/>
      <c r="H17" s="13"/>
      <c r="I17" s="13"/>
    </row>
    <row r="18" spans="1:9" ht="15.95" customHeight="1" x14ac:dyDescent="0.2">
      <c r="A18" s="28" t="s">
        <v>16</v>
      </c>
      <c r="B18" s="29"/>
      <c r="C18" s="29"/>
      <c r="D18" s="30"/>
      <c r="E18" s="29"/>
      <c r="F18" s="30"/>
      <c r="G18" s="13"/>
      <c r="H18" s="13"/>
      <c r="I18" s="13"/>
    </row>
    <row r="19" spans="1:9" ht="15.95" customHeight="1" x14ac:dyDescent="0.2">
      <c r="A19" s="28" t="s">
        <v>17</v>
      </c>
      <c r="B19" s="29"/>
      <c r="C19" s="29"/>
      <c r="D19" s="30"/>
      <c r="E19" s="29"/>
      <c r="F19" s="30"/>
      <c r="G19" s="13"/>
      <c r="H19" s="13"/>
      <c r="I19" s="13"/>
    </row>
    <row r="20" spans="1:9" ht="15.95" customHeight="1" x14ac:dyDescent="0.2">
      <c r="A20" s="31" t="s">
        <v>18</v>
      </c>
      <c r="B20" s="24"/>
      <c r="C20" s="24"/>
      <c r="D20" s="25"/>
      <c r="E20" s="24"/>
      <c r="F20" s="25"/>
      <c r="G20" s="13"/>
      <c r="H20" s="13"/>
      <c r="I20" s="13"/>
    </row>
    <row r="21" spans="1:9" ht="30" customHeight="1" x14ac:dyDescent="0.2">
      <c r="A21" s="9" t="s">
        <v>19</v>
      </c>
      <c r="B21" s="32"/>
      <c r="C21" s="33"/>
      <c r="D21" s="33"/>
      <c r="E21" s="33"/>
      <c r="F21" s="33"/>
      <c r="G21" s="33"/>
      <c r="H21" s="33"/>
      <c r="I21" s="33"/>
    </row>
    <row r="22" spans="1:9" ht="33" customHeight="1" x14ac:dyDescent="0.2">
      <c r="A22" s="47" t="s">
        <v>20</v>
      </c>
      <c r="B22" s="51" t="s">
        <v>4</v>
      </c>
      <c r="C22" s="53" t="s">
        <v>5</v>
      </c>
      <c r="D22" s="54"/>
      <c r="E22" s="34"/>
      <c r="G22" s="13"/>
      <c r="H22" s="13"/>
      <c r="I22" s="13"/>
    </row>
    <row r="23" spans="1:9" ht="14.25" x14ac:dyDescent="0.2">
      <c r="A23" s="49"/>
      <c r="B23" s="52"/>
      <c r="C23" s="35" t="s">
        <v>6</v>
      </c>
      <c r="D23" s="36" t="s">
        <v>7</v>
      </c>
      <c r="E23" s="34"/>
      <c r="G23" s="13"/>
      <c r="H23" s="13"/>
      <c r="I23" s="13"/>
    </row>
    <row r="24" spans="1:9" ht="14.25" x14ac:dyDescent="0.2">
      <c r="A24" s="37" t="s">
        <v>21</v>
      </c>
      <c r="B24" s="18">
        <f>SUM(B25:B93)</f>
        <v>6300</v>
      </c>
      <c r="C24" s="18">
        <f>SUM(C25:C93)</f>
        <v>1315.4166299999999</v>
      </c>
      <c r="D24" s="19">
        <f>SUM(D25:D93)</f>
        <v>1162.7466669999999</v>
      </c>
      <c r="F24" s="13"/>
      <c r="G24" s="13"/>
      <c r="H24" s="13"/>
      <c r="I24" s="13"/>
    </row>
    <row r="25" spans="1:9" ht="14.25" x14ac:dyDescent="0.2">
      <c r="A25" s="38" t="s">
        <v>13</v>
      </c>
      <c r="B25" s="21">
        <v>668</v>
      </c>
      <c r="C25" s="21">
        <v>20.5</v>
      </c>
      <c r="D25" s="22">
        <v>19</v>
      </c>
      <c r="F25" s="13"/>
      <c r="G25" s="13"/>
      <c r="H25" s="13"/>
      <c r="I25" s="13"/>
    </row>
    <row r="26" spans="1:9" ht="14.25" x14ac:dyDescent="0.2">
      <c r="A26" s="39" t="s">
        <v>16</v>
      </c>
      <c r="B26" s="29">
        <v>1012</v>
      </c>
      <c r="C26" s="29">
        <v>112.25</v>
      </c>
      <c r="D26" s="30">
        <v>88</v>
      </c>
      <c r="F26" s="13"/>
      <c r="G26" s="13"/>
      <c r="H26" s="13"/>
      <c r="I26" s="13"/>
    </row>
    <row r="27" spans="1:9" ht="14.25" x14ac:dyDescent="0.2">
      <c r="A27" s="39" t="s">
        <v>22</v>
      </c>
      <c r="B27" s="29">
        <v>220</v>
      </c>
      <c r="C27" s="29">
        <v>30</v>
      </c>
      <c r="D27" s="30">
        <v>29.666667</v>
      </c>
      <c r="F27" s="13"/>
      <c r="G27" s="13"/>
      <c r="H27" s="13"/>
      <c r="I27" s="13"/>
    </row>
    <row r="28" spans="1:9" ht="14.25" x14ac:dyDescent="0.2">
      <c r="A28" s="39" t="s">
        <v>23</v>
      </c>
      <c r="B28" s="29"/>
      <c r="C28" s="29">
        <v>57.25</v>
      </c>
      <c r="D28" s="30">
        <v>43.75</v>
      </c>
      <c r="F28" s="13"/>
      <c r="G28" s="13"/>
      <c r="H28" s="13"/>
      <c r="I28" s="13"/>
    </row>
    <row r="29" spans="1:9" ht="14.25" x14ac:dyDescent="0.2">
      <c r="A29" s="39" t="s">
        <v>24</v>
      </c>
      <c r="B29" s="29"/>
      <c r="C29" s="29">
        <v>30</v>
      </c>
      <c r="D29" s="30">
        <v>27.25</v>
      </c>
      <c r="F29" s="13"/>
      <c r="G29" s="13"/>
      <c r="H29" s="13"/>
      <c r="I29" s="13"/>
    </row>
    <row r="30" spans="1:9" ht="14.25" x14ac:dyDescent="0.2">
      <c r="A30" s="39" t="s">
        <v>25</v>
      </c>
      <c r="B30" s="29">
        <v>44</v>
      </c>
      <c r="C30" s="29">
        <v>17.5</v>
      </c>
      <c r="D30" s="30">
        <v>15</v>
      </c>
      <c r="F30" s="13"/>
      <c r="G30" s="13"/>
      <c r="H30" s="13"/>
      <c r="I30" s="13"/>
    </row>
    <row r="31" spans="1:9" ht="14.25" x14ac:dyDescent="0.2">
      <c r="A31" s="39" t="s">
        <v>26</v>
      </c>
      <c r="B31" s="29">
        <v>264</v>
      </c>
      <c r="C31" s="29">
        <v>119</v>
      </c>
      <c r="D31" s="30">
        <v>87.75</v>
      </c>
      <c r="F31" s="13"/>
      <c r="G31" s="13"/>
      <c r="H31" s="13"/>
      <c r="I31" s="13"/>
    </row>
    <row r="32" spans="1:9" ht="14.25" x14ac:dyDescent="0.2">
      <c r="A32" s="39" t="s">
        <v>27</v>
      </c>
      <c r="B32" s="29"/>
      <c r="C32" s="29">
        <v>2</v>
      </c>
      <c r="D32" s="30">
        <v>2</v>
      </c>
      <c r="F32" s="13"/>
      <c r="G32" s="13"/>
      <c r="H32" s="13"/>
      <c r="I32" s="13"/>
    </row>
    <row r="33" spans="1:9" ht="14.25" x14ac:dyDescent="0.2">
      <c r="A33" s="39" t="s">
        <v>28</v>
      </c>
      <c r="B33" s="29"/>
      <c r="C33" s="29">
        <v>47</v>
      </c>
      <c r="D33" s="30">
        <v>43.5</v>
      </c>
      <c r="F33" s="13"/>
      <c r="G33" s="13"/>
      <c r="H33" s="13"/>
      <c r="I33" s="13"/>
    </row>
    <row r="34" spans="1:9" ht="14.25" x14ac:dyDescent="0.2">
      <c r="A34" s="39" t="s">
        <v>29</v>
      </c>
      <c r="B34" s="29"/>
      <c r="C34" s="29"/>
      <c r="D34" s="30"/>
      <c r="F34" s="13"/>
      <c r="G34" s="13"/>
      <c r="H34" s="13"/>
      <c r="I34" s="13"/>
    </row>
    <row r="35" spans="1:9" ht="14.25" x14ac:dyDescent="0.2">
      <c r="A35" s="39" t="s">
        <v>30</v>
      </c>
      <c r="B35" s="29">
        <v>176</v>
      </c>
      <c r="C35" s="29">
        <v>26.5</v>
      </c>
      <c r="D35" s="30">
        <v>20.5</v>
      </c>
      <c r="F35" s="13"/>
      <c r="G35" s="13"/>
      <c r="H35" s="13"/>
      <c r="I35" s="13"/>
    </row>
    <row r="36" spans="1:9" ht="14.25" x14ac:dyDescent="0.2">
      <c r="A36" s="39" t="s">
        <v>31</v>
      </c>
      <c r="B36" s="29"/>
      <c r="C36" s="29"/>
      <c r="D36" s="30"/>
      <c r="F36" s="13"/>
      <c r="G36" s="13"/>
      <c r="H36" s="13"/>
      <c r="I36" s="13"/>
    </row>
    <row r="37" spans="1:9" ht="14.25" x14ac:dyDescent="0.2">
      <c r="A37" s="39" t="s">
        <v>32</v>
      </c>
      <c r="B37" s="29"/>
      <c r="C37" s="29"/>
      <c r="D37" s="30"/>
      <c r="F37" s="13"/>
      <c r="G37" s="13"/>
      <c r="H37" s="13"/>
      <c r="I37" s="13"/>
    </row>
    <row r="38" spans="1:9" ht="14.25" x14ac:dyDescent="0.2">
      <c r="A38" s="39" t="s">
        <v>33</v>
      </c>
      <c r="B38" s="29"/>
      <c r="C38" s="29"/>
      <c r="D38" s="30"/>
      <c r="F38" s="13"/>
      <c r="G38" s="13"/>
      <c r="H38" s="13"/>
      <c r="I38" s="13"/>
    </row>
    <row r="39" spans="1:9" ht="14.25" x14ac:dyDescent="0.2">
      <c r="A39" s="39" t="s">
        <v>34</v>
      </c>
      <c r="B39" s="29"/>
      <c r="C39" s="29"/>
      <c r="D39" s="30"/>
      <c r="F39" s="13"/>
      <c r="G39" s="13"/>
      <c r="H39" s="13"/>
      <c r="I39" s="13"/>
    </row>
    <row r="40" spans="1:9" ht="14.25" x14ac:dyDescent="0.2">
      <c r="A40" s="39" t="s">
        <v>35</v>
      </c>
      <c r="B40" s="29"/>
      <c r="C40" s="29"/>
      <c r="D40" s="30"/>
      <c r="F40" s="13"/>
      <c r="G40" s="13"/>
      <c r="H40" s="13"/>
      <c r="I40" s="13"/>
    </row>
    <row r="41" spans="1:9" ht="14.25" x14ac:dyDescent="0.2">
      <c r="A41" s="39" t="s">
        <v>36</v>
      </c>
      <c r="B41" s="29"/>
      <c r="C41" s="29"/>
      <c r="D41" s="30"/>
      <c r="F41" s="13"/>
      <c r="G41" s="13"/>
      <c r="H41" s="13"/>
      <c r="I41" s="13"/>
    </row>
    <row r="42" spans="1:9" ht="14.25" x14ac:dyDescent="0.2">
      <c r="A42" s="39" t="s">
        <v>37</v>
      </c>
      <c r="B42" s="29"/>
      <c r="C42" s="29">
        <v>14</v>
      </c>
      <c r="D42" s="30">
        <v>7</v>
      </c>
      <c r="F42" s="13"/>
      <c r="G42" s="13"/>
      <c r="H42" s="13"/>
      <c r="I42" s="13"/>
    </row>
    <row r="43" spans="1:9" ht="14.25" x14ac:dyDescent="0.2">
      <c r="A43" s="39" t="s">
        <v>38</v>
      </c>
      <c r="B43" s="29">
        <v>88</v>
      </c>
      <c r="C43" s="29">
        <v>11.5</v>
      </c>
      <c r="D43" s="30">
        <v>11.25</v>
      </c>
      <c r="F43" s="13"/>
      <c r="G43" s="13"/>
      <c r="H43" s="13"/>
      <c r="I43" s="13"/>
    </row>
    <row r="44" spans="1:9" ht="14.25" x14ac:dyDescent="0.2">
      <c r="A44" s="39" t="s">
        <v>39</v>
      </c>
      <c r="B44" s="29"/>
      <c r="C44" s="29"/>
      <c r="D44" s="30"/>
      <c r="F44" s="13"/>
      <c r="G44" s="13"/>
      <c r="H44" s="13"/>
      <c r="I44" s="13"/>
    </row>
    <row r="45" spans="1:9" ht="14.25" x14ac:dyDescent="0.2">
      <c r="A45" s="39" t="s">
        <v>40</v>
      </c>
      <c r="B45" s="29"/>
      <c r="C45" s="29"/>
      <c r="D45" s="30"/>
      <c r="F45" s="13"/>
      <c r="G45" s="13"/>
      <c r="H45" s="13"/>
      <c r="I45" s="13"/>
    </row>
    <row r="46" spans="1:9" ht="14.25" x14ac:dyDescent="0.2">
      <c r="A46" s="39" t="s">
        <v>41</v>
      </c>
      <c r="B46" s="29"/>
      <c r="C46" s="29"/>
      <c r="D46" s="30"/>
      <c r="F46" s="13"/>
      <c r="G46" s="13"/>
      <c r="H46" s="13"/>
      <c r="I46" s="13"/>
    </row>
    <row r="47" spans="1:9" ht="14.25" x14ac:dyDescent="0.2">
      <c r="A47" s="39" t="s">
        <v>42</v>
      </c>
      <c r="B47" s="29"/>
      <c r="C47" s="29"/>
      <c r="D47" s="30"/>
      <c r="F47" s="13"/>
      <c r="G47" s="13"/>
      <c r="H47" s="13"/>
      <c r="I47" s="13"/>
    </row>
    <row r="48" spans="1:9" ht="14.25" x14ac:dyDescent="0.2">
      <c r="A48" s="39" t="s">
        <v>43</v>
      </c>
      <c r="B48" s="29"/>
      <c r="C48" s="29"/>
      <c r="D48" s="30"/>
      <c r="F48" s="13"/>
      <c r="G48" s="13"/>
      <c r="H48" s="13"/>
      <c r="I48" s="13"/>
    </row>
    <row r="49" spans="1:9" ht="21.75" x14ac:dyDescent="0.2">
      <c r="A49" s="40" t="s">
        <v>44</v>
      </c>
      <c r="B49" s="29"/>
      <c r="C49" s="29">
        <v>6</v>
      </c>
      <c r="D49" s="30">
        <v>6.5</v>
      </c>
      <c r="F49" s="13"/>
      <c r="G49" s="13"/>
      <c r="H49" s="13"/>
      <c r="I49" s="13"/>
    </row>
    <row r="50" spans="1:9" ht="21.75" x14ac:dyDescent="0.2">
      <c r="A50" s="40" t="s">
        <v>45</v>
      </c>
      <c r="B50" s="29"/>
      <c r="C50" s="29"/>
      <c r="D50" s="30"/>
      <c r="F50" s="13"/>
      <c r="G50" s="13"/>
      <c r="H50" s="13"/>
      <c r="I50" s="13"/>
    </row>
    <row r="51" spans="1:9" ht="14.25" x14ac:dyDescent="0.2">
      <c r="A51" s="40" t="s">
        <v>46</v>
      </c>
      <c r="B51" s="29"/>
      <c r="C51" s="29">
        <v>5</v>
      </c>
      <c r="D51" s="30">
        <v>5</v>
      </c>
      <c r="F51" s="13"/>
      <c r="G51" s="13"/>
      <c r="H51" s="13"/>
      <c r="I51" s="13"/>
    </row>
    <row r="52" spans="1:9" ht="14.25" x14ac:dyDescent="0.2">
      <c r="A52" s="39" t="s">
        <v>47</v>
      </c>
      <c r="B52" s="29"/>
      <c r="C52" s="29"/>
      <c r="D52" s="30"/>
      <c r="F52" s="13"/>
      <c r="G52" s="13"/>
      <c r="H52" s="13"/>
      <c r="I52" s="13"/>
    </row>
    <row r="53" spans="1:9" ht="14.25" x14ac:dyDescent="0.2">
      <c r="A53" s="39" t="s">
        <v>48</v>
      </c>
      <c r="B53" s="29"/>
      <c r="C53" s="29"/>
      <c r="D53" s="30"/>
      <c r="F53" s="13"/>
      <c r="G53" s="13"/>
      <c r="H53" s="13"/>
      <c r="I53" s="13"/>
    </row>
    <row r="54" spans="1:9" ht="14.25" x14ac:dyDescent="0.2">
      <c r="A54" s="39" t="s">
        <v>49</v>
      </c>
      <c r="B54" s="29"/>
      <c r="C54" s="29"/>
      <c r="D54" s="30"/>
      <c r="F54" s="13"/>
      <c r="G54" s="13"/>
      <c r="H54" s="13"/>
      <c r="I54" s="13"/>
    </row>
    <row r="55" spans="1:9" ht="14.25" x14ac:dyDescent="0.2">
      <c r="A55" s="39" t="s">
        <v>50</v>
      </c>
      <c r="B55" s="29"/>
      <c r="C55" s="29">
        <v>26</v>
      </c>
      <c r="D55" s="30">
        <v>45.75</v>
      </c>
      <c r="F55" s="13"/>
      <c r="G55" s="13"/>
      <c r="H55" s="13"/>
      <c r="I55" s="13"/>
    </row>
    <row r="56" spans="1:9" ht="14.25" x14ac:dyDescent="0.2">
      <c r="A56" s="39" t="s">
        <v>51</v>
      </c>
      <c r="B56" s="29">
        <v>264</v>
      </c>
      <c r="C56" s="29">
        <v>12</v>
      </c>
      <c r="D56" s="30">
        <v>6</v>
      </c>
      <c r="F56" s="13"/>
      <c r="G56" s="13"/>
      <c r="H56" s="13"/>
      <c r="I56" s="13"/>
    </row>
    <row r="57" spans="1:9" ht="14.25" x14ac:dyDescent="0.2">
      <c r="A57" s="39" t="s">
        <v>52</v>
      </c>
      <c r="B57" s="29"/>
      <c r="C57" s="29"/>
      <c r="D57" s="30"/>
      <c r="F57" s="13"/>
      <c r="G57" s="13"/>
      <c r="H57" s="13"/>
      <c r="I57" s="13"/>
    </row>
    <row r="58" spans="1:9" ht="14.25" x14ac:dyDescent="0.2">
      <c r="A58" s="39" t="s">
        <v>53</v>
      </c>
      <c r="B58" s="29"/>
      <c r="C58" s="29">
        <v>32.5</v>
      </c>
      <c r="D58" s="30">
        <v>25.5</v>
      </c>
      <c r="F58" s="13"/>
      <c r="G58" s="13"/>
      <c r="H58" s="13"/>
      <c r="I58" s="13"/>
    </row>
    <row r="59" spans="1:9" ht="14.25" x14ac:dyDescent="0.2">
      <c r="A59" s="39" t="s">
        <v>54</v>
      </c>
      <c r="B59" s="29"/>
      <c r="C59" s="29"/>
      <c r="D59" s="30"/>
      <c r="F59" s="13"/>
      <c r="G59" s="13"/>
      <c r="H59" s="13"/>
      <c r="I59" s="13"/>
    </row>
    <row r="60" spans="1:9" ht="14.25" x14ac:dyDescent="0.2">
      <c r="A60" s="39" t="s">
        <v>55</v>
      </c>
      <c r="B60" s="29">
        <v>44</v>
      </c>
      <c r="C60" s="29">
        <v>81</v>
      </c>
      <c r="D60" s="30">
        <v>81</v>
      </c>
      <c r="F60" s="13"/>
      <c r="G60" s="13"/>
      <c r="H60" s="13"/>
      <c r="I60" s="13"/>
    </row>
    <row r="61" spans="1:9" ht="14.25" x14ac:dyDescent="0.2">
      <c r="A61" s="39" t="s">
        <v>56</v>
      </c>
      <c r="B61" s="29"/>
      <c r="C61" s="29"/>
      <c r="D61" s="30"/>
      <c r="F61" s="13"/>
      <c r="G61" s="13"/>
      <c r="H61" s="13"/>
      <c r="I61" s="13"/>
    </row>
    <row r="62" spans="1:9" ht="14.25" x14ac:dyDescent="0.2">
      <c r="A62" s="39" t="s">
        <v>57</v>
      </c>
      <c r="B62" s="29"/>
      <c r="C62" s="29"/>
      <c r="D62" s="30"/>
      <c r="F62" s="13"/>
      <c r="G62" s="13"/>
      <c r="H62" s="13"/>
      <c r="I62" s="13"/>
    </row>
    <row r="63" spans="1:9" ht="14.25" x14ac:dyDescent="0.2">
      <c r="A63" s="39" t="s">
        <v>58</v>
      </c>
      <c r="B63" s="29">
        <v>88</v>
      </c>
      <c r="C63" s="29">
        <v>23</v>
      </c>
      <c r="D63" s="30">
        <v>24.25</v>
      </c>
      <c r="F63" s="13"/>
      <c r="G63" s="13"/>
      <c r="H63" s="13"/>
      <c r="I63" s="13"/>
    </row>
    <row r="64" spans="1:9" ht="14.25" x14ac:dyDescent="0.2">
      <c r="A64" s="39" t="s">
        <v>59</v>
      </c>
      <c r="B64" s="29">
        <v>836</v>
      </c>
      <c r="C64" s="29">
        <v>68</v>
      </c>
      <c r="D64" s="30">
        <v>65.75</v>
      </c>
      <c r="F64" s="13"/>
      <c r="G64" s="13"/>
      <c r="H64" s="13"/>
      <c r="I64" s="13"/>
    </row>
    <row r="65" spans="1:9" ht="14.25" x14ac:dyDescent="0.2">
      <c r="A65" s="39" t="s">
        <v>60</v>
      </c>
      <c r="B65" s="29"/>
      <c r="C65" s="29"/>
      <c r="D65" s="30"/>
      <c r="F65" s="13"/>
      <c r="G65" s="13"/>
      <c r="H65" s="13"/>
      <c r="I65" s="13"/>
    </row>
    <row r="66" spans="1:9" ht="14.25" x14ac:dyDescent="0.2">
      <c r="A66" s="39" t="s">
        <v>61</v>
      </c>
      <c r="B66" s="29"/>
      <c r="C66" s="29"/>
      <c r="D66" s="30"/>
      <c r="F66" s="13"/>
      <c r="G66" s="13"/>
      <c r="H66" s="13"/>
      <c r="I66" s="13"/>
    </row>
    <row r="67" spans="1:9" ht="14.25" x14ac:dyDescent="0.2">
      <c r="A67" s="39" t="s">
        <v>62</v>
      </c>
      <c r="B67" s="29">
        <v>176</v>
      </c>
      <c r="C67" s="29">
        <v>22.25</v>
      </c>
      <c r="D67" s="30">
        <v>24.25</v>
      </c>
      <c r="F67" s="13"/>
      <c r="G67" s="13"/>
      <c r="H67" s="13"/>
      <c r="I67" s="13"/>
    </row>
    <row r="68" spans="1:9" ht="14.25" x14ac:dyDescent="0.2">
      <c r="A68" s="39" t="s">
        <v>63</v>
      </c>
      <c r="B68" s="29"/>
      <c r="C68" s="29"/>
      <c r="D68" s="30"/>
      <c r="F68" s="13"/>
      <c r="G68" s="13"/>
      <c r="H68" s="13"/>
      <c r="I68" s="13"/>
    </row>
    <row r="69" spans="1:9" ht="14.25" x14ac:dyDescent="0.2">
      <c r="A69" s="39" t="s">
        <v>64</v>
      </c>
      <c r="B69" s="29"/>
      <c r="C69" s="29"/>
      <c r="D69" s="30"/>
      <c r="F69" s="13"/>
      <c r="G69" s="13"/>
      <c r="H69" s="13"/>
      <c r="I69" s="13"/>
    </row>
    <row r="70" spans="1:9" ht="14.25" x14ac:dyDescent="0.2">
      <c r="A70" s="39" t="s">
        <v>65</v>
      </c>
      <c r="B70" s="29"/>
      <c r="C70" s="29"/>
      <c r="D70" s="30"/>
      <c r="F70" s="13"/>
      <c r="G70" s="13"/>
      <c r="H70" s="13"/>
      <c r="I70" s="13"/>
    </row>
    <row r="71" spans="1:9" ht="14.25" x14ac:dyDescent="0.2">
      <c r="A71" s="39" t="s">
        <v>66</v>
      </c>
      <c r="B71" s="29"/>
      <c r="C71" s="29"/>
      <c r="D71" s="30"/>
      <c r="F71" s="13"/>
      <c r="G71" s="13"/>
      <c r="H71" s="13"/>
      <c r="I71" s="13"/>
    </row>
    <row r="72" spans="1:9" ht="14.25" x14ac:dyDescent="0.2">
      <c r="A72" s="39" t="s">
        <v>67</v>
      </c>
      <c r="B72" s="29"/>
      <c r="C72" s="29"/>
      <c r="D72" s="30"/>
      <c r="F72" s="13"/>
      <c r="G72" s="13"/>
      <c r="H72" s="13"/>
      <c r="I72" s="13"/>
    </row>
    <row r="73" spans="1:9" ht="14.25" x14ac:dyDescent="0.2">
      <c r="A73" s="39" t="s">
        <v>68</v>
      </c>
      <c r="B73" s="29"/>
      <c r="C73" s="29"/>
      <c r="D73" s="30"/>
      <c r="F73" s="13"/>
      <c r="G73" s="13"/>
      <c r="H73" s="13"/>
      <c r="I73" s="13"/>
    </row>
    <row r="74" spans="1:9" ht="14.25" x14ac:dyDescent="0.2">
      <c r="A74" s="39" t="s">
        <v>69</v>
      </c>
      <c r="B74" s="29"/>
      <c r="C74" s="29"/>
      <c r="D74" s="30"/>
      <c r="F74" s="13"/>
      <c r="G74" s="13"/>
      <c r="H74" s="13"/>
      <c r="I74" s="13"/>
    </row>
    <row r="75" spans="1:9" ht="14.25" x14ac:dyDescent="0.2">
      <c r="A75" s="39" t="s">
        <v>70</v>
      </c>
      <c r="B75" s="29"/>
      <c r="C75" s="29"/>
      <c r="D75" s="30"/>
      <c r="F75" s="13"/>
      <c r="G75" s="13"/>
      <c r="H75" s="13"/>
      <c r="I75" s="13"/>
    </row>
    <row r="76" spans="1:9" ht="14.25" x14ac:dyDescent="0.2">
      <c r="A76" s="39" t="s">
        <v>71</v>
      </c>
      <c r="B76" s="29"/>
      <c r="C76" s="29"/>
      <c r="D76" s="30"/>
      <c r="F76" s="13"/>
      <c r="G76" s="13"/>
      <c r="H76" s="13"/>
      <c r="I76" s="13"/>
    </row>
    <row r="77" spans="1:9" ht="14.25" x14ac:dyDescent="0.2">
      <c r="A77" s="39" t="s">
        <v>72</v>
      </c>
      <c r="B77" s="29"/>
      <c r="C77" s="29"/>
      <c r="D77" s="30"/>
      <c r="F77" s="13"/>
      <c r="G77" s="13"/>
      <c r="H77" s="13"/>
      <c r="I77" s="13"/>
    </row>
    <row r="78" spans="1:9" ht="14.25" x14ac:dyDescent="0.2">
      <c r="A78" s="39" t="s">
        <v>73</v>
      </c>
      <c r="B78" s="29"/>
      <c r="C78" s="29"/>
      <c r="D78" s="30"/>
      <c r="F78" s="13"/>
      <c r="G78" s="13"/>
      <c r="H78" s="13"/>
      <c r="I78" s="13"/>
    </row>
    <row r="79" spans="1:9" ht="14.25" x14ac:dyDescent="0.2">
      <c r="A79" s="39" t="s">
        <v>74</v>
      </c>
      <c r="B79" s="29"/>
      <c r="C79" s="29"/>
      <c r="D79" s="30"/>
      <c r="F79" s="13"/>
      <c r="G79" s="13"/>
      <c r="H79" s="13"/>
      <c r="I79" s="13"/>
    </row>
    <row r="80" spans="1:9" ht="14.25" x14ac:dyDescent="0.2">
      <c r="A80" s="39" t="s">
        <v>75</v>
      </c>
      <c r="B80" s="29"/>
      <c r="C80" s="29"/>
      <c r="D80" s="30"/>
      <c r="F80" s="13"/>
      <c r="G80" s="13"/>
      <c r="H80" s="13"/>
      <c r="I80" s="13"/>
    </row>
    <row r="81" spans="1:9" ht="14.25" x14ac:dyDescent="0.2">
      <c r="A81" s="39" t="s">
        <v>76</v>
      </c>
      <c r="B81" s="29">
        <v>352</v>
      </c>
      <c r="C81" s="29"/>
      <c r="D81" s="30"/>
      <c r="F81" s="13"/>
      <c r="G81" s="13"/>
      <c r="H81" s="13"/>
      <c r="I81" s="13"/>
    </row>
    <row r="82" spans="1:9" ht="14.25" x14ac:dyDescent="0.2">
      <c r="A82" s="39" t="s">
        <v>77</v>
      </c>
      <c r="B82" s="29"/>
      <c r="C82" s="29"/>
      <c r="D82" s="30"/>
      <c r="F82" s="13"/>
      <c r="G82" s="13"/>
      <c r="H82" s="13"/>
      <c r="I82" s="13"/>
    </row>
    <row r="83" spans="1:9" ht="14.25" x14ac:dyDescent="0.2">
      <c r="A83" s="39" t="s">
        <v>78</v>
      </c>
      <c r="B83" s="29"/>
      <c r="C83" s="29">
        <v>99</v>
      </c>
      <c r="D83" s="30">
        <v>67.25</v>
      </c>
      <c r="F83" s="13"/>
      <c r="G83" s="13"/>
      <c r="H83" s="13"/>
      <c r="I83" s="13"/>
    </row>
    <row r="84" spans="1:9" ht="14.25" x14ac:dyDescent="0.2">
      <c r="A84" s="39" t="s">
        <v>79</v>
      </c>
      <c r="B84" s="29"/>
      <c r="C84" s="29"/>
      <c r="D84" s="30"/>
      <c r="F84" s="13"/>
      <c r="G84" s="13"/>
      <c r="H84" s="13"/>
      <c r="I84" s="13"/>
    </row>
    <row r="85" spans="1:9" ht="14.25" x14ac:dyDescent="0.2">
      <c r="A85" s="39" t="s">
        <v>80</v>
      </c>
      <c r="B85" s="29">
        <v>1100</v>
      </c>
      <c r="C85" s="29">
        <v>165.41663</v>
      </c>
      <c r="D85" s="30">
        <v>119.08</v>
      </c>
      <c r="F85" s="13"/>
      <c r="G85" s="13"/>
      <c r="H85" s="13"/>
      <c r="I85" s="13"/>
    </row>
    <row r="86" spans="1:9" ht="14.25" x14ac:dyDescent="0.2">
      <c r="A86" s="39" t="s">
        <v>81</v>
      </c>
      <c r="B86" s="29">
        <v>88</v>
      </c>
      <c r="C86" s="29">
        <v>69.25</v>
      </c>
      <c r="D86" s="30">
        <v>69.75</v>
      </c>
      <c r="F86" s="13"/>
      <c r="G86" s="13"/>
      <c r="H86" s="13"/>
      <c r="I86" s="13"/>
    </row>
    <row r="87" spans="1:9" ht="14.25" x14ac:dyDescent="0.2">
      <c r="A87" s="39" t="s">
        <v>82</v>
      </c>
      <c r="B87" s="29">
        <v>132</v>
      </c>
      <c r="C87" s="29">
        <v>35</v>
      </c>
      <c r="D87" s="30">
        <v>35.25</v>
      </c>
      <c r="F87" s="13"/>
      <c r="G87" s="13"/>
      <c r="H87" s="13"/>
      <c r="I87" s="13"/>
    </row>
    <row r="88" spans="1:9" ht="14.25" x14ac:dyDescent="0.2">
      <c r="A88" s="39" t="s">
        <v>83</v>
      </c>
      <c r="B88" s="29"/>
      <c r="C88" s="29"/>
      <c r="D88" s="30"/>
      <c r="F88" s="13"/>
      <c r="G88" s="13"/>
      <c r="H88" s="13"/>
      <c r="I88" s="13"/>
    </row>
    <row r="89" spans="1:9" ht="14.25" x14ac:dyDescent="0.2">
      <c r="A89" s="39" t="s">
        <v>84</v>
      </c>
      <c r="B89" s="29">
        <v>176</v>
      </c>
      <c r="C89" s="29">
        <v>44</v>
      </c>
      <c r="D89" s="30">
        <v>38</v>
      </c>
      <c r="F89" s="13"/>
      <c r="G89" s="13"/>
      <c r="H89" s="13"/>
      <c r="I89" s="13"/>
    </row>
    <row r="90" spans="1:9" ht="14.25" x14ac:dyDescent="0.2">
      <c r="A90" s="39" t="s">
        <v>85</v>
      </c>
      <c r="B90" s="29">
        <v>396</v>
      </c>
      <c r="C90" s="29">
        <v>106</v>
      </c>
      <c r="D90" s="30">
        <v>113</v>
      </c>
      <c r="F90" s="13"/>
      <c r="G90" s="13"/>
      <c r="H90" s="13"/>
      <c r="I90" s="13"/>
    </row>
    <row r="91" spans="1:9" ht="14.25" x14ac:dyDescent="0.2">
      <c r="A91" s="39" t="s">
        <v>86</v>
      </c>
      <c r="B91" s="29"/>
      <c r="C91" s="29"/>
      <c r="D91" s="30"/>
      <c r="F91" s="13"/>
      <c r="G91" s="13"/>
      <c r="H91" s="13"/>
      <c r="I91" s="13"/>
    </row>
    <row r="92" spans="1:9" ht="14.25" x14ac:dyDescent="0.2">
      <c r="A92" s="39" t="s">
        <v>87</v>
      </c>
      <c r="B92" s="29">
        <v>176</v>
      </c>
      <c r="C92" s="29">
        <v>33.5</v>
      </c>
      <c r="D92" s="30">
        <v>41.75</v>
      </c>
      <c r="F92" s="13"/>
      <c r="G92" s="13"/>
      <c r="H92" s="13"/>
      <c r="I92" s="13"/>
    </row>
    <row r="93" spans="1:9" ht="14.25" x14ac:dyDescent="0.2">
      <c r="A93" s="41" t="s">
        <v>88</v>
      </c>
      <c r="B93" s="24"/>
      <c r="C93" s="24"/>
      <c r="D93" s="25"/>
      <c r="F93" s="13"/>
      <c r="G93" s="13"/>
      <c r="H93" s="13"/>
      <c r="I93" s="13"/>
    </row>
    <row r="94" spans="1:9" ht="33.75" customHeight="1" x14ac:dyDescent="0.2">
      <c r="A94" s="9" t="s">
        <v>89</v>
      </c>
      <c r="B94" s="10"/>
      <c r="C94" s="10"/>
      <c r="D94" s="10"/>
      <c r="E94" s="10"/>
      <c r="F94" s="10"/>
    </row>
    <row r="95" spans="1:9" x14ac:dyDescent="0.15">
      <c r="A95" s="47" t="s">
        <v>3</v>
      </c>
      <c r="B95" s="47" t="s">
        <v>90</v>
      </c>
      <c r="C95" s="50" t="s">
        <v>91</v>
      </c>
      <c r="D95" s="50"/>
      <c r="E95" s="50"/>
      <c r="F95" s="50"/>
    </row>
    <row r="96" spans="1:9" x14ac:dyDescent="0.15">
      <c r="A96" s="48"/>
      <c r="B96" s="48"/>
      <c r="C96" s="50" t="s">
        <v>6</v>
      </c>
      <c r="D96" s="50"/>
      <c r="E96" s="50" t="s">
        <v>7</v>
      </c>
      <c r="F96" s="50"/>
    </row>
    <row r="97" spans="1:6" ht="21" x14ac:dyDescent="0.15">
      <c r="A97" s="49"/>
      <c r="B97" s="49"/>
      <c r="C97" s="14" t="s">
        <v>8</v>
      </c>
      <c r="D97" s="15" t="s">
        <v>9</v>
      </c>
      <c r="E97" s="14" t="s">
        <v>8</v>
      </c>
      <c r="F97" s="15" t="s">
        <v>9</v>
      </c>
    </row>
    <row r="98" spans="1:6" ht="16.5" customHeight="1" x14ac:dyDescent="0.15">
      <c r="A98" s="16" t="s">
        <v>10</v>
      </c>
      <c r="B98" s="17">
        <f>SUM(B99:B99)</f>
        <v>1144</v>
      </c>
      <c r="C98" s="18">
        <f>SUM(C99:C99)</f>
        <v>844.8</v>
      </c>
      <c r="D98" s="19">
        <f>SUM(D99:D99)</f>
        <v>0</v>
      </c>
      <c r="E98" s="18">
        <f>SUM(E99:E99)</f>
        <v>844.8</v>
      </c>
      <c r="F98" s="19">
        <f>SUM(F99:F99)</f>
        <v>0</v>
      </c>
    </row>
    <row r="99" spans="1:6" ht="18.75" customHeight="1" x14ac:dyDescent="0.15">
      <c r="A99" s="20" t="s">
        <v>92</v>
      </c>
      <c r="B99" s="21">
        <v>1144</v>
      </c>
      <c r="C99" s="21">
        <v>844.8</v>
      </c>
      <c r="D99" s="22"/>
      <c r="E99" s="21">
        <v>844.8</v>
      </c>
      <c r="F99" s="22"/>
    </row>
    <row r="100" spans="1:6" ht="20.25" customHeight="1" x14ac:dyDescent="0.15">
      <c r="A100" s="16" t="s">
        <v>93</v>
      </c>
      <c r="B100" s="17">
        <f>SUM(B101:B101)</f>
        <v>0</v>
      </c>
      <c r="C100" s="18">
        <f>SUM(C101:C101)</f>
        <v>0</v>
      </c>
      <c r="D100" s="19">
        <f>SUM(D101:D101)</f>
        <v>0</v>
      </c>
      <c r="E100" s="18">
        <f>SUM(E101:E101)</f>
        <v>0</v>
      </c>
      <c r="F100" s="19">
        <f>SUM(F101:F101)</f>
        <v>0</v>
      </c>
    </row>
    <row r="101" spans="1:6" ht="18.75" customHeight="1" x14ac:dyDescent="0.15">
      <c r="A101" s="42" t="s">
        <v>92</v>
      </c>
      <c r="B101" s="43"/>
      <c r="C101" s="43"/>
      <c r="D101" s="44"/>
      <c r="E101" s="43"/>
      <c r="F101" s="44"/>
    </row>
    <row r="209" spans="1:1" hidden="1" x14ac:dyDescent="0.15">
      <c r="A209" s="45">
        <f>SUM(A7:F102)</f>
        <v>23223.526593999995</v>
      </c>
    </row>
    <row r="210" spans="1:1" hidden="1" x14ac:dyDescent="0.15"/>
  </sheetData>
  <mergeCells count="14">
    <mergeCell ref="A22:A23"/>
    <mergeCell ref="B22:B23"/>
    <mergeCell ref="C22:D22"/>
    <mergeCell ref="A95:A97"/>
    <mergeCell ref="B95:B97"/>
    <mergeCell ref="C95:F95"/>
    <mergeCell ref="C96:D96"/>
    <mergeCell ref="E96:F96"/>
    <mergeCell ref="A6:F6"/>
    <mergeCell ref="A8:A10"/>
    <mergeCell ref="B8:B10"/>
    <mergeCell ref="C8:F8"/>
    <mergeCell ref="C9:D9"/>
    <mergeCell ref="E9:F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Franchesca   Riquelme Martinez</dc:creator>
  <cp:lastModifiedBy>Natalia Franchesca   Riquelme Martinez</cp:lastModifiedBy>
  <dcterms:created xsi:type="dcterms:W3CDTF">2017-03-28T15:50:08Z</dcterms:created>
  <dcterms:modified xsi:type="dcterms:W3CDTF">2017-03-29T11:26:04Z</dcterms:modified>
</cp:coreProperties>
</file>