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9765" yWindow="2415" windowWidth="15585" windowHeight="6330" firstSheet="6" activeTab="11"/>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calcPr calcId="145621"/>
</workbook>
</file>

<file path=xl/calcChain.xml><?xml version="1.0" encoding="utf-8"?>
<calcChain xmlns="http://schemas.openxmlformats.org/spreadsheetml/2006/main">
  <c r="P229" i="2" l="1"/>
  <c r="O229" i="2"/>
  <c r="N229" i="2"/>
  <c r="M229" i="2"/>
  <c r="L229" i="2"/>
  <c r="K229" i="2"/>
  <c r="J229" i="2"/>
  <c r="I229" i="2"/>
  <c r="H229" i="2"/>
  <c r="G229" i="2"/>
  <c r="F229" i="2"/>
  <c r="E229" i="2"/>
  <c r="D229" i="2" s="1"/>
  <c r="D228" i="2"/>
  <c r="D227" i="2"/>
  <c r="D226" i="2"/>
  <c r="D225" i="2"/>
  <c r="D224" i="2"/>
  <c r="D223" i="2"/>
  <c r="E216" i="2"/>
  <c r="D216" i="2"/>
  <c r="BB210" i="2"/>
  <c r="O210" i="2" s="1"/>
  <c r="D210" i="2"/>
  <c r="BF210" i="2" s="1"/>
  <c r="BB209" i="2"/>
  <c r="O209" i="2"/>
  <c r="D209" i="2"/>
  <c r="BF209" i="2" s="1"/>
  <c r="BB208" i="2"/>
  <c r="O208" i="2"/>
  <c r="D208" i="2"/>
  <c r="BF208" i="2" s="1"/>
  <c r="BB207" i="2"/>
  <c r="O207" i="2"/>
  <c r="D207" i="2"/>
  <c r="BF207" i="2" s="1"/>
  <c r="BB206" i="2"/>
  <c r="O206" i="2" s="1"/>
  <c r="D206" i="2"/>
  <c r="BF206" i="2" s="1"/>
  <c r="BB205" i="2"/>
  <c r="O205" i="2"/>
  <c r="D205" i="2"/>
  <c r="BF205" i="2" s="1"/>
  <c r="BE201" i="2"/>
  <c r="P201" i="2"/>
  <c r="BB201" i="2" s="1"/>
  <c r="O201" i="2"/>
  <c r="N201" i="2"/>
  <c r="M201" i="2"/>
  <c r="L201" i="2"/>
  <c r="K201" i="2"/>
  <c r="J201" i="2"/>
  <c r="I201" i="2"/>
  <c r="H201" i="2"/>
  <c r="G201" i="2"/>
  <c r="F201" i="2"/>
  <c r="E201" i="2"/>
  <c r="D201" i="2"/>
  <c r="BA201" i="2" s="1"/>
  <c r="BF200" i="2"/>
  <c r="P200" i="2"/>
  <c r="O200" i="2"/>
  <c r="N200" i="2"/>
  <c r="M200" i="2"/>
  <c r="L200" i="2"/>
  <c r="K200" i="2"/>
  <c r="BB200" i="2" s="1"/>
  <c r="J200" i="2"/>
  <c r="I200" i="2"/>
  <c r="H200" i="2"/>
  <c r="G200" i="2"/>
  <c r="F200" i="2"/>
  <c r="E200" i="2"/>
  <c r="P199" i="2"/>
  <c r="O199" i="2"/>
  <c r="N199" i="2"/>
  <c r="M199" i="2"/>
  <c r="L199" i="2"/>
  <c r="K199" i="2"/>
  <c r="J199" i="2"/>
  <c r="I199" i="2"/>
  <c r="H199" i="2"/>
  <c r="G199" i="2"/>
  <c r="F199" i="2"/>
  <c r="E199" i="2"/>
  <c r="D199" i="2"/>
  <c r="BF198" i="2"/>
  <c r="P198" i="2"/>
  <c r="O198" i="2"/>
  <c r="N198" i="2"/>
  <c r="M198" i="2"/>
  <c r="L198" i="2"/>
  <c r="K198" i="2"/>
  <c r="BB198" i="2" s="1"/>
  <c r="J198" i="2"/>
  <c r="I198" i="2"/>
  <c r="H198" i="2"/>
  <c r="G198" i="2"/>
  <c r="F198" i="2"/>
  <c r="E198" i="2"/>
  <c r="BF197" i="2"/>
  <c r="BE197" i="2"/>
  <c r="BB197" i="2"/>
  <c r="D197" i="2"/>
  <c r="BA197" i="2" s="1"/>
  <c r="BF196" i="2"/>
  <c r="BB196" i="2"/>
  <c r="BA196" i="2"/>
  <c r="Q196" i="2" s="1"/>
  <c r="D196" i="2"/>
  <c r="BE196" i="2" s="1"/>
  <c r="BF195" i="2"/>
  <c r="BE195" i="2"/>
  <c r="BB195" i="2"/>
  <c r="D195" i="2"/>
  <c r="BA195" i="2" s="1"/>
  <c r="Q195" i="2" s="1"/>
  <c r="BF194" i="2"/>
  <c r="BB194" i="2"/>
  <c r="BA194" i="2"/>
  <c r="Q194" i="2"/>
  <c r="D194" i="2"/>
  <c r="BE194" i="2" s="1"/>
  <c r="BF193" i="2"/>
  <c r="BB193" i="2"/>
  <c r="D193" i="2"/>
  <c r="BF192" i="2"/>
  <c r="BB192" i="2"/>
  <c r="BA192" i="2"/>
  <c r="Q192" i="2" s="1"/>
  <c r="D192" i="2"/>
  <c r="BE192" i="2" s="1"/>
  <c r="BF191" i="2"/>
  <c r="BE191" i="2"/>
  <c r="BB191" i="2"/>
  <c r="D191" i="2"/>
  <c r="BA191" i="2" s="1"/>
  <c r="Q191" i="2" s="1"/>
  <c r="BF190" i="2"/>
  <c r="BB190" i="2"/>
  <c r="BA190" i="2"/>
  <c r="Q190" i="2"/>
  <c r="D190" i="2"/>
  <c r="BE190" i="2" s="1"/>
  <c r="BF189" i="2"/>
  <c r="BE189" i="2"/>
  <c r="BB189" i="2"/>
  <c r="D189" i="2"/>
  <c r="BA189" i="2" s="1"/>
  <c r="BF188" i="2"/>
  <c r="BB188" i="2"/>
  <c r="BA188" i="2"/>
  <c r="Q188" i="2" s="1"/>
  <c r="D188" i="2"/>
  <c r="BE188" i="2" s="1"/>
  <c r="BF187" i="2"/>
  <c r="BB187" i="2"/>
  <c r="D187" i="2"/>
  <c r="BF186" i="2"/>
  <c r="BB186" i="2"/>
  <c r="BA186" i="2"/>
  <c r="Q186" i="2"/>
  <c r="D186" i="2"/>
  <c r="BE186" i="2" s="1"/>
  <c r="BF185" i="2"/>
  <c r="BB185" i="2"/>
  <c r="D185" i="2"/>
  <c r="BF184" i="2"/>
  <c r="BB184" i="2"/>
  <c r="BA184" i="2"/>
  <c r="Q184" i="2"/>
  <c r="D184" i="2"/>
  <c r="BE184" i="2" s="1"/>
  <c r="BF183" i="2"/>
  <c r="BB183" i="2"/>
  <c r="D183" i="2"/>
  <c r="BF182" i="2"/>
  <c r="BB182" i="2"/>
  <c r="BA182" i="2"/>
  <c r="Q182" i="2" s="1"/>
  <c r="D182" i="2"/>
  <c r="BE182" i="2" s="1"/>
  <c r="BF181" i="2"/>
  <c r="BE181" i="2"/>
  <c r="BB181" i="2"/>
  <c r="D181" i="2"/>
  <c r="BA181" i="2" s="1"/>
  <c r="BF180" i="2"/>
  <c r="BB180" i="2"/>
  <c r="BA180" i="2"/>
  <c r="Q180" i="2" s="1"/>
  <c r="D180" i="2"/>
  <c r="BE180" i="2" s="1"/>
  <c r="BF179" i="2"/>
  <c r="BE179" i="2"/>
  <c r="BB179" i="2"/>
  <c r="D179" i="2"/>
  <c r="BA179" i="2" s="1"/>
  <c r="Q179" i="2" s="1"/>
  <c r="BF178" i="2"/>
  <c r="BB178" i="2"/>
  <c r="BA178" i="2"/>
  <c r="Q178" i="2"/>
  <c r="D178" i="2"/>
  <c r="BE178" i="2" s="1"/>
  <c r="BF177" i="2"/>
  <c r="BB177" i="2"/>
  <c r="D177" i="2"/>
  <c r="BF176" i="2"/>
  <c r="BB176" i="2"/>
  <c r="BA176" i="2"/>
  <c r="Q176" i="2" s="1"/>
  <c r="D176" i="2"/>
  <c r="BE176" i="2" s="1"/>
  <c r="BF175" i="2"/>
  <c r="BE175" i="2"/>
  <c r="BB175" i="2"/>
  <c r="D175" i="2"/>
  <c r="BA175" i="2" s="1"/>
  <c r="Q175" i="2" s="1"/>
  <c r="BF174" i="2"/>
  <c r="BB174" i="2"/>
  <c r="BA174" i="2"/>
  <c r="Q174" i="2"/>
  <c r="D174" i="2"/>
  <c r="BE174" i="2" s="1"/>
  <c r="BF173" i="2"/>
  <c r="BE173" i="2"/>
  <c r="BB173" i="2"/>
  <c r="D173" i="2"/>
  <c r="BA173" i="2" s="1"/>
  <c r="BF172" i="2"/>
  <c r="BB172" i="2"/>
  <c r="BA172" i="2"/>
  <c r="Q172" i="2" s="1"/>
  <c r="D172" i="2"/>
  <c r="BE172" i="2" s="1"/>
  <c r="BF171" i="2"/>
  <c r="BB171" i="2"/>
  <c r="D171" i="2"/>
  <c r="BF170" i="2"/>
  <c r="BB170" i="2"/>
  <c r="BA170" i="2"/>
  <c r="Q170" i="2"/>
  <c r="D170" i="2"/>
  <c r="BE170" i="2" s="1"/>
  <c r="BF169" i="2"/>
  <c r="BB169" i="2"/>
  <c r="D169" i="2"/>
  <c r="BF168" i="2"/>
  <c r="BB168" i="2"/>
  <c r="BA168" i="2"/>
  <c r="Q168" i="2"/>
  <c r="D168" i="2"/>
  <c r="BE168" i="2" s="1"/>
  <c r="BF167" i="2"/>
  <c r="BB167" i="2"/>
  <c r="D167" i="2"/>
  <c r="BF166" i="2"/>
  <c r="BB166" i="2"/>
  <c r="BA166" i="2"/>
  <c r="Q166" i="2"/>
  <c r="D166" i="2"/>
  <c r="BE166" i="2" s="1"/>
  <c r="BF165" i="2"/>
  <c r="BE165" i="2"/>
  <c r="BB165" i="2"/>
  <c r="D165" i="2"/>
  <c r="BA165" i="2" s="1"/>
  <c r="BF164" i="2"/>
  <c r="BB164" i="2"/>
  <c r="BA164" i="2"/>
  <c r="Q164" i="2" s="1"/>
  <c r="D164" i="2"/>
  <c r="BE164" i="2" s="1"/>
  <c r="BF163" i="2"/>
  <c r="BE163" i="2"/>
  <c r="BB163" i="2"/>
  <c r="D163" i="2"/>
  <c r="BA163" i="2" s="1"/>
  <c r="Q163" i="2" s="1"/>
  <c r="BF162" i="2"/>
  <c r="BB162" i="2"/>
  <c r="BA162" i="2"/>
  <c r="Q162" i="2"/>
  <c r="D162" i="2"/>
  <c r="BE162" i="2" s="1"/>
  <c r="BF161" i="2"/>
  <c r="BB161" i="2"/>
  <c r="D161" i="2"/>
  <c r="BF160" i="2"/>
  <c r="BB160" i="2"/>
  <c r="BA160" i="2"/>
  <c r="Q160" i="2" s="1"/>
  <c r="D160" i="2"/>
  <c r="BE160" i="2" s="1"/>
  <c r="BF159" i="2"/>
  <c r="BE159" i="2"/>
  <c r="BB159" i="2"/>
  <c r="D159" i="2"/>
  <c r="BA159" i="2" s="1"/>
  <c r="Q159" i="2" s="1"/>
  <c r="BF158" i="2"/>
  <c r="BB158" i="2"/>
  <c r="BA158" i="2"/>
  <c r="Q158" i="2"/>
  <c r="D158" i="2"/>
  <c r="BE158" i="2" s="1"/>
  <c r="BF157" i="2"/>
  <c r="BE157" i="2"/>
  <c r="BB157" i="2"/>
  <c r="D157" i="2"/>
  <c r="BA157" i="2" s="1"/>
  <c r="BF156" i="2"/>
  <c r="BB156" i="2"/>
  <c r="BA156" i="2"/>
  <c r="Q156" i="2" s="1"/>
  <c r="D156" i="2"/>
  <c r="BE156" i="2" s="1"/>
  <c r="BF155" i="2"/>
  <c r="BB155" i="2"/>
  <c r="D155" i="2"/>
  <c r="BF154" i="2"/>
  <c r="BB154" i="2"/>
  <c r="BA154" i="2"/>
  <c r="Q154" i="2"/>
  <c r="D154" i="2"/>
  <c r="BE154" i="2" s="1"/>
  <c r="BF153" i="2"/>
  <c r="BB153" i="2"/>
  <c r="D153" i="2"/>
  <c r="BF152" i="2"/>
  <c r="BB152" i="2"/>
  <c r="BA152" i="2"/>
  <c r="Q152" i="2"/>
  <c r="D152" i="2"/>
  <c r="BE152" i="2" s="1"/>
  <c r="BF151" i="2"/>
  <c r="BB151" i="2"/>
  <c r="D151" i="2"/>
  <c r="BF150" i="2"/>
  <c r="BB150" i="2"/>
  <c r="BA150" i="2"/>
  <c r="Q150" i="2" s="1"/>
  <c r="D150" i="2"/>
  <c r="BE150" i="2" s="1"/>
  <c r="BF149" i="2"/>
  <c r="BE149" i="2"/>
  <c r="BB149" i="2"/>
  <c r="D149" i="2"/>
  <c r="BA149" i="2" s="1"/>
  <c r="BF148" i="2"/>
  <c r="BB148" i="2"/>
  <c r="BA148" i="2"/>
  <c r="Q148" i="2" s="1"/>
  <c r="D148" i="2"/>
  <c r="BE148" i="2" s="1"/>
  <c r="BF147" i="2"/>
  <c r="BE147" i="2"/>
  <c r="BB147" i="2"/>
  <c r="D147" i="2"/>
  <c r="BA147" i="2" s="1"/>
  <c r="Q147" i="2" s="1"/>
  <c r="BF146" i="2"/>
  <c r="BB146" i="2"/>
  <c r="BA146" i="2"/>
  <c r="Q146" i="2"/>
  <c r="D146" i="2"/>
  <c r="BE146" i="2" s="1"/>
  <c r="BF145" i="2"/>
  <c r="BB145" i="2"/>
  <c r="D145" i="2"/>
  <c r="BF144" i="2"/>
  <c r="BB144" i="2"/>
  <c r="BA144" i="2"/>
  <c r="Q144" i="2" s="1"/>
  <c r="D144" i="2"/>
  <c r="BE144" i="2" s="1"/>
  <c r="D140" i="2"/>
  <c r="D139" i="2"/>
  <c r="BE135" i="2"/>
  <c r="BB135" i="2"/>
  <c r="D135" i="2"/>
  <c r="BE134" i="2"/>
  <c r="BB134" i="2"/>
  <c r="D134" i="2"/>
  <c r="BE133" i="2"/>
  <c r="BB133" i="2"/>
  <c r="D133" i="2"/>
  <c r="BE132" i="2"/>
  <c r="BB132" i="2"/>
  <c r="D132" i="2"/>
  <c r="BE131" i="2"/>
  <c r="BB131" i="2"/>
  <c r="D131" i="2"/>
  <c r="BE130" i="2"/>
  <c r="BB130" i="2"/>
  <c r="D130" i="2"/>
  <c r="BE129" i="2"/>
  <c r="BB129" i="2"/>
  <c r="D129" i="2"/>
  <c r="BE128" i="2"/>
  <c r="BB128" i="2"/>
  <c r="D128" i="2"/>
  <c r="BE127" i="2"/>
  <c r="BB127" i="2"/>
  <c r="D127" i="2"/>
  <c r="BE126" i="2"/>
  <c r="BB126" i="2"/>
  <c r="BA126" i="2"/>
  <c r="D126" i="2"/>
  <c r="BE125" i="2"/>
  <c r="BC125" i="2"/>
  <c r="BB125" i="2"/>
  <c r="D125" i="2"/>
  <c r="BE124" i="2"/>
  <c r="BB124" i="2"/>
  <c r="D124" i="2"/>
  <c r="BE123" i="2"/>
  <c r="BB123" i="2"/>
  <c r="BA123" i="2"/>
  <c r="AZ123" i="2"/>
  <c r="S123" i="2" s="1"/>
  <c r="D123" i="2"/>
  <c r="BC123" i="2" s="1"/>
  <c r="BE122" i="2"/>
  <c r="BB122" i="2"/>
  <c r="D122" i="2"/>
  <c r="BD122" i="2" s="1"/>
  <c r="BE121" i="2"/>
  <c r="BB121" i="2"/>
  <c r="BA121" i="2"/>
  <c r="AZ121" i="2"/>
  <c r="D121" i="2"/>
  <c r="BC121" i="2" s="1"/>
  <c r="BE120" i="2"/>
  <c r="BB120" i="2"/>
  <c r="D120" i="2"/>
  <c r="BD120" i="2" s="1"/>
  <c r="BE119" i="2"/>
  <c r="BB119" i="2"/>
  <c r="BA119" i="2"/>
  <c r="AZ119" i="2"/>
  <c r="S119" i="2" s="1"/>
  <c r="D119" i="2"/>
  <c r="BC119" i="2" s="1"/>
  <c r="BE118" i="2"/>
  <c r="BD118" i="2"/>
  <c r="BB118" i="2"/>
  <c r="D118" i="2"/>
  <c r="BE117" i="2"/>
  <c r="BB117" i="2"/>
  <c r="BA117" i="2"/>
  <c r="AZ117" i="2"/>
  <c r="D117" i="2"/>
  <c r="BC117" i="2" s="1"/>
  <c r="BB116" i="2"/>
  <c r="R116" i="2"/>
  <c r="U44" i="2" s="1"/>
  <c r="Q116" i="2"/>
  <c r="P116" i="2"/>
  <c r="O116" i="2"/>
  <c r="N116" i="2"/>
  <c r="Q44" i="2" s="1"/>
  <c r="M116" i="2"/>
  <c r="P44" i="2" s="1"/>
  <c r="L116" i="2"/>
  <c r="K116" i="2"/>
  <c r="J116" i="2"/>
  <c r="E116" i="2"/>
  <c r="D116" i="2" s="1"/>
  <c r="BE115" i="2"/>
  <c r="BB115" i="2"/>
  <c r="D115" i="2"/>
  <c r="BC115" i="2" s="1"/>
  <c r="BE114" i="2"/>
  <c r="BB114" i="2"/>
  <c r="D114" i="2"/>
  <c r="BC114" i="2" s="1"/>
  <c r="BE113" i="2"/>
  <c r="BB113" i="2"/>
  <c r="AZ113" i="2"/>
  <c r="D113" i="2"/>
  <c r="BA113" i="2" s="1"/>
  <c r="BE112" i="2"/>
  <c r="BD112" i="2"/>
  <c r="BB112" i="2"/>
  <c r="AZ112" i="2"/>
  <c r="S112" i="2" s="1"/>
  <c r="D112" i="2"/>
  <c r="BA112" i="2" s="1"/>
  <c r="BE111" i="2"/>
  <c r="BB111" i="2"/>
  <c r="D111" i="2"/>
  <c r="BC111" i="2" s="1"/>
  <c r="BE110" i="2"/>
  <c r="BB110" i="2"/>
  <c r="D110" i="2"/>
  <c r="BC110" i="2" s="1"/>
  <c r="BE109" i="2"/>
  <c r="BB109" i="2"/>
  <c r="AZ109" i="2"/>
  <c r="D109" i="2"/>
  <c r="BA109" i="2" s="1"/>
  <c r="S105" i="2"/>
  <c r="R105" i="2"/>
  <c r="Q105" i="2"/>
  <c r="P105" i="2"/>
  <c r="O105" i="2"/>
  <c r="N105" i="2"/>
  <c r="M105" i="2"/>
  <c r="L105" i="2"/>
  <c r="J105" i="2"/>
  <c r="I105" i="2"/>
  <c r="H105" i="2"/>
  <c r="G105" i="2"/>
  <c r="F105" i="2"/>
  <c r="BE104" i="2"/>
  <c r="BC104" i="2"/>
  <c r="D104" i="2"/>
  <c r="BD104" i="2" s="1"/>
  <c r="BH103" i="2"/>
  <c r="BF103" i="2"/>
  <c r="BE103" i="2"/>
  <c r="BD103" i="2"/>
  <c r="BC103" i="2"/>
  <c r="BB103" i="2"/>
  <c r="BA103" i="2"/>
  <c r="T103" i="2"/>
  <c r="D103" i="2"/>
  <c r="BG103" i="2" s="1"/>
  <c r="BG102" i="2"/>
  <c r="BF102" i="2"/>
  <c r="BE102" i="2"/>
  <c r="BC102" i="2"/>
  <c r="BB102" i="2"/>
  <c r="D102" i="2"/>
  <c r="BA102" i="2" s="1"/>
  <c r="BH101" i="2"/>
  <c r="BF101" i="2"/>
  <c r="BE101" i="2"/>
  <c r="BD101" i="2"/>
  <c r="BC101" i="2"/>
  <c r="BB101" i="2"/>
  <c r="T101" i="2" s="1"/>
  <c r="BA101" i="2"/>
  <c r="D101" i="2"/>
  <c r="BG101" i="2" s="1"/>
  <c r="BH100" i="2"/>
  <c r="BE100" i="2"/>
  <c r="BD100" i="2"/>
  <c r="BC100" i="2"/>
  <c r="D100" i="2"/>
  <c r="BH99" i="2"/>
  <c r="BF99" i="2"/>
  <c r="BE99" i="2"/>
  <c r="BD99" i="2"/>
  <c r="BC99" i="2"/>
  <c r="BB99" i="2"/>
  <c r="BA99" i="2"/>
  <c r="T99" i="2" s="1"/>
  <c r="D99" i="2"/>
  <c r="BG99" i="2" s="1"/>
  <c r="BG98" i="2"/>
  <c r="BF98" i="2"/>
  <c r="BE98" i="2"/>
  <c r="BC98" i="2"/>
  <c r="BB98" i="2"/>
  <c r="D98" i="2"/>
  <c r="BA98" i="2" s="1"/>
  <c r="BH97" i="2"/>
  <c r="BF97" i="2"/>
  <c r="BE97" i="2"/>
  <c r="BD97" i="2"/>
  <c r="BC97" i="2"/>
  <c r="BB97" i="2"/>
  <c r="T97" i="2" s="1"/>
  <c r="BA97" i="2"/>
  <c r="D97" i="2"/>
  <c r="BG97" i="2" s="1"/>
  <c r="BE96" i="2"/>
  <c r="BC96" i="2"/>
  <c r="D96" i="2"/>
  <c r="BH96" i="2" s="1"/>
  <c r="BH95" i="2"/>
  <c r="BF95" i="2"/>
  <c r="BE95" i="2"/>
  <c r="BD95" i="2"/>
  <c r="BC95" i="2"/>
  <c r="BB95" i="2"/>
  <c r="BA95" i="2"/>
  <c r="T95" i="2" s="1"/>
  <c r="D95" i="2"/>
  <c r="BG95" i="2" s="1"/>
  <c r="BE94" i="2"/>
  <c r="BC94" i="2"/>
  <c r="D94" i="2"/>
  <c r="BA94" i="2" s="1"/>
  <c r="BH93" i="2"/>
  <c r="BF93" i="2"/>
  <c r="BE93" i="2"/>
  <c r="BD93" i="2"/>
  <c r="BC93" i="2"/>
  <c r="BB93" i="2"/>
  <c r="BA93" i="2"/>
  <c r="T93" i="2"/>
  <c r="D93" i="2"/>
  <c r="BG93" i="2" s="1"/>
  <c r="BH92" i="2"/>
  <c r="BF92" i="2"/>
  <c r="BE92" i="2"/>
  <c r="BC92" i="2"/>
  <c r="BB92" i="2"/>
  <c r="D92" i="2"/>
  <c r="BH91" i="2"/>
  <c r="BF91" i="2"/>
  <c r="BE91" i="2"/>
  <c r="BD91" i="2"/>
  <c r="BC91" i="2"/>
  <c r="BB91" i="2"/>
  <c r="BA91" i="2"/>
  <c r="T91" i="2" s="1"/>
  <c r="D91" i="2"/>
  <c r="BG91" i="2" s="1"/>
  <c r="BG90" i="2"/>
  <c r="BE90" i="2"/>
  <c r="BC90" i="2"/>
  <c r="D90" i="2"/>
  <c r="BA90" i="2" s="1"/>
  <c r="BH89" i="2"/>
  <c r="BF89" i="2"/>
  <c r="BE89" i="2"/>
  <c r="BD89" i="2"/>
  <c r="BC89" i="2"/>
  <c r="BB89" i="2"/>
  <c r="T89" i="2" s="1"/>
  <c r="BA89" i="2"/>
  <c r="D89" i="2"/>
  <c r="BG89" i="2" s="1"/>
  <c r="BH88" i="2"/>
  <c r="BE88" i="2"/>
  <c r="BC88" i="2"/>
  <c r="D88" i="2"/>
  <c r="BF88" i="2" s="1"/>
  <c r="BH87" i="2"/>
  <c r="BF87" i="2"/>
  <c r="BE87" i="2"/>
  <c r="BD87" i="2"/>
  <c r="BC87" i="2"/>
  <c r="BB87" i="2"/>
  <c r="BA87" i="2"/>
  <c r="T87" i="2" s="1"/>
  <c r="D87" i="2"/>
  <c r="BG87" i="2" s="1"/>
  <c r="BE86" i="2"/>
  <c r="BC86" i="2"/>
  <c r="D86" i="2"/>
  <c r="BA86" i="2" s="1"/>
  <c r="BH85" i="2"/>
  <c r="BF85" i="2"/>
  <c r="BE85" i="2"/>
  <c r="BD85" i="2"/>
  <c r="BC85" i="2"/>
  <c r="BB85" i="2"/>
  <c r="BA85" i="2"/>
  <c r="T85" i="2"/>
  <c r="D85" i="2"/>
  <c r="BG85" i="2" s="1"/>
  <c r="BH84" i="2"/>
  <c r="BF84" i="2"/>
  <c r="BE84" i="2"/>
  <c r="BC84" i="2"/>
  <c r="BB84" i="2"/>
  <c r="D84" i="2"/>
  <c r="BH83" i="2"/>
  <c r="BF83" i="2"/>
  <c r="BE83" i="2"/>
  <c r="BD83" i="2"/>
  <c r="BC83" i="2"/>
  <c r="BB83" i="2"/>
  <c r="BA83" i="2"/>
  <c r="T83" i="2" s="1"/>
  <c r="D83" i="2"/>
  <c r="BG83" i="2" s="1"/>
  <c r="BG82" i="2"/>
  <c r="BE82" i="2"/>
  <c r="BC82" i="2"/>
  <c r="D82" i="2"/>
  <c r="BA82" i="2" s="1"/>
  <c r="BH81" i="2"/>
  <c r="BF81" i="2"/>
  <c r="BE81" i="2"/>
  <c r="BD81" i="2"/>
  <c r="BC81" i="2"/>
  <c r="BB81" i="2"/>
  <c r="T81" i="2" s="1"/>
  <c r="BA81" i="2"/>
  <c r="D81" i="2"/>
  <c r="BG81" i="2" s="1"/>
  <c r="BH80" i="2"/>
  <c r="BE80" i="2"/>
  <c r="BC80" i="2"/>
  <c r="D80" i="2"/>
  <c r="BF80" i="2" s="1"/>
  <c r="BF79" i="2"/>
  <c r="BE79" i="2"/>
  <c r="BD79" i="2"/>
  <c r="BC79" i="2"/>
  <c r="BB79" i="2"/>
  <c r="T79" i="2" s="1"/>
  <c r="BA79" i="2"/>
  <c r="D79" i="2"/>
  <c r="BG79" i="2" s="1"/>
  <c r="BC78" i="2"/>
  <c r="K78" i="2"/>
  <c r="E78" i="2"/>
  <c r="D78" i="2" s="1"/>
  <c r="BG77" i="2"/>
  <c r="BF77" i="2"/>
  <c r="BE77" i="2"/>
  <c r="BC77" i="2"/>
  <c r="BB77" i="2"/>
  <c r="D77" i="2"/>
  <c r="BA77" i="2" s="1"/>
  <c r="BE76" i="2"/>
  <c r="BC76" i="2"/>
  <c r="E76" i="2"/>
  <c r="D76" i="2" s="1"/>
  <c r="D72" i="2"/>
  <c r="D71" i="2"/>
  <c r="BF67" i="2"/>
  <c r="BA67" i="2"/>
  <c r="F67" i="2"/>
  <c r="BF66" i="2"/>
  <c r="BA66" i="2"/>
  <c r="F66" i="2" s="1"/>
  <c r="BF65" i="2"/>
  <c r="BA65" i="2"/>
  <c r="F65" i="2"/>
  <c r="BF64" i="2"/>
  <c r="BA64" i="2"/>
  <c r="F64" i="2" s="1"/>
  <c r="BF63" i="2"/>
  <c r="BA63" i="2"/>
  <c r="F63" i="2" s="1"/>
  <c r="BF62" i="2"/>
  <c r="BA62" i="2"/>
  <c r="F62" i="2"/>
  <c r="BF61" i="2"/>
  <c r="BA61" i="2"/>
  <c r="F61" i="2"/>
  <c r="BF60" i="2"/>
  <c r="BA60" i="2"/>
  <c r="F60" i="2" s="1"/>
  <c r="BF59" i="2"/>
  <c r="BA59" i="2"/>
  <c r="F59" i="2"/>
  <c r="BF58" i="2"/>
  <c r="BA58" i="2"/>
  <c r="F58" i="2" s="1"/>
  <c r="BF57" i="2"/>
  <c r="BA57" i="2"/>
  <c r="F57" i="2"/>
  <c r="V54" i="2"/>
  <c r="U54" i="2"/>
  <c r="T54" i="2"/>
  <c r="BK54" i="2" s="1"/>
  <c r="S54" i="2"/>
  <c r="R54" i="2"/>
  <c r="Q54" i="2"/>
  <c r="P54" i="2"/>
  <c r="O54" i="2"/>
  <c r="N54" i="2"/>
  <c r="M54" i="2"/>
  <c r="BH54" i="2" s="1"/>
  <c r="L54" i="2"/>
  <c r="K54" i="2"/>
  <c r="J54" i="2"/>
  <c r="I54" i="2"/>
  <c r="H54" i="2"/>
  <c r="G54" i="2"/>
  <c r="F54" i="2"/>
  <c r="E54" i="2"/>
  <c r="D54" i="2" s="1"/>
  <c r="BB54" i="2" s="1"/>
  <c r="BK53" i="2"/>
  <c r="BH53" i="2"/>
  <c r="BF53" i="2"/>
  <c r="BC53" i="2"/>
  <c r="BB53" i="2"/>
  <c r="D53" i="2"/>
  <c r="BG53" i="2" s="1"/>
  <c r="BK52" i="2"/>
  <c r="BJ52" i="2"/>
  <c r="BH52" i="2"/>
  <c r="BF52" i="2"/>
  <c r="BE52" i="2"/>
  <c r="BC52" i="2"/>
  <c r="BB52" i="2"/>
  <c r="D52" i="2"/>
  <c r="BG52" i="2" s="1"/>
  <c r="BK51" i="2"/>
  <c r="BH51" i="2"/>
  <c r="BF51" i="2"/>
  <c r="BD51" i="2"/>
  <c r="BC51" i="2"/>
  <c r="D51" i="2"/>
  <c r="BK50" i="2"/>
  <c r="BJ50" i="2"/>
  <c r="BH50" i="2"/>
  <c r="BF50" i="2"/>
  <c r="BE50" i="2"/>
  <c r="BC50" i="2"/>
  <c r="D50" i="2"/>
  <c r="BG50" i="2" s="1"/>
  <c r="BK49" i="2"/>
  <c r="BH49" i="2"/>
  <c r="BF49" i="2"/>
  <c r="BC49" i="2"/>
  <c r="BB49" i="2"/>
  <c r="D49" i="2"/>
  <c r="BG49" i="2" s="1"/>
  <c r="BK48" i="2"/>
  <c r="BJ48" i="2"/>
  <c r="BH48" i="2"/>
  <c r="BF48" i="2"/>
  <c r="BE48" i="2"/>
  <c r="BC48" i="2"/>
  <c r="BB48" i="2"/>
  <c r="D48" i="2"/>
  <c r="BG48" i="2" s="1"/>
  <c r="BI47" i="2"/>
  <c r="W47" i="2"/>
  <c r="BK46" i="2"/>
  <c r="BH46" i="2"/>
  <c r="BF46" i="2"/>
  <c r="BC46" i="2"/>
  <c r="D46" i="2"/>
  <c r="BK45" i="2"/>
  <c r="BJ45" i="2"/>
  <c r="BH45" i="2"/>
  <c r="BG45" i="2"/>
  <c r="BF45" i="2"/>
  <c r="BD45" i="2"/>
  <c r="BC45" i="2"/>
  <c r="BB45" i="2"/>
  <c r="D45" i="2"/>
  <c r="T44" i="2"/>
  <c r="BK44" i="2" s="1"/>
  <c r="S44" i="2"/>
  <c r="BF44" i="2" s="1"/>
  <c r="R44" i="2"/>
  <c r="O44" i="2"/>
  <c r="N44" i="2"/>
  <c r="M44" i="2"/>
  <c r="L44" i="2"/>
  <c r="K44" i="2"/>
  <c r="J44" i="2"/>
  <c r="I44" i="2"/>
  <c r="H44" i="2"/>
  <c r="G44" i="2"/>
  <c r="F44" i="2"/>
  <c r="D44" i="2" s="1"/>
  <c r="E44" i="2"/>
  <c r="BK43" i="2"/>
  <c r="BF43" i="2"/>
  <c r="D43" i="2"/>
  <c r="BK42" i="2"/>
  <c r="BH42" i="2"/>
  <c r="BG42" i="2"/>
  <c r="BF42" i="2"/>
  <c r="BC42" i="2"/>
  <c r="D42" i="2"/>
  <c r="BK41" i="2"/>
  <c r="BH41" i="2"/>
  <c r="BF41" i="2"/>
  <c r="BC41" i="2"/>
  <c r="D41" i="2"/>
  <c r="BG37" i="2"/>
  <c r="BD37" i="2"/>
  <c r="T37" i="2"/>
  <c r="S37" i="2"/>
  <c r="R37" i="2"/>
  <c r="Q37" i="2"/>
  <c r="P37" i="2"/>
  <c r="O37" i="2"/>
  <c r="N37" i="2"/>
  <c r="M37" i="2"/>
  <c r="L37" i="2"/>
  <c r="K37" i="2"/>
  <c r="J37" i="2"/>
  <c r="I37" i="2"/>
  <c r="H37" i="2"/>
  <c r="G37" i="2"/>
  <c r="F37" i="2"/>
  <c r="E37" i="2"/>
  <c r="BJ36" i="2"/>
  <c r="BH36" i="2"/>
  <c r="BG36" i="2"/>
  <c r="BD36" i="2"/>
  <c r="BC36" i="2"/>
  <c r="BB36" i="2"/>
  <c r="D36" i="2"/>
  <c r="BH35" i="2"/>
  <c r="BG35" i="2"/>
  <c r="BD35" i="2"/>
  <c r="BC35" i="2"/>
  <c r="D35" i="2"/>
  <c r="BJ34" i="2"/>
  <c r="BG34" i="2"/>
  <c r="BD34" i="2"/>
  <c r="BB34" i="2"/>
  <c r="D34" i="2"/>
  <c r="BH34" i="2" s="1"/>
  <c r="BG33" i="2"/>
  <c r="BF33" i="2"/>
  <c r="BD33" i="2"/>
  <c r="D33" i="2"/>
  <c r="BJ32" i="2"/>
  <c r="BH32" i="2"/>
  <c r="BG32" i="2"/>
  <c r="BD32" i="2"/>
  <c r="BC32" i="2"/>
  <c r="BB32" i="2"/>
  <c r="D32" i="2"/>
  <c r="BH31" i="2"/>
  <c r="BG31" i="2"/>
  <c r="BD31" i="2"/>
  <c r="BC31" i="2"/>
  <c r="D31" i="2"/>
  <c r="BJ30" i="2"/>
  <c r="BG30" i="2"/>
  <c r="BD30" i="2"/>
  <c r="BB30" i="2"/>
  <c r="D30" i="2"/>
  <c r="BH30" i="2" s="1"/>
  <c r="BG29" i="2"/>
  <c r="BD29" i="2"/>
  <c r="D29" i="2"/>
  <c r="BJ28" i="2"/>
  <c r="BH28" i="2"/>
  <c r="BG28" i="2"/>
  <c r="BD28" i="2"/>
  <c r="BC28" i="2"/>
  <c r="BB28" i="2"/>
  <c r="D28" i="2"/>
  <c r="BH27" i="2"/>
  <c r="BG27" i="2"/>
  <c r="BD27" i="2"/>
  <c r="BC27" i="2"/>
  <c r="D27" i="2"/>
  <c r="BJ26" i="2"/>
  <c r="BG26" i="2"/>
  <c r="BD26" i="2"/>
  <c r="BB26" i="2"/>
  <c r="D26" i="2"/>
  <c r="BH26" i="2" s="1"/>
  <c r="BG25" i="2"/>
  <c r="BF25" i="2"/>
  <c r="BD25" i="2"/>
  <c r="D25" i="2"/>
  <c r="BJ24" i="2"/>
  <c r="BH24" i="2"/>
  <c r="BG24" i="2"/>
  <c r="BD24" i="2"/>
  <c r="BC24" i="2"/>
  <c r="BB24" i="2"/>
  <c r="D24" i="2"/>
  <c r="BH23" i="2"/>
  <c r="BG23" i="2"/>
  <c r="BD23" i="2"/>
  <c r="BC23" i="2"/>
  <c r="D23" i="2"/>
  <c r="BK22" i="2"/>
  <c r="BJ22" i="2"/>
  <c r="BH22" i="2"/>
  <c r="BG22" i="2"/>
  <c r="BF22" i="2"/>
  <c r="BC22" i="2"/>
  <c r="BB22" i="2"/>
  <c r="D22" i="2"/>
  <c r="BI22" i="2" s="1"/>
  <c r="BK21" i="2"/>
  <c r="BJ21" i="2"/>
  <c r="BI21" i="2"/>
  <c r="BG21" i="2"/>
  <c r="BF21" i="2"/>
  <c r="BE21" i="2"/>
  <c r="BD21" i="2"/>
  <c r="BC21" i="2"/>
  <c r="BB21" i="2"/>
  <c r="U21" i="2" s="1"/>
  <c r="D21" i="2"/>
  <c r="BH21" i="2" s="1"/>
  <c r="BK20" i="2"/>
  <c r="BJ20" i="2"/>
  <c r="BG20" i="2"/>
  <c r="BE20" i="2"/>
  <c r="BB20" i="2"/>
  <c r="U20" i="2"/>
  <c r="D20" i="2"/>
  <c r="BF20" i="2" s="1"/>
  <c r="BK19" i="2"/>
  <c r="BJ19" i="2"/>
  <c r="BG19" i="2"/>
  <c r="BE19" i="2"/>
  <c r="BB19" i="2"/>
  <c r="D19" i="2"/>
  <c r="BF19" i="2" s="1"/>
  <c r="BK18" i="2"/>
  <c r="BJ18" i="2"/>
  <c r="BG18" i="2"/>
  <c r="BE18" i="2"/>
  <c r="U18" i="2" s="1"/>
  <c r="BB18" i="2"/>
  <c r="D18" i="2"/>
  <c r="BF18" i="2" s="1"/>
  <c r="D14" i="2"/>
  <c r="BI13" i="2"/>
  <c r="BG13" i="2"/>
  <c r="BF13" i="2"/>
  <c r="BE13" i="2"/>
  <c r="BC13" i="2"/>
  <c r="BB13" i="2"/>
  <c r="D13" i="2"/>
  <c r="BH13" i="2" s="1"/>
  <c r="BG12" i="2"/>
  <c r="BC12" i="2"/>
  <c r="D12" i="2"/>
  <c r="BI11" i="2"/>
  <c r="BG11" i="2"/>
  <c r="BF11" i="2"/>
  <c r="BE11" i="2"/>
  <c r="BC11" i="2"/>
  <c r="BB11" i="2"/>
  <c r="D11" i="2"/>
  <c r="BH11" i="2" s="1"/>
  <c r="BG10" i="2"/>
  <c r="BE10" i="2"/>
  <c r="BC10" i="2"/>
  <c r="K10" i="2"/>
  <c r="D10" i="2" s="1"/>
  <c r="A5" i="2"/>
  <c r="A4" i="2"/>
  <c r="A3" i="2"/>
  <c r="A2" i="2"/>
  <c r="BD14" i="2" l="1"/>
  <c r="BH14" i="2"/>
  <c r="BE14" i="2"/>
  <c r="BJ41" i="2"/>
  <c r="BB41" i="2"/>
  <c r="BD41" i="2"/>
  <c r="BG41" i="2"/>
  <c r="BF12" i="2"/>
  <c r="BB12" i="2"/>
  <c r="BI12" i="2"/>
  <c r="BD12" i="2"/>
  <c r="BH12" i="2"/>
  <c r="BI41" i="2"/>
  <c r="BI44" i="2"/>
  <c r="BD44" i="2"/>
  <c r="BB44" i="2"/>
  <c r="BF10" i="2"/>
  <c r="BB10" i="2"/>
  <c r="U10" i="2" s="1"/>
  <c r="BI10" i="2"/>
  <c r="BD10" i="2"/>
  <c r="BH10" i="2"/>
  <c r="U13" i="2"/>
  <c r="BE41" i="2"/>
  <c r="BG51" i="2"/>
  <c r="BJ51" i="2"/>
  <c r="BE51" i="2"/>
  <c r="BB51" i="2"/>
  <c r="W51" i="2" s="1"/>
  <c r="BG76" i="2"/>
  <c r="BF76" i="2"/>
  <c r="BB76" i="2"/>
  <c r="BD76" i="2"/>
  <c r="AZ76" i="2"/>
  <c r="BH76" i="2"/>
  <c r="BI54" i="2"/>
  <c r="BE54" i="2"/>
  <c r="BJ54" i="2"/>
  <c r="BD54" i="2"/>
  <c r="BI14" i="2"/>
  <c r="U19" i="2"/>
  <c r="BI29" i="2"/>
  <c r="BE29" i="2"/>
  <c r="BB29" i="2"/>
  <c r="BJ29" i="2"/>
  <c r="BH29" i="2"/>
  <c r="BC29" i="2"/>
  <c r="BK29" i="2"/>
  <c r="D37" i="2"/>
  <c r="BG43" i="2"/>
  <c r="BB43" i="2"/>
  <c r="BI43" i="2"/>
  <c r="BE43" i="2"/>
  <c r="BD43" i="2"/>
  <c r="BI46" i="2"/>
  <c r="BE46" i="2"/>
  <c r="BG46" i="2"/>
  <c r="BB46" i="2"/>
  <c r="BJ46" i="2"/>
  <c r="BD46" i="2"/>
  <c r="BA78" i="2"/>
  <c r="BD78" i="2"/>
  <c r="BH78" i="2"/>
  <c r="BG78" i="2"/>
  <c r="BB78" i="2"/>
  <c r="BF78" i="2"/>
  <c r="BE12" i="2"/>
  <c r="BI25" i="2"/>
  <c r="BE25" i="2"/>
  <c r="BB25" i="2"/>
  <c r="U25" i="2" s="1"/>
  <c r="BJ25" i="2"/>
  <c r="BH25" i="2"/>
  <c r="BC25" i="2"/>
  <c r="BK25" i="2"/>
  <c r="U28" i="2"/>
  <c r="BF29" i="2"/>
  <c r="BI33" i="2"/>
  <c r="BE33" i="2"/>
  <c r="BB33" i="2"/>
  <c r="U33" i="2" s="1"/>
  <c r="BJ33" i="2"/>
  <c r="BH33" i="2"/>
  <c r="BC33" i="2"/>
  <c r="BK33" i="2"/>
  <c r="U36" i="2"/>
  <c r="BG44" i="2"/>
  <c r="BI51" i="2"/>
  <c r="BG54" i="2"/>
  <c r="BA76" i="2"/>
  <c r="T76" i="2" s="1"/>
  <c r="BI23" i="2"/>
  <c r="BE23" i="2"/>
  <c r="BF23" i="2"/>
  <c r="BK23" i="2"/>
  <c r="BI27" i="2"/>
  <c r="BE27" i="2"/>
  <c r="BF27" i="2"/>
  <c r="BK27" i="2"/>
  <c r="BI31" i="2"/>
  <c r="BE31" i="2"/>
  <c r="BF31" i="2"/>
  <c r="BK31" i="2"/>
  <c r="BI35" i="2"/>
  <c r="BE35" i="2"/>
  <c r="BF35" i="2"/>
  <c r="BK35" i="2"/>
  <c r="BJ42" i="2"/>
  <c r="BB42" i="2"/>
  <c r="BE42" i="2"/>
  <c r="BI42" i="2"/>
  <c r="BD49" i="2"/>
  <c r="W49" i="2" s="1"/>
  <c r="BI49" i="2"/>
  <c r="BD53" i="2"/>
  <c r="W53" i="2" s="1"/>
  <c r="BI53" i="2"/>
  <c r="BG86" i="2"/>
  <c r="BG94" i="2"/>
  <c r="E105" i="2"/>
  <c r="BC116" i="2"/>
  <c r="BA116" i="2"/>
  <c r="AZ116" i="2"/>
  <c r="S116" i="2" s="1"/>
  <c r="BE116" i="2"/>
  <c r="BD124" i="2"/>
  <c r="BC124" i="2"/>
  <c r="BA124" i="2"/>
  <c r="AZ124" i="2"/>
  <c r="BD127" i="2"/>
  <c r="AZ127" i="2"/>
  <c r="BC127" i="2"/>
  <c r="BD128" i="2"/>
  <c r="AZ128" i="2"/>
  <c r="BC128" i="2"/>
  <c r="BD129" i="2"/>
  <c r="AZ129" i="2"/>
  <c r="BC129" i="2"/>
  <c r="BD130" i="2"/>
  <c r="AZ130" i="2"/>
  <c r="S130" i="2" s="1"/>
  <c r="BC130" i="2"/>
  <c r="BD131" i="2"/>
  <c r="AZ131" i="2"/>
  <c r="BC131" i="2"/>
  <c r="BD132" i="2"/>
  <c r="AZ132" i="2"/>
  <c r="BC132" i="2"/>
  <c r="BD133" i="2"/>
  <c r="AZ133" i="2"/>
  <c r="BC133" i="2"/>
  <c r="BD134" i="2"/>
  <c r="AZ134" i="2"/>
  <c r="S134" i="2" s="1"/>
  <c r="BC134" i="2"/>
  <c r="BD135" i="2"/>
  <c r="AZ135" i="2"/>
  <c r="BC135" i="2"/>
  <c r="BE139" i="2"/>
  <c r="BA139" i="2"/>
  <c r="BA167" i="2"/>
  <c r="Q167" i="2" s="1"/>
  <c r="BE167" i="2"/>
  <c r="BA169" i="2"/>
  <c r="Q169" i="2" s="1"/>
  <c r="BE169" i="2"/>
  <c r="BA171" i="2"/>
  <c r="Q171" i="2" s="1"/>
  <c r="BE171" i="2"/>
  <c r="BB23" i="2"/>
  <c r="BI24" i="2"/>
  <c r="BE24" i="2"/>
  <c r="U24" i="2" s="1"/>
  <c r="BF24" i="2"/>
  <c r="BK24" i="2"/>
  <c r="BC26" i="2"/>
  <c r="U26" i="2" s="1"/>
  <c r="BB27" i="2"/>
  <c r="BI28" i="2"/>
  <c r="BE28" i="2"/>
  <c r="BF28" i="2"/>
  <c r="BK28" i="2"/>
  <c r="BC30" i="2"/>
  <c r="U30" i="2" s="1"/>
  <c r="BB31" i="2"/>
  <c r="U31" i="2" s="1"/>
  <c r="BI32" i="2"/>
  <c r="BE32" i="2"/>
  <c r="U32" i="2" s="1"/>
  <c r="BF32" i="2"/>
  <c r="BK32" i="2"/>
  <c r="BC34" i="2"/>
  <c r="BB35" i="2"/>
  <c r="U35" i="2" s="1"/>
  <c r="BI36" i="2"/>
  <c r="BE36" i="2"/>
  <c r="BF36" i="2"/>
  <c r="BK36" i="2"/>
  <c r="V44" i="2"/>
  <c r="BE44" i="2" s="1"/>
  <c r="BI45" i="2"/>
  <c r="BE45" i="2"/>
  <c r="W45" i="2" s="1"/>
  <c r="BD48" i="2"/>
  <c r="W48" i="2" s="1"/>
  <c r="BI48" i="2"/>
  <c r="BE49" i="2"/>
  <c r="BJ49" i="2"/>
  <c r="BB50" i="2"/>
  <c r="BD52" i="2"/>
  <c r="W52" i="2" s="1"/>
  <c r="BI52" i="2"/>
  <c r="BE53" i="2"/>
  <c r="BJ53" i="2"/>
  <c r="BF54" i="2"/>
  <c r="BD77" i="2"/>
  <c r="T77" i="2" s="1"/>
  <c r="BH77" i="2"/>
  <c r="BB80" i="2"/>
  <c r="BB82" i="2"/>
  <c r="T82" i="2" s="1"/>
  <c r="BF82" i="2"/>
  <c r="BA84" i="2"/>
  <c r="BG84" i="2"/>
  <c r="BD84" i="2"/>
  <c r="BD86" i="2"/>
  <c r="BH86" i="2"/>
  <c r="BB88" i="2"/>
  <c r="BB90" i="2"/>
  <c r="T90" i="2" s="1"/>
  <c r="BF90" i="2"/>
  <c r="BA92" i="2"/>
  <c r="BG92" i="2"/>
  <c r="BD92" i="2"/>
  <c r="BD94" i="2"/>
  <c r="BH94" i="2"/>
  <c r="BB96" i="2"/>
  <c r="BA100" i="2"/>
  <c r="T100" i="2" s="1"/>
  <c r="BG100" i="2"/>
  <c r="BF100" i="2"/>
  <c r="BB100" i="2"/>
  <c r="S117" i="2"/>
  <c r="BC118" i="2"/>
  <c r="BA118" i="2"/>
  <c r="AZ118" i="2"/>
  <c r="S118" i="2" s="1"/>
  <c r="BA127" i="2"/>
  <c r="BA128" i="2"/>
  <c r="BA129" i="2"/>
  <c r="BA130" i="2"/>
  <c r="BA131" i="2"/>
  <c r="BA132" i="2"/>
  <c r="BA133" i="2"/>
  <c r="BA134" i="2"/>
  <c r="BA135" i="2"/>
  <c r="BE140" i="2"/>
  <c r="BA140" i="2"/>
  <c r="BA183" i="2"/>
  <c r="Q183" i="2" s="1"/>
  <c r="BE183" i="2"/>
  <c r="BA185" i="2"/>
  <c r="Q185" i="2" s="1"/>
  <c r="BE185" i="2"/>
  <c r="BA187" i="2"/>
  <c r="Q187" i="2" s="1"/>
  <c r="BE187" i="2"/>
  <c r="BF199" i="2"/>
  <c r="BB199" i="2"/>
  <c r="T86" i="2"/>
  <c r="T94" i="2"/>
  <c r="BA104" i="2"/>
  <c r="T104" i="2" s="1"/>
  <c r="BG104" i="2"/>
  <c r="BF104" i="2"/>
  <c r="BB104" i="2"/>
  <c r="BA110" i="2"/>
  <c r="AZ110" i="2"/>
  <c r="S110" i="2" s="1"/>
  <c r="BD110" i="2"/>
  <c r="BA111" i="2"/>
  <c r="AZ111" i="2"/>
  <c r="S111" i="2" s="1"/>
  <c r="BD111" i="2"/>
  <c r="BA114" i="2"/>
  <c r="AZ114" i="2"/>
  <c r="BD114" i="2"/>
  <c r="BA115" i="2"/>
  <c r="AZ115" i="2"/>
  <c r="S115" i="2" s="1"/>
  <c r="BD115" i="2"/>
  <c r="BC120" i="2"/>
  <c r="BA120" i="2"/>
  <c r="AZ120" i="2"/>
  <c r="S120" i="2" s="1"/>
  <c r="BA199" i="2"/>
  <c r="BE199" i="2"/>
  <c r="BJ23" i="2"/>
  <c r="BI26" i="2"/>
  <c r="BE26" i="2"/>
  <c r="BF26" i="2"/>
  <c r="BK26" i="2"/>
  <c r="BJ27" i="2"/>
  <c r="BI30" i="2"/>
  <c r="BE30" i="2"/>
  <c r="BF30" i="2"/>
  <c r="BK30" i="2"/>
  <c r="BJ31" i="2"/>
  <c r="BI34" i="2"/>
  <c r="BE34" i="2"/>
  <c r="BF34" i="2"/>
  <c r="U34" i="2" s="1"/>
  <c r="BK34" i="2"/>
  <c r="BJ35" i="2"/>
  <c r="BD42" i="2"/>
  <c r="BD50" i="2"/>
  <c r="BI50" i="2"/>
  <c r="BC54" i="2"/>
  <c r="W54" i="2" s="1"/>
  <c r="K105" i="2"/>
  <c r="BE78" i="2"/>
  <c r="BA80" i="2"/>
  <c r="BG80" i="2"/>
  <c r="BD80" i="2"/>
  <c r="BD82" i="2"/>
  <c r="BH82" i="2"/>
  <c r="BB86" i="2"/>
  <c r="BF86" i="2"/>
  <c r="BA88" i="2"/>
  <c r="T88" i="2" s="1"/>
  <c r="BG88" i="2"/>
  <c r="BD88" i="2"/>
  <c r="BD90" i="2"/>
  <c r="BH90" i="2"/>
  <c r="BB94" i="2"/>
  <c r="BF94" i="2"/>
  <c r="BA96" i="2"/>
  <c r="T96" i="2" s="1"/>
  <c r="BG96" i="2"/>
  <c r="BF96" i="2"/>
  <c r="BD96" i="2"/>
  <c r="BH104" i="2"/>
  <c r="S109" i="2"/>
  <c r="S113" i="2"/>
  <c r="BD116" i="2"/>
  <c r="S121" i="2"/>
  <c r="BC122" i="2"/>
  <c r="BA122" i="2"/>
  <c r="AZ122" i="2"/>
  <c r="S122" i="2" s="1"/>
  <c r="BA151" i="2"/>
  <c r="Q151" i="2" s="1"/>
  <c r="BE151" i="2"/>
  <c r="BA153" i="2"/>
  <c r="Q153" i="2" s="1"/>
  <c r="BE153" i="2"/>
  <c r="BA155" i="2"/>
  <c r="Q155" i="2" s="1"/>
  <c r="BE155" i="2"/>
  <c r="BD98" i="2"/>
  <c r="T98" i="2" s="1"/>
  <c r="BH98" i="2"/>
  <c r="BD102" i="2"/>
  <c r="T102" i="2" s="1"/>
  <c r="BH102" i="2"/>
  <c r="BC109" i="2"/>
  <c r="BC113" i="2"/>
  <c r="BD125" i="2"/>
  <c r="AZ125" i="2"/>
  <c r="BA125" i="2"/>
  <c r="Q201" i="2"/>
  <c r="BD11" i="2"/>
  <c r="U11" i="2" s="1"/>
  <c r="BD13" i="2"/>
  <c r="BE22" i="2"/>
  <c r="U22" i="2" s="1"/>
  <c r="BH79" i="2"/>
  <c r="BD109" i="2"/>
  <c r="BC112" i="2"/>
  <c r="BD113" i="2"/>
  <c r="BD117" i="2"/>
  <c r="BD119" i="2"/>
  <c r="BD121" i="2"/>
  <c r="BD123" i="2"/>
  <c r="BA145" i="2"/>
  <c r="Q145" i="2" s="1"/>
  <c r="BE145" i="2"/>
  <c r="BA161" i="2"/>
  <c r="Q161" i="2" s="1"/>
  <c r="BE161" i="2"/>
  <c r="BA177" i="2"/>
  <c r="Q177" i="2" s="1"/>
  <c r="BE177" i="2"/>
  <c r="BA193" i="2"/>
  <c r="Q193" i="2" s="1"/>
  <c r="BE193" i="2"/>
  <c r="D200" i="2"/>
  <c r="BD126" i="2"/>
  <c r="AZ126" i="2"/>
  <c r="S126" i="2" s="1"/>
  <c r="BC126" i="2"/>
  <c r="Q149" i="2"/>
  <c r="Q157" i="2"/>
  <c r="Q165" i="2"/>
  <c r="Q173" i="2"/>
  <c r="Q181" i="2"/>
  <c r="Q189" i="2"/>
  <c r="Q197" i="2"/>
  <c r="D198" i="2"/>
  <c r="BF201" i="2"/>
  <c r="P228" i="1"/>
  <c r="O228" i="1"/>
  <c r="N228" i="1"/>
  <c r="M228" i="1"/>
  <c r="L228" i="1"/>
  <c r="K228" i="1"/>
  <c r="J228" i="1"/>
  <c r="I228" i="1"/>
  <c r="H228" i="1"/>
  <c r="G228" i="1"/>
  <c r="F228" i="1"/>
  <c r="E228" i="1"/>
  <c r="P227" i="1"/>
  <c r="O227" i="1"/>
  <c r="N227" i="1"/>
  <c r="M227" i="1"/>
  <c r="L227" i="1"/>
  <c r="K227" i="1"/>
  <c r="J227" i="1"/>
  <c r="I227" i="1"/>
  <c r="H227" i="1"/>
  <c r="G227" i="1"/>
  <c r="F227" i="1"/>
  <c r="E227" i="1"/>
  <c r="P226" i="1"/>
  <c r="O226" i="1"/>
  <c r="N226" i="1"/>
  <c r="M226" i="1"/>
  <c r="L226" i="1"/>
  <c r="K226" i="1"/>
  <c r="J226" i="1"/>
  <c r="I226" i="1"/>
  <c r="H226" i="1"/>
  <c r="G226" i="1"/>
  <c r="F226" i="1"/>
  <c r="E226" i="1"/>
  <c r="P225" i="1"/>
  <c r="O225" i="1"/>
  <c r="N225" i="1"/>
  <c r="M225" i="1"/>
  <c r="L225" i="1"/>
  <c r="K225" i="1"/>
  <c r="J225" i="1"/>
  <c r="I225" i="1"/>
  <c r="H225" i="1"/>
  <c r="G225" i="1"/>
  <c r="F225" i="1"/>
  <c r="E225" i="1"/>
  <c r="P224" i="1"/>
  <c r="O224" i="1"/>
  <c r="N224" i="1"/>
  <c r="M224" i="1"/>
  <c r="L224" i="1"/>
  <c r="K224" i="1"/>
  <c r="J224" i="1"/>
  <c r="I224" i="1"/>
  <c r="H224" i="1"/>
  <c r="G224" i="1"/>
  <c r="F224" i="1"/>
  <c r="E224" i="1"/>
  <c r="P223" i="1"/>
  <c r="O223" i="1"/>
  <c r="N223" i="1"/>
  <c r="M223" i="1"/>
  <c r="L223" i="1"/>
  <c r="K223" i="1"/>
  <c r="J223" i="1"/>
  <c r="I223" i="1"/>
  <c r="H223" i="1"/>
  <c r="G223" i="1"/>
  <c r="F223" i="1"/>
  <c r="E223" i="1"/>
  <c r="E219" i="1"/>
  <c r="D219" i="1"/>
  <c r="C219" i="1"/>
  <c r="B219" i="1"/>
  <c r="E218" i="1"/>
  <c r="D218" i="1"/>
  <c r="C218" i="1"/>
  <c r="B218" i="1"/>
  <c r="E217" i="1"/>
  <c r="D217" i="1"/>
  <c r="C217" i="1"/>
  <c r="B217" i="1"/>
  <c r="C216" i="1"/>
  <c r="B216" i="1"/>
  <c r="N210" i="1"/>
  <c r="M210" i="1"/>
  <c r="L210" i="1"/>
  <c r="K210" i="1"/>
  <c r="J210" i="1"/>
  <c r="I210" i="1"/>
  <c r="H210" i="1"/>
  <c r="G210" i="1"/>
  <c r="F210" i="1"/>
  <c r="E210" i="1"/>
  <c r="N209" i="1"/>
  <c r="M209" i="1"/>
  <c r="L209" i="1"/>
  <c r="K209" i="1"/>
  <c r="J209" i="1"/>
  <c r="I209" i="1"/>
  <c r="H209" i="1"/>
  <c r="G209" i="1"/>
  <c r="F209" i="1"/>
  <c r="E209" i="1"/>
  <c r="N208" i="1"/>
  <c r="M208" i="1"/>
  <c r="L208" i="1"/>
  <c r="K208" i="1"/>
  <c r="J208" i="1"/>
  <c r="I208" i="1"/>
  <c r="H208" i="1"/>
  <c r="G208" i="1"/>
  <c r="F208" i="1"/>
  <c r="E208" i="1"/>
  <c r="N207" i="1"/>
  <c r="M207" i="1"/>
  <c r="L207" i="1"/>
  <c r="K207" i="1"/>
  <c r="J207" i="1"/>
  <c r="I207" i="1"/>
  <c r="H207" i="1"/>
  <c r="G207" i="1"/>
  <c r="F207" i="1"/>
  <c r="E207" i="1"/>
  <c r="N206" i="1"/>
  <c r="M206" i="1"/>
  <c r="L206" i="1"/>
  <c r="K206" i="1"/>
  <c r="J206" i="1"/>
  <c r="I206" i="1"/>
  <c r="H206" i="1"/>
  <c r="G206" i="1"/>
  <c r="F206" i="1"/>
  <c r="E206" i="1"/>
  <c r="N205" i="1"/>
  <c r="M205" i="1"/>
  <c r="L205" i="1"/>
  <c r="K205" i="1"/>
  <c r="J205" i="1"/>
  <c r="I205" i="1"/>
  <c r="H205" i="1"/>
  <c r="G205" i="1"/>
  <c r="F205" i="1"/>
  <c r="E205" i="1"/>
  <c r="P197" i="1"/>
  <c r="O197" i="1"/>
  <c r="N197" i="1"/>
  <c r="M197" i="1"/>
  <c r="L197" i="1"/>
  <c r="K197" i="1"/>
  <c r="J197" i="1"/>
  <c r="I197" i="1"/>
  <c r="H197" i="1"/>
  <c r="G197" i="1"/>
  <c r="F197" i="1"/>
  <c r="E197" i="1"/>
  <c r="P196" i="1"/>
  <c r="O196" i="1"/>
  <c r="N196" i="1"/>
  <c r="M196" i="1"/>
  <c r="L196" i="1"/>
  <c r="K196" i="1"/>
  <c r="J196" i="1"/>
  <c r="I196" i="1"/>
  <c r="H196" i="1"/>
  <c r="G196" i="1"/>
  <c r="F196" i="1"/>
  <c r="E196" i="1"/>
  <c r="P195" i="1"/>
  <c r="O195" i="1"/>
  <c r="N195" i="1"/>
  <c r="M195" i="1"/>
  <c r="L195" i="1"/>
  <c r="K195" i="1"/>
  <c r="J195" i="1"/>
  <c r="I195" i="1"/>
  <c r="H195" i="1"/>
  <c r="G195" i="1"/>
  <c r="F195" i="1"/>
  <c r="E195" i="1"/>
  <c r="P194" i="1"/>
  <c r="O194" i="1"/>
  <c r="N194" i="1"/>
  <c r="M194" i="1"/>
  <c r="L194" i="1"/>
  <c r="K194" i="1"/>
  <c r="J194" i="1"/>
  <c r="I194" i="1"/>
  <c r="H194" i="1"/>
  <c r="G194" i="1"/>
  <c r="F194" i="1"/>
  <c r="E194" i="1"/>
  <c r="P193" i="1"/>
  <c r="O193" i="1"/>
  <c r="N193" i="1"/>
  <c r="M193" i="1"/>
  <c r="L193" i="1"/>
  <c r="K193" i="1"/>
  <c r="J193" i="1"/>
  <c r="I193" i="1"/>
  <c r="H193" i="1"/>
  <c r="G193" i="1"/>
  <c r="F193" i="1"/>
  <c r="E193" i="1"/>
  <c r="P192" i="1"/>
  <c r="O192" i="1"/>
  <c r="N192" i="1"/>
  <c r="M192" i="1"/>
  <c r="L192" i="1"/>
  <c r="K192" i="1"/>
  <c r="J192" i="1"/>
  <c r="I192" i="1"/>
  <c r="H192" i="1"/>
  <c r="G192" i="1"/>
  <c r="F192" i="1"/>
  <c r="E192" i="1"/>
  <c r="P191" i="1"/>
  <c r="O191" i="1"/>
  <c r="N191" i="1"/>
  <c r="M191" i="1"/>
  <c r="L191" i="1"/>
  <c r="K191" i="1"/>
  <c r="J191" i="1"/>
  <c r="I191" i="1"/>
  <c r="H191" i="1"/>
  <c r="G191" i="1"/>
  <c r="F191" i="1"/>
  <c r="E191" i="1"/>
  <c r="P190" i="1"/>
  <c r="O190" i="1"/>
  <c r="N190" i="1"/>
  <c r="M190" i="1"/>
  <c r="L190" i="1"/>
  <c r="K190" i="1"/>
  <c r="J190" i="1"/>
  <c r="I190" i="1"/>
  <c r="H190" i="1"/>
  <c r="G190" i="1"/>
  <c r="F190" i="1"/>
  <c r="E190" i="1"/>
  <c r="P189" i="1"/>
  <c r="O189" i="1"/>
  <c r="N189" i="1"/>
  <c r="M189" i="1"/>
  <c r="L189" i="1"/>
  <c r="K189" i="1"/>
  <c r="J189" i="1"/>
  <c r="I189" i="1"/>
  <c r="H189" i="1"/>
  <c r="G189" i="1"/>
  <c r="F189" i="1"/>
  <c r="E189" i="1"/>
  <c r="P188" i="1"/>
  <c r="O188" i="1"/>
  <c r="N188" i="1"/>
  <c r="M188" i="1"/>
  <c r="L188" i="1"/>
  <c r="K188" i="1"/>
  <c r="J188" i="1"/>
  <c r="I188" i="1"/>
  <c r="H188" i="1"/>
  <c r="G188" i="1"/>
  <c r="F188" i="1"/>
  <c r="E188" i="1"/>
  <c r="P187" i="1"/>
  <c r="O187" i="1"/>
  <c r="N187" i="1"/>
  <c r="M187" i="1"/>
  <c r="L187" i="1"/>
  <c r="K187" i="1"/>
  <c r="J187" i="1"/>
  <c r="I187" i="1"/>
  <c r="H187" i="1"/>
  <c r="G187" i="1"/>
  <c r="F187" i="1"/>
  <c r="E187" i="1"/>
  <c r="P186" i="1"/>
  <c r="O186" i="1"/>
  <c r="N186" i="1"/>
  <c r="M186" i="1"/>
  <c r="L186" i="1"/>
  <c r="K186" i="1"/>
  <c r="J186" i="1"/>
  <c r="I186" i="1"/>
  <c r="H186" i="1"/>
  <c r="G186" i="1"/>
  <c r="F186" i="1"/>
  <c r="E186" i="1"/>
  <c r="P185" i="1"/>
  <c r="O185" i="1"/>
  <c r="N185" i="1"/>
  <c r="M185" i="1"/>
  <c r="L185" i="1"/>
  <c r="K185" i="1"/>
  <c r="J185" i="1"/>
  <c r="I185" i="1"/>
  <c r="H185" i="1"/>
  <c r="G185" i="1"/>
  <c r="F185" i="1"/>
  <c r="E185" i="1"/>
  <c r="P184" i="1"/>
  <c r="O184" i="1"/>
  <c r="N184" i="1"/>
  <c r="M184" i="1"/>
  <c r="L184" i="1"/>
  <c r="K184" i="1"/>
  <c r="J184" i="1"/>
  <c r="I184" i="1"/>
  <c r="H184" i="1"/>
  <c r="G184" i="1"/>
  <c r="F184" i="1"/>
  <c r="E184" i="1"/>
  <c r="P183" i="1"/>
  <c r="O183" i="1"/>
  <c r="N183" i="1"/>
  <c r="M183" i="1"/>
  <c r="L183" i="1"/>
  <c r="K183" i="1"/>
  <c r="J183" i="1"/>
  <c r="I183" i="1"/>
  <c r="H183" i="1"/>
  <c r="G183" i="1"/>
  <c r="F183" i="1"/>
  <c r="E183" i="1"/>
  <c r="P182" i="1"/>
  <c r="O182" i="1"/>
  <c r="N182" i="1"/>
  <c r="M182" i="1"/>
  <c r="L182" i="1"/>
  <c r="K182" i="1"/>
  <c r="J182" i="1"/>
  <c r="I182" i="1"/>
  <c r="H182" i="1"/>
  <c r="G182" i="1"/>
  <c r="F182" i="1"/>
  <c r="E182" i="1"/>
  <c r="P181" i="1"/>
  <c r="O181" i="1"/>
  <c r="N181" i="1"/>
  <c r="M181" i="1"/>
  <c r="L181" i="1"/>
  <c r="K181" i="1"/>
  <c r="J181" i="1"/>
  <c r="I181" i="1"/>
  <c r="H181" i="1"/>
  <c r="G181" i="1"/>
  <c r="F181" i="1"/>
  <c r="E181" i="1"/>
  <c r="P180" i="1"/>
  <c r="O180" i="1"/>
  <c r="N180" i="1"/>
  <c r="M180" i="1"/>
  <c r="L180" i="1"/>
  <c r="K180" i="1"/>
  <c r="J180" i="1"/>
  <c r="I180" i="1"/>
  <c r="H180" i="1"/>
  <c r="G180" i="1"/>
  <c r="F180" i="1"/>
  <c r="E180" i="1"/>
  <c r="P179" i="1"/>
  <c r="O179" i="1"/>
  <c r="N179" i="1"/>
  <c r="M179" i="1"/>
  <c r="L179" i="1"/>
  <c r="K179" i="1"/>
  <c r="J179" i="1"/>
  <c r="I179" i="1"/>
  <c r="H179" i="1"/>
  <c r="G179" i="1"/>
  <c r="F179" i="1"/>
  <c r="E179" i="1"/>
  <c r="P178" i="1"/>
  <c r="O178" i="1"/>
  <c r="N178" i="1"/>
  <c r="M178" i="1"/>
  <c r="L178" i="1"/>
  <c r="K178" i="1"/>
  <c r="J178" i="1"/>
  <c r="I178" i="1"/>
  <c r="H178" i="1"/>
  <c r="G178" i="1"/>
  <c r="F178" i="1"/>
  <c r="E178" i="1"/>
  <c r="P177" i="1"/>
  <c r="O177" i="1"/>
  <c r="N177" i="1"/>
  <c r="M177" i="1"/>
  <c r="L177" i="1"/>
  <c r="K177" i="1"/>
  <c r="J177" i="1"/>
  <c r="I177" i="1"/>
  <c r="H177" i="1"/>
  <c r="G177" i="1"/>
  <c r="F177" i="1"/>
  <c r="E177" i="1"/>
  <c r="P176" i="1"/>
  <c r="O176" i="1"/>
  <c r="N176" i="1"/>
  <c r="M176" i="1"/>
  <c r="L176" i="1"/>
  <c r="K176" i="1"/>
  <c r="J176" i="1"/>
  <c r="I176" i="1"/>
  <c r="H176" i="1"/>
  <c r="G176" i="1"/>
  <c r="F176" i="1"/>
  <c r="E176" i="1"/>
  <c r="P175" i="1"/>
  <c r="O175" i="1"/>
  <c r="N175" i="1"/>
  <c r="M175" i="1"/>
  <c r="L175" i="1"/>
  <c r="K175" i="1"/>
  <c r="J175" i="1"/>
  <c r="I175" i="1"/>
  <c r="H175" i="1"/>
  <c r="G175" i="1"/>
  <c r="F175" i="1"/>
  <c r="E175" i="1"/>
  <c r="P174" i="1"/>
  <c r="O174" i="1"/>
  <c r="N174" i="1"/>
  <c r="M174" i="1"/>
  <c r="L174" i="1"/>
  <c r="K174" i="1"/>
  <c r="J174" i="1"/>
  <c r="I174" i="1"/>
  <c r="H174" i="1"/>
  <c r="G174" i="1"/>
  <c r="F174" i="1"/>
  <c r="E174" i="1"/>
  <c r="P173" i="1"/>
  <c r="O173" i="1"/>
  <c r="N173" i="1"/>
  <c r="M173" i="1"/>
  <c r="L173" i="1"/>
  <c r="K173" i="1"/>
  <c r="J173" i="1"/>
  <c r="I173" i="1"/>
  <c r="H173" i="1"/>
  <c r="G173" i="1"/>
  <c r="F173" i="1"/>
  <c r="E173" i="1"/>
  <c r="P172" i="1"/>
  <c r="O172" i="1"/>
  <c r="N172" i="1"/>
  <c r="M172" i="1"/>
  <c r="L172" i="1"/>
  <c r="K172" i="1"/>
  <c r="J172" i="1"/>
  <c r="I172" i="1"/>
  <c r="H172" i="1"/>
  <c r="G172" i="1"/>
  <c r="F172" i="1"/>
  <c r="E172" i="1"/>
  <c r="P171" i="1"/>
  <c r="O171" i="1"/>
  <c r="N171" i="1"/>
  <c r="M171" i="1"/>
  <c r="L171" i="1"/>
  <c r="K171" i="1"/>
  <c r="J171" i="1"/>
  <c r="I171" i="1"/>
  <c r="H171" i="1"/>
  <c r="G171" i="1"/>
  <c r="F171" i="1"/>
  <c r="E171" i="1"/>
  <c r="P170" i="1"/>
  <c r="O170" i="1"/>
  <c r="N170" i="1"/>
  <c r="M170" i="1"/>
  <c r="L170" i="1"/>
  <c r="K170" i="1"/>
  <c r="J170" i="1"/>
  <c r="I170" i="1"/>
  <c r="H170" i="1"/>
  <c r="G170" i="1"/>
  <c r="F170" i="1"/>
  <c r="E170" i="1"/>
  <c r="P169" i="1"/>
  <c r="O169" i="1"/>
  <c r="N169" i="1"/>
  <c r="M169" i="1"/>
  <c r="L169" i="1"/>
  <c r="K169" i="1"/>
  <c r="J169" i="1"/>
  <c r="I169" i="1"/>
  <c r="H169" i="1"/>
  <c r="G169" i="1"/>
  <c r="F169" i="1"/>
  <c r="E169" i="1"/>
  <c r="P168" i="1"/>
  <c r="O168" i="1"/>
  <c r="N168" i="1"/>
  <c r="M168" i="1"/>
  <c r="L168" i="1"/>
  <c r="K168" i="1"/>
  <c r="J168" i="1"/>
  <c r="I168" i="1"/>
  <c r="H168" i="1"/>
  <c r="G168" i="1"/>
  <c r="F168" i="1"/>
  <c r="E168" i="1"/>
  <c r="P167" i="1"/>
  <c r="O167" i="1"/>
  <c r="N167" i="1"/>
  <c r="M167" i="1"/>
  <c r="L167" i="1"/>
  <c r="K167" i="1"/>
  <c r="J167" i="1"/>
  <c r="I167" i="1"/>
  <c r="H167" i="1"/>
  <c r="G167" i="1"/>
  <c r="F167" i="1"/>
  <c r="E167" i="1"/>
  <c r="P166" i="1"/>
  <c r="O166" i="1"/>
  <c r="N166" i="1"/>
  <c r="M166" i="1"/>
  <c r="L166" i="1"/>
  <c r="K166" i="1"/>
  <c r="J166" i="1"/>
  <c r="I166" i="1"/>
  <c r="H166" i="1"/>
  <c r="G166" i="1"/>
  <c r="F166" i="1"/>
  <c r="E166" i="1"/>
  <c r="P165" i="1"/>
  <c r="O165" i="1"/>
  <c r="N165" i="1"/>
  <c r="M165" i="1"/>
  <c r="L165" i="1"/>
  <c r="K165" i="1"/>
  <c r="J165" i="1"/>
  <c r="I165" i="1"/>
  <c r="H165" i="1"/>
  <c r="G165" i="1"/>
  <c r="F165" i="1"/>
  <c r="E165" i="1"/>
  <c r="P164" i="1"/>
  <c r="O164" i="1"/>
  <c r="N164" i="1"/>
  <c r="M164" i="1"/>
  <c r="L164" i="1"/>
  <c r="K164" i="1"/>
  <c r="J164" i="1"/>
  <c r="I164" i="1"/>
  <c r="H164" i="1"/>
  <c r="G164" i="1"/>
  <c r="F164" i="1"/>
  <c r="E164" i="1"/>
  <c r="P163" i="1"/>
  <c r="O163" i="1"/>
  <c r="N163" i="1"/>
  <c r="M163" i="1"/>
  <c r="L163" i="1"/>
  <c r="K163" i="1"/>
  <c r="J163" i="1"/>
  <c r="I163" i="1"/>
  <c r="H163" i="1"/>
  <c r="G163" i="1"/>
  <c r="F163" i="1"/>
  <c r="E163" i="1"/>
  <c r="P162" i="1"/>
  <c r="O162" i="1"/>
  <c r="N162" i="1"/>
  <c r="M162" i="1"/>
  <c r="L162" i="1"/>
  <c r="K162" i="1"/>
  <c r="J162" i="1"/>
  <c r="I162" i="1"/>
  <c r="H162" i="1"/>
  <c r="G162" i="1"/>
  <c r="F162" i="1"/>
  <c r="E162" i="1"/>
  <c r="P161" i="1"/>
  <c r="O161" i="1"/>
  <c r="N161" i="1"/>
  <c r="M161" i="1"/>
  <c r="L161" i="1"/>
  <c r="K161" i="1"/>
  <c r="J161" i="1"/>
  <c r="I161" i="1"/>
  <c r="H161" i="1"/>
  <c r="G161" i="1"/>
  <c r="F161" i="1"/>
  <c r="E161" i="1"/>
  <c r="P160" i="1"/>
  <c r="O160" i="1"/>
  <c r="N160" i="1"/>
  <c r="M160" i="1"/>
  <c r="L160" i="1"/>
  <c r="K160" i="1"/>
  <c r="J160" i="1"/>
  <c r="I160" i="1"/>
  <c r="H160" i="1"/>
  <c r="G160" i="1"/>
  <c r="F160" i="1"/>
  <c r="E160" i="1"/>
  <c r="P159" i="1"/>
  <c r="O159" i="1"/>
  <c r="N159" i="1"/>
  <c r="M159" i="1"/>
  <c r="L159" i="1"/>
  <c r="K159" i="1"/>
  <c r="J159" i="1"/>
  <c r="I159" i="1"/>
  <c r="H159" i="1"/>
  <c r="G159" i="1"/>
  <c r="F159" i="1"/>
  <c r="E159" i="1"/>
  <c r="P158" i="1"/>
  <c r="O158" i="1"/>
  <c r="N158" i="1"/>
  <c r="M158" i="1"/>
  <c r="L158" i="1"/>
  <c r="K158" i="1"/>
  <c r="J158" i="1"/>
  <c r="I158" i="1"/>
  <c r="H158" i="1"/>
  <c r="G158" i="1"/>
  <c r="F158" i="1"/>
  <c r="E158" i="1"/>
  <c r="P157" i="1"/>
  <c r="O157" i="1"/>
  <c r="N157" i="1"/>
  <c r="M157" i="1"/>
  <c r="L157" i="1"/>
  <c r="K157" i="1"/>
  <c r="J157" i="1"/>
  <c r="I157" i="1"/>
  <c r="H157" i="1"/>
  <c r="G157" i="1"/>
  <c r="F157" i="1"/>
  <c r="E157" i="1"/>
  <c r="P156" i="1"/>
  <c r="O156" i="1"/>
  <c r="N156" i="1"/>
  <c r="M156" i="1"/>
  <c r="L156" i="1"/>
  <c r="K156" i="1"/>
  <c r="J156" i="1"/>
  <c r="I156" i="1"/>
  <c r="H156" i="1"/>
  <c r="G156" i="1"/>
  <c r="F156" i="1"/>
  <c r="E156" i="1"/>
  <c r="P155" i="1"/>
  <c r="O155" i="1"/>
  <c r="N155" i="1"/>
  <c r="M155" i="1"/>
  <c r="L155" i="1"/>
  <c r="K155" i="1"/>
  <c r="J155" i="1"/>
  <c r="I155" i="1"/>
  <c r="H155" i="1"/>
  <c r="G155" i="1"/>
  <c r="F155" i="1"/>
  <c r="E155" i="1"/>
  <c r="P154" i="1"/>
  <c r="O154" i="1"/>
  <c r="N154" i="1"/>
  <c r="M154" i="1"/>
  <c r="L154" i="1"/>
  <c r="K154" i="1"/>
  <c r="J154" i="1"/>
  <c r="I154" i="1"/>
  <c r="H154" i="1"/>
  <c r="G154" i="1"/>
  <c r="F154" i="1"/>
  <c r="E154" i="1"/>
  <c r="P153" i="1"/>
  <c r="O153" i="1"/>
  <c r="N153" i="1"/>
  <c r="M153" i="1"/>
  <c r="L153" i="1"/>
  <c r="K153" i="1"/>
  <c r="J153" i="1"/>
  <c r="I153" i="1"/>
  <c r="H153" i="1"/>
  <c r="G153" i="1"/>
  <c r="F153" i="1"/>
  <c r="E153" i="1"/>
  <c r="P152" i="1"/>
  <c r="O152" i="1"/>
  <c r="N152" i="1"/>
  <c r="M152" i="1"/>
  <c r="L152" i="1"/>
  <c r="K152" i="1"/>
  <c r="J152" i="1"/>
  <c r="I152" i="1"/>
  <c r="H152" i="1"/>
  <c r="G152" i="1"/>
  <c r="F152" i="1"/>
  <c r="E152" i="1"/>
  <c r="P151" i="1"/>
  <c r="O151" i="1"/>
  <c r="N151" i="1"/>
  <c r="M151" i="1"/>
  <c r="L151" i="1"/>
  <c r="K151" i="1"/>
  <c r="J151" i="1"/>
  <c r="I151" i="1"/>
  <c r="H151" i="1"/>
  <c r="G151" i="1"/>
  <c r="F151" i="1"/>
  <c r="E151" i="1"/>
  <c r="P150" i="1"/>
  <c r="O150" i="1"/>
  <c r="N150" i="1"/>
  <c r="M150" i="1"/>
  <c r="L150" i="1"/>
  <c r="K150" i="1"/>
  <c r="J150" i="1"/>
  <c r="I150" i="1"/>
  <c r="H150" i="1"/>
  <c r="G150" i="1"/>
  <c r="F150" i="1"/>
  <c r="E150" i="1"/>
  <c r="P149" i="1"/>
  <c r="O149" i="1"/>
  <c r="N149" i="1"/>
  <c r="M149" i="1"/>
  <c r="L149" i="1"/>
  <c r="K149" i="1"/>
  <c r="J149" i="1"/>
  <c r="I149" i="1"/>
  <c r="H149" i="1"/>
  <c r="G149" i="1"/>
  <c r="F149" i="1"/>
  <c r="E149" i="1"/>
  <c r="P148" i="1"/>
  <c r="O148" i="1"/>
  <c r="N148" i="1"/>
  <c r="M148" i="1"/>
  <c r="L148" i="1"/>
  <c r="K148" i="1"/>
  <c r="J148" i="1"/>
  <c r="I148" i="1"/>
  <c r="H148" i="1"/>
  <c r="G148" i="1"/>
  <c r="F148" i="1"/>
  <c r="E148" i="1"/>
  <c r="P147" i="1"/>
  <c r="O147" i="1"/>
  <c r="N147" i="1"/>
  <c r="M147" i="1"/>
  <c r="L147" i="1"/>
  <c r="K147" i="1"/>
  <c r="J147" i="1"/>
  <c r="I147" i="1"/>
  <c r="H147" i="1"/>
  <c r="G147" i="1"/>
  <c r="F147" i="1"/>
  <c r="E147" i="1"/>
  <c r="P146" i="1"/>
  <c r="O146" i="1"/>
  <c r="N146" i="1"/>
  <c r="M146" i="1"/>
  <c r="L146" i="1"/>
  <c r="K146" i="1"/>
  <c r="J146" i="1"/>
  <c r="I146" i="1"/>
  <c r="H146" i="1"/>
  <c r="G146" i="1"/>
  <c r="F146" i="1"/>
  <c r="E146" i="1"/>
  <c r="P145" i="1"/>
  <c r="O145" i="1"/>
  <c r="N145" i="1"/>
  <c r="M145" i="1"/>
  <c r="L145" i="1"/>
  <c r="K145" i="1"/>
  <c r="J145" i="1"/>
  <c r="I145" i="1"/>
  <c r="H145" i="1"/>
  <c r="G145" i="1"/>
  <c r="F145" i="1"/>
  <c r="E145" i="1"/>
  <c r="P144" i="1"/>
  <c r="O144" i="1"/>
  <c r="N144" i="1"/>
  <c r="M144" i="1"/>
  <c r="L144" i="1"/>
  <c r="K144" i="1"/>
  <c r="J144" i="1"/>
  <c r="I144" i="1"/>
  <c r="H144" i="1"/>
  <c r="G144" i="1"/>
  <c r="F144" i="1"/>
  <c r="E144" i="1"/>
  <c r="H140" i="1"/>
  <c r="G140" i="1"/>
  <c r="F140" i="1"/>
  <c r="E140" i="1"/>
  <c r="H139" i="1"/>
  <c r="G139" i="1"/>
  <c r="F139" i="1"/>
  <c r="E139" i="1"/>
  <c r="R135" i="1"/>
  <c r="Q135" i="1"/>
  <c r="P135" i="1"/>
  <c r="O135" i="1"/>
  <c r="N135" i="1"/>
  <c r="M135" i="1"/>
  <c r="L135" i="1"/>
  <c r="K135" i="1"/>
  <c r="J135" i="1"/>
  <c r="I135" i="1"/>
  <c r="H135" i="1"/>
  <c r="G135" i="1"/>
  <c r="F135" i="1"/>
  <c r="E135" i="1"/>
  <c r="R134" i="1"/>
  <c r="Q134" i="1"/>
  <c r="P134" i="1"/>
  <c r="O134" i="1"/>
  <c r="N134" i="1"/>
  <c r="M134" i="1"/>
  <c r="L134" i="1"/>
  <c r="K134" i="1"/>
  <c r="J134" i="1"/>
  <c r="I134" i="1"/>
  <c r="H134" i="1"/>
  <c r="G134" i="1"/>
  <c r="F134" i="1"/>
  <c r="E134" i="1"/>
  <c r="R133" i="1"/>
  <c r="Q133" i="1"/>
  <c r="P133" i="1"/>
  <c r="O133" i="1"/>
  <c r="N133" i="1"/>
  <c r="M133" i="1"/>
  <c r="L133" i="1"/>
  <c r="K133" i="1"/>
  <c r="J133" i="1"/>
  <c r="I133" i="1"/>
  <c r="H133" i="1"/>
  <c r="G133" i="1"/>
  <c r="F133" i="1"/>
  <c r="E133" i="1"/>
  <c r="R132" i="1"/>
  <c r="Q132" i="1"/>
  <c r="P132" i="1"/>
  <c r="O132" i="1"/>
  <c r="N132" i="1"/>
  <c r="M132" i="1"/>
  <c r="L132" i="1"/>
  <c r="K132" i="1"/>
  <c r="J132" i="1"/>
  <c r="I132" i="1"/>
  <c r="H132" i="1"/>
  <c r="G132" i="1"/>
  <c r="F132" i="1"/>
  <c r="E132" i="1"/>
  <c r="R131" i="1"/>
  <c r="Q131" i="1"/>
  <c r="P131" i="1"/>
  <c r="O131" i="1"/>
  <c r="N131" i="1"/>
  <c r="M131" i="1"/>
  <c r="L131" i="1"/>
  <c r="K131" i="1"/>
  <c r="J131" i="1"/>
  <c r="I131" i="1"/>
  <c r="H131" i="1"/>
  <c r="G131" i="1"/>
  <c r="F131" i="1"/>
  <c r="E131" i="1"/>
  <c r="R130" i="1"/>
  <c r="Q130" i="1"/>
  <c r="P130" i="1"/>
  <c r="O130" i="1"/>
  <c r="N130" i="1"/>
  <c r="M130" i="1"/>
  <c r="L130" i="1"/>
  <c r="K130" i="1"/>
  <c r="J130" i="1"/>
  <c r="I130" i="1"/>
  <c r="H130" i="1"/>
  <c r="G130" i="1"/>
  <c r="F130" i="1"/>
  <c r="E130" i="1"/>
  <c r="R129" i="1"/>
  <c r="Q129" i="1"/>
  <c r="P129" i="1"/>
  <c r="O129" i="1"/>
  <c r="N129" i="1"/>
  <c r="M129" i="1"/>
  <c r="L129" i="1"/>
  <c r="K129" i="1"/>
  <c r="J129" i="1"/>
  <c r="I129" i="1"/>
  <c r="H129" i="1"/>
  <c r="G129" i="1"/>
  <c r="F129" i="1"/>
  <c r="E129" i="1"/>
  <c r="R128" i="1"/>
  <c r="Q128" i="1"/>
  <c r="P128" i="1"/>
  <c r="O128" i="1"/>
  <c r="N128" i="1"/>
  <c r="M128" i="1"/>
  <c r="L128" i="1"/>
  <c r="K128" i="1"/>
  <c r="J128" i="1"/>
  <c r="I128" i="1"/>
  <c r="H128" i="1"/>
  <c r="G128" i="1"/>
  <c r="F128" i="1"/>
  <c r="E128" i="1"/>
  <c r="R127" i="1"/>
  <c r="Q127" i="1"/>
  <c r="P127" i="1"/>
  <c r="O127" i="1"/>
  <c r="N127" i="1"/>
  <c r="M127" i="1"/>
  <c r="L127" i="1"/>
  <c r="K127" i="1"/>
  <c r="J127" i="1"/>
  <c r="I127" i="1"/>
  <c r="H127" i="1"/>
  <c r="G127" i="1"/>
  <c r="F127" i="1"/>
  <c r="E127" i="1"/>
  <c r="R126" i="1"/>
  <c r="Q126" i="1"/>
  <c r="P126" i="1"/>
  <c r="O126" i="1"/>
  <c r="N126" i="1"/>
  <c r="M126" i="1"/>
  <c r="L126" i="1"/>
  <c r="K126" i="1"/>
  <c r="J126" i="1"/>
  <c r="I126" i="1"/>
  <c r="H126" i="1"/>
  <c r="G126" i="1"/>
  <c r="F126" i="1"/>
  <c r="E126" i="1"/>
  <c r="R125" i="1"/>
  <c r="Q125" i="1"/>
  <c r="P125" i="1"/>
  <c r="O125" i="1"/>
  <c r="N125" i="1"/>
  <c r="M125" i="1"/>
  <c r="L125" i="1"/>
  <c r="K125" i="1"/>
  <c r="J125" i="1"/>
  <c r="I125" i="1"/>
  <c r="H125" i="1"/>
  <c r="G125" i="1"/>
  <c r="F125" i="1"/>
  <c r="E125" i="1"/>
  <c r="R124" i="1"/>
  <c r="Q124" i="1"/>
  <c r="P124" i="1"/>
  <c r="O124" i="1"/>
  <c r="N124" i="1"/>
  <c r="M124" i="1"/>
  <c r="L124" i="1"/>
  <c r="K124" i="1"/>
  <c r="J124" i="1"/>
  <c r="I124" i="1"/>
  <c r="H124" i="1"/>
  <c r="G124" i="1"/>
  <c r="F124" i="1"/>
  <c r="E124" i="1"/>
  <c r="R123" i="1"/>
  <c r="Q123" i="1"/>
  <c r="P123" i="1"/>
  <c r="O123" i="1"/>
  <c r="N123" i="1"/>
  <c r="M123" i="1"/>
  <c r="L123" i="1"/>
  <c r="K123" i="1"/>
  <c r="J123" i="1"/>
  <c r="I123" i="1"/>
  <c r="H123" i="1"/>
  <c r="G123" i="1"/>
  <c r="F123" i="1"/>
  <c r="E123" i="1"/>
  <c r="R122" i="1"/>
  <c r="Q122" i="1"/>
  <c r="P122" i="1"/>
  <c r="O122" i="1"/>
  <c r="N122" i="1"/>
  <c r="M122" i="1"/>
  <c r="L122" i="1"/>
  <c r="K122" i="1"/>
  <c r="J122" i="1"/>
  <c r="I122" i="1"/>
  <c r="H122" i="1"/>
  <c r="G122" i="1"/>
  <c r="F122" i="1"/>
  <c r="E122" i="1"/>
  <c r="R121" i="1"/>
  <c r="Q121" i="1"/>
  <c r="P121" i="1"/>
  <c r="O121" i="1"/>
  <c r="N121" i="1"/>
  <c r="M121" i="1"/>
  <c r="L121" i="1"/>
  <c r="K121" i="1"/>
  <c r="J121" i="1"/>
  <c r="I121" i="1"/>
  <c r="H121" i="1"/>
  <c r="G121" i="1"/>
  <c r="F121" i="1"/>
  <c r="E121" i="1"/>
  <c r="R120" i="1"/>
  <c r="Q120" i="1"/>
  <c r="P120" i="1"/>
  <c r="O120" i="1"/>
  <c r="N120" i="1"/>
  <c r="M120" i="1"/>
  <c r="L120" i="1"/>
  <c r="K120" i="1"/>
  <c r="J120" i="1"/>
  <c r="I120" i="1"/>
  <c r="H120" i="1"/>
  <c r="G120" i="1"/>
  <c r="F120" i="1"/>
  <c r="E120" i="1"/>
  <c r="R119" i="1"/>
  <c r="Q119" i="1"/>
  <c r="P119" i="1"/>
  <c r="O119" i="1"/>
  <c r="N119" i="1"/>
  <c r="M119" i="1"/>
  <c r="L119" i="1"/>
  <c r="K119" i="1"/>
  <c r="J119" i="1"/>
  <c r="I119" i="1"/>
  <c r="H119" i="1"/>
  <c r="G119" i="1"/>
  <c r="F119" i="1"/>
  <c r="E119" i="1"/>
  <c r="R118" i="1"/>
  <c r="Q118" i="1"/>
  <c r="P118" i="1"/>
  <c r="O118" i="1"/>
  <c r="N118" i="1"/>
  <c r="M118" i="1"/>
  <c r="L118" i="1"/>
  <c r="K118" i="1"/>
  <c r="J118" i="1"/>
  <c r="I118" i="1"/>
  <c r="H118" i="1"/>
  <c r="G118" i="1"/>
  <c r="F118" i="1"/>
  <c r="E118" i="1"/>
  <c r="R117" i="1"/>
  <c r="Q117" i="1"/>
  <c r="P117" i="1"/>
  <c r="O117" i="1"/>
  <c r="N117" i="1"/>
  <c r="M117" i="1"/>
  <c r="L117" i="1"/>
  <c r="K117" i="1"/>
  <c r="J117" i="1"/>
  <c r="I117" i="1"/>
  <c r="H117" i="1"/>
  <c r="G117" i="1"/>
  <c r="F117" i="1"/>
  <c r="E117" i="1"/>
  <c r="R116" i="1"/>
  <c r="Q116" i="1"/>
  <c r="P116" i="1"/>
  <c r="O116" i="1"/>
  <c r="N116" i="1"/>
  <c r="M116" i="1"/>
  <c r="L116" i="1"/>
  <c r="K116" i="1"/>
  <c r="J116" i="1"/>
  <c r="I116" i="1"/>
  <c r="H116" i="1"/>
  <c r="G116" i="1"/>
  <c r="F116" i="1"/>
  <c r="E116" i="1"/>
  <c r="R115" i="1"/>
  <c r="Q115" i="1"/>
  <c r="P115" i="1"/>
  <c r="O115" i="1"/>
  <c r="N115" i="1"/>
  <c r="M115" i="1"/>
  <c r="L115" i="1"/>
  <c r="K115" i="1"/>
  <c r="J115" i="1"/>
  <c r="I115" i="1"/>
  <c r="H115" i="1"/>
  <c r="G115" i="1"/>
  <c r="F115" i="1"/>
  <c r="E115" i="1"/>
  <c r="R114" i="1"/>
  <c r="Q114" i="1"/>
  <c r="P114" i="1"/>
  <c r="O114" i="1"/>
  <c r="N114" i="1"/>
  <c r="M114" i="1"/>
  <c r="L114" i="1"/>
  <c r="K114" i="1"/>
  <c r="J114" i="1"/>
  <c r="I114" i="1"/>
  <c r="H114" i="1"/>
  <c r="G114" i="1"/>
  <c r="F114" i="1"/>
  <c r="E114" i="1"/>
  <c r="R113" i="1"/>
  <c r="Q113" i="1"/>
  <c r="P113" i="1"/>
  <c r="O113" i="1"/>
  <c r="N113" i="1"/>
  <c r="M113" i="1"/>
  <c r="L113" i="1"/>
  <c r="K113" i="1"/>
  <c r="J113" i="1"/>
  <c r="I113" i="1"/>
  <c r="H113" i="1"/>
  <c r="G113" i="1"/>
  <c r="F113" i="1"/>
  <c r="E113" i="1"/>
  <c r="R112" i="1"/>
  <c r="Q112" i="1"/>
  <c r="P112" i="1"/>
  <c r="O112" i="1"/>
  <c r="N112" i="1"/>
  <c r="M112" i="1"/>
  <c r="L112" i="1"/>
  <c r="K112" i="1"/>
  <c r="J112" i="1"/>
  <c r="I112" i="1"/>
  <c r="H112" i="1"/>
  <c r="G112" i="1"/>
  <c r="F112" i="1"/>
  <c r="E112" i="1"/>
  <c r="R111" i="1"/>
  <c r="Q111" i="1"/>
  <c r="P111" i="1"/>
  <c r="O111" i="1"/>
  <c r="N111" i="1"/>
  <c r="M111" i="1"/>
  <c r="L111" i="1"/>
  <c r="K111" i="1"/>
  <c r="J111" i="1"/>
  <c r="I111" i="1"/>
  <c r="H111" i="1"/>
  <c r="G111" i="1"/>
  <c r="F111" i="1"/>
  <c r="E111" i="1"/>
  <c r="R110" i="1"/>
  <c r="Q110" i="1"/>
  <c r="P110" i="1"/>
  <c r="O110" i="1"/>
  <c r="N110" i="1"/>
  <c r="M110" i="1"/>
  <c r="L110" i="1"/>
  <c r="K110" i="1"/>
  <c r="J110" i="1"/>
  <c r="I110" i="1"/>
  <c r="H110" i="1"/>
  <c r="G110" i="1"/>
  <c r="F110" i="1"/>
  <c r="E110" i="1"/>
  <c r="R109" i="1"/>
  <c r="Q109" i="1"/>
  <c r="P109" i="1"/>
  <c r="O109" i="1"/>
  <c r="N109" i="1"/>
  <c r="M109" i="1"/>
  <c r="L109" i="1"/>
  <c r="K109" i="1"/>
  <c r="J109" i="1"/>
  <c r="I109" i="1"/>
  <c r="H109" i="1"/>
  <c r="G109" i="1"/>
  <c r="F109" i="1"/>
  <c r="E109" i="1"/>
  <c r="S104" i="1"/>
  <c r="R104" i="1"/>
  <c r="Q104" i="1"/>
  <c r="P104" i="1"/>
  <c r="O104" i="1"/>
  <c r="N104" i="1"/>
  <c r="M104" i="1"/>
  <c r="L104" i="1"/>
  <c r="K104" i="1"/>
  <c r="J104" i="1"/>
  <c r="I104" i="1"/>
  <c r="H104" i="1"/>
  <c r="G104" i="1"/>
  <c r="F104" i="1"/>
  <c r="E104" i="1"/>
  <c r="S103" i="1"/>
  <c r="R103" i="1"/>
  <c r="Q103" i="1"/>
  <c r="P103" i="1"/>
  <c r="O103" i="1"/>
  <c r="N103" i="1"/>
  <c r="M103" i="1"/>
  <c r="L103" i="1"/>
  <c r="K103" i="1"/>
  <c r="J103" i="1"/>
  <c r="I103" i="1"/>
  <c r="H103" i="1"/>
  <c r="G103" i="1"/>
  <c r="F103" i="1"/>
  <c r="E103" i="1"/>
  <c r="S102" i="1"/>
  <c r="R102" i="1"/>
  <c r="Q102" i="1"/>
  <c r="P102" i="1"/>
  <c r="O102" i="1"/>
  <c r="N102" i="1"/>
  <c r="M102" i="1"/>
  <c r="L102" i="1"/>
  <c r="K102" i="1"/>
  <c r="J102" i="1"/>
  <c r="I102" i="1"/>
  <c r="H102" i="1"/>
  <c r="G102" i="1"/>
  <c r="F102" i="1"/>
  <c r="E102" i="1"/>
  <c r="S101" i="1"/>
  <c r="R101" i="1"/>
  <c r="Q101" i="1"/>
  <c r="P101" i="1"/>
  <c r="O101" i="1"/>
  <c r="N101" i="1"/>
  <c r="M101" i="1"/>
  <c r="L101" i="1"/>
  <c r="K101" i="1"/>
  <c r="J101" i="1"/>
  <c r="I101" i="1"/>
  <c r="H101" i="1"/>
  <c r="G101" i="1"/>
  <c r="F101" i="1"/>
  <c r="E101" i="1"/>
  <c r="S100" i="1"/>
  <c r="R100" i="1"/>
  <c r="Q100" i="1"/>
  <c r="P100" i="1"/>
  <c r="O100" i="1"/>
  <c r="N100" i="1"/>
  <c r="M100" i="1"/>
  <c r="L100" i="1"/>
  <c r="K100" i="1"/>
  <c r="J100" i="1"/>
  <c r="I100" i="1"/>
  <c r="H100" i="1"/>
  <c r="G100" i="1"/>
  <c r="F100" i="1"/>
  <c r="E100" i="1"/>
  <c r="S99" i="1"/>
  <c r="R99" i="1"/>
  <c r="Q99" i="1"/>
  <c r="P99" i="1"/>
  <c r="O99" i="1"/>
  <c r="N99" i="1"/>
  <c r="M99" i="1"/>
  <c r="L99" i="1"/>
  <c r="K99" i="1"/>
  <c r="J99" i="1"/>
  <c r="I99" i="1"/>
  <c r="H99" i="1"/>
  <c r="G99" i="1"/>
  <c r="F99" i="1"/>
  <c r="E99" i="1"/>
  <c r="S98" i="1"/>
  <c r="R98" i="1"/>
  <c r="Q98" i="1"/>
  <c r="P98" i="1"/>
  <c r="O98" i="1"/>
  <c r="N98" i="1"/>
  <c r="M98" i="1"/>
  <c r="L98" i="1"/>
  <c r="K98" i="1"/>
  <c r="J98" i="1"/>
  <c r="I98" i="1"/>
  <c r="H98" i="1"/>
  <c r="G98" i="1"/>
  <c r="F98" i="1"/>
  <c r="E98" i="1"/>
  <c r="S97" i="1"/>
  <c r="R97" i="1"/>
  <c r="Q97" i="1"/>
  <c r="P97" i="1"/>
  <c r="O97" i="1"/>
  <c r="N97" i="1"/>
  <c r="M97" i="1"/>
  <c r="L97" i="1"/>
  <c r="K97" i="1"/>
  <c r="J97" i="1"/>
  <c r="I97" i="1"/>
  <c r="H97" i="1"/>
  <c r="G97" i="1"/>
  <c r="F97" i="1"/>
  <c r="E97" i="1"/>
  <c r="S96" i="1"/>
  <c r="R96" i="1"/>
  <c r="Q96" i="1"/>
  <c r="P96" i="1"/>
  <c r="O96" i="1"/>
  <c r="N96" i="1"/>
  <c r="M96" i="1"/>
  <c r="L96" i="1"/>
  <c r="K96" i="1"/>
  <c r="J96" i="1"/>
  <c r="I96" i="1"/>
  <c r="H96" i="1"/>
  <c r="G96" i="1"/>
  <c r="F96" i="1"/>
  <c r="E96" i="1"/>
  <c r="S95" i="1"/>
  <c r="R95" i="1"/>
  <c r="Q95" i="1"/>
  <c r="P95" i="1"/>
  <c r="O95" i="1"/>
  <c r="N95" i="1"/>
  <c r="M95" i="1"/>
  <c r="L95" i="1"/>
  <c r="K95" i="1"/>
  <c r="J95" i="1"/>
  <c r="I95" i="1"/>
  <c r="H95" i="1"/>
  <c r="G95" i="1"/>
  <c r="F95" i="1"/>
  <c r="E95" i="1"/>
  <c r="S94" i="1"/>
  <c r="R94" i="1"/>
  <c r="Q94" i="1"/>
  <c r="P94" i="1"/>
  <c r="O94" i="1"/>
  <c r="N94" i="1"/>
  <c r="M94" i="1"/>
  <c r="L94" i="1"/>
  <c r="K94" i="1"/>
  <c r="J94" i="1"/>
  <c r="I94" i="1"/>
  <c r="H94" i="1"/>
  <c r="G94" i="1"/>
  <c r="F94" i="1"/>
  <c r="E94" i="1"/>
  <c r="S93" i="1"/>
  <c r="R93" i="1"/>
  <c r="Q93" i="1"/>
  <c r="P93" i="1"/>
  <c r="O93" i="1"/>
  <c r="N93" i="1"/>
  <c r="M93" i="1"/>
  <c r="L93" i="1"/>
  <c r="K93" i="1"/>
  <c r="J93" i="1"/>
  <c r="I93" i="1"/>
  <c r="H93" i="1"/>
  <c r="G93" i="1"/>
  <c r="F93" i="1"/>
  <c r="E93" i="1"/>
  <c r="S92" i="1"/>
  <c r="R92" i="1"/>
  <c r="Q92" i="1"/>
  <c r="P92" i="1"/>
  <c r="O92" i="1"/>
  <c r="N92" i="1"/>
  <c r="M92" i="1"/>
  <c r="L92" i="1"/>
  <c r="K92" i="1"/>
  <c r="J92" i="1"/>
  <c r="I92" i="1"/>
  <c r="H92" i="1"/>
  <c r="G92" i="1"/>
  <c r="F92" i="1"/>
  <c r="E92" i="1"/>
  <c r="S91" i="1"/>
  <c r="R91" i="1"/>
  <c r="Q91" i="1"/>
  <c r="P91" i="1"/>
  <c r="O91" i="1"/>
  <c r="N91" i="1"/>
  <c r="M91" i="1"/>
  <c r="L91" i="1"/>
  <c r="K91" i="1"/>
  <c r="J91" i="1"/>
  <c r="I91" i="1"/>
  <c r="H91" i="1"/>
  <c r="G91" i="1"/>
  <c r="F91" i="1"/>
  <c r="E91" i="1"/>
  <c r="S90" i="1"/>
  <c r="R90" i="1"/>
  <c r="Q90" i="1"/>
  <c r="P90" i="1"/>
  <c r="O90" i="1"/>
  <c r="N90" i="1"/>
  <c r="M90" i="1"/>
  <c r="L90" i="1"/>
  <c r="K90" i="1"/>
  <c r="J90" i="1"/>
  <c r="I90" i="1"/>
  <c r="H90" i="1"/>
  <c r="G90" i="1"/>
  <c r="F90" i="1"/>
  <c r="E90" i="1"/>
  <c r="S89" i="1"/>
  <c r="R89" i="1"/>
  <c r="Q89" i="1"/>
  <c r="P89" i="1"/>
  <c r="O89" i="1"/>
  <c r="N89" i="1"/>
  <c r="M89" i="1"/>
  <c r="L89" i="1"/>
  <c r="K89" i="1"/>
  <c r="J89" i="1"/>
  <c r="I89" i="1"/>
  <c r="H89" i="1"/>
  <c r="G89" i="1"/>
  <c r="F89" i="1"/>
  <c r="E89" i="1"/>
  <c r="S88" i="1"/>
  <c r="R88" i="1"/>
  <c r="Q88" i="1"/>
  <c r="P88" i="1"/>
  <c r="O88" i="1"/>
  <c r="N88" i="1"/>
  <c r="M88" i="1"/>
  <c r="L88" i="1"/>
  <c r="K88" i="1"/>
  <c r="J88" i="1"/>
  <c r="I88" i="1"/>
  <c r="H88" i="1"/>
  <c r="G88" i="1"/>
  <c r="F88" i="1"/>
  <c r="E88" i="1"/>
  <c r="S87" i="1"/>
  <c r="R87" i="1"/>
  <c r="Q87" i="1"/>
  <c r="P87" i="1"/>
  <c r="O87" i="1"/>
  <c r="N87" i="1"/>
  <c r="M87" i="1"/>
  <c r="L87" i="1"/>
  <c r="K87" i="1"/>
  <c r="J87" i="1"/>
  <c r="I87" i="1"/>
  <c r="H87" i="1"/>
  <c r="G87" i="1"/>
  <c r="F87" i="1"/>
  <c r="E87" i="1"/>
  <c r="S86" i="1"/>
  <c r="R86" i="1"/>
  <c r="Q86" i="1"/>
  <c r="P86" i="1"/>
  <c r="O86" i="1"/>
  <c r="N86" i="1"/>
  <c r="M86" i="1"/>
  <c r="L86" i="1"/>
  <c r="K86" i="1"/>
  <c r="J86" i="1"/>
  <c r="I86" i="1"/>
  <c r="H86" i="1"/>
  <c r="G86" i="1"/>
  <c r="F86" i="1"/>
  <c r="E86" i="1"/>
  <c r="S85" i="1"/>
  <c r="R85" i="1"/>
  <c r="Q85" i="1"/>
  <c r="P85" i="1"/>
  <c r="O85" i="1"/>
  <c r="N85" i="1"/>
  <c r="M85" i="1"/>
  <c r="L85" i="1"/>
  <c r="K85" i="1"/>
  <c r="J85" i="1"/>
  <c r="I85" i="1"/>
  <c r="H85" i="1"/>
  <c r="G85" i="1"/>
  <c r="F85" i="1"/>
  <c r="E85" i="1"/>
  <c r="S84" i="1"/>
  <c r="R84" i="1"/>
  <c r="Q84" i="1"/>
  <c r="P84" i="1"/>
  <c r="O84" i="1"/>
  <c r="N84" i="1"/>
  <c r="M84" i="1"/>
  <c r="L84" i="1"/>
  <c r="K84" i="1"/>
  <c r="J84" i="1"/>
  <c r="I84" i="1"/>
  <c r="H84" i="1"/>
  <c r="G84" i="1"/>
  <c r="F84" i="1"/>
  <c r="E84" i="1"/>
  <c r="S83" i="1"/>
  <c r="R83" i="1"/>
  <c r="Q83" i="1"/>
  <c r="P83" i="1"/>
  <c r="O83" i="1"/>
  <c r="N83" i="1"/>
  <c r="M83" i="1"/>
  <c r="L83" i="1"/>
  <c r="K83" i="1"/>
  <c r="J83" i="1"/>
  <c r="I83" i="1"/>
  <c r="H83" i="1"/>
  <c r="G83" i="1"/>
  <c r="F83" i="1"/>
  <c r="E83" i="1"/>
  <c r="S82" i="1"/>
  <c r="R82" i="1"/>
  <c r="Q82" i="1"/>
  <c r="P82" i="1"/>
  <c r="O82" i="1"/>
  <c r="N82" i="1"/>
  <c r="M82" i="1"/>
  <c r="L82" i="1"/>
  <c r="K82" i="1"/>
  <c r="J82" i="1"/>
  <c r="I82" i="1"/>
  <c r="H82" i="1"/>
  <c r="G82" i="1"/>
  <c r="F82" i="1"/>
  <c r="E82" i="1"/>
  <c r="S81" i="1"/>
  <c r="R81" i="1"/>
  <c r="Q81" i="1"/>
  <c r="P81" i="1"/>
  <c r="O81" i="1"/>
  <c r="N81" i="1"/>
  <c r="M81" i="1"/>
  <c r="L81" i="1"/>
  <c r="K81" i="1"/>
  <c r="J81" i="1"/>
  <c r="I81" i="1"/>
  <c r="H81" i="1"/>
  <c r="G81" i="1"/>
  <c r="F81" i="1"/>
  <c r="E81" i="1"/>
  <c r="S80" i="1"/>
  <c r="R80" i="1"/>
  <c r="Q80" i="1"/>
  <c r="P80" i="1"/>
  <c r="O80" i="1"/>
  <c r="N80" i="1"/>
  <c r="M80" i="1"/>
  <c r="L80" i="1"/>
  <c r="K80" i="1"/>
  <c r="J80" i="1"/>
  <c r="I80" i="1"/>
  <c r="H80" i="1"/>
  <c r="G80" i="1"/>
  <c r="F80" i="1"/>
  <c r="E80" i="1"/>
  <c r="S79" i="1"/>
  <c r="R79" i="1"/>
  <c r="Q79" i="1"/>
  <c r="P79" i="1"/>
  <c r="O79" i="1"/>
  <c r="N79" i="1"/>
  <c r="M79" i="1"/>
  <c r="L79" i="1"/>
  <c r="K79" i="1"/>
  <c r="J79" i="1"/>
  <c r="I79" i="1"/>
  <c r="H79" i="1"/>
  <c r="G79" i="1"/>
  <c r="F79" i="1"/>
  <c r="E79" i="1"/>
  <c r="S78" i="1"/>
  <c r="R78" i="1"/>
  <c r="Q78" i="1"/>
  <c r="P78" i="1"/>
  <c r="O78" i="1"/>
  <c r="N78" i="1"/>
  <c r="M78" i="1"/>
  <c r="L78" i="1"/>
  <c r="K78" i="1"/>
  <c r="J78" i="1"/>
  <c r="I78" i="1"/>
  <c r="H78" i="1"/>
  <c r="G78" i="1"/>
  <c r="F78" i="1"/>
  <c r="E78" i="1"/>
  <c r="S77" i="1"/>
  <c r="R77" i="1"/>
  <c r="Q77" i="1"/>
  <c r="P77" i="1"/>
  <c r="O77" i="1"/>
  <c r="N77" i="1"/>
  <c r="M77" i="1"/>
  <c r="L77" i="1"/>
  <c r="K77" i="1"/>
  <c r="J77" i="1"/>
  <c r="I77" i="1"/>
  <c r="H77" i="1"/>
  <c r="G77" i="1"/>
  <c r="F77" i="1"/>
  <c r="E77" i="1"/>
  <c r="S76" i="1"/>
  <c r="R76" i="1"/>
  <c r="Q76" i="1"/>
  <c r="P76" i="1"/>
  <c r="O76" i="1"/>
  <c r="N76" i="1"/>
  <c r="M76" i="1"/>
  <c r="L76" i="1"/>
  <c r="K76" i="1"/>
  <c r="J76" i="1"/>
  <c r="I76" i="1"/>
  <c r="H76" i="1"/>
  <c r="G76" i="1"/>
  <c r="F76" i="1"/>
  <c r="E76" i="1"/>
  <c r="F72" i="1"/>
  <c r="E72" i="1"/>
  <c r="F71" i="1"/>
  <c r="E71" i="1"/>
  <c r="E67" i="1"/>
  <c r="D67" i="1"/>
  <c r="E66" i="1"/>
  <c r="D66" i="1"/>
  <c r="E65" i="1"/>
  <c r="D65" i="1"/>
  <c r="E64" i="1"/>
  <c r="D64" i="1"/>
  <c r="E63" i="1"/>
  <c r="D63" i="1"/>
  <c r="E62" i="1"/>
  <c r="D62" i="1"/>
  <c r="E61" i="1"/>
  <c r="D61" i="1"/>
  <c r="E60" i="1"/>
  <c r="D60" i="1"/>
  <c r="E59" i="1"/>
  <c r="D59" i="1"/>
  <c r="E58" i="1"/>
  <c r="D58" i="1"/>
  <c r="E57" i="1"/>
  <c r="D57" i="1"/>
  <c r="V53" i="1"/>
  <c r="U53" i="1"/>
  <c r="T53" i="1"/>
  <c r="S53" i="1"/>
  <c r="R53" i="1"/>
  <c r="Q53" i="1"/>
  <c r="P53" i="1"/>
  <c r="O53" i="1"/>
  <c r="N53" i="1"/>
  <c r="M53" i="1"/>
  <c r="L53" i="1"/>
  <c r="K53" i="1"/>
  <c r="J53" i="1"/>
  <c r="I53" i="1"/>
  <c r="H53" i="1"/>
  <c r="G53" i="1"/>
  <c r="F53" i="1"/>
  <c r="E53" i="1"/>
  <c r="V52" i="1"/>
  <c r="U52" i="1"/>
  <c r="T52" i="1"/>
  <c r="S52" i="1"/>
  <c r="R52" i="1"/>
  <c r="Q52" i="1"/>
  <c r="P52" i="1"/>
  <c r="O52" i="1"/>
  <c r="N52" i="1"/>
  <c r="M52" i="1"/>
  <c r="L52" i="1"/>
  <c r="K52" i="1"/>
  <c r="J52" i="1"/>
  <c r="I52" i="1"/>
  <c r="H52" i="1"/>
  <c r="G52" i="1"/>
  <c r="F52" i="1"/>
  <c r="E52" i="1"/>
  <c r="V51" i="1"/>
  <c r="U51" i="1"/>
  <c r="T51" i="1"/>
  <c r="S51" i="1"/>
  <c r="R51" i="1"/>
  <c r="Q51" i="1"/>
  <c r="P51" i="1"/>
  <c r="O51" i="1"/>
  <c r="N51" i="1"/>
  <c r="M51" i="1"/>
  <c r="L51" i="1"/>
  <c r="K51" i="1"/>
  <c r="J51" i="1"/>
  <c r="I51" i="1"/>
  <c r="H51" i="1"/>
  <c r="G51" i="1"/>
  <c r="F51" i="1"/>
  <c r="E51" i="1"/>
  <c r="V50" i="1"/>
  <c r="U50" i="1"/>
  <c r="T50" i="1"/>
  <c r="S50" i="1"/>
  <c r="R50" i="1"/>
  <c r="Q50" i="1"/>
  <c r="P50" i="1"/>
  <c r="O50" i="1"/>
  <c r="N50" i="1"/>
  <c r="M50" i="1"/>
  <c r="L50" i="1"/>
  <c r="K50" i="1"/>
  <c r="J50" i="1"/>
  <c r="I50" i="1"/>
  <c r="H50" i="1"/>
  <c r="G50" i="1"/>
  <c r="F50" i="1"/>
  <c r="E50" i="1"/>
  <c r="V49" i="1"/>
  <c r="U49" i="1"/>
  <c r="T49" i="1"/>
  <c r="S49" i="1"/>
  <c r="R49" i="1"/>
  <c r="Q49" i="1"/>
  <c r="P49" i="1"/>
  <c r="O49" i="1"/>
  <c r="N49" i="1"/>
  <c r="M49" i="1"/>
  <c r="L49" i="1"/>
  <c r="K49" i="1"/>
  <c r="J49" i="1"/>
  <c r="I49" i="1"/>
  <c r="H49" i="1"/>
  <c r="G49" i="1"/>
  <c r="F49" i="1"/>
  <c r="E49" i="1"/>
  <c r="V48" i="1"/>
  <c r="U48" i="1"/>
  <c r="T48" i="1"/>
  <c r="S48" i="1"/>
  <c r="R48" i="1"/>
  <c r="Q48" i="1"/>
  <c r="P48" i="1"/>
  <c r="O48" i="1"/>
  <c r="N48" i="1"/>
  <c r="M48" i="1"/>
  <c r="L48" i="1"/>
  <c r="K48" i="1"/>
  <c r="J48" i="1"/>
  <c r="I48" i="1"/>
  <c r="H48" i="1"/>
  <c r="G48" i="1"/>
  <c r="F48" i="1"/>
  <c r="E48" i="1"/>
  <c r="V46" i="1"/>
  <c r="U46" i="1"/>
  <c r="T46" i="1"/>
  <c r="S46" i="1"/>
  <c r="R46" i="1"/>
  <c r="Q46" i="1"/>
  <c r="P46" i="1"/>
  <c r="O46" i="1"/>
  <c r="N46" i="1"/>
  <c r="M46" i="1"/>
  <c r="L46" i="1"/>
  <c r="K46" i="1"/>
  <c r="J46" i="1"/>
  <c r="I46" i="1"/>
  <c r="H46" i="1"/>
  <c r="G46" i="1"/>
  <c r="F46" i="1"/>
  <c r="E46" i="1"/>
  <c r="V45" i="1"/>
  <c r="U45" i="1"/>
  <c r="T45" i="1"/>
  <c r="S45" i="1"/>
  <c r="R45" i="1"/>
  <c r="Q45" i="1"/>
  <c r="P45" i="1"/>
  <c r="O45" i="1"/>
  <c r="N45" i="1"/>
  <c r="M45" i="1"/>
  <c r="L45" i="1"/>
  <c r="K45" i="1"/>
  <c r="J45" i="1"/>
  <c r="I45" i="1"/>
  <c r="H45" i="1"/>
  <c r="G45" i="1"/>
  <c r="F45" i="1"/>
  <c r="E45" i="1"/>
  <c r="V43" i="1"/>
  <c r="U43" i="1"/>
  <c r="T43" i="1"/>
  <c r="S43" i="1"/>
  <c r="R43" i="1"/>
  <c r="Q43" i="1"/>
  <c r="P43" i="1"/>
  <c r="O43" i="1"/>
  <c r="N43" i="1"/>
  <c r="M43" i="1"/>
  <c r="L43" i="1"/>
  <c r="K43" i="1"/>
  <c r="J43" i="1"/>
  <c r="I43" i="1"/>
  <c r="H43" i="1"/>
  <c r="G43" i="1"/>
  <c r="F43" i="1"/>
  <c r="E43" i="1"/>
  <c r="V42" i="1"/>
  <c r="U42" i="1"/>
  <c r="T42" i="1"/>
  <c r="S42" i="1"/>
  <c r="R42" i="1"/>
  <c r="Q42" i="1"/>
  <c r="P42" i="1"/>
  <c r="O42" i="1"/>
  <c r="N42" i="1"/>
  <c r="M42" i="1"/>
  <c r="L42" i="1"/>
  <c r="K42" i="1"/>
  <c r="J42" i="1"/>
  <c r="I42" i="1"/>
  <c r="H42" i="1"/>
  <c r="G42" i="1"/>
  <c r="F42" i="1"/>
  <c r="E42" i="1"/>
  <c r="V41" i="1"/>
  <c r="U41" i="1"/>
  <c r="T41" i="1"/>
  <c r="S41" i="1"/>
  <c r="R41" i="1"/>
  <c r="Q41" i="1"/>
  <c r="P41" i="1"/>
  <c r="O41" i="1"/>
  <c r="N41" i="1"/>
  <c r="M41" i="1"/>
  <c r="L41" i="1"/>
  <c r="K41" i="1"/>
  <c r="J41" i="1"/>
  <c r="I41" i="1"/>
  <c r="H41" i="1"/>
  <c r="G41" i="1"/>
  <c r="F41" i="1"/>
  <c r="E41" i="1"/>
  <c r="T36" i="1"/>
  <c r="S36" i="1"/>
  <c r="R36" i="1"/>
  <c r="Q36" i="1"/>
  <c r="P36" i="1"/>
  <c r="O36" i="1"/>
  <c r="N36" i="1"/>
  <c r="M36" i="1"/>
  <c r="L36" i="1"/>
  <c r="K36" i="1"/>
  <c r="J36" i="1"/>
  <c r="I36" i="1"/>
  <c r="H36" i="1"/>
  <c r="G36" i="1"/>
  <c r="F36" i="1"/>
  <c r="E36" i="1"/>
  <c r="T35" i="1"/>
  <c r="S35" i="1"/>
  <c r="R35" i="1"/>
  <c r="Q35" i="1"/>
  <c r="P35" i="1"/>
  <c r="O35" i="1"/>
  <c r="N35" i="1"/>
  <c r="M35" i="1"/>
  <c r="L35" i="1"/>
  <c r="K35" i="1"/>
  <c r="J35" i="1"/>
  <c r="I35" i="1"/>
  <c r="H35" i="1"/>
  <c r="G35" i="1"/>
  <c r="F35" i="1"/>
  <c r="E35" i="1"/>
  <c r="T34" i="1"/>
  <c r="S34" i="1"/>
  <c r="R34" i="1"/>
  <c r="Q34" i="1"/>
  <c r="P34" i="1"/>
  <c r="O34" i="1"/>
  <c r="N34" i="1"/>
  <c r="M34" i="1"/>
  <c r="L34" i="1"/>
  <c r="K34" i="1"/>
  <c r="J34" i="1"/>
  <c r="I34" i="1"/>
  <c r="H34" i="1"/>
  <c r="G34" i="1"/>
  <c r="F34" i="1"/>
  <c r="E34" i="1"/>
  <c r="T33" i="1"/>
  <c r="S33" i="1"/>
  <c r="R33" i="1"/>
  <c r="Q33" i="1"/>
  <c r="P33" i="1"/>
  <c r="O33" i="1"/>
  <c r="N33" i="1"/>
  <c r="M33" i="1"/>
  <c r="L33" i="1"/>
  <c r="K33" i="1"/>
  <c r="J33" i="1"/>
  <c r="I33" i="1"/>
  <c r="H33" i="1"/>
  <c r="G33" i="1"/>
  <c r="F33" i="1"/>
  <c r="E33" i="1"/>
  <c r="T32" i="1"/>
  <c r="S32" i="1"/>
  <c r="R32" i="1"/>
  <c r="Q32" i="1"/>
  <c r="P32" i="1"/>
  <c r="O32" i="1"/>
  <c r="N32" i="1"/>
  <c r="M32" i="1"/>
  <c r="L32" i="1"/>
  <c r="K32" i="1"/>
  <c r="J32" i="1"/>
  <c r="I32" i="1"/>
  <c r="H32" i="1"/>
  <c r="G32" i="1"/>
  <c r="F32" i="1"/>
  <c r="E32" i="1"/>
  <c r="T31" i="1"/>
  <c r="S31" i="1"/>
  <c r="R31" i="1"/>
  <c r="Q31" i="1"/>
  <c r="P31" i="1"/>
  <c r="O31" i="1"/>
  <c r="N31" i="1"/>
  <c r="M31" i="1"/>
  <c r="L31" i="1"/>
  <c r="K31" i="1"/>
  <c r="J31" i="1"/>
  <c r="I31" i="1"/>
  <c r="H31" i="1"/>
  <c r="G31" i="1"/>
  <c r="F31" i="1"/>
  <c r="E31" i="1"/>
  <c r="T30" i="1"/>
  <c r="S30" i="1"/>
  <c r="R30" i="1"/>
  <c r="Q30" i="1"/>
  <c r="P30" i="1"/>
  <c r="O30" i="1"/>
  <c r="N30" i="1"/>
  <c r="M30" i="1"/>
  <c r="L30" i="1"/>
  <c r="K30" i="1"/>
  <c r="J30" i="1"/>
  <c r="I30" i="1"/>
  <c r="H30" i="1"/>
  <c r="G30" i="1"/>
  <c r="F30" i="1"/>
  <c r="E30" i="1"/>
  <c r="T29" i="1"/>
  <c r="S29" i="1"/>
  <c r="R29" i="1"/>
  <c r="Q29" i="1"/>
  <c r="P29" i="1"/>
  <c r="O29" i="1"/>
  <c r="N29" i="1"/>
  <c r="M29" i="1"/>
  <c r="L29" i="1"/>
  <c r="K29" i="1"/>
  <c r="J29" i="1"/>
  <c r="I29" i="1"/>
  <c r="H29" i="1"/>
  <c r="G29" i="1"/>
  <c r="F29" i="1"/>
  <c r="E29" i="1"/>
  <c r="T28" i="1"/>
  <c r="S28" i="1"/>
  <c r="R28" i="1"/>
  <c r="Q28" i="1"/>
  <c r="P28" i="1"/>
  <c r="O28" i="1"/>
  <c r="N28" i="1"/>
  <c r="M28" i="1"/>
  <c r="L28" i="1"/>
  <c r="K28" i="1"/>
  <c r="J28" i="1"/>
  <c r="I28" i="1"/>
  <c r="H28" i="1"/>
  <c r="G28" i="1"/>
  <c r="F28" i="1"/>
  <c r="E28" i="1"/>
  <c r="T27" i="1"/>
  <c r="S27" i="1"/>
  <c r="R27" i="1"/>
  <c r="Q27" i="1"/>
  <c r="P27" i="1"/>
  <c r="O27" i="1"/>
  <c r="N27" i="1"/>
  <c r="M27" i="1"/>
  <c r="L27" i="1"/>
  <c r="K27" i="1"/>
  <c r="J27" i="1"/>
  <c r="I27" i="1"/>
  <c r="H27" i="1"/>
  <c r="G27" i="1"/>
  <c r="F27" i="1"/>
  <c r="E27" i="1"/>
  <c r="T26" i="1"/>
  <c r="S26" i="1"/>
  <c r="R26" i="1"/>
  <c r="Q26" i="1"/>
  <c r="P26" i="1"/>
  <c r="O26" i="1"/>
  <c r="N26" i="1"/>
  <c r="M26" i="1"/>
  <c r="L26" i="1"/>
  <c r="K26" i="1"/>
  <c r="J26" i="1"/>
  <c r="I26" i="1"/>
  <c r="H26" i="1"/>
  <c r="G26" i="1"/>
  <c r="F26" i="1"/>
  <c r="E26" i="1"/>
  <c r="T25" i="1"/>
  <c r="S25" i="1"/>
  <c r="R25" i="1"/>
  <c r="Q25" i="1"/>
  <c r="P25" i="1"/>
  <c r="O25" i="1"/>
  <c r="N25" i="1"/>
  <c r="M25" i="1"/>
  <c r="L25" i="1"/>
  <c r="K25" i="1"/>
  <c r="J25" i="1"/>
  <c r="I25" i="1"/>
  <c r="H25" i="1"/>
  <c r="G25" i="1"/>
  <c r="F25" i="1"/>
  <c r="E25" i="1"/>
  <c r="T24" i="1"/>
  <c r="S24" i="1"/>
  <c r="R24" i="1"/>
  <c r="Q24" i="1"/>
  <c r="P24" i="1"/>
  <c r="O24" i="1"/>
  <c r="N24" i="1"/>
  <c r="M24" i="1"/>
  <c r="L24" i="1"/>
  <c r="K24" i="1"/>
  <c r="J24" i="1"/>
  <c r="I24" i="1"/>
  <c r="H24" i="1"/>
  <c r="G24" i="1"/>
  <c r="F24" i="1"/>
  <c r="E24" i="1"/>
  <c r="T23" i="1"/>
  <c r="S23" i="1"/>
  <c r="R23" i="1"/>
  <c r="Q23" i="1"/>
  <c r="P23" i="1"/>
  <c r="O23" i="1"/>
  <c r="N23" i="1"/>
  <c r="M23" i="1"/>
  <c r="L23" i="1"/>
  <c r="K23" i="1"/>
  <c r="J23" i="1"/>
  <c r="I23" i="1"/>
  <c r="H23" i="1"/>
  <c r="G23" i="1"/>
  <c r="F23" i="1"/>
  <c r="E23" i="1"/>
  <c r="T22" i="1"/>
  <c r="S22" i="1"/>
  <c r="R22" i="1"/>
  <c r="Q22" i="1"/>
  <c r="P22" i="1"/>
  <c r="O22" i="1"/>
  <c r="N22" i="1"/>
  <c r="M22" i="1"/>
  <c r="L22" i="1"/>
  <c r="K22" i="1"/>
  <c r="J22" i="1"/>
  <c r="I22" i="1"/>
  <c r="H22" i="1"/>
  <c r="G22" i="1"/>
  <c r="F22" i="1"/>
  <c r="E22" i="1"/>
  <c r="T21" i="1"/>
  <c r="S21" i="1"/>
  <c r="R21" i="1"/>
  <c r="Q21" i="1"/>
  <c r="P21" i="1"/>
  <c r="O21" i="1"/>
  <c r="N21" i="1"/>
  <c r="M21" i="1"/>
  <c r="L21" i="1"/>
  <c r="K21" i="1"/>
  <c r="J21" i="1"/>
  <c r="I21" i="1"/>
  <c r="H21" i="1"/>
  <c r="G21" i="1"/>
  <c r="F21" i="1"/>
  <c r="E21" i="1"/>
  <c r="T20" i="1"/>
  <c r="S20" i="1"/>
  <c r="R20" i="1"/>
  <c r="Q20" i="1"/>
  <c r="P20" i="1"/>
  <c r="O20" i="1"/>
  <c r="N20" i="1"/>
  <c r="M20" i="1"/>
  <c r="L20" i="1"/>
  <c r="K20" i="1"/>
  <c r="J20" i="1"/>
  <c r="I20" i="1"/>
  <c r="H20" i="1"/>
  <c r="G20" i="1"/>
  <c r="F20" i="1"/>
  <c r="E20" i="1"/>
  <c r="T19" i="1"/>
  <c r="S19" i="1"/>
  <c r="R19" i="1"/>
  <c r="Q19" i="1"/>
  <c r="P19" i="1"/>
  <c r="O19" i="1"/>
  <c r="N19" i="1"/>
  <c r="M19" i="1"/>
  <c r="L19" i="1"/>
  <c r="K19" i="1"/>
  <c r="J19" i="1"/>
  <c r="I19" i="1"/>
  <c r="H19" i="1"/>
  <c r="G19" i="1"/>
  <c r="F19" i="1"/>
  <c r="E19" i="1"/>
  <c r="T18" i="1"/>
  <c r="S18" i="1"/>
  <c r="R18" i="1"/>
  <c r="Q18" i="1"/>
  <c r="P18" i="1"/>
  <c r="O18" i="1"/>
  <c r="N18" i="1"/>
  <c r="M18" i="1"/>
  <c r="L18" i="1"/>
  <c r="K18" i="1"/>
  <c r="J18" i="1"/>
  <c r="I18" i="1"/>
  <c r="H18" i="1"/>
  <c r="G18" i="1"/>
  <c r="F18" i="1"/>
  <c r="E18" i="1"/>
  <c r="E11" i="1"/>
  <c r="F11" i="1"/>
  <c r="G11" i="1"/>
  <c r="H11" i="1"/>
  <c r="I11" i="1"/>
  <c r="J11" i="1"/>
  <c r="K11" i="1"/>
  <c r="L11" i="1"/>
  <c r="M11" i="1"/>
  <c r="N11" i="1"/>
  <c r="O11" i="1"/>
  <c r="P11" i="1"/>
  <c r="Q11" i="1"/>
  <c r="R11" i="1"/>
  <c r="S11" i="1"/>
  <c r="T11" i="1"/>
  <c r="E12" i="1"/>
  <c r="F12" i="1"/>
  <c r="G12" i="1"/>
  <c r="H12" i="1"/>
  <c r="I12" i="1"/>
  <c r="J12" i="1"/>
  <c r="K12" i="1"/>
  <c r="L12" i="1"/>
  <c r="M12" i="1"/>
  <c r="N12" i="1"/>
  <c r="O12" i="1"/>
  <c r="P12" i="1"/>
  <c r="Q12" i="1"/>
  <c r="R12" i="1"/>
  <c r="S12" i="1"/>
  <c r="T12" i="1"/>
  <c r="E13" i="1"/>
  <c r="F13" i="1"/>
  <c r="G13" i="1"/>
  <c r="H13" i="1"/>
  <c r="I13" i="1"/>
  <c r="J13" i="1"/>
  <c r="K13" i="1"/>
  <c r="L13" i="1"/>
  <c r="M13" i="1"/>
  <c r="N13" i="1"/>
  <c r="O13" i="1"/>
  <c r="P13" i="1"/>
  <c r="Q13" i="1"/>
  <c r="R13" i="1"/>
  <c r="S13" i="1"/>
  <c r="T13" i="1"/>
  <c r="E14" i="1"/>
  <c r="F14" i="1"/>
  <c r="G14" i="1"/>
  <c r="H14" i="1"/>
  <c r="I14" i="1"/>
  <c r="J14" i="1"/>
  <c r="K14" i="1"/>
  <c r="L14" i="1"/>
  <c r="M14" i="1"/>
  <c r="N14" i="1"/>
  <c r="O14" i="1"/>
  <c r="P14" i="1"/>
  <c r="Q14" i="1"/>
  <c r="R14" i="1"/>
  <c r="S14" i="1"/>
  <c r="T14" i="1"/>
  <c r="F10" i="1"/>
  <c r="G10" i="1"/>
  <c r="H10" i="1"/>
  <c r="I10" i="1"/>
  <c r="J10" i="1"/>
  <c r="K10" i="1"/>
  <c r="L10" i="1"/>
  <c r="M10" i="1"/>
  <c r="N10" i="1"/>
  <c r="O10" i="1"/>
  <c r="P10" i="1"/>
  <c r="Q10" i="1"/>
  <c r="R10" i="1"/>
  <c r="S10" i="1"/>
  <c r="T10" i="1"/>
  <c r="E10" i="1"/>
  <c r="P229" i="4"/>
  <c r="O229" i="4"/>
  <c r="N229" i="4"/>
  <c r="M229" i="4"/>
  <c r="L229" i="4"/>
  <c r="K229" i="4"/>
  <c r="J229" i="4"/>
  <c r="I229" i="4"/>
  <c r="H229" i="4"/>
  <c r="G229" i="4"/>
  <c r="F229" i="4"/>
  <c r="E229" i="4"/>
  <c r="D229" i="4"/>
  <c r="D228" i="4"/>
  <c r="D227" i="4"/>
  <c r="D226" i="4"/>
  <c r="D225" i="4"/>
  <c r="D224" i="4"/>
  <c r="D223" i="4"/>
  <c r="E216" i="4"/>
  <c r="D216" i="4"/>
  <c r="BB210" i="4"/>
  <c r="O210" i="4" s="1"/>
  <c r="D210" i="4"/>
  <c r="BF210" i="4" s="1"/>
  <c r="BB209" i="4"/>
  <c r="O209" i="4" s="1"/>
  <c r="D209" i="4"/>
  <c r="BF209" i="4" s="1"/>
  <c r="BF208" i="4"/>
  <c r="BB208" i="4"/>
  <c r="O208" i="4" s="1"/>
  <c r="D208" i="4"/>
  <c r="BF207" i="4"/>
  <c r="BB207" i="4"/>
  <c r="O207" i="4" s="1"/>
  <c r="D207" i="4"/>
  <c r="BB206" i="4"/>
  <c r="O206" i="4" s="1"/>
  <c r="D206" i="4"/>
  <c r="BF206" i="4" s="1"/>
  <c r="BB205" i="4"/>
  <c r="O205" i="4" s="1"/>
  <c r="D205" i="4"/>
  <c r="BF205" i="4" s="1"/>
  <c r="BF201" i="4"/>
  <c r="P201" i="4"/>
  <c r="O201" i="4"/>
  <c r="N201" i="4"/>
  <c r="M201" i="4"/>
  <c r="L201" i="4"/>
  <c r="K201" i="4"/>
  <c r="BB201" i="4" s="1"/>
  <c r="J201" i="4"/>
  <c r="I201" i="4"/>
  <c r="H201" i="4"/>
  <c r="G201" i="4"/>
  <c r="F201" i="4"/>
  <c r="E201" i="4"/>
  <c r="BE200" i="4"/>
  <c r="BB200" i="4"/>
  <c r="P200" i="4"/>
  <c r="O200" i="4"/>
  <c r="N200" i="4"/>
  <c r="M200" i="4"/>
  <c r="L200" i="4"/>
  <c r="K200" i="4"/>
  <c r="J200" i="4"/>
  <c r="I200" i="4"/>
  <c r="H200" i="4"/>
  <c r="G200" i="4"/>
  <c r="F200" i="4"/>
  <c r="E200" i="4"/>
  <c r="D200" i="4"/>
  <c r="BA200" i="4" s="1"/>
  <c r="BF199" i="4"/>
  <c r="P199" i="4"/>
  <c r="O199" i="4"/>
  <c r="N199" i="4"/>
  <c r="M199" i="4"/>
  <c r="L199" i="4"/>
  <c r="K199" i="4"/>
  <c r="BB199" i="4" s="1"/>
  <c r="J199" i="4"/>
  <c r="I199" i="4"/>
  <c r="H199" i="4"/>
  <c r="G199" i="4"/>
  <c r="F199" i="4"/>
  <c r="E199" i="4"/>
  <c r="P198" i="4"/>
  <c r="O198" i="4"/>
  <c r="N198" i="4"/>
  <c r="M198" i="4"/>
  <c r="L198" i="4"/>
  <c r="K198" i="4"/>
  <c r="J198" i="4"/>
  <c r="I198" i="4"/>
  <c r="H198" i="4"/>
  <c r="G198" i="4"/>
  <c r="D198" i="4" s="1"/>
  <c r="F198" i="4"/>
  <c r="E198" i="4"/>
  <c r="BF197" i="4"/>
  <c r="BB197" i="4"/>
  <c r="BA197" i="4"/>
  <c r="Q197" i="4"/>
  <c r="D197" i="4"/>
  <c r="BE197" i="4" s="1"/>
  <c r="BF196" i="4"/>
  <c r="BB196" i="4"/>
  <c r="D196" i="4"/>
  <c r="BF195" i="4"/>
  <c r="BB195" i="4"/>
  <c r="BA195" i="4"/>
  <c r="Q195" i="4"/>
  <c r="D195" i="4"/>
  <c r="BE195" i="4" s="1"/>
  <c r="BF194" i="4"/>
  <c r="BE194" i="4"/>
  <c r="BB194" i="4"/>
  <c r="D194" i="4"/>
  <c r="BA194" i="4" s="1"/>
  <c r="BF193" i="4"/>
  <c r="BB193" i="4"/>
  <c r="BA193" i="4"/>
  <c r="Q193" i="4" s="1"/>
  <c r="D193" i="4"/>
  <c r="BE193" i="4" s="1"/>
  <c r="BF192" i="4"/>
  <c r="BE192" i="4"/>
  <c r="BB192" i="4"/>
  <c r="D192" i="4"/>
  <c r="BA192" i="4" s="1"/>
  <c r="BF191" i="4"/>
  <c r="BB191" i="4"/>
  <c r="BA191" i="4"/>
  <c r="Q191" i="4" s="1"/>
  <c r="D191" i="4"/>
  <c r="BE191" i="4" s="1"/>
  <c r="BF190" i="4"/>
  <c r="BB190" i="4"/>
  <c r="D190" i="4"/>
  <c r="BF189" i="4"/>
  <c r="BB189" i="4"/>
  <c r="BA189" i="4"/>
  <c r="Q189" i="4"/>
  <c r="D189" i="4"/>
  <c r="BE189" i="4" s="1"/>
  <c r="BF188" i="4"/>
  <c r="BB188" i="4"/>
  <c r="D188" i="4"/>
  <c r="BF187" i="4"/>
  <c r="BB187" i="4"/>
  <c r="BA187" i="4"/>
  <c r="Q187" i="4"/>
  <c r="D187" i="4"/>
  <c r="BE187" i="4" s="1"/>
  <c r="BF186" i="4"/>
  <c r="BE186" i="4"/>
  <c r="BB186" i="4"/>
  <c r="D186" i="4"/>
  <c r="BA186" i="4" s="1"/>
  <c r="BF185" i="4"/>
  <c r="BB185" i="4"/>
  <c r="BA185" i="4"/>
  <c r="Q185" i="4" s="1"/>
  <c r="D185" i="4"/>
  <c r="BE185" i="4" s="1"/>
  <c r="BF184" i="4"/>
  <c r="BE184" i="4"/>
  <c r="BB184" i="4"/>
  <c r="D184" i="4"/>
  <c r="BA184" i="4" s="1"/>
  <c r="BF183" i="4"/>
  <c r="BB183" i="4"/>
  <c r="BA183" i="4"/>
  <c r="Q183" i="4" s="1"/>
  <c r="D183" i="4"/>
  <c r="BE183" i="4" s="1"/>
  <c r="BF182" i="4"/>
  <c r="BB182" i="4"/>
  <c r="D182" i="4"/>
  <c r="BF181" i="4"/>
  <c r="BB181" i="4"/>
  <c r="BA181" i="4"/>
  <c r="Q181" i="4"/>
  <c r="D181" i="4"/>
  <c r="BE181" i="4" s="1"/>
  <c r="BF180" i="4"/>
  <c r="BB180" i="4"/>
  <c r="D180" i="4"/>
  <c r="BF179" i="4"/>
  <c r="BB179" i="4"/>
  <c r="BA179" i="4"/>
  <c r="Q179" i="4"/>
  <c r="D179" i="4"/>
  <c r="BE179" i="4" s="1"/>
  <c r="BF178" i="4"/>
  <c r="BE178" i="4"/>
  <c r="BB178" i="4"/>
  <c r="D178" i="4"/>
  <c r="BA178" i="4" s="1"/>
  <c r="BF177" i="4"/>
  <c r="BB177" i="4"/>
  <c r="BA177" i="4"/>
  <c r="Q177" i="4" s="1"/>
  <c r="D177" i="4"/>
  <c r="BE177" i="4" s="1"/>
  <c r="BF176" i="4"/>
  <c r="BE176" i="4"/>
  <c r="BB176" i="4"/>
  <c r="D176" i="4"/>
  <c r="BA176" i="4" s="1"/>
  <c r="BF175" i="4"/>
  <c r="BB175" i="4"/>
  <c r="BA175" i="4"/>
  <c r="Q175" i="4" s="1"/>
  <c r="D175" i="4"/>
  <c r="BE175" i="4" s="1"/>
  <c r="BF174" i="4"/>
  <c r="BB174" i="4"/>
  <c r="D174" i="4"/>
  <c r="BF173" i="4"/>
  <c r="BB173" i="4"/>
  <c r="BA173" i="4"/>
  <c r="Q173" i="4"/>
  <c r="D173" i="4"/>
  <c r="BE173" i="4" s="1"/>
  <c r="BF172" i="4"/>
  <c r="BB172" i="4"/>
  <c r="D172" i="4"/>
  <c r="BF171" i="4"/>
  <c r="BB171" i="4"/>
  <c r="BA171" i="4"/>
  <c r="Q171" i="4"/>
  <c r="D171" i="4"/>
  <c r="BE171" i="4" s="1"/>
  <c r="BF170" i="4"/>
  <c r="BE170" i="4"/>
  <c r="BB170" i="4"/>
  <c r="D170" i="4"/>
  <c r="BA170" i="4" s="1"/>
  <c r="BF169" i="4"/>
  <c r="BB169" i="4"/>
  <c r="BA169" i="4"/>
  <c r="Q169" i="4" s="1"/>
  <c r="D169" i="4"/>
  <c r="BE169" i="4" s="1"/>
  <c r="BF168" i="4"/>
  <c r="BE168" i="4"/>
  <c r="BB168" i="4"/>
  <c r="D168" i="4"/>
  <c r="BA168" i="4" s="1"/>
  <c r="BF167" i="4"/>
  <c r="BB167" i="4"/>
  <c r="BA167" i="4"/>
  <c r="Q167" i="4" s="1"/>
  <c r="D167" i="4"/>
  <c r="BE167" i="4" s="1"/>
  <c r="BF166" i="4"/>
  <c r="BB166" i="4"/>
  <c r="D166" i="4"/>
  <c r="BF165" i="4"/>
  <c r="BB165" i="4"/>
  <c r="BA165" i="4"/>
  <c r="Q165" i="4"/>
  <c r="D165" i="4"/>
  <c r="BE165" i="4" s="1"/>
  <c r="BF164" i="4"/>
  <c r="BB164" i="4"/>
  <c r="D164" i="4"/>
  <c r="BF163" i="4"/>
  <c r="BB163" i="4"/>
  <c r="BA163" i="4"/>
  <c r="Q163" i="4"/>
  <c r="D163" i="4"/>
  <c r="BE163" i="4" s="1"/>
  <c r="BF162" i="4"/>
  <c r="BE162" i="4"/>
  <c r="BB162" i="4"/>
  <c r="D162" i="4"/>
  <c r="BA162" i="4" s="1"/>
  <c r="BF161" i="4"/>
  <c r="BB161" i="4"/>
  <c r="BA161" i="4"/>
  <c r="Q161" i="4" s="1"/>
  <c r="D161" i="4"/>
  <c r="BE161" i="4" s="1"/>
  <c r="BF160" i="4"/>
  <c r="BE160" i="4"/>
  <c r="BB160" i="4"/>
  <c r="D160" i="4"/>
  <c r="BA160" i="4" s="1"/>
  <c r="BF159" i="4"/>
  <c r="BB159" i="4"/>
  <c r="BA159" i="4"/>
  <c r="Q159" i="4" s="1"/>
  <c r="D159" i="4"/>
  <c r="BE159" i="4" s="1"/>
  <c r="BF158" i="4"/>
  <c r="BB158" i="4"/>
  <c r="D158" i="4"/>
  <c r="BF157" i="4"/>
  <c r="BB157" i="4"/>
  <c r="BA157" i="4"/>
  <c r="Q157" i="4"/>
  <c r="D157" i="4"/>
  <c r="BE157" i="4" s="1"/>
  <c r="BF156" i="4"/>
  <c r="BB156" i="4"/>
  <c r="D156" i="4"/>
  <c r="BF155" i="4"/>
  <c r="BB155" i="4"/>
  <c r="BA155" i="4"/>
  <c r="Q155" i="4"/>
  <c r="D155" i="4"/>
  <c r="BE155" i="4" s="1"/>
  <c r="BF154" i="4"/>
  <c r="BE154" i="4"/>
  <c r="BB154" i="4"/>
  <c r="D154" i="4"/>
  <c r="BA154" i="4" s="1"/>
  <c r="BF153" i="4"/>
  <c r="BB153" i="4"/>
  <c r="BA153" i="4"/>
  <c r="Q153" i="4" s="1"/>
  <c r="D153" i="4"/>
  <c r="BE153" i="4" s="1"/>
  <c r="BF152" i="4"/>
  <c r="BE152" i="4"/>
  <c r="BB152" i="4"/>
  <c r="D152" i="4"/>
  <c r="BA152" i="4" s="1"/>
  <c r="BF151" i="4"/>
  <c r="BB151" i="4"/>
  <c r="BA151" i="4"/>
  <c r="Q151" i="4" s="1"/>
  <c r="D151" i="4"/>
  <c r="BE151" i="4" s="1"/>
  <c r="BF150" i="4"/>
  <c r="BB150" i="4"/>
  <c r="D150" i="4"/>
  <c r="BF149" i="4"/>
  <c r="BB149" i="4"/>
  <c r="BA149" i="4"/>
  <c r="Q149" i="4"/>
  <c r="D149" i="4"/>
  <c r="BE149" i="4" s="1"/>
  <c r="BF148" i="4"/>
  <c r="BB148" i="4"/>
  <c r="D148" i="4"/>
  <c r="BF147" i="4"/>
  <c r="BB147" i="4"/>
  <c r="BA147" i="4"/>
  <c r="Q147" i="4"/>
  <c r="D147" i="4"/>
  <c r="BE147" i="4" s="1"/>
  <c r="BF146" i="4"/>
  <c r="BE146" i="4"/>
  <c r="BB146" i="4"/>
  <c r="D146" i="4"/>
  <c r="BA146" i="4" s="1"/>
  <c r="BF145" i="4"/>
  <c r="BB145" i="4"/>
  <c r="BA145" i="4"/>
  <c r="Q145" i="4" s="1"/>
  <c r="D145" i="4"/>
  <c r="BE145" i="4" s="1"/>
  <c r="BF144" i="4"/>
  <c r="BE144" i="4"/>
  <c r="BB144" i="4"/>
  <c r="D144" i="4"/>
  <c r="BA144" i="4" s="1"/>
  <c r="BE140" i="4"/>
  <c r="D140" i="4"/>
  <c r="BA140" i="4" s="1"/>
  <c r="BE139" i="4"/>
  <c r="BA139" i="4"/>
  <c r="D139" i="4"/>
  <c r="BE135" i="4"/>
  <c r="BD135" i="4"/>
  <c r="BC135" i="4"/>
  <c r="BB135" i="4"/>
  <c r="BA135" i="4"/>
  <c r="AZ135" i="4"/>
  <c r="S135" i="4" s="1"/>
  <c r="D135" i="4"/>
  <c r="BE134" i="4"/>
  <c r="BD134" i="4"/>
  <c r="BC134" i="4"/>
  <c r="BB134" i="4"/>
  <c r="BA134" i="4"/>
  <c r="AZ134" i="4"/>
  <c r="S134" i="4" s="1"/>
  <c r="D134" i="4"/>
  <c r="BE133" i="4"/>
  <c r="BD133" i="4"/>
  <c r="BC133" i="4"/>
  <c r="BB133" i="4"/>
  <c r="BA133" i="4"/>
  <c r="AZ133" i="4"/>
  <c r="S133" i="4" s="1"/>
  <c r="D133" i="4"/>
  <c r="BE132" i="4"/>
  <c r="BD132" i="4"/>
  <c r="BC132" i="4"/>
  <c r="BB132" i="4"/>
  <c r="BA132" i="4"/>
  <c r="AZ132" i="4"/>
  <c r="S132" i="4" s="1"/>
  <c r="D132" i="4"/>
  <c r="BE131" i="4"/>
  <c r="BD131" i="4"/>
  <c r="BC131" i="4"/>
  <c r="BB131" i="4"/>
  <c r="BA131" i="4"/>
  <c r="AZ131" i="4"/>
  <c r="S131" i="4" s="1"/>
  <c r="D131" i="4"/>
  <c r="BE130" i="4"/>
  <c r="BD130" i="4"/>
  <c r="BC130" i="4"/>
  <c r="BB130" i="4"/>
  <c r="BA130" i="4"/>
  <c r="AZ130" i="4"/>
  <c r="S130" i="4" s="1"/>
  <c r="D130" i="4"/>
  <c r="BE129" i="4"/>
  <c r="BD129" i="4"/>
  <c r="BC129" i="4"/>
  <c r="BB129" i="4"/>
  <c r="BA129" i="4"/>
  <c r="AZ129" i="4"/>
  <c r="S129" i="4" s="1"/>
  <c r="D129" i="4"/>
  <c r="BE128" i="4"/>
  <c r="BD128" i="4"/>
  <c r="BC128" i="4"/>
  <c r="BB128" i="4"/>
  <c r="BA128" i="4"/>
  <c r="AZ128" i="4"/>
  <c r="S128" i="4" s="1"/>
  <c r="D128" i="4"/>
  <c r="BE127" i="4"/>
  <c r="BD127" i="4"/>
  <c r="BC127" i="4"/>
  <c r="BB127" i="4"/>
  <c r="BA127" i="4"/>
  <c r="AZ127" i="4"/>
  <c r="S127" i="4" s="1"/>
  <c r="D127" i="4"/>
  <c r="BE126" i="4"/>
  <c r="BD126" i="4"/>
  <c r="BC126" i="4"/>
  <c r="BB126" i="4"/>
  <c r="BA126" i="4"/>
  <c r="AZ126" i="4"/>
  <c r="S126" i="4" s="1"/>
  <c r="D126" i="4"/>
  <c r="BE125" i="4"/>
  <c r="BD125" i="4"/>
  <c r="BC125" i="4"/>
  <c r="BB125" i="4"/>
  <c r="BA125" i="4"/>
  <c r="AZ125" i="4"/>
  <c r="S125" i="4" s="1"/>
  <c r="D125" i="4"/>
  <c r="BE124" i="4"/>
  <c r="BD124" i="4"/>
  <c r="BC124" i="4"/>
  <c r="BB124" i="4"/>
  <c r="BA124" i="4"/>
  <c r="AZ124" i="4"/>
  <c r="S124" i="4" s="1"/>
  <c r="D124" i="4"/>
  <c r="BE123" i="4"/>
  <c r="BD123" i="4"/>
  <c r="BC123" i="4"/>
  <c r="BB123" i="4"/>
  <c r="BA123" i="4"/>
  <c r="AZ123" i="4"/>
  <c r="S123" i="4" s="1"/>
  <c r="D123" i="4"/>
  <c r="BE122" i="4"/>
  <c r="BD122" i="4"/>
  <c r="BC122" i="4"/>
  <c r="BB122" i="4"/>
  <c r="BA122" i="4"/>
  <c r="AZ122" i="4"/>
  <c r="S122" i="4" s="1"/>
  <c r="D122" i="4"/>
  <c r="BE121" i="4"/>
  <c r="BD121" i="4"/>
  <c r="BC121" i="4"/>
  <c r="BB121" i="4"/>
  <c r="BA121" i="4"/>
  <c r="AZ121" i="4"/>
  <c r="S121" i="4" s="1"/>
  <c r="D121" i="4"/>
  <c r="BE120" i="4"/>
  <c r="BD120" i="4"/>
  <c r="BC120" i="4"/>
  <c r="BB120" i="4"/>
  <c r="BA120" i="4"/>
  <c r="AZ120" i="4"/>
  <c r="S120" i="4" s="1"/>
  <c r="D120" i="4"/>
  <c r="BE119" i="4"/>
  <c r="BD119" i="4"/>
  <c r="BC119" i="4"/>
  <c r="BB119" i="4"/>
  <c r="BA119" i="4"/>
  <c r="AZ119" i="4"/>
  <c r="S119" i="4" s="1"/>
  <c r="D119" i="4"/>
  <c r="BE118" i="4"/>
  <c r="BD118" i="4"/>
  <c r="BC118" i="4"/>
  <c r="BB118" i="4"/>
  <c r="BA118" i="4"/>
  <c r="AZ118" i="4"/>
  <c r="S118" i="4" s="1"/>
  <c r="D118" i="4"/>
  <c r="BE117" i="4"/>
  <c r="BD117" i="4"/>
  <c r="BC117" i="4"/>
  <c r="BB117" i="4"/>
  <c r="BA117" i="4"/>
  <c r="AZ117" i="4"/>
  <c r="D117" i="4"/>
  <c r="BE116" i="4"/>
  <c r="R116" i="4"/>
  <c r="Q116" i="4"/>
  <c r="P116" i="4"/>
  <c r="O116" i="4"/>
  <c r="N116" i="4"/>
  <c r="M116" i="4"/>
  <c r="L116" i="4"/>
  <c r="K116" i="4"/>
  <c r="M44" i="4" s="1"/>
  <c r="D44" i="4" s="1"/>
  <c r="J116" i="4"/>
  <c r="E116" i="4"/>
  <c r="BE115" i="4"/>
  <c r="BB115" i="4"/>
  <c r="BA115" i="4"/>
  <c r="D115" i="4"/>
  <c r="BE114" i="4"/>
  <c r="BB114" i="4"/>
  <c r="D114" i="4"/>
  <c r="BE113" i="4"/>
  <c r="BB113" i="4"/>
  <c r="BA113" i="4"/>
  <c r="D113" i="4"/>
  <c r="BE112" i="4"/>
  <c r="BC112" i="4"/>
  <c r="BB112" i="4"/>
  <c r="D112" i="4"/>
  <c r="BE111" i="4"/>
  <c r="BB111" i="4"/>
  <c r="BA111" i="4"/>
  <c r="D111" i="4"/>
  <c r="BE110" i="4"/>
  <c r="BB110" i="4"/>
  <c r="D110" i="4"/>
  <c r="BE109" i="4"/>
  <c r="BB109" i="4"/>
  <c r="BA109" i="4"/>
  <c r="D109" i="4"/>
  <c r="BE105" i="4"/>
  <c r="S105" i="4"/>
  <c r="R105" i="4"/>
  <c r="Q105" i="4"/>
  <c r="P105" i="4"/>
  <c r="O105" i="4"/>
  <c r="N105" i="4"/>
  <c r="M105" i="4"/>
  <c r="L105" i="4"/>
  <c r="K105" i="4"/>
  <c r="BC105" i="4" s="1"/>
  <c r="J105" i="4"/>
  <c r="I105" i="4"/>
  <c r="H105" i="4"/>
  <c r="G105" i="4"/>
  <c r="F105" i="4"/>
  <c r="E105" i="4"/>
  <c r="D105" i="4"/>
  <c r="BF105" i="4" s="1"/>
  <c r="BE104" i="4"/>
  <c r="BC104" i="4"/>
  <c r="D104" i="4"/>
  <c r="BA104" i="4" s="1"/>
  <c r="BH103" i="4"/>
  <c r="BE103" i="4"/>
  <c r="BD103" i="4"/>
  <c r="BC103" i="4"/>
  <c r="D103" i="4"/>
  <c r="BE102" i="4"/>
  <c r="BC102" i="4"/>
  <c r="D102" i="4"/>
  <c r="BH101" i="4"/>
  <c r="BF101" i="4"/>
  <c r="BE101" i="4"/>
  <c r="BD101" i="4"/>
  <c r="BC101" i="4"/>
  <c r="BB101" i="4"/>
  <c r="BA101" i="4"/>
  <c r="T101" i="4"/>
  <c r="D101" i="4"/>
  <c r="BG101" i="4" s="1"/>
  <c r="BG100" i="4"/>
  <c r="BF100" i="4"/>
  <c r="BE100" i="4"/>
  <c r="BC100" i="4"/>
  <c r="BB100" i="4"/>
  <c r="D100" i="4"/>
  <c r="BA100" i="4" s="1"/>
  <c r="BH99" i="4"/>
  <c r="BF99" i="4"/>
  <c r="BE99" i="4"/>
  <c r="BD99" i="4"/>
  <c r="BC99" i="4"/>
  <c r="BB99" i="4"/>
  <c r="BA99" i="4"/>
  <c r="T99" i="4" s="1"/>
  <c r="D99" i="4"/>
  <c r="BG99" i="4" s="1"/>
  <c r="BE98" i="4"/>
  <c r="BD98" i="4"/>
  <c r="BC98" i="4"/>
  <c r="D98" i="4"/>
  <c r="BH97" i="4"/>
  <c r="BF97" i="4"/>
  <c r="BE97" i="4"/>
  <c r="BD97" i="4"/>
  <c r="T97" i="4" s="1"/>
  <c r="BC97" i="4"/>
  <c r="BB97" i="4"/>
  <c r="BA97" i="4"/>
  <c r="D97" i="4"/>
  <c r="BG97" i="4" s="1"/>
  <c r="BG96" i="4"/>
  <c r="BF96" i="4"/>
  <c r="BE96" i="4"/>
  <c r="BC96" i="4"/>
  <c r="BB96" i="4"/>
  <c r="D96" i="4"/>
  <c r="BA96" i="4" s="1"/>
  <c r="BH95" i="4"/>
  <c r="BF95" i="4"/>
  <c r="BE95" i="4"/>
  <c r="BD95" i="4"/>
  <c r="BC95" i="4"/>
  <c r="BB95" i="4"/>
  <c r="BA95" i="4"/>
  <c r="D95" i="4"/>
  <c r="BG95" i="4" s="1"/>
  <c r="BE94" i="4"/>
  <c r="BC94" i="4"/>
  <c r="D94" i="4"/>
  <c r="BD94" i="4" s="1"/>
  <c r="BH93" i="4"/>
  <c r="BF93" i="4"/>
  <c r="BE93" i="4"/>
  <c r="BD93" i="4"/>
  <c r="BC93" i="4"/>
  <c r="BB93" i="4"/>
  <c r="BA93" i="4"/>
  <c r="T93" i="4"/>
  <c r="D93" i="4"/>
  <c r="BG93" i="4" s="1"/>
  <c r="BG92" i="4"/>
  <c r="BF92" i="4"/>
  <c r="BE92" i="4"/>
  <c r="BC92" i="4"/>
  <c r="BB92" i="4"/>
  <c r="D92" i="4"/>
  <c r="BA92" i="4" s="1"/>
  <c r="BH91" i="4"/>
  <c r="BF91" i="4"/>
  <c r="BE91" i="4"/>
  <c r="BD91" i="4"/>
  <c r="BC91" i="4"/>
  <c r="BB91" i="4"/>
  <c r="BA91" i="4"/>
  <c r="T91" i="4" s="1"/>
  <c r="D91" i="4"/>
  <c r="BG91" i="4" s="1"/>
  <c r="BH90" i="4"/>
  <c r="BE90" i="4"/>
  <c r="BD90" i="4"/>
  <c r="BC90" i="4"/>
  <c r="D90" i="4"/>
  <c r="BH89" i="4"/>
  <c r="BF89" i="4"/>
  <c r="BE89" i="4"/>
  <c r="BD89" i="4"/>
  <c r="BC89" i="4"/>
  <c r="BB89" i="4"/>
  <c r="BA89" i="4"/>
  <c r="T89" i="4" s="1"/>
  <c r="D89" i="4"/>
  <c r="BG89" i="4" s="1"/>
  <c r="BG88" i="4"/>
  <c r="BF88" i="4"/>
  <c r="BE88" i="4"/>
  <c r="BC88" i="4"/>
  <c r="BB88" i="4"/>
  <c r="D88" i="4"/>
  <c r="BA88" i="4" s="1"/>
  <c r="BH87" i="4"/>
  <c r="BF87" i="4"/>
  <c r="BE87" i="4"/>
  <c r="BD87" i="4"/>
  <c r="BC87" i="4"/>
  <c r="BB87" i="4"/>
  <c r="BA87" i="4"/>
  <c r="T87" i="4" s="1"/>
  <c r="D87" i="4"/>
  <c r="BG87" i="4" s="1"/>
  <c r="BE86" i="4"/>
  <c r="BD86" i="4"/>
  <c r="BC86" i="4"/>
  <c r="D86" i="4"/>
  <c r="BH86" i="4" s="1"/>
  <c r="BH85" i="4"/>
  <c r="BF85" i="4"/>
  <c r="BE85" i="4"/>
  <c r="BD85" i="4"/>
  <c r="BC85" i="4"/>
  <c r="BB85" i="4"/>
  <c r="BA85" i="4"/>
  <c r="T85" i="4"/>
  <c r="D85" i="4"/>
  <c r="BG85" i="4" s="1"/>
  <c r="BG84" i="4"/>
  <c r="BF84" i="4"/>
  <c r="BE84" i="4"/>
  <c r="BC84" i="4"/>
  <c r="BB84" i="4"/>
  <c r="D84" i="4"/>
  <c r="BA84" i="4" s="1"/>
  <c r="BH83" i="4"/>
  <c r="BF83" i="4"/>
  <c r="BE83" i="4"/>
  <c r="BD83" i="4"/>
  <c r="BC83" i="4"/>
  <c r="BB83" i="4"/>
  <c r="BA83" i="4"/>
  <c r="T83" i="4" s="1"/>
  <c r="D83" i="4"/>
  <c r="BG83" i="4" s="1"/>
  <c r="BE82" i="4"/>
  <c r="BD82" i="4"/>
  <c r="BC82" i="4"/>
  <c r="D82" i="4"/>
  <c r="BH81" i="4"/>
  <c r="BF81" i="4"/>
  <c r="BE81" i="4"/>
  <c r="BD81" i="4"/>
  <c r="BC81" i="4"/>
  <c r="BB81" i="4"/>
  <c r="BA81" i="4"/>
  <c r="T81" i="4"/>
  <c r="D81" i="4"/>
  <c r="BG81" i="4" s="1"/>
  <c r="BG80" i="4"/>
  <c r="BF80" i="4"/>
  <c r="BE80" i="4"/>
  <c r="BC80" i="4"/>
  <c r="BB80" i="4"/>
  <c r="D80" i="4"/>
  <c r="BA80" i="4" s="1"/>
  <c r="BH79" i="4"/>
  <c r="BF79" i="4"/>
  <c r="BE79" i="4"/>
  <c r="BD79" i="4"/>
  <c r="BC79" i="4"/>
  <c r="BB79" i="4"/>
  <c r="BA79" i="4"/>
  <c r="D79" i="4"/>
  <c r="BG79" i="4" s="1"/>
  <c r="BE78" i="4"/>
  <c r="BC78" i="4"/>
  <c r="D78" i="4"/>
  <c r="BD78" i="4" s="1"/>
  <c r="BH77" i="4"/>
  <c r="BF77" i="4"/>
  <c r="BE77" i="4"/>
  <c r="BD77" i="4"/>
  <c r="BC77" i="4"/>
  <c r="BB77" i="4"/>
  <c r="BA77" i="4"/>
  <c r="T77" i="4" s="1"/>
  <c r="D77" i="4"/>
  <c r="BG77" i="4" s="1"/>
  <c r="BH76" i="4"/>
  <c r="BG76" i="4"/>
  <c r="BE76" i="4"/>
  <c r="BD76" i="4"/>
  <c r="BC76" i="4"/>
  <c r="AZ76" i="4"/>
  <c r="D76" i="4"/>
  <c r="BF76" i="4" s="1"/>
  <c r="D72" i="4"/>
  <c r="D71" i="4"/>
  <c r="BF67" i="4"/>
  <c r="BA67" i="4"/>
  <c r="F67" i="4" s="1"/>
  <c r="BF66" i="4"/>
  <c r="BA66" i="4"/>
  <c r="F66" i="4" s="1"/>
  <c r="BF65" i="4"/>
  <c r="BA65" i="4"/>
  <c r="F65" i="4" s="1"/>
  <c r="BF64" i="4"/>
  <c r="BA64" i="4"/>
  <c r="F64" i="4"/>
  <c r="BF63" i="4"/>
  <c r="BA63" i="4"/>
  <c r="F63" i="4" s="1"/>
  <c r="BF62" i="4"/>
  <c r="BA62" i="4"/>
  <c r="F62" i="4" s="1"/>
  <c r="BF61" i="4"/>
  <c r="BA61" i="4"/>
  <c r="F61" i="4"/>
  <c r="BF60" i="4"/>
  <c r="BA60" i="4"/>
  <c r="F60" i="4"/>
  <c r="BF59" i="4"/>
  <c r="BA59" i="4"/>
  <c r="F59" i="4" s="1"/>
  <c r="BF58" i="4"/>
  <c r="BA58" i="4"/>
  <c r="F58" i="4" s="1"/>
  <c r="BF57" i="4"/>
  <c r="BA57" i="4"/>
  <c r="F57" i="4" s="1"/>
  <c r="V54" i="4"/>
  <c r="U54" i="4"/>
  <c r="T54" i="4"/>
  <c r="S54" i="4"/>
  <c r="R54" i="4"/>
  <c r="BH54" i="4" s="1"/>
  <c r="Q54" i="4"/>
  <c r="P54" i="4"/>
  <c r="O54" i="4"/>
  <c r="N54" i="4"/>
  <c r="M54" i="4"/>
  <c r="BC54" i="4" s="1"/>
  <c r="L54" i="4"/>
  <c r="K54" i="4"/>
  <c r="J54" i="4"/>
  <c r="I54" i="4"/>
  <c r="H54" i="4"/>
  <c r="G54" i="4"/>
  <c r="F54" i="4"/>
  <c r="E54" i="4"/>
  <c r="D54" i="4" s="1"/>
  <c r="BK53" i="4"/>
  <c r="BJ53" i="4"/>
  <c r="BI53" i="4"/>
  <c r="BH53" i="4"/>
  <c r="BG53" i="4"/>
  <c r="BF53" i="4"/>
  <c r="BE53" i="4"/>
  <c r="BC53" i="4"/>
  <c r="BB53" i="4"/>
  <c r="D53" i="4"/>
  <c r="BD53" i="4" s="1"/>
  <c r="BK52" i="4"/>
  <c r="BJ52" i="4"/>
  <c r="BI52" i="4"/>
  <c r="BH52" i="4"/>
  <c r="BG52" i="4"/>
  <c r="BF52" i="4"/>
  <c r="BE52" i="4"/>
  <c r="BC52" i="4"/>
  <c r="BB52" i="4"/>
  <c r="D52" i="4"/>
  <c r="BD52" i="4" s="1"/>
  <c r="BK51" i="4"/>
  <c r="BJ51" i="4"/>
  <c r="BI51" i="4"/>
  <c r="BH51" i="4"/>
  <c r="BG51" i="4"/>
  <c r="BF51" i="4"/>
  <c r="BE51" i="4"/>
  <c r="BC51" i="4"/>
  <c r="BB51" i="4"/>
  <c r="D51" i="4"/>
  <c r="BD51" i="4" s="1"/>
  <c r="BK50" i="4"/>
  <c r="BJ50" i="4"/>
  <c r="BI50" i="4"/>
  <c r="BH50" i="4"/>
  <c r="BG50" i="4"/>
  <c r="BF50" i="4"/>
  <c r="BE50" i="4"/>
  <c r="BC50" i="4"/>
  <c r="BB50" i="4"/>
  <c r="D50" i="4"/>
  <c r="BD50" i="4" s="1"/>
  <c r="BK49" i="4"/>
  <c r="BJ49" i="4"/>
  <c r="BI49" i="4"/>
  <c r="BH49" i="4"/>
  <c r="BG49" i="4"/>
  <c r="BF49" i="4"/>
  <c r="BE49" i="4"/>
  <c r="BC49" i="4"/>
  <c r="BB49" i="4"/>
  <c r="D49" i="4"/>
  <c r="BD49" i="4" s="1"/>
  <c r="BK48" i="4"/>
  <c r="BJ48" i="4"/>
  <c r="BI48" i="4"/>
  <c r="BH48" i="4"/>
  <c r="BG48" i="4"/>
  <c r="BF48" i="4"/>
  <c r="BE48" i="4"/>
  <c r="BC48" i="4"/>
  <c r="BB48" i="4"/>
  <c r="D48" i="4"/>
  <c r="BD48" i="4" s="1"/>
  <c r="BI47" i="4"/>
  <c r="W47" i="4"/>
  <c r="BK46" i="4"/>
  <c r="BI46" i="4"/>
  <c r="BH46" i="4"/>
  <c r="BF46" i="4"/>
  <c r="BD46" i="4"/>
  <c r="BC46" i="4"/>
  <c r="D46" i="4"/>
  <c r="BK45" i="4"/>
  <c r="BH45" i="4"/>
  <c r="BF45" i="4"/>
  <c r="BC45" i="4"/>
  <c r="D45" i="4"/>
  <c r="BI45" i="4" s="1"/>
  <c r="V44" i="4"/>
  <c r="U44" i="4"/>
  <c r="T44" i="4"/>
  <c r="S44" i="4"/>
  <c r="BK44" i="4" s="1"/>
  <c r="R44" i="4"/>
  <c r="Q44" i="4"/>
  <c r="P44" i="4"/>
  <c r="O44" i="4"/>
  <c r="N44" i="4"/>
  <c r="L44" i="4"/>
  <c r="K44" i="4"/>
  <c r="J44" i="4"/>
  <c r="I44" i="4"/>
  <c r="H44" i="4"/>
  <c r="G44" i="4"/>
  <c r="F44" i="4"/>
  <c r="E44" i="4"/>
  <c r="BK43" i="4"/>
  <c r="BG43" i="4"/>
  <c r="BF43" i="4"/>
  <c r="BB43" i="4"/>
  <c r="D43" i="4"/>
  <c r="BE43" i="4" s="1"/>
  <c r="BK42" i="4"/>
  <c r="BJ42" i="4"/>
  <c r="BI42" i="4"/>
  <c r="BH42" i="4"/>
  <c r="BF42" i="4"/>
  <c r="BE42" i="4"/>
  <c r="BC42" i="4"/>
  <c r="BB42" i="4"/>
  <c r="D42" i="4"/>
  <c r="BD42" i="4" s="1"/>
  <c r="W42" i="4" s="1"/>
  <c r="BK41" i="4"/>
  <c r="BJ41" i="4"/>
  <c r="BI41" i="4"/>
  <c r="BH41" i="4"/>
  <c r="BF41" i="4"/>
  <c r="W41" i="4" s="1"/>
  <c r="BE41" i="4"/>
  <c r="BC41" i="4"/>
  <c r="BB41" i="4"/>
  <c r="D41" i="4"/>
  <c r="BD41" i="4" s="1"/>
  <c r="T37" i="4"/>
  <c r="S37" i="4"/>
  <c r="R37" i="4"/>
  <c r="Q37" i="4"/>
  <c r="P37" i="4"/>
  <c r="O37" i="4"/>
  <c r="N37" i="4"/>
  <c r="M37" i="4"/>
  <c r="L37" i="4"/>
  <c r="K37" i="4"/>
  <c r="J37" i="4"/>
  <c r="I37" i="4"/>
  <c r="H37" i="4"/>
  <c r="G37" i="4"/>
  <c r="F37" i="4"/>
  <c r="E37" i="4"/>
  <c r="BI36" i="4"/>
  <c r="BG36" i="4"/>
  <c r="BE36" i="4"/>
  <c r="BD36" i="4"/>
  <c r="D36" i="4"/>
  <c r="BH36" i="4" s="1"/>
  <c r="BI35" i="4"/>
  <c r="BH35" i="4"/>
  <c r="BG35" i="4"/>
  <c r="BE35" i="4"/>
  <c r="BD35" i="4"/>
  <c r="D35" i="4"/>
  <c r="BG34" i="4"/>
  <c r="BD34" i="4"/>
  <c r="D34" i="4"/>
  <c r="BE34" i="4" s="1"/>
  <c r="BG33" i="4"/>
  <c r="BE33" i="4"/>
  <c r="BD33" i="4"/>
  <c r="D33" i="4"/>
  <c r="BI33" i="4" s="1"/>
  <c r="BI32" i="4"/>
  <c r="BG32" i="4"/>
  <c r="BE32" i="4"/>
  <c r="BD32" i="4"/>
  <c r="D32" i="4"/>
  <c r="BH32" i="4" s="1"/>
  <c r="BI31" i="4"/>
  <c r="BH31" i="4"/>
  <c r="BG31" i="4"/>
  <c r="BE31" i="4"/>
  <c r="BD31" i="4"/>
  <c r="D31" i="4"/>
  <c r="BG30" i="4"/>
  <c r="BD30" i="4"/>
  <c r="D30" i="4"/>
  <c r="BE30" i="4" s="1"/>
  <c r="BG29" i="4"/>
  <c r="BE29" i="4"/>
  <c r="BD29" i="4"/>
  <c r="D29" i="4"/>
  <c r="BI29" i="4" s="1"/>
  <c r="BI28" i="4"/>
  <c r="BG28" i="4"/>
  <c r="BE28" i="4"/>
  <c r="BD28" i="4"/>
  <c r="D28" i="4"/>
  <c r="BH28" i="4" s="1"/>
  <c r="BI27" i="4"/>
  <c r="BH27" i="4"/>
  <c r="BG27" i="4"/>
  <c r="BE27" i="4"/>
  <c r="BD27" i="4"/>
  <c r="D27" i="4"/>
  <c r="BG26" i="4"/>
  <c r="BD26" i="4"/>
  <c r="D26" i="4"/>
  <c r="BG25" i="4"/>
  <c r="BE25" i="4"/>
  <c r="BD25" i="4"/>
  <c r="D25" i="4"/>
  <c r="BI25" i="4" s="1"/>
  <c r="BI24" i="4"/>
  <c r="BG24" i="4"/>
  <c r="BE24" i="4"/>
  <c r="BD24" i="4"/>
  <c r="D24" i="4"/>
  <c r="BH24" i="4" s="1"/>
  <c r="BI23" i="4"/>
  <c r="BH23" i="4"/>
  <c r="BG23" i="4"/>
  <c r="BE23" i="4"/>
  <c r="BD23" i="4"/>
  <c r="D23" i="4"/>
  <c r="BG22" i="4"/>
  <c r="D22" i="4"/>
  <c r="BE22" i="4" s="1"/>
  <c r="BK21" i="4"/>
  <c r="BG21" i="4"/>
  <c r="BD21" i="4"/>
  <c r="BC21" i="4"/>
  <c r="D21" i="4"/>
  <c r="BG20" i="4"/>
  <c r="BF20" i="4"/>
  <c r="BB20" i="4"/>
  <c r="D20" i="4"/>
  <c r="BJ20" i="4" s="1"/>
  <c r="BK19" i="4"/>
  <c r="BG19" i="4"/>
  <c r="BF19" i="4"/>
  <c r="BE19" i="4"/>
  <c r="BB19" i="4"/>
  <c r="U19" i="4" s="1"/>
  <c r="D19" i="4"/>
  <c r="BJ19" i="4" s="1"/>
  <c r="BG18" i="4"/>
  <c r="BF18" i="4"/>
  <c r="BB18" i="4"/>
  <c r="D18" i="4"/>
  <c r="BJ18" i="4" s="1"/>
  <c r="BI14" i="4"/>
  <c r="BD14" i="4"/>
  <c r="D14" i="4"/>
  <c r="BH14" i="4" s="1"/>
  <c r="BG13" i="4"/>
  <c r="BC13" i="4"/>
  <c r="D13" i="4"/>
  <c r="BG12" i="4"/>
  <c r="BF12" i="4"/>
  <c r="BE12" i="4"/>
  <c r="BC12" i="4"/>
  <c r="BB12" i="4"/>
  <c r="D12" i="4"/>
  <c r="BH12" i="4" s="1"/>
  <c r="BG11" i="4"/>
  <c r="BC11" i="4"/>
  <c r="K11" i="4"/>
  <c r="D11" i="4" s="1"/>
  <c r="BI10" i="4"/>
  <c r="BG10" i="4"/>
  <c r="BF10" i="4"/>
  <c r="BE10" i="4"/>
  <c r="BC10" i="4"/>
  <c r="BB10" i="4"/>
  <c r="D10" i="4"/>
  <c r="A5" i="4"/>
  <c r="A4" i="4"/>
  <c r="A3" i="4"/>
  <c r="A2" i="4"/>
  <c r="P229" i="8"/>
  <c r="O229" i="8"/>
  <c r="N229" i="8"/>
  <c r="M229" i="8"/>
  <c r="L229" i="8"/>
  <c r="K229" i="8"/>
  <c r="J229" i="8"/>
  <c r="I229" i="8"/>
  <c r="H229" i="8"/>
  <c r="G229" i="8"/>
  <c r="D229" i="8" s="1"/>
  <c r="F229" i="8"/>
  <c r="E229" i="8"/>
  <c r="D228" i="8"/>
  <c r="D227" i="8"/>
  <c r="D226" i="8"/>
  <c r="D225" i="8"/>
  <c r="D224" i="8"/>
  <c r="D223" i="8"/>
  <c r="E216" i="8"/>
  <c r="D216" i="8"/>
  <c r="BF210" i="8"/>
  <c r="BB210" i="8"/>
  <c r="O210" i="8" s="1"/>
  <c r="D210" i="8"/>
  <c r="BB209" i="8"/>
  <c r="O209" i="8" s="1"/>
  <c r="D209" i="8"/>
  <c r="BF209" i="8" s="1"/>
  <c r="BB208" i="8"/>
  <c r="O208" i="8" s="1"/>
  <c r="D208" i="8"/>
  <c r="BF208" i="8" s="1"/>
  <c r="BF207" i="8"/>
  <c r="BB207" i="8"/>
  <c r="O207" i="8" s="1"/>
  <c r="D207" i="8"/>
  <c r="BF206" i="8"/>
  <c r="BB206" i="8"/>
  <c r="O206" i="8" s="1"/>
  <c r="D206" i="8"/>
  <c r="BB205" i="8"/>
  <c r="O205" i="8" s="1"/>
  <c r="D205" i="8"/>
  <c r="BF205" i="8" s="1"/>
  <c r="BF201" i="8"/>
  <c r="P201" i="8"/>
  <c r="O201" i="8"/>
  <c r="N201" i="8"/>
  <c r="M201" i="8"/>
  <c r="L201" i="8"/>
  <c r="K201" i="8"/>
  <c r="BB201" i="8" s="1"/>
  <c r="J201" i="8"/>
  <c r="I201" i="8"/>
  <c r="H201" i="8"/>
  <c r="G201" i="8"/>
  <c r="F201" i="8"/>
  <c r="E201" i="8"/>
  <c r="D201" i="8" s="1"/>
  <c r="P200" i="8"/>
  <c r="O200" i="8"/>
  <c r="N200" i="8"/>
  <c r="M200" i="8"/>
  <c r="L200" i="8"/>
  <c r="K200" i="8"/>
  <c r="J200" i="8"/>
  <c r="I200" i="8"/>
  <c r="H200" i="8"/>
  <c r="G200" i="8"/>
  <c r="D200" i="8" s="1"/>
  <c r="F200" i="8"/>
  <c r="E200" i="8"/>
  <c r="BF199" i="8"/>
  <c r="P199" i="8"/>
  <c r="O199" i="8"/>
  <c r="N199" i="8"/>
  <c r="M199" i="8"/>
  <c r="L199" i="8"/>
  <c r="K199" i="8"/>
  <c r="BB199" i="8" s="1"/>
  <c r="J199" i="8"/>
  <c r="I199" i="8"/>
  <c r="H199" i="8"/>
  <c r="G199" i="8"/>
  <c r="F199" i="8"/>
  <c r="E199" i="8"/>
  <c r="BB198" i="8"/>
  <c r="P198" i="8"/>
  <c r="O198" i="8"/>
  <c r="N198" i="8"/>
  <c r="M198" i="8"/>
  <c r="L198" i="8"/>
  <c r="K198" i="8"/>
  <c r="J198" i="8"/>
  <c r="I198" i="8"/>
  <c r="H198" i="8"/>
  <c r="G198" i="8"/>
  <c r="F198" i="8"/>
  <c r="E198" i="8"/>
  <c r="D198" i="8"/>
  <c r="BF197" i="8"/>
  <c r="BB197" i="8"/>
  <c r="BA197" i="8"/>
  <c r="Q197" i="8" s="1"/>
  <c r="D197" i="8"/>
  <c r="BE197" i="8" s="1"/>
  <c r="BF196" i="8"/>
  <c r="BE196" i="8"/>
  <c r="BB196" i="8"/>
  <c r="D196" i="8"/>
  <c r="BA196" i="8" s="1"/>
  <c r="BF195" i="8"/>
  <c r="BB195" i="8"/>
  <c r="BA195" i="8"/>
  <c r="Q195" i="8" s="1"/>
  <c r="D195" i="8"/>
  <c r="BE195" i="8" s="1"/>
  <c r="BF194" i="8"/>
  <c r="BE194" i="8"/>
  <c r="BB194" i="8"/>
  <c r="D194" i="8"/>
  <c r="BA194" i="8" s="1"/>
  <c r="BF193" i="8"/>
  <c r="BB193" i="8"/>
  <c r="BA193" i="8"/>
  <c r="Q193" i="8" s="1"/>
  <c r="D193" i="8"/>
  <c r="BE193" i="8" s="1"/>
  <c r="BF192" i="8"/>
  <c r="BB192" i="8"/>
  <c r="D192" i="8"/>
  <c r="BF191" i="8"/>
  <c r="BB191" i="8"/>
  <c r="BA191" i="8"/>
  <c r="Q191" i="8"/>
  <c r="D191" i="8"/>
  <c r="BE191" i="8" s="1"/>
  <c r="BF190" i="8"/>
  <c r="BB190" i="8"/>
  <c r="D190" i="8"/>
  <c r="BF189" i="8"/>
  <c r="BB189" i="8"/>
  <c r="BA189" i="8"/>
  <c r="Q189" i="8" s="1"/>
  <c r="D189" i="8"/>
  <c r="BE189" i="8" s="1"/>
  <c r="BF188" i="8"/>
  <c r="BE188" i="8"/>
  <c r="BB188" i="8"/>
  <c r="D188" i="8"/>
  <c r="BA188" i="8" s="1"/>
  <c r="BF187" i="8"/>
  <c r="BB187" i="8"/>
  <c r="BA187" i="8"/>
  <c r="Q187" i="8" s="1"/>
  <c r="D187" i="8"/>
  <c r="BE187" i="8" s="1"/>
  <c r="BF186" i="8"/>
  <c r="BE186" i="8"/>
  <c r="BB186" i="8"/>
  <c r="D186" i="8"/>
  <c r="BA186" i="8" s="1"/>
  <c r="BF185" i="8"/>
  <c r="BB185" i="8"/>
  <c r="BA185" i="8"/>
  <c r="Q185" i="8" s="1"/>
  <c r="D185" i="8"/>
  <c r="BE185" i="8" s="1"/>
  <c r="BF184" i="8"/>
  <c r="BB184" i="8"/>
  <c r="D184" i="8"/>
  <c r="BF183" i="8"/>
  <c r="BB183" i="8"/>
  <c r="BA183" i="8"/>
  <c r="Q183" i="8"/>
  <c r="D183" i="8"/>
  <c r="BE183" i="8" s="1"/>
  <c r="BF182" i="8"/>
  <c r="BB182" i="8"/>
  <c r="D182" i="8"/>
  <c r="BF181" i="8"/>
  <c r="BB181" i="8"/>
  <c r="BA181" i="8"/>
  <c r="Q181" i="8" s="1"/>
  <c r="D181" i="8"/>
  <c r="BE181" i="8" s="1"/>
  <c r="BF180" i="8"/>
  <c r="BE180" i="8"/>
  <c r="BB180" i="8"/>
  <c r="D180" i="8"/>
  <c r="BA180" i="8" s="1"/>
  <c r="BF179" i="8"/>
  <c r="BB179" i="8"/>
  <c r="BA179" i="8"/>
  <c r="Q179" i="8" s="1"/>
  <c r="D179" i="8"/>
  <c r="BE179" i="8" s="1"/>
  <c r="BF178" i="8"/>
  <c r="BE178" i="8"/>
  <c r="BB178" i="8"/>
  <c r="D178" i="8"/>
  <c r="BA178" i="8" s="1"/>
  <c r="BF177" i="8"/>
  <c r="BB177" i="8"/>
  <c r="BA177" i="8"/>
  <c r="Q177" i="8" s="1"/>
  <c r="D177" i="8"/>
  <c r="BE177" i="8" s="1"/>
  <c r="BF176" i="8"/>
  <c r="BB176" i="8"/>
  <c r="D176" i="8"/>
  <c r="BF175" i="8"/>
  <c r="BB175" i="8"/>
  <c r="BA175" i="8"/>
  <c r="Q175" i="8"/>
  <c r="D175" i="8"/>
  <c r="BE175" i="8" s="1"/>
  <c r="BF174" i="8"/>
  <c r="BB174" i="8"/>
  <c r="D174" i="8"/>
  <c r="BF173" i="8"/>
  <c r="BB173" i="8"/>
  <c r="BA173" i="8"/>
  <c r="Q173" i="8" s="1"/>
  <c r="D173" i="8"/>
  <c r="BE173" i="8" s="1"/>
  <c r="BF172" i="8"/>
  <c r="BE172" i="8"/>
  <c r="BB172" i="8"/>
  <c r="D172" i="8"/>
  <c r="BA172" i="8" s="1"/>
  <c r="BF171" i="8"/>
  <c r="BB171" i="8"/>
  <c r="BA171" i="8"/>
  <c r="Q171" i="8" s="1"/>
  <c r="D171" i="8"/>
  <c r="BE171" i="8" s="1"/>
  <c r="BF170" i="8"/>
  <c r="BE170" i="8"/>
  <c r="BB170" i="8"/>
  <c r="D170" i="8"/>
  <c r="BA170" i="8" s="1"/>
  <c r="BF169" i="8"/>
  <c r="BB169" i="8"/>
  <c r="BA169" i="8"/>
  <c r="Q169" i="8" s="1"/>
  <c r="D169" i="8"/>
  <c r="BE169" i="8" s="1"/>
  <c r="BF168" i="8"/>
  <c r="BB168" i="8"/>
  <c r="D168" i="8"/>
  <c r="BF167" i="8"/>
  <c r="BB167" i="8"/>
  <c r="BA167" i="8"/>
  <c r="Q167" i="8"/>
  <c r="D167" i="8"/>
  <c r="BE167" i="8" s="1"/>
  <c r="BF166" i="8"/>
  <c r="BB166" i="8"/>
  <c r="D166" i="8"/>
  <c r="BF165" i="8"/>
  <c r="BB165" i="8"/>
  <c r="BA165" i="8"/>
  <c r="Q165" i="8" s="1"/>
  <c r="D165" i="8"/>
  <c r="BE165" i="8" s="1"/>
  <c r="BF164" i="8"/>
  <c r="BE164" i="8"/>
  <c r="BB164" i="8"/>
  <c r="D164" i="8"/>
  <c r="BA164" i="8" s="1"/>
  <c r="BF163" i="8"/>
  <c r="BB163" i="8"/>
  <c r="BA163" i="8"/>
  <c r="Q163" i="8" s="1"/>
  <c r="D163" i="8"/>
  <c r="BE163" i="8" s="1"/>
  <c r="BF162" i="8"/>
  <c r="BE162" i="8"/>
  <c r="BB162" i="8"/>
  <c r="D162" i="8"/>
  <c r="BA162" i="8" s="1"/>
  <c r="BF161" i="8"/>
  <c r="BB161" i="8"/>
  <c r="BA161" i="8"/>
  <c r="Q161" i="8" s="1"/>
  <c r="D161" i="8"/>
  <c r="BE161" i="8" s="1"/>
  <c r="BF160" i="8"/>
  <c r="BB160" i="8"/>
  <c r="D160" i="8"/>
  <c r="BF159" i="8"/>
  <c r="BB159" i="8"/>
  <c r="BA159" i="8"/>
  <c r="Q159" i="8"/>
  <c r="D159" i="8"/>
  <c r="BE159" i="8" s="1"/>
  <c r="BF158" i="8"/>
  <c r="BB158" i="8"/>
  <c r="D158" i="8"/>
  <c r="BF157" i="8"/>
  <c r="BB157" i="8"/>
  <c r="BA157" i="8"/>
  <c r="Q157" i="8" s="1"/>
  <c r="D157" i="8"/>
  <c r="BE157" i="8" s="1"/>
  <c r="BF156" i="8"/>
  <c r="BE156" i="8"/>
  <c r="BB156" i="8"/>
  <c r="D156" i="8"/>
  <c r="BA156" i="8" s="1"/>
  <c r="BF155" i="8"/>
  <c r="BB155" i="8"/>
  <c r="BA155" i="8"/>
  <c r="Q155" i="8" s="1"/>
  <c r="D155" i="8"/>
  <c r="BE155" i="8" s="1"/>
  <c r="BF154" i="8"/>
  <c r="BE154" i="8"/>
  <c r="BB154" i="8"/>
  <c r="D154" i="8"/>
  <c r="BA154" i="8" s="1"/>
  <c r="BF153" i="8"/>
  <c r="BB153" i="8"/>
  <c r="BA153" i="8"/>
  <c r="Q153" i="8" s="1"/>
  <c r="D153" i="8"/>
  <c r="BE153" i="8" s="1"/>
  <c r="BF152" i="8"/>
  <c r="BB152" i="8"/>
  <c r="D152" i="8"/>
  <c r="BF151" i="8"/>
  <c r="BB151" i="8"/>
  <c r="BA151" i="8"/>
  <c r="Q151" i="8"/>
  <c r="D151" i="8"/>
  <c r="BE151" i="8" s="1"/>
  <c r="BF150" i="8"/>
  <c r="BB150" i="8"/>
  <c r="D150" i="8"/>
  <c r="BF149" i="8"/>
  <c r="BB149" i="8"/>
  <c r="BA149" i="8"/>
  <c r="Q149" i="8" s="1"/>
  <c r="D149" i="8"/>
  <c r="BE149" i="8" s="1"/>
  <c r="BF148" i="8"/>
  <c r="BE148" i="8"/>
  <c r="BB148" i="8"/>
  <c r="D148" i="8"/>
  <c r="BA148" i="8" s="1"/>
  <c r="BF147" i="8"/>
  <c r="BB147" i="8"/>
  <c r="BA147" i="8"/>
  <c r="Q147" i="8" s="1"/>
  <c r="D147" i="8"/>
  <c r="BE147" i="8" s="1"/>
  <c r="BF146" i="8"/>
  <c r="BE146" i="8"/>
  <c r="BB146" i="8"/>
  <c r="D146" i="8"/>
  <c r="BA146" i="8" s="1"/>
  <c r="BF145" i="8"/>
  <c r="BB145" i="8"/>
  <c r="BA145" i="8"/>
  <c r="Q145" i="8" s="1"/>
  <c r="D145" i="8"/>
  <c r="BE145" i="8" s="1"/>
  <c r="BF144" i="8"/>
  <c r="BB144" i="8"/>
  <c r="D144" i="8"/>
  <c r="BE140" i="8"/>
  <c r="D140" i="8"/>
  <c r="BA140" i="8" s="1"/>
  <c r="BE139" i="8"/>
  <c r="BA139" i="8"/>
  <c r="D139" i="8"/>
  <c r="BE135" i="8"/>
  <c r="BD135" i="8"/>
  <c r="BC135" i="8"/>
  <c r="BB135" i="8"/>
  <c r="BA135" i="8"/>
  <c r="AZ135" i="8"/>
  <c r="S135" i="8"/>
  <c r="D135" i="8"/>
  <c r="BE134" i="8"/>
  <c r="BD134" i="8"/>
  <c r="BC134" i="8"/>
  <c r="BB134" i="8"/>
  <c r="BA134" i="8"/>
  <c r="AZ134" i="8"/>
  <c r="S134" i="8"/>
  <c r="D134" i="8"/>
  <c r="BE133" i="8"/>
  <c r="BD133" i="8"/>
  <c r="BC133" i="8"/>
  <c r="BB133" i="8"/>
  <c r="BA133" i="8"/>
  <c r="AZ133" i="8"/>
  <c r="S133" i="8"/>
  <c r="D133" i="8"/>
  <c r="BE132" i="8"/>
  <c r="BD132" i="8"/>
  <c r="BC132" i="8"/>
  <c r="BB132" i="8"/>
  <c r="BA132" i="8"/>
  <c r="AZ132" i="8"/>
  <c r="S132" i="8"/>
  <c r="D132" i="8"/>
  <c r="BE131" i="8"/>
  <c r="BD131" i="8"/>
  <c r="BC131" i="8"/>
  <c r="BB131" i="8"/>
  <c r="BA131" i="8"/>
  <c r="AZ131" i="8"/>
  <c r="S131" i="8"/>
  <c r="D131" i="8"/>
  <c r="BE130" i="8"/>
  <c r="BD130" i="8"/>
  <c r="BC130" i="8"/>
  <c r="BB130" i="8"/>
  <c r="BA130" i="8"/>
  <c r="AZ130" i="8"/>
  <c r="S130" i="8"/>
  <c r="D130" i="8"/>
  <c r="BE129" i="8"/>
  <c r="BD129" i="8"/>
  <c r="BC129" i="8"/>
  <c r="BB129" i="8"/>
  <c r="BA129" i="8"/>
  <c r="AZ129" i="8"/>
  <c r="S129" i="8"/>
  <c r="D129" i="8"/>
  <c r="BE128" i="8"/>
  <c r="BD128" i="8"/>
  <c r="BC128" i="8"/>
  <c r="BB128" i="8"/>
  <c r="BA128" i="8"/>
  <c r="AZ128" i="8"/>
  <c r="S128" i="8"/>
  <c r="D128" i="8"/>
  <c r="BE127" i="8"/>
  <c r="BD127" i="8"/>
  <c r="BC127" i="8"/>
  <c r="BB127" i="8"/>
  <c r="BA127" i="8"/>
  <c r="AZ127" i="8"/>
  <c r="S127" i="8"/>
  <c r="D127" i="8"/>
  <c r="BE126" i="8"/>
  <c r="BD126" i="8"/>
  <c r="BC126" i="8"/>
  <c r="BB126" i="8"/>
  <c r="BA126" i="8"/>
  <c r="AZ126" i="8"/>
  <c r="S126" i="8"/>
  <c r="D126" i="8"/>
  <c r="BE125" i="8"/>
  <c r="BD125" i="8"/>
  <c r="BC125" i="8"/>
  <c r="BB125" i="8"/>
  <c r="BA125" i="8"/>
  <c r="AZ125" i="8"/>
  <c r="S125" i="8"/>
  <c r="D125" i="8"/>
  <c r="BE124" i="8"/>
  <c r="BD124" i="8"/>
  <c r="BC124" i="8"/>
  <c r="BB124" i="8"/>
  <c r="BA124" i="8"/>
  <c r="AZ124" i="8"/>
  <c r="S124" i="8"/>
  <c r="D124" i="8"/>
  <c r="BE123" i="8"/>
  <c r="BD123" i="8"/>
  <c r="BC123" i="8"/>
  <c r="BB123" i="8"/>
  <c r="BA123" i="8"/>
  <c r="AZ123" i="8"/>
  <c r="S123" i="8"/>
  <c r="D123" i="8"/>
  <c r="BE122" i="8"/>
  <c r="BD122" i="8"/>
  <c r="BC122" i="8"/>
  <c r="BB122" i="8"/>
  <c r="BA122" i="8"/>
  <c r="AZ122" i="8"/>
  <c r="S122" i="8"/>
  <c r="D122" i="8"/>
  <c r="BE121" i="8"/>
  <c r="BD121" i="8"/>
  <c r="BC121" i="8"/>
  <c r="BB121" i="8"/>
  <c r="BA121" i="8"/>
  <c r="AZ121" i="8"/>
  <c r="S121" i="8"/>
  <c r="D121" i="8"/>
  <c r="BE120" i="8"/>
  <c r="BD120" i="8"/>
  <c r="BC120" i="8"/>
  <c r="BB120" i="8"/>
  <c r="BA120" i="8"/>
  <c r="AZ120" i="8"/>
  <c r="S120" i="8"/>
  <c r="D120" i="8"/>
  <c r="BE119" i="8"/>
  <c r="BD119" i="8"/>
  <c r="BC119" i="8"/>
  <c r="BB119" i="8"/>
  <c r="BA119" i="8"/>
  <c r="AZ119" i="8"/>
  <c r="S119" i="8"/>
  <c r="D119" i="8"/>
  <c r="BE118" i="8"/>
  <c r="BD118" i="8"/>
  <c r="BC118" i="8"/>
  <c r="BB118" i="8"/>
  <c r="BA118" i="8"/>
  <c r="AZ118" i="8"/>
  <c r="S118" i="8"/>
  <c r="D118" i="8"/>
  <c r="BE117" i="8"/>
  <c r="BD117" i="8"/>
  <c r="BC117" i="8"/>
  <c r="BB117" i="8"/>
  <c r="BA117" i="8"/>
  <c r="AZ117" i="8"/>
  <c r="S117" i="8"/>
  <c r="D117" i="8"/>
  <c r="BC116" i="8"/>
  <c r="R116" i="8"/>
  <c r="Q116" i="8"/>
  <c r="T44" i="8" s="1"/>
  <c r="P116" i="8"/>
  <c r="O116" i="8"/>
  <c r="N116" i="8"/>
  <c r="M116" i="8"/>
  <c r="P44" i="8" s="1"/>
  <c r="L116" i="8"/>
  <c r="K116" i="8"/>
  <c r="J116" i="8"/>
  <c r="E116" i="8"/>
  <c r="D116" i="8" s="1"/>
  <c r="BE115" i="8"/>
  <c r="BB115" i="8"/>
  <c r="D115" i="8"/>
  <c r="BE114" i="8"/>
  <c r="BB114" i="8"/>
  <c r="BA114" i="8"/>
  <c r="D114" i="8"/>
  <c r="BE113" i="8"/>
  <c r="BB113" i="8"/>
  <c r="D113" i="8"/>
  <c r="BE112" i="8"/>
  <c r="BB112" i="8"/>
  <c r="BA112" i="8"/>
  <c r="D112" i="8"/>
  <c r="BE111" i="8"/>
  <c r="BC111" i="8"/>
  <c r="BB111" i="8"/>
  <c r="D111" i="8"/>
  <c r="BE110" i="8"/>
  <c r="BB110" i="8"/>
  <c r="BA110" i="8"/>
  <c r="D110" i="8"/>
  <c r="BE109" i="8"/>
  <c r="BC109" i="8"/>
  <c r="BB109" i="8"/>
  <c r="D109" i="8"/>
  <c r="BD105" i="8"/>
  <c r="S105" i="8"/>
  <c r="R105" i="8"/>
  <c r="Q105" i="8"/>
  <c r="P105" i="8"/>
  <c r="O105" i="8"/>
  <c r="N105" i="8"/>
  <c r="M105" i="8"/>
  <c r="L105" i="8"/>
  <c r="J105" i="8"/>
  <c r="I105" i="8"/>
  <c r="H105" i="8"/>
  <c r="G105" i="8"/>
  <c r="F105" i="8"/>
  <c r="E105" i="8"/>
  <c r="D105" i="8" s="1"/>
  <c r="BF104" i="8"/>
  <c r="BE104" i="8"/>
  <c r="BC104" i="8"/>
  <c r="D104" i="8"/>
  <c r="BE103" i="8"/>
  <c r="BD103" i="8"/>
  <c r="BC103" i="8"/>
  <c r="D103" i="8"/>
  <c r="BF102" i="8"/>
  <c r="BE102" i="8"/>
  <c r="BD102" i="8"/>
  <c r="BC102" i="8"/>
  <c r="BB102" i="8"/>
  <c r="BA102" i="8"/>
  <c r="T102" i="8"/>
  <c r="D102" i="8"/>
  <c r="BH102" i="8" s="1"/>
  <c r="BE101" i="8"/>
  <c r="BC101" i="8"/>
  <c r="D101" i="8"/>
  <c r="BG101" i="8" s="1"/>
  <c r="BH100" i="8"/>
  <c r="BF100" i="8"/>
  <c r="BE100" i="8"/>
  <c r="BD100" i="8"/>
  <c r="BC100" i="8"/>
  <c r="BB100" i="8"/>
  <c r="BA100" i="8"/>
  <c r="T100" i="8"/>
  <c r="D100" i="8"/>
  <c r="BG100" i="8" s="1"/>
  <c r="BE99" i="8"/>
  <c r="BC99" i="8"/>
  <c r="D99" i="8"/>
  <c r="BH98" i="8"/>
  <c r="BF98" i="8"/>
  <c r="BE98" i="8"/>
  <c r="BD98" i="8"/>
  <c r="BC98" i="8"/>
  <c r="BB98" i="8"/>
  <c r="BA98" i="8"/>
  <c r="T98" i="8"/>
  <c r="D98" i="8"/>
  <c r="BG98" i="8" s="1"/>
  <c r="BG97" i="8"/>
  <c r="BE97" i="8"/>
  <c r="BC97" i="8"/>
  <c r="BB97" i="8"/>
  <c r="D97" i="8"/>
  <c r="BH96" i="8"/>
  <c r="BF96" i="8"/>
  <c r="BE96" i="8"/>
  <c r="BD96" i="8"/>
  <c r="BC96" i="8"/>
  <c r="BB96" i="8"/>
  <c r="BA96" i="8"/>
  <c r="T96" i="8" s="1"/>
  <c r="D96" i="8"/>
  <c r="BG96" i="8" s="1"/>
  <c r="BE95" i="8"/>
  <c r="BC95" i="8"/>
  <c r="D95" i="8"/>
  <c r="BF95" i="8" s="1"/>
  <c r="BH94" i="8"/>
  <c r="BF94" i="8"/>
  <c r="BE94" i="8"/>
  <c r="BD94" i="8"/>
  <c r="BC94" i="8"/>
  <c r="BB94" i="8"/>
  <c r="BA94" i="8"/>
  <c r="T94" i="8"/>
  <c r="D94" i="8"/>
  <c r="BG94" i="8" s="1"/>
  <c r="BE93" i="8"/>
  <c r="BC93" i="8"/>
  <c r="D93" i="8"/>
  <c r="BH92" i="8"/>
  <c r="BF92" i="8"/>
  <c r="BE92" i="8"/>
  <c r="BD92" i="8"/>
  <c r="T92" i="8" s="1"/>
  <c r="BC92" i="8"/>
  <c r="BB92" i="8"/>
  <c r="BA92" i="8"/>
  <c r="D92" i="8"/>
  <c r="BG92" i="8" s="1"/>
  <c r="BE91" i="8"/>
  <c r="BC91" i="8"/>
  <c r="D91" i="8"/>
  <c r="BH90" i="8"/>
  <c r="BF90" i="8"/>
  <c r="BE90" i="8"/>
  <c r="BD90" i="8"/>
  <c r="BC90" i="8"/>
  <c r="BB90" i="8"/>
  <c r="BA90" i="8"/>
  <c r="T90" i="8"/>
  <c r="D90" i="8"/>
  <c r="BG90" i="8" s="1"/>
  <c r="BG89" i="8"/>
  <c r="BE89" i="8"/>
  <c r="BC89" i="8"/>
  <c r="BB89" i="8"/>
  <c r="D89" i="8"/>
  <c r="BH88" i="8"/>
  <c r="BF88" i="8"/>
  <c r="BE88" i="8"/>
  <c r="BD88" i="8"/>
  <c r="BC88" i="8"/>
  <c r="BB88" i="8"/>
  <c r="BA88" i="8"/>
  <c r="T88" i="8" s="1"/>
  <c r="D88" i="8"/>
  <c r="BG88" i="8" s="1"/>
  <c r="BF87" i="8"/>
  <c r="BE87" i="8"/>
  <c r="BC87" i="8"/>
  <c r="D87" i="8"/>
  <c r="BH86" i="8"/>
  <c r="BF86" i="8"/>
  <c r="BE86" i="8"/>
  <c r="BD86" i="8"/>
  <c r="BC86" i="8"/>
  <c r="BB86" i="8"/>
  <c r="BA86" i="8"/>
  <c r="T86" i="8"/>
  <c r="D86" i="8"/>
  <c r="BG86" i="8" s="1"/>
  <c r="BE85" i="8"/>
  <c r="BC85" i="8"/>
  <c r="D85" i="8"/>
  <c r="BH84" i="8"/>
  <c r="BF84" i="8"/>
  <c r="BE84" i="8"/>
  <c r="BD84" i="8"/>
  <c r="BC84" i="8"/>
  <c r="BB84" i="8"/>
  <c r="BA84" i="8"/>
  <c r="T84" i="8"/>
  <c r="D84" i="8"/>
  <c r="BG84" i="8" s="1"/>
  <c r="BE83" i="8"/>
  <c r="BC83" i="8"/>
  <c r="D83" i="8"/>
  <c r="BH82" i="8"/>
  <c r="BF82" i="8"/>
  <c r="BE82" i="8"/>
  <c r="BD82" i="8"/>
  <c r="BC82" i="8"/>
  <c r="BB82" i="8"/>
  <c r="BA82" i="8"/>
  <c r="T82" i="8"/>
  <c r="D82" i="8"/>
  <c r="BG82" i="8" s="1"/>
  <c r="BG81" i="8"/>
  <c r="BE81" i="8"/>
  <c r="BC81" i="8"/>
  <c r="BB81" i="8"/>
  <c r="D81" i="8"/>
  <c r="BH80" i="8"/>
  <c r="BF80" i="8"/>
  <c r="BE80" i="8"/>
  <c r="BD80" i="8"/>
  <c r="BC80" i="8"/>
  <c r="BB80" i="8"/>
  <c r="BA80" i="8"/>
  <c r="T80" i="8" s="1"/>
  <c r="D80" i="8"/>
  <c r="BG80" i="8" s="1"/>
  <c r="BE79" i="8"/>
  <c r="BC79" i="8"/>
  <c r="D79" i="8"/>
  <c r="BH78" i="8"/>
  <c r="BE78" i="8"/>
  <c r="BD78" i="8"/>
  <c r="BA78" i="8"/>
  <c r="K78" i="8"/>
  <c r="K105" i="8" s="1"/>
  <c r="BC105" i="8" s="1"/>
  <c r="D78" i="8"/>
  <c r="BF78" i="8" s="1"/>
  <c r="BH77" i="8"/>
  <c r="BE77" i="8"/>
  <c r="BD77" i="8"/>
  <c r="BC77" i="8"/>
  <c r="D77" i="8"/>
  <c r="BE76" i="8"/>
  <c r="BC76" i="8"/>
  <c r="D76" i="8"/>
  <c r="D72" i="8"/>
  <c r="D71" i="8"/>
  <c r="BF67" i="8"/>
  <c r="BA67" i="8"/>
  <c r="F67" i="8" s="1"/>
  <c r="BF66" i="8"/>
  <c r="BA66" i="8"/>
  <c r="F66" i="8"/>
  <c r="BF65" i="8"/>
  <c r="BA65" i="8"/>
  <c r="F65" i="8"/>
  <c r="BF64" i="8"/>
  <c r="BA64" i="8"/>
  <c r="F64" i="8" s="1"/>
  <c r="BF63" i="8"/>
  <c r="BA63" i="8"/>
  <c r="F63" i="8"/>
  <c r="BF62" i="8"/>
  <c r="BA62" i="8"/>
  <c r="F62" i="8"/>
  <c r="BF61" i="8"/>
  <c r="BA61" i="8"/>
  <c r="F61" i="8"/>
  <c r="BF60" i="8"/>
  <c r="BA60" i="8"/>
  <c r="F60" i="8" s="1"/>
  <c r="BF59" i="8"/>
  <c r="BA59" i="8"/>
  <c r="F59" i="8"/>
  <c r="BF58" i="8"/>
  <c r="BA58" i="8"/>
  <c r="F58" i="8"/>
  <c r="BF57" i="8"/>
  <c r="BA57" i="8"/>
  <c r="F57" i="8"/>
  <c r="BJ54" i="8"/>
  <c r="BG54" i="8"/>
  <c r="BC54" i="8"/>
  <c r="BB54" i="8"/>
  <c r="V54" i="8"/>
  <c r="U54" i="8"/>
  <c r="T54" i="8"/>
  <c r="BF54" i="8" s="1"/>
  <c r="S54" i="8"/>
  <c r="R54" i="8"/>
  <c r="Q54" i="8"/>
  <c r="P54" i="8"/>
  <c r="O54" i="8"/>
  <c r="N54" i="8"/>
  <c r="M54" i="8"/>
  <c r="BH54" i="8" s="1"/>
  <c r="L54" i="8"/>
  <c r="K54" i="8"/>
  <c r="J54" i="8"/>
  <c r="I54" i="8"/>
  <c r="H54" i="8"/>
  <c r="G54" i="8"/>
  <c r="F54" i="8"/>
  <c r="E54" i="8"/>
  <c r="D54" i="8"/>
  <c r="BK53" i="8"/>
  <c r="BH53" i="8"/>
  <c r="BF53" i="8"/>
  <c r="BC53" i="8"/>
  <c r="D53" i="8"/>
  <c r="BK52" i="8"/>
  <c r="BH52" i="8"/>
  <c r="BF52" i="8"/>
  <c r="BE52" i="8"/>
  <c r="BC52" i="8"/>
  <c r="D52" i="8"/>
  <c r="BK51" i="8"/>
  <c r="BI51" i="8"/>
  <c r="BH51" i="8"/>
  <c r="BF51" i="8"/>
  <c r="BD51" i="8"/>
  <c r="BC51" i="8"/>
  <c r="D51" i="8"/>
  <c r="BK50" i="8"/>
  <c r="BH50" i="8"/>
  <c r="BF50" i="8"/>
  <c r="BC50" i="8"/>
  <c r="BB50" i="8"/>
  <c r="D50" i="8"/>
  <c r="BG50" i="8" s="1"/>
  <c r="BK49" i="8"/>
  <c r="BJ49" i="8"/>
  <c r="BH49" i="8"/>
  <c r="BF49" i="8"/>
  <c r="BE49" i="8"/>
  <c r="BC49" i="8"/>
  <c r="BB49" i="8"/>
  <c r="D49" i="8"/>
  <c r="BG49" i="8" s="1"/>
  <c r="BK48" i="8"/>
  <c r="BI48" i="8"/>
  <c r="BH48" i="8"/>
  <c r="BF48" i="8"/>
  <c r="BD48" i="8"/>
  <c r="BC48" i="8"/>
  <c r="D48" i="8"/>
  <c r="BE48" i="8" s="1"/>
  <c r="BI47" i="8"/>
  <c r="W47" i="8"/>
  <c r="BK46" i="8"/>
  <c r="BH46" i="8"/>
  <c r="BF46" i="8"/>
  <c r="BC46" i="8"/>
  <c r="D46" i="8"/>
  <c r="BK45" i="8"/>
  <c r="BH45" i="8"/>
  <c r="BF45" i="8"/>
  <c r="BC45" i="8"/>
  <c r="D45" i="8"/>
  <c r="V44" i="8"/>
  <c r="U44" i="8"/>
  <c r="S44" i="8"/>
  <c r="BK44" i="8" s="1"/>
  <c r="R44" i="8"/>
  <c r="Q44" i="8"/>
  <c r="O44" i="8"/>
  <c r="N44" i="8"/>
  <c r="M44" i="8"/>
  <c r="L44" i="8"/>
  <c r="K44" i="8"/>
  <c r="J44" i="8"/>
  <c r="I44" i="8"/>
  <c r="H44" i="8"/>
  <c r="G44" i="8"/>
  <c r="F44" i="8"/>
  <c r="E44" i="8"/>
  <c r="BK43" i="8"/>
  <c r="BF43" i="8"/>
  <c r="D43" i="8"/>
  <c r="BE43" i="8" s="1"/>
  <c r="BK42" i="8"/>
  <c r="BH42" i="8"/>
  <c r="BF42" i="8"/>
  <c r="BC42" i="8"/>
  <c r="D42" i="8"/>
  <c r="BK41" i="8"/>
  <c r="BH41" i="8"/>
  <c r="BF41" i="8"/>
  <c r="BD41" i="8"/>
  <c r="BC41" i="8"/>
  <c r="D41" i="8"/>
  <c r="BG37" i="8"/>
  <c r="BD37" i="8"/>
  <c r="T37" i="8"/>
  <c r="S37" i="8"/>
  <c r="R37" i="8"/>
  <c r="Q37" i="8"/>
  <c r="P37" i="8"/>
  <c r="O37" i="8"/>
  <c r="N37" i="8"/>
  <c r="M37" i="8"/>
  <c r="L37" i="8"/>
  <c r="K37" i="8"/>
  <c r="J37" i="8"/>
  <c r="I37" i="8"/>
  <c r="H37" i="8"/>
  <c r="G37" i="8"/>
  <c r="F37" i="8"/>
  <c r="E37" i="8"/>
  <c r="BK36" i="8"/>
  <c r="BJ36" i="8"/>
  <c r="BG36" i="8"/>
  <c r="BF36" i="8"/>
  <c r="BD36" i="8"/>
  <c r="BC36" i="8"/>
  <c r="BB36" i="8"/>
  <c r="D36" i="8"/>
  <c r="BI36" i="8" s="1"/>
  <c r="BK35" i="8"/>
  <c r="BJ35" i="8"/>
  <c r="BG35" i="8"/>
  <c r="BF35" i="8"/>
  <c r="BD35" i="8"/>
  <c r="BC35" i="8"/>
  <c r="BB35" i="8"/>
  <c r="D35" i="8"/>
  <c r="BI35" i="8" s="1"/>
  <c r="BK34" i="8"/>
  <c r="BJ34" i="8"/>
  <c r="BG34" i="8"/>
  <c r="BF34" i="8"/>
  <c r="BD34" i="8"/>
  <c r="BC34" i="8"/>
  <c r="BB34" i="8"/>
  <c r="D34" i="8"/>
  <c r="BI34" i="8" s="1"/>
  <c r="BK33" i="8"/>
  <c r="BJ33" i="8"/>
  <c r="BG33" i="8"/>
  <c r="BF33" i="8"/>
  <c r="BD33" i="8"/>
  <c r="BC33" i="8"/>
  <c r="BB33" i="8"/>
  <c r="D33" i="8"/>
  <c r="BI33" i="8" s="1"/>
  <c r="BK32" i="8"/>
  <c r="BJ32" i="8"/>
  <c r="BG32" i="8"/>
  <c r="BF32" i="8"/>
  <c r="BD32" i="8"/>
  <c r="BC32" i="8"/>
  <c r="BB32" i="8"/>
  <c r="D32" i="8"/>
  <c r="BI32" i="8" s="1"/>
  <c r="BK31" i="8"/>
  <c r="BJ31" i="8"/>
  <c r="BG31" i="8"/>
  <c r="BF31" i="8"/>
  <c r="BD31" i="8"/>
  <c r="BC31" i="8"/>
  <c r="BB31" i="8"/>
  <c r="D31" i="8"/>
  <c r="BI31" i="8" s="1"/>
  <c r="BK30" i="8"/>
  <c r="BJ30" i="8"/>
  <c r="BG30" i="8"/>
  <c r="BF30" i="8"/>
  <c r="BD30" i="8"/>
  <c r="BC30" i="8"/>
  <c r="BB30" i="8"/>
  <c r="D30" i="8"/>
  <c r="BI30" i="8" s="1"/>
  <c r="BK29" i="8"/>
  <c r="BJ29" i="8"/>
  <c r="BG29" i="8"/>
  <c r="BF29" i="8"/>
  <c r="BD29" i="8"/>
  <c r="BC29" i="8"/>
  <c r="BB29" i="8"/>
  <c r="D29" i="8"/>
  <c r="BI29" i="8" s="1"/>
  <c r="BK28" i="8"/>
  <c r="BJ28" i="8"/>
  <c r="BG28" i="8"/>
  <c r="BF28" i="8"/>
  <c r="BD28" i="8"/>
  <c r="BC28" i="8"/>
  <c r="BB28" i="8"/>
  <c r="D28" i="8"/>
  <c r="BI28" i="8" s="1"/>
  <c r="BK27" i="8"/>
  <c r="BJ27" i="8"/>
  <c r="BG27" i="8"/>
  <c r="BF27" i="8"/>
  <c r="BD27" i="8"/>
  <c r="BC27" i="8"/>
  <c r="BB27" i="8"/>
  <c r="D27" i="8"/>
  <c r="BI27" i="8" s="1"/>
  <c r="BK26" i="8"/>
  <c r="BJ26" i="8"/>
  <c r="BG26" i="8"/>
  <c r="BF26" i="8"/>
  <c r="BD26" i="8"/>
  <c r="BC26" i="8"/>
  <c r="BB26" i="8"/>
  <c r="D26" i="8"/>
  <c r="BI26" i="8" s="1"/>
  <c r="BK25" i="8"/>
  <c r="BJ25" i="8"/>
  <c r="BG25" i="8"/>
  <c r="BF25" i="8"/>
  <c r="BD25" i="8"/>
  <c r="BC25" i="8"/>
  <c r="BB25" i="8"/>
  <c r="D25" i="8"/>
  <c r="BI25" i="8" s="1"/>
  <c r="BK24" i="8"/>
  <c r="BJ24" i="8"/>
  <c r="BG24" i="8"/>
  <c r="BF24" i="8"/>
  <c r="BD24" i="8"/>
  <c r="BC24" i="8"/>
  <c r="BB24" i="8"/>
  <c r="D24" i="8"/>
  <c r="BI24" i="8" s="1"/>
  <c r="BK23" i="8"/>
  <c r="BJ23" i="8"/>
  <c r="BG23" i="8"/>
  <c r="BF23" i="8"/>
  <c r="BD23" i="8"/>
  <c r="BC23" i="8"/>
  <c r="BB23" i="8"/>
  <c r="D23" i="8"/>
  <c r="BI23" i="8" s="1"/>
  <c r="BK22" i="8"/>
  <c r="BJ22" i="8"/>
  <c r="BH22" i="8"/>
  <c r="BG22" i="8"/>
  <c r="BF22" i="8"/>
  <c r="BC22" i="8"/>
  <c r="BB22" i="8"/>
  <c r="D22" i="8"/>
  <c r="BI22" i="8" s="1"/>
  <c r="BK21" i="8"/>
  <c r="BJ21" i="8"/>
  <c r="BI21" i="8"/>
  <c r="BG21" i="8"/>
  <c r="BF21" i="8"/>
  <c r="BE21" i="8"/>
  <c r="BD21" i="8"/>
  <c r="BC21" i="8"/>
  <c r="BB21" i="8"/>
  <c r="U21" i="8" s="1"/>
  <c r="D21" i="8"/>
  <c r="BH21" i="8" s="1"/>
  <c r="BK20" i="8"/>
  <c r="BJ20" i="8"/>
  <c r="BG20" i="8"/>
  <c r="BE20" i="8"/>
  <c r="BB20" i="8"/>
  <c r="U20" i="8" s="1"/>
  <c r="D20" i="8"/>
  <c r="BF20" i="8" s="1"/>
  <c r="BK19" i="8"/>
  <c r="BJ19" i="8"/>
  <c r="BG19" i="8"/>
  <c r="BE19" i="8"/>
  <c r="BB19" i="8"/>
  <c r="U19" i="8"/>
  <c r="D19" i="8"/>
  <c r="BF19" i="8" s="1"/>
  <c r="BK18" i="8"/>
  <c r="BJ18" i="8"/>
  <c r="BG18" i="8"/>
  <c r="BE18" i="8"/>
  <c r="BB18" i="8"/>
  <c r="D18" i="8"/>
  <c r="BF18" i="8" s="1"/>
  <c r="U18" i="8" s="1"/>
  <c r="D14" i="8"/>
  <c r="BI13" i="8"/>
  <c r="BG13" i="8"/>
  <c r="BF13" i="8"/>
  <c r="BE13" i="8"/>
  <c r="BC13" i="8"/>
  <c r="BB13" i="8"/>
  <c r="D13" i="8"/>
  <c r="BH13" i="8" s="1"/>
  <c r="BG12" i="8"/>
  <c r="BC12" i="8"/>
  <c r="D12" i="8"/>
  <c r="BI11" i="8"/>
  <c r="BG11" i="8"/>
  <c r="BF11" i="8"/>
  <c r="BE11" i="8"/>
  <c r="BC11" i="8"/>
  <c r="BB11" i="8"/>
  <c r="D11" i="8"/>
  <c r="BH11" i="8" s="1"/>
  <c r="BG10" i="8"/>
  <c r="BD10" i="8"/>
  <c r="BC10" i="8"/>
  <c r="D10" i="8"/>
  <c r="A5" i="8"/>
  <c r="A4" i="8"/>
  <c r="A3" i="8"/>
  <c r="A2" i="8"/>
  <c r="P229" i="9"/>
  <c r="O229" i="9"/>
  <c r="N229" i="9"/>
  <c r="M229" i="9"/>
  <c r="L229" i="9"/>
  <c r="K229" i="9"/>
  <c r="J229" i="9"/>
  <c r="I229" i="9"/>
  <c r="H229" i="9"/>
  <c r="G229" i="9"/>
  <c r="F229" i="9"/>
  <c r="E229" i="9"/>
  <c r="D228" i="9"/>
  <c r="D227" i="9"/>
  <c r="D226" i="9"/>
  <c r="D225" i="9"/>
  <c r="D224" i="9"/>
  <c r="D223" i="9"/>
  <c r="E216" i="9"/>
  <c r="D216" i="9"/>
  <c r="BF210" i="9"/>
  <c r="BB210" i="9"/>
  <c r="O210" i="9" s="1"/>
  <c r="D210" i="9"/>
  <c r="BF209" i="9"/>
  <c r="BB209" i="9"/>
  <c r="O209" i="9" s="1"/>
  <c r="D209" i="9"/>
  <c r="BF208" i="9"/>
  <c r="BB208" i="9"/>
  <c r="O208" i="9" s="1"/>
  <c r="D208" i="9"/>
  <c r="BF207" i="9"/>
  <c r="BB207" i="9"/>
  <c r="O207" i="9" s="1"/>
  <c r="D207" i="9"/>
  <c r="BF206" i="9"/>
  <c r="BB206" i="9"/>
  <c r="O206" i="9" s="1"/>
  <c r="D206" i="9"/>
  <c r="BF205" i="9"/>
  <c r="BB205" i="9"/>
  <c r="O205" i="9" s="1"/>
  <c r="D205" i="9"/>
  <c r="BF201" i="9"/>
  <c r="BE201" i="9"/>
  <c r="P201" i="9"/>
  <c r="O201" i="9"/>
  <c r="N201" i="9"/>
  <c r="M201" i="9"/>
  <c r="L201" i="9"/>
  <c r="K201" i="9"/>
  <c r="BB201" i="9" s="1"/>
  <c r="J201" i="9"/>
  <c r="I201" i="9"/>
  <c r="H201" i="9"/>
  <c r="G201" i="9"/>
  <c r="F201" i="9"/>
  <c r="E201" i="9"/>
  <c r="D201" i="9"/>
  <c r="BA201" i="9" s="1"/>
  <c r="BB200" i="9"/>
  <c r="P200" i="9"/>
  <c r="O200" i="9"/>
  <c r="N200" i="9"/>
  <c r="M200" i="9"/>
  <c r="L200" i="9"/>
  <c r="K200" i="9"/>
  <c r="BF200" i="9" s="1"/>
  <c r="J200" i="9"/>
  <c r="I200" i="9"/>
  <c r="H200" i="9"/>
  <c r="G200" i="9"/>
  <c r="F200" i="9"/>
  <c r="E200" i="9"/>
  <c r="D200" i="9" s="1"/>
  <c r="BE200" i="9" s="1"/>
  <c r="P199" i="9"/>
  <c r="BF199" i="9" s="1"/>
  <c r="O199" i="9"/>
  <c r="N199" i="9"/>
  <c r="M199" i="9"/>
  <c r="L199" i="9"/>
  <c r="K199" i="9"/>
  <c r="J199" i="9"/>
  <c r="I199" i="9"/>
  <c r="H199" i="9"/>
  <c r="G199" i="9"/>
  <c r="F199" i="9"/>
  <c r="E199" i="9"/>
  <c r="D199" i="9"/>
  <c r="P198" i="9"/>
  <c r="O198" i="9"/>
  <c r="N198" i="9"/>
  <c r="M198" i="9"/>
  <c r="L198" i="9"/>
  <c r="K198" i="9"/>
  <c r="J198" i="9"/>
  <c r="I198" i="9"/>
  <c r="H198" i="9"/>
  <c r="G198" i="9"/>
  <c r="F198" i="9"/>
  <c r="E198" i="9"/>
  <c r="BF197" i="9"/>
  <c r="BE197" i="9"/>
  <c r="BB197" i="9"/>
  <c r="D197" i="9"/>
  <c r="BA197" i="9" s="1"/>
  <c r="Q197" i="9" s="1"/>
  <c r="BF196" i="9"/>
  <c r="BB196" i="9"/>
  <c r="BA196" i="9"/>
  <c r="Q196" i="9" s="1"/>
  <c r="D196" i="9"/>
  <c r="BE196" i="9" s="1"/>
  <c r="BF195" i="9"/>
  <c r="BB195" i="9"/>
  <c r="D195" i="9"/>
  <c r="BF194" i="9"/>
  <c r="BB194" i="9"/>
  <c r="BA194" i="9"/>
  <c r="Q194" i="9" s="1"/>
  <c r="D194" i="9"/>
  <c r="BE194" i="9" s="1"/>
  <c r="BF193" i="9"/>
  <c r="BE193" i="9"/>
  <c r="BB193" i="9"/>
  <c r="Q193" i="9"/>
  <c r="D193" i="9"/>
  <c r="BA193" i="9" s="1"/>
  <c r="BF192" i="9"/>
  <c r="BB192" i="9"/>
  <c r="BA192" i="9"/>
  <c r="Q192" i="9" s="1"/>
  <c r="D192" i="9"/>
  <c r="BE192" i="9" s="1"/>
  <c r="BF191" i="9"/>
  <c r="BE191" i="9"/>
  <c r="BB191" i="9"/>
  <c r="D191" i="9"/>
  <c r="BA191" i="9" s="1"/>
  <c r="Q191" i="9" s="1"/>
  <c r="BF190" i="9"/>
  <c r="BB190" i="9"/>
  <c r="BA190" i="9"/>
  <c r="D190" i="9"/>
  <c r="BE190" i="9" s="1"/>
  <c r="BF189" i="9"/>
  <c r="BB189" i="9"/>
  <c r="D189" i="9"/>
  <c r="BF188" i="9"/>
  <c r="BB188" i="9"/>
  <c r="BA188" i="9"/>
  <c r="Q188" i="9" s="1"/>
  <c r="D188" i="9"/>
  <c r="BE188" i="9" s="1"/>
  <c r="BF187" i="9"/>
  <c r="BB187" i="9"/>
  <c r="D187" i="9"/>
  <c r="BF186" i="9"/>
  <c r="BB186" i="9"/>
  <c r="BA186" i="9"/>
  <c r="Q186" i="9" s="1"/>
  <c r="D186" i="9"/>
  <c r="BE186" i="9" s="1"/>
  <c r="BF185" i="9"/>
  <c r="BE185" i="9"/>
  <c r="BB185" i="9"/>
  <c r="Q185" i="9"/>
  <c r="D185" i="9"/>
  <c r="BA185" i="9" s="1"/>
  <c r="BF184" i="9"/>
  <c r="BB184" i="9"/>
  <c r="BA184" i="9"/>
  <c r="Q184" i="9" s="1"/>
  <c r="D184" i="9"/>
  <c r="BE184" i="9" s="1"/>
  <c r="BF183" i="9"/>
  <c r="BE183" i="9"/>
  <c r="BB183" i="9"/>
  <c r="D183" i="9"/>
  <c r="BA183" i="9" s="1"/>
  <c r="Q183" i="9" s="1"/>
  <c r="BF182" i="9"/>
  <c r="BB182" i="9"/>
  <c r="BA182" i="9"/>
  <c r="D182" i="9"/>
  <c r="BE182" i="9" s="1"/>
  <c r="BF181" i="9"/>
  <c r="BB181" i="9"/>
  <c r="D181" i="9"/>
  <c r="BF180" i="9"/>
  <c r="BB180" i="9"/>
  <c r="BA180" i="9"/>
  <c r="Q180" i="9" s="1"/>
  <c r="D180" i="9"/>
  <c r="BE180" i="9" s="1"/>
  <c r="BF179" i="9"/>
  <c r="BB179" i="9"/>
  <c r="D179" i="9"/>
  <c r="BF178" i="9"/>
  <c r="BB178" i="9"/>
  <c r="BA178" i="9"/>
  <c r="Q178" i="9" s="1"/>
  <c r="D178" i="9"/>
  <c r="BE178" i="9" s="1"/>
  <c r="BF177" i="9"/>
  <c r="BE177" i="9"/>
  <c r="BB177" i="9"/>
  <c r="Q177" i="9"/>
  <c r="D177" i="9"/>
  <c r="BA177" i="9" s="1"/>
  <c r="BF176" i="9"/>
  <c r="BB176" i="9"/>
  <c r="BA176" i="9"/>
  <c r="Q176" i="9" s="1"/>
  <c r="D176" i="9"/>
  <c r="BE176" i="9" s="1"/>
  <c r="BF175" i="9"/>
  <c r="BE175" i="9"/>
  <c r="BB175" i="9"/>
  <c r="D175" i="9"/>
  <c r="BA175" i="9" s="1"/>
  <c r="Q175" i="9" s="1"/>
  <c r="BF174" i="9"/>
  <c r="BB174" i="9"/>
  <c r="BA174" i="9"/>
  <c r="D174" i="9"/>
  <c r="BE174" i="9" s="1"/>
  <c r="BF173" i="9"/>
  <c r="BE173" i="9"/>
  <c r="BB173" i="9"/>
  <c r="D173" i="9"/>
  <c r="BA173" i="9" s="1"/>
  <c r="Q173" i="9" s="1"/>
  <c r="BF172" i="9"/>
  <c r="BB172" i="9"/>
  <c r="BA172" i="9"/>
  <c r="Q172" i="9" s="1"/>
  <c r="D172" i="9"/>
  <c r="BE172" i="9" s="1"/>
  <c r="BF171" i="9"/>
  <c r="BB171" i="9"/>
  <c r="D171" i="9"/>
  <c r="BF170" i="9"/>
  <c r="BB170" i="9"/>
  <c r="BA170" i="9"/>
  <c r="Q170" i="9" s="1"/>
  <c r="D170" i="9"/>
  <c r="BE170" i="9" s="1"/>
  <c r="BF169" i="9"/>
  <c r="BE169" i="9"/>
  <c r="BB169" i="9"/>
  <c r="Q169" i="9"/>
  <c r="D169" i="9"/>
  <c r="BA169" i="9" s="1"/>
  <c r="BF168" i="9"/>
  <c r="BB168" i="9"/>
  <c r="BA168" i="9"/>
  <c r="D168" i="9"/>
  <c r="BE168" i="9" s="1"/>
  <c r="BF167" i="9"/>
  <c r="BE167" i="9"/>
  <c r="BB167" i="9"/>
  <c r="D167" i="9"/>
  <c r="BA167" i="9" s="1"/>
  <c r="Q167" i="9" s="1"/>
  <c r="BF166" i="9"/>
  <c r="BB166" i="9"/>
  <c r="BA166" i="9"/>
  <c r="D166" i="9"/>
  <c r="BE166" i="9" s="1"/>
  <c r="BF165" i="9"/>
  <c r="BE165" i="9"/>
  <c r="BB165" i="9"/>
  <c r="D165" i="9"/>
  <c r="BA165" i="9" s="1"/>
  <c r="Q165" i="9" s="1"/>
  <c r="BF164" i="9"/>
  <c r="BB164" i="9"/>
  <c r="BA164" i="9"/>
  <c r="Q164" i="9"/>
  <c r="D164" i="9"/>
  <c r="BE164" i="9" s="1"/>
  <c r="BF163" i="9"/>
  <c r="BE163" i="9"/>
  <c r="BB163" i="9"/>
  <c r="Q163" i="9"/>
  <c r="D163" i="9"/>
  <c r="BA163" i="9" s="1"/>
  <c r="BF162" i="9"/>
  <c r="BB162" i="9"/>
  <c r="BA162" i="9"/>
  <c r="Q162" i="9" s="1"/>
  <c r="D162" i="9"/>
  <c r="BE162" i="9" s="1"/>
  <c r="BF161" i="9"/>
  <c r="BB161" i="9"/>
  <c r="D161" i="9"/>
  <c r="BF160" i="9"/>
  <c r="BB160" i="9"/>
  <c r="BA160" i="9"/>
  <c r="Q160" i="9"/>
  <c r="D160" i="9"/>
  <c r="BE160" i="9" s="1"/>
  <c r="BF159" i="9"/>
  <c r="BE159" i="9"/>
  <c r="BB159" i="9"/>
  <c r="Q159" i="9" s="1"/>
  <c r="D159" i="9"/>
  <c r="BA159" i="9" s="1"/>
  <c r="BF158" i="9"/>
  <c r="BB158" i="9"/>
  <c r="BA158" i="9"/>
  <c r="D158" i="9"/>
  <c r="BE158" i="9" s="1"/>
  <c r="BF157" i="9"/>
  <c r="BE157" i="9"/>
  <c r="BB157" i="9"/>
  <c r="D157" i="9"/>
  <c r="BA157" i="9" s="1"/>
  <c r="Q157" i="9" s="1"/>
  <c r="BF156" i="9"/>
  <c r="BB156" i="9"/>
  <c r="BA156" i="9"/>
  <c r="Q156" i="9"/>
  <c r="D156" i="9"/>
  <c r="BE156" i="9" s="1"/>
  <c r="BF155" i="9"/>
  <c r="BE155" i="9"/>
  <c r="BB155" i="9"/>
  <c r="Q155" i="9"/>
  <c r="D155" i="9"/>
  <c r="BA155" i="9" s="1"/>
  <c r="BF154" i="9"/>
  <c r="BB154" i="9"/>
  <c r="BA154" i="9"/>
  <c r="Q154" i="9" s="1"/>
  <c r="D154" i="9"/>
  <c r="BE154" i="9" s="1"/>
  <c r="BF153" i="9"/>
  <c r="BB153" i="9"/>
  <c r="D153" i="9"/>
  <c r="BF152" i="9"/>
  <c r="BB152" i="9"/>
  <c r="BA152" i="9"/>
  <c r="Q152" i="9"/>
  <c r="D152" i="9"/>
  <c r="BE152" i="9" s="1"/>
  <c r="BF151" i="9"/>
  <c r="BE151" i="9"/>
  <c r="BB151" i="9"/>
  <c r="Q151" i="9" s="1"/>
  <c r="D151" i="9"/>
  <c r="BA151" i="9" s="1"/>
  <c r="BF150" i="9"/>
  <c r="BB150" i="9"/>
  <c r="BA150" i="9"/>
  <c r="D150" i="9"/>
  <c r="BE150" i="9" s="1"/>
  <c r="BF149" i="9"/>
  <c r="BE149" i="9"/>
  <c r="BB149" i="9"/>
  <c r="D149" i="9"/>
  <c r="BA149" i="9" s="1"/>
  <c r="Q149" i="9" s="1"/>
  <c r="BF148" i="9"/>
  <c r="BB148" i="9"/>
  <c r="BA148" i="9"/>
  <c r="Q148" i="9"/>
  <c r="D148" i="9"/>
  <c r="BE148" i="9" s="1"/>
  <c r="BF147" i="9"/>
  <c r="BE147" i="9"/>
  <c r="BB147" i="9"/>
  <c r="Q147" i="9"/>
  <c r="D147" i="9"/>
  <c r="BA147" i="9" s="1"/>
  <c r="BF146" i="9"/>
  <c r="BB146" i="9"/>
  <c r="BA146" i="9"/>
  <c r="Q146" i="9" s="1"/>
  <c r="D146" i="9"/>
  <c r="BE146" i="9" s="1"/>
  <c r="BF145" i="9"/>
  <c r="BB145" i="9"/>
  <c r="D145" i="9"/>
  <c r="BF144" i="9"/>
  <c r="BB144" i="9"/>
  <c r="BA144" i="9"/>
  <c r="Q144" i="9"/>
  <c r="D144" i="9"/>
  <c r="BE144" i="9" s="1"/>
  <c r="D140" i="9"/>
  <c r="BA139" i="9"/>
  <c r="D139" i="9"/>
  <c r="BE139" i="9" s="1"/>
  <c r="BE135" i="9"/>
  <c r="BB135" i="9"/>
  <c r="D135" i="9"/>
  <c r="BE134" i="9"/>
  <c r="BB134" i="9"/>
  <c r="BA134" i="9"/>
  <c r="D134" i="9"/>
  <c r="BE133" i="9"/>
  <c r="BC133" i="9"/>
  <c r="BB133" i="9"/>
  <c r="D133" i="9"/>
  <c r="BE132" i="9"/>
  <c r="BB132" i="9"/>
  <c r="BA132" i="9"/>
  <c r="D132" i="9"/>
  <c r="BE131" i="9"/>
  <c r="BC131" i="9"/>
  <c r="BB131" i="9"/>
  <c r="D131" i="9"/>
  <c r="BE130" i="9"/>
  <c r="BB130" i="9"/>
  <c r="BA130" i="9"/>
  <c r="D130" i="9"/>
  <c r="BE129" i="9"/>
  <c r="BC129" i="9"/>
  <c r="BB129" i="9"/>
  <c r="D129" i="9"/>
  <c r="BE128" i="9"/>
  <c r="BB128" i="9"/>
  <c r="BA128" i="9"/>
  <c r="D128" i="9"/>
  <c r="BE127" i="9"/>
  <c r="BB127" i="9"/>
  <c r="D127" i="9"/>
  <c r="BE126" i="9"/>
  <c r="BB126" i="9"/>
  <c r="BA126" i="9"/>
  <c r="D126" i="9"/>
  <c r="BE125" i="9"/>
  <c r="BC125" i="9"/>
  <c r="BB125" i="9"/>
  <c r="D125" i="9"/>
  <c r="BE124" i="9"/>
  <c r="BB124" i="9"/>
  <c r="BA124" i="9"/>
  <c r="D124" i="9"/>
  <c r="AZ124" i="9" s="1"/>
  <c r="BE123" i="9"/>
  <c r="BD123" i="9"/>
  <c r="BB123" i="9"/>
  <c r="D123" i="9"/>
  <c r="BE122" i="9"/>
  <c r="BB122" i="9"/>
  <c r="BA122" i="9"/>
  <c r="D122" i="9"/>
  <c r="BC122" i="9" s="1"/>
  <c r="BE121" i="9"/>
  <c r="BD121" i="9"/>
  <c r="BB121" i="9"/>
  <c r="D121" i="9"/>
  <c r="AZ121" i="9" s="1"/>
  <c r="BE120" i="9"/>
  <c r="BB120" i="9"/>
  <c r="BA120" i="9"/>
  <c r="D120" i="9"/>
  <c r="BC120" i="9" s="1"/>
  <c r="BE119" i="9"/>
  <c r="BB119" i="9"/>
  <c r="D119" i="9"/>
  <c r="BE118" i="9"/>
  <c r="BB118" i="9"/>
  <c r="BA118" i="9"/>
  <c r="D118" i="9"/>
  <c r="BC118" i="9" s="1"/>
  <c r="BE117" i="9"/>
  <c r="BD117" i="9"/>
  <c r="BB117" i="9"/>
  <c r="AZ117" i="9"/>
  <c r="D117" i="9"/>
  <c r="BA116" i="9"/>
  <c r="R116" i="9"/>
  <c r="Q116" i="9"/>
  <c r="P116" i="9"/>
  <c r="BE116" i="9" s="1"/>
  <c r="O116" i="9"/>
  <c r="N116" i="9"/>
  <c r="M116" i="9"/>
  <c r="L116" i="9"/>
  <c r="K116" i="9"/>
  <c r="J116" i="9"/>
  <c r="E116" i="9"/>
  <c r="D116" i="9"/>
  <c r="BE115" i="9"/>
  <c r="BC115" i="9"/>
  <c r="BB115" i="9"/>
  <c r="D115" i="9"/>
  <c r="BE114" i="9"/>
  <c r="BB114" i="9"/>
  <c r="AZ114" i="9"/>
  <c r="D114" i="9"/>
  <c r="BA114" i="9" s="1"/>
  <c r="BE113" i="9"/>
  <c r="BD113" i="9"/>
  <c r="BB113" i="9"/>
  <c r="AZ113" i="9"/>
  <c r="S113" i="9"/>
  <c r="D113" i="9"/>
  <c r="BA113" i="9" s="1"/>
  <c r="BE112" i="9"/>
  <c r="BC112" i="9"/>
  <c r="BB112" i="9"/>
  <c r="D112" i="9"/>
  <c r="BE111" i="9"/>
  <c r="BC111" i="9"/>
  <c r="BB111" i="9"/>
  <c r="D111" i="9"/>
  <c r="BE110" i="9"/>
  <c r="BB110" i="9"/>
  <c r="AZ110" i="9"/>
  <c r="D110" i="9"/>
  <c r="BA110" i="9" s="1"/>
  <c r="BE109" i="9"/>
  <c r="BD109" i="9"/>
  <c r="BB109" i="9"/>
  <c r="AZ109" i="9"/>
  <c r="S109" i="9"/>
  <c r="D109" i="9"/>
  <c r="BA109" i="9" s="1"/>
  <c r="S105" i="9"/>
  <c r="R105" i="9"/>
  <c r="P105" i="9"/>
  <c r="O105" i="9"/>
  <c r="N105" i="9"/>
  <c r="M105" i="9"/>
  <c r="K105" i="9"/>
  <c r="J105" i="9"/>
  <c r="I105" i="9"/>
  <c r="H105" i="9"/>
  <c r="G105" i="9"/>
  <c r="F105" i="9"/>
  <c r="E105" i="9"/>
  <c r="BG104" i="9"/>
  <c r="BF104" i="9"/>
  <c r="BE104" i="9"/>
  <c r="BC104" i="9"/>
  <c r="BB104" i="9"/>
  <c r="D104" i="9"/>
  <c r="BA104" i="9" s="1"/>
  <c r="BH103" i="9"/>
  <c r="BF103" i="9"/>
  <c r="BE103" i="9"/>
  <c r="BD103" i="9"/>
  <c r="BC103" i="9"/>
  <c r="BB103" i="9"/>
  <c r="T103" i="9" s="1"/>
  <c r="BA103" i="9"/>
  <c r="D103" i="9"/>
  <c r="BG103" i="9" s="1"/>
  <c r="BE102" i="9"/>
  <c r="BC102" i="9"/>
  <c r="D102" i="9"/>
  <c r="BH101" i="9"/>
  <c r="BF101" i="9"/>
  <c r="BE101" i="9"/>
  <c r="BD101" i="9"/>
  <c r="BC101" i="9"/>
  <c r="BB101" i="9"/>
  <c r="BA101" i="9"/>
  <c r="T101" i="9"/>
  <c r="D101" i="9"/>
  <c r="BG101" i="9" s="1"/>
  <c r="BG100" i="9"/>
  <c r="BF100" i="9"/>
  <c r="BE100" i="9"/>
  <c r="BC100" i="9"/>
  <c r="BB100" i="9"/>
  <c r="D100" i="9"/>
  <c r="BA100" i="9" s="1"/>
  <c r="BH99" i="9"/>
  <c r="BF99" i="9"/>
  <c r="BE99" i="9"/>
  <c r="BD99" i="9"/>
  <c r="BC99" i="9"/>
  <c r="BB99" i="9"/>
  <c r="T99" i="9" s="1"/>
  <c r="BA99" i="9"/>
  <c r="D99" i="9"/>
  <c r="BG99" i="9" s="1"/>
  <c r="BH98" i="9"/>
  <c r="BE98" i="9"/>
  <c r="BD98" i="9"/>
  <c r="BC98" i="9"/>
  <c r="D98" i="9"/>
  <c r="BH97" i="9"/>
  <c r="BF97" i="9"/>
  <c r="BE97" i="9"/>
  <c r="BD97" i="9"/>
  <c r="BC97" i="9"/>
  <c r="BB97" i="9"/>
  <c r="BA97" i="9"/>
  <c r="T97" i="9" s="1"/>
  <c r="D97" i="9"/>
  <c r="BG97" i="9" s="1"/>
  <c r="BG96" i="9"/>
  <c r="BF96" i="9"/>
  <c r="BE96" i="9"/>
  <c r="BC96" i="9"/>
  <c r="BB96" i="9"/>
  <c r="D96" i="9"/>
  <c r="BA96" i="9" s="1"/>
  <c r="BH95" i="9"/>
  <c r="BF95" i="9"/>
  <c r="BE95" i="9"/>
  <c r="BD95" i="9"/>
  <c r="BC95" i="9"/>
  <c r="BB95" i="9"/>
  <c r="T95" i="9" s="1"/>
  <c r="BA95" i="9"/>
  <c r="D95" i="9"/>
  <c r="BG95" i="9" s="1"/>
  <c r="BE94" i="9"/>
  <c r="BD94" i="9"/>
  <c r="BC94" i="9"/>
  <c r="D94" i="9"/>
  <c r="BH93" i="9"/>
  <c r="BF93" i="9"/>
  <c r="BE93" i="9"/>
  <c r="BD93" i="9"/>
  <c r="BC93" i="9"/>
  <c r="BB93" i="9"/>
  <c r="BA93" i="9"/>
  <c r="T93" i="9"/>
  <c r="D93" i="9"/>
  <c r="BG93" i="9" s="1"/>
  <c r="BG92" i="9"/>
  <c r="BF92" i="9"/>
  <c r="BE92" i="9"/>
  <c r="BC92" i="9"/>
  <c r="BB92" i="9"/>
  <c r="D92" i="9"/>
  <c r="BA92" i="9" s="1"/>
  <c r="BH91" i="9"/>
  <c r="BF91" i="9"/>
  <c r="BE91" i="9"/>
  <c r="BD91" i="9"/>
  <c r="BC91" i="9"/>
  <c r="BB91" i="9"/>
  <c r="T91" i="9" s="1"/>
  <c r="BA91" i="9"/>
  <c r="D91" i="9"/>
  <c r="BG91" i="9" s="1"/>
  <c r="BE90" i="9"/>
  <c r="BD90" i="9"/>
  <c r="BC90" i="9"/>
  <c r="D90" i="9"/>
  <c r="BH90" i="9" s="1"/>
  <c r="BH89" i="9"/>
  <c r="BF89" i="9"/>
  <c r="BE89" i="9"/>
  <c r="BD89" i="9"/>
  <c r="BC89" i="9"/>
  <c r="BB89" i="9"/>
  <c r="BA89" i="9"/>
  <c r="T89" i="9"/>
  <c r="D89" i="9"/>
  <c r="BG89" i="9" s="1"/>
  <c r="BG88" i="9"/>
  <c r="BF88" i="9"/>
  <c r="BE88" i="9"/>
  <c r="BC88" i="9"/>
  <c r="BB88" i="9"/>
  <c r="D88" i="9"/>
  <c r="BA88" i="9" s="1"/>
  <c r="BH87" i="9"/>
  <c r="BF87" i="9"/>
  <c r="BE87" i="9"/>
  <c r="BD87" i="9"/>
  <c r="BC87" i="9"/>
  <c r="BB87" i="9"/>
  <c r="T87" i="9" s="1"/>
  <c r="BA87" i="9"/>
  <c r="D87" i="9"/>
  <c r="BG87" i="9" s="1"/>
  <c r="BE86" i="9"/>
  <c r="BC86" i="9"/>
  <c r="D86" i="9"/>
  <c r="BF85" i="9"/>
  <c r="BE85" i="9"/>
  <c r="BD85" i="9"/>
  <c r="T85" i="9" s="1"/>
  <c r="BC85" i="9"/>
  <c r="BB85" i="9"/>
  <c r="BA85" i="9"/>
  <c r="D85" i="9"/>
  <c r="BG85" i="9" s="1"/>
  <c r="BE84" i="9"/>
  <c r="BC84" i="9"/>
  <c r="D84" i="9"/>
  <c r="BH83" i="9"/>
  <c r="BF83" i="9"/>
  <c r="BE83" i="9"/>
  <c r="BD83" i="9"/>
  <c r="BC83" i="9"/>
  <c r="BB83" i="9"/>
  <c r="BA83" i="9"/>
  <c r="T83" i="9"/>
  <c r="D83" i="9"/>
  <c r="BG83" i="9" s="1"/>
  <c r="BG82" i="9"/>
  <c r="BE82" i="9"/>
  <c r="BC82" i="9"/>
  <c r="BB82" i="9"/>
  <c r="D82" i="9"/>
  <c r="BH81" i="9"/>
  <c r="BF81" i="9"/>
  <c r="BE81" i="9"/>
  <c r="BD81" i="9"/>
  <c r="BC81" i="9"/>
  <c r="BB81" i="9"/>
  <c r="BA81" i="9"/>
  <c r="T81" i="9" s="1"/>
  <c r="D81" i="9"/>
  <c r="BG81" i="9" s="1"/>
  <c r="BE80" i="9"/>
  <c r="BC80" i="9"/>
  <c r="D80" i="9"/>
  <c r="BG80" i="9" s="1"/>
  <c r="BH79" i="9"/>
  <c r="BF79" i="9"/>
  <c r="BE79" i="9"/>
  <c r="BD79" i="9"/>
  <c r="BC79" i="9"/>
  <c r="BB79" i="9"/>
  <c r="BA79" i="9"/>
  <c r="T79" i="9"/>
  <c r="D79" i="9"/>
  <c r="BG79" i="9" s="1"/>
  <c r="BC78" i="9"/>
  <c r="Q78" i="9"/>
  <c r="Q105" i="9" s="1"/>
  <c r="L78" i="9"/>
  <c r="K78" i="9"/>
  <c r="BE78" i="9" s="1"/>
  <c r="BE77" i="9"/>
  <c r="BD77" i="9"/>
  <c r="BC77" i="9"/>
  <c r="D77" i="9"/>
  <c r="BF76" i="9"/>
  <c r="BE76" i="9"/>
  <c r="BC76" i="9"/>
  <c r="BB76" i="9"/>
  <c r="BA76" i="9"/>
  <c r="D76" i="9"/>
  <c r="D72" i="9"/>
  <c r="D71" i="9"/>
  <c r="BF67" i="9"/>
  <c r="BA67" i="9"/>
  <c r="F67" i="9"/>
  <c r="BF66" i="9"/>
  <c r="BA66" i="9"/>
  <c r="F66" i="9"/>
  <c r="BF65" i="9"/>
  <c r="BA65" i="9"/>
  <c r="F65" i="9"/>
  <c r="BF64" i="9"/>
  <c r="BA64" i="9"/>
  <c r="F64" i="9" s="1"/>
  <c r="BF63" i="9"/>
  <c r="BA63" i="9"/>
  <c r="F63" i="9" s="1"/>
  <c r="BF62" i="9"/>
  <c r="BA62" i="9"/>
  <c r="F62" i="9"/>
  <c r="BF61" i="9"/>
  <c r="BA61" i="9"/>
  <c r="F61" i="9"/>
  <c r="BF60" i="9"/>
  <c r="BA60" i="9"/>
  <c r="F60" i="9" s="1"/>
  <c r="BF59" i="9"/>
  <c r="BA59" i="9"/>
  <c r="F59" i="9"/>
  <c r="BF58" i="9"/>
  <c r="BA58" i="9"/>
  <c r="F58" i="9"/>
  <c r="BF57" i="9"/>
  <c r="BA57" i="9"/>
  <c r="F57" i="9"/>
  <c r="BJ54" i="9"/>
  <c r="BC54" i="9"/>
  <c r="BB54" i="9"/>
  <c r="V54" i="9"/>
  <c r="U54" i="9"/>
  <c r="T54" i="9"/>
  <c r="BF54" i="9" s="1"/>
  <c r="S54" i="9"/>
  <c r="R54" i="9"/>
  <c r="Q54" i="9"/>
  <c r="P54" i="9"/>
  <c r="O54" i="9"/>
  <c r="N54" i="9"/>
  <c r="M54" i="9"/>
  <c r="BH54" i="9" s="1"/>
  <c r="L54" i="9"/>
  <c r="K54" i="9"/>
  <c r="J54" i="9"/>
  <c r="I54" i="9"/>
  <c r="H54" i="9"/>
  <c r="G54" i="9"/>
  <c r="F54" i="9"/>
  <c r="E54" i="9"/>
  <c r="D54" i="9"/>
  <c r="BK53" i="9"/>
  <c r="BH53" i="9"/>
  <c r="BF53" i="9"/>
  <c r="BC53" i="9"/>
  <c r="D53" i="9"/>
  <c r="BK52" i="9"/>
  <c r="BI52" i="9"/>
  <c r="BH52" i="9"/>
  <c r="BF52" i="9"/>
  <c r="BD52" i="9"/>
  <c r="BC52" i="9"/>
  <c r="D52" i="9"/>
  <c r="BK51" i="9"/>
  <c r="BI51" i="9"/>
  <c r="BH51" i="9"/>
  <c r="BF51" i="9"/>
  <c r="BD51" i="9"/>
  <c r="BC51" i="9"/>
  <c r="D51" i="9"/>
  <c r="BK50" i="9"/>
  <c r="BI50" i="9"/>
  <c r="BH50" i="9"/>
  <c r="BF50" i="9"/>
  <c r="BD50" i="9"/>
  <c r="BC50" i="9"/>
  <c r="D50" i="9"/>
  <c r="BK49" i="9"/>
  <c r="BH49" i="9"/>
  <c r="BF49" i="9"/>
  <c r="BC49" i="9"/>
  <c r="D49" i="9"/>
  <c r="BK48" i="9"/>
  <c r="BI48" i="9"/>
  <c r="BH48" i="9"/>
  <c r="BF48" i="9"/>
  <c r="BD48" i="9"/>
  <c r="BC48" i="9"/>
  <c r="D48" i="9"/>
  <c r="BI47" i="9"/>
  <c r="W47" i="9"/>
  <c r="BK46" i="9"/>
  <c r="BJ46" i="9"/>
  <c r="BH46" i="9"/>
  <c r="BG46" i="9"/>
  <c r="BF46" i="9"/>
  <c r="BC46" i="9"/>
  <c r="BB46" i="9"/>
  <c r="D46" i="9"/>
  <c r="BD46" i="9" s="1"/>
  <c r="BK45" i="9"/>
  <c r="BJ45" i="9"/>
  <c r="BH45" i="9"/>
  <c r="BG45" i="9"/>
  <c r="BF45" i="9"/>
  <c r="BC45" i="9"/>
  <c r="BB45" i="9"/>
  <c r="D45" i="9"/>
  <c r="BD45" i="9" s="1"/>
  <c r="V44" i="9"/>
  <c r="U44" i="9"/>
  <c r="T44" i="9"/>
  <c r="BF44" i="9" s="1"/>
  <c r="S44" i="9"/>
  <c r="R44" i="9"/>
  <c r="Q44" i="9"/>
  <c r="P44" i="9"/>
  <c r="O44" i="9"/>
  <c r="N44" i="9"/>
  <c r="M44" i="9"/>
  <c r="L44" i="9"/>
  <c r="D44" i="9" s="1"/>
  <c r="K44" i="9"/>
  <c r="J44" i="9"/>
  <c r="I44" i="9"/>
  <c r="H44" i="9"/>
  <c r="G44" i="9"/>
  <c r="F44" i="9"/>
  <c r="E44" i="9"/>
  <c r="BK43" i="9"/>
  <c r="BF43" i="9"/>
  <c r="BE43" i="9"/>
  <c r="D43" i="9"/>
  <c r="BI43" i="9" s="1"/>
  <c r="BK42" i="9"/>
  <c r="BH42" i="9"/>
  <c r="BG42" i="9"/>
  <c r="BF42" i="9"/>
  <c r="BD42" i="9"/>
  <c r="BC42" i="9"/>
  <c r="D42" i="9"/>
  <c r="BK41" i="9"/>
  <c r="BH41" i="9"/>
  <c r="BF41" i="9"/>
  <c r="BD41" i="9"/>
  <c r="BC41" i="9"/>
  <c r="D41" i="9"/>
  <c r="BG37" i="9"/>
  <c r="BD37" i="9"/>
  <c r="T37" i="9"/>
  <c r="S37" i="9"/>
  <c r="R37" i="9"/>
  <c r="Q37" i="9"/>
  <c r="P37" i="9"/>
  <c r="O37" i="9"/>
  <c r="N37" i="9"/>
  <c r="M37" i="9"/>
  <c r="L37" i="9"/>
  <c r="J37" i="9"/>
  <c r="I37" i="9"/>
  <c r="H37" i="9"/>
  <c r="G37" i="9"/>
  <c r="F37" i="9"/>
  <c r="E37" i="9"/>
  <c r="BG36" i="9"/>
  <c r="BD36" i="9"/>
  <c r="K36" i="9"/>
  <c r="D36" i="9" s="1"/>
  <c r="BH35" i="9"/>
  <c r="BG35" i="9"/>
  <c r="BD35" i="9"/>
  <c r="BC35" i="9"/>
  <c r="D35" i="9"/>
  <c r="BK35" i="9" s="1"/>
  <c r="BK34" i="9"/>
  <c r="BG34" i="9"/>
  <c r="BD34" i="9"/>
  <c r="BC34" i="9"/>
  <c r="D34" i="9"/>
  <c r="BJ34" i="9" s="1"/>
  <c r="BK33" i="9"/>
  <c r="BG33" i="9"/>
  <c r="BD33" i="9"/>
  <c r="BC33" i="9"/>
  <c r="D33" i="9"/>
  <c r="BJ33" i="9" s="1"/>
  <c r="BK32" i="9"/>
  <c r="BG32" i="9"/>
  <c r="BD32" i="9"/>
  <c r="BC32" i="9"/>
  <c r="D32" i="9"/>
  <c r="BJ32" i="9" s="1"/>
  <c r="BK31" i="9"/>
  <c r="BG31" i="9"/>
  <c r="BD31" i="9"/>
  <c r="BC31" i="9"/>
  <c r="D31" i="9"/>
  <c r="BJ31" i="9" s="1"/>
  <c r="BK30" i="9"/>
  <c r="BG30" i="9"/>
  <c r="BD30" i="9"/>
  <c r="BC30" i="9"/>
  <c r="D30" i="9"/>
  <c r="BJ30" i="9" s="1"/>
  <c r="BK29" i="9"/>
  <c r="BG29" i="9"/>
  <c r="BD29" i="9"/>
  <c r="BC29" i="9"/>
  <c r="D29" i="9"/>
  <c r="BJ29" i="9" s="1"/>
  <c r="BK28" i="9"/>
  <c r="BG28" i="9"/>
  <c r="BD28" i="9"/>
  <c r="BC28" i="9"/>
  <c r="D28" i="9"/>
  <c r="BJ28" i="9" s="1"/>
  <c r="BK27" i="9"/>
  <c r="BG27" i="9"/>
  <c r="BD27" i="9"/>
  <c r="BC27" i="9"/>
  <c r="D27" i="9"/>
  <c r="BJ27" i="9" s="1"/>
  <c r="BK26" i="9"/>
  <c r="BG26" i="9"/>
  <c r="BD26" i="9"/>
  <c r="BC26" i="9"/>
  <c r="D26" i="9"/>
  <c r="BJ26" i="9" s="1"/>
  <c r="BK25" i="9"/>
  <c r="BG25" i="9"/>
  <c r="BD25" i="9"/>
  <c r="BC25" i="9"/>
  <c r="D25" i="9"/>
  <c r="BJ25" i="9" s="1"/>
  <c r="BK24" i="9"/>
  <c r="BG24" i="9"/>
  <c r="BD24" i="9"/>
  <c r="BC24" i="9"/>
  <c r="D24" i="9"/>
  <c r="BJ24" i="9" s="1"/>
  <c r="BK23" i="9"/>
  <c r="BG23" i="9"/>
  <c r="BD23" i="9"/>
  <c r="BC23" i="9"/>
  <c r="D23" i="9"/>
  <c r="BJ23" i="9" s="1"/>
  <c r="BK22" i="9"/>
  <c r="BH22" i="9"/>
  <c r="BG22" i="9"/>
  <c r="BC22" i="9"/>
  <c r="BB22" i="9"/>
  <c r="D22" i="9"/>
  <c r="BJ22" i="9" s="1"/>
  <c r="BK21" i="9"/>
  <c r="BJ21" i="9"/>
  <c r="BG21" i="9"/>
  <c r="BF21" i="9"/>
  <c r="BD21" i="9"/>
  <c r="BC21" i="9"/>
  <c r="BB21" i="9"/>
  <c r="D21" i="9"/>
  <c r="BI21" i="9" s="1"/>
  <c r="BK20" i="9"/>
  <c r="BJ20" i="9"/>
  <c r="BG20" i="9"/>
  <c r="BE20" i="9"/>
  <c r="BB20" i="9"/>
  <c r="U20" i="9" s="1"/>
  <c r="D20" i="9"/>
  <c r="BF20" i="9" s="1"/>
  <c r="BK19" i="9"/>
  <c r="BJ19" i="9"/>
  <c r="BG19" i="9"/>
  <c r="BE19" i="9"/>
  <c r="BB19" i="9"/>
  <c r="D19" i="9"/>
  <c r="BF19" i="9" s="1"/>
  <c r="BK18" i="9"/>
  <c r="BJ18" i="9"/>
  <c r="BG18" i="9"/>
  <c r="BE18" i="9"/>
  <c r="BB18" i="9"/>
  <c r="U18" i="9" s="1"/>
  <c r="D18" i="9"/>
  <c r="BF18" i="9" s="1"/>
  <c r="D14" i="9"/>
  <c r="BE14" i="9" s="1"/>
  <c r="BG13" i="9"/>
  <c r="BF13" i="9"/>
  <c r="BC13" i="9"/>
  <c r="BB13" i="9"/>
  <c r="D13" i="9"/>
  <c r="BI13" i="9" s="1"/>
  <c r="BG12" i="9"/>
  <c r="BC12" i="9"/>
  <c r="D12" i="9"/>
  <c r="BI12" i="9" s="1"/>
  <c r="BG11" i="9"/>
  <c r="BF11" i="9"/>
  <c r="BC11" i="9"/>
  <c r="BB11" i="9"/>
  <c r="D11" i="9"/>
  <c r="BI11" i="9" s="1"/>
  <c r="BG10" i="9"/>
  <c r="BC10" i="9"/>
  <c r="D10" i="9"/>
  <c r="BF10" i="9" s="1"/>
  <c r="A5" i="9"/>
  <c r="A4" i="9"/>
  <c r="A3" i="9"/>
  <c r="A2" i="9"/>
  <c r="P229" i="10"/>
  <c r="O229" i="10"/>
  <c r="N229" i="10"/>
  <c r="M229" i="10"/>
  <c r="L229" i="10"/>
  <c r="K229" i="10"/>
  <c r="J229" i="10"/>
  <c r="I229" i="10"/>
  <c r="H229" i="10"/>
  <c r="G229" i="10"/>
  <c r="F229" i="10"/>
  <c r="D229" i="10" s="1"/>
  <c r="E229" i="10"/>
  <c r="D228" i="10"/>
  <c r="D227" i="10"/>
  <c r="D226" i="10"/>
  <c r="D225" i="10"/>
  <c r="D224" i="10"/>
  <c r="D223" i="10"/>
  <c r="E216" i="10"/>
  <c r="D216" i="10"/>
  <c r="BB210" i="10"/>
  <c r="O210" i="10" s="1"/>
  <c r="D210" i="10"/>
  <c r="BF210" i="10" s="1"/>
  <c r="BB209" i="10"/>
  <c r="O209" i="10" s="1"/>
  <c r="D209" i="10"/>
  <c r="BF209" i="10" s="1"/>
  <c r="BB208" i="10"/>
  <c r="O208" i="10" s="1"/>
  <c r="D208" i="10"/>
  <c r="BF208" i="10" s="1"/>
  <c r="BF207" i="10"/>
  <c r="BB207" i="10"/>
  <c r="O207" i="10" s="1"/>
  <c r="D207" i="10"/>
  <c r="BF206" i="10"/>
  <c r="BB206" i="10"/>
  <c r="O206" i="10" s="1"/>
  <c r="D206" i="10"/>
  <c r="BB205" i="10"/>
  <c r="O205" i="10" s="1"/>
  <c r="D205" i="10"/>
  <c r="BF205" i="10" s="1"/>
  <c r="P201" i="10"/>
  <c r="BF201" i="10" s="1"/>
  <c r="O201" i="10"/>
  <c r="N201" i="10"/>
  <c r="M201" i="10"/>
  <c r="L201" i="10"/>
  <c r="K201" i="10"/>
  <c r="J201" i="10"/>
  <c r="I201" i="10"/>
  <c r="H201" i="10"/>
  <c r="G201" i="10"/>
  <c r="F201" i="10"/>
  <c r="E201" i="10"/>
  <c r="D201" i="10"/>
  <c r="P200" i="10"/>
  <c r="BB200" i="10" s="1"/>
  <c r="O200" i="10"/>
  <c r="N200" i="10"/>
  <c r="M200" i="10"/>
  <c r="L200" i="10"/>
  <c r="K200" i="10"/>
  <c r="J200" i="10"/>
  <c r="I200" i="10"/>
  <c r="H200" i="10"/>
  <c r="G200" i="10"/>
  <c r="F200" i="10"/>
  <c r="E200" i="10"/>
  <c r="D200" i="10"/>
  <c r="BE199" i="10"/>
  <c r="P199" i="10"/>
  <c r="BF199" i="10" s="1"/>
  <c r="O199" i="10"/>
  <c r="N199" i="10"/>
  <c r="M199" i="10"/>
  <c r="L199" i="10"/>
  <c r="K199" i="10"/>
  <c r="BB199" i="10" s="1"/>
  <c r="J199" i="10"/>
  <c r="I199" i="10"/>
  <c r="H199" i="10"/>
  <c r="G199" i="10"/>
  <c r="F199" i="10"/>
  <c r="E199" i="10"/>
  <c r="D199" i="10" s="1"/>
  <c r="BA199" i="10" s="1"/>
  <c r="BB198" i="10"/>
  <c r="P198" i="10"/>
  <c r="O198" i="10"/>
  <c r="N198" i="10"/>
  <c r="M198" i="10"/>
  <c r="L198" i="10"/>
  <c r="K198" i="10"/>
  <c r="BF198" i="10" s="1"/>
  <c r="J198" i="10"/>
  <c r="I198" i="10"/>
  <c r="H198" i="10"/>
  <c r="G198" i="10"/>
  <c r="F198" i="10"/>
  <c r="D198" i="10" s="1"/>
  <c r="BA198" i="10" s="1"/>
  <c r="E198" i="10"/>
  <c r="BF197" i="10"/>
  <c r="BE197" i="10"/>
  <c r="BB197" i="10"/>
  <c r="D197" i="10"/>
  <c r="BA197" i="10" s="1"/>
  <c r="Q197" i="10" s="1"/>
  <c r="BF196" i="10"/>
  <c r="BB196" i="10"/>
  <c r="D196" i="10"/>
  <c r="BE196" i="10" s="1"/>
  <c r="BF195" i="10"/>
  <c r="BB195" i="10"/>
  <c r="D195" i="10"/>
  <c r="BA195" i="10" s="1"/>
  <c r="Q195" i="10" s="1"/>
  <c r="BF194" i="10"/>
  <c r="BB194" i="10"/>
  <c r="D194" i="10"/>
  <c r="BE194" i="10" s="1"/>
  <c r="BF193" i="10"/>
  <c r="BB193" i="10"/>
  <c r="BA193" i="10"/>
  <c r="Q193" i="10"/>
  <c r="D193" i="10"/>
  <c r="BE193" i="10" s="1"/>
  <c r="BF192" i="10"/>
  <c r="BE192" i="10"/>
  <c r="BB192" i="10"/>
  <c r="D192" i="10"/>
  <c r="BA192" i="10" s="1"/>
  <c r="BF191" i="10"/>
  <c r="BB191" i="10"/>
  <c r="D191" i="10"/>
  <c r="BA191" i="10" s="1"/>
  <c r="Q191" i="10" s="1"/>
  <c r="BF190" i="10"/>
  <c r="BE190" i="10"/>
  <c r="BB190" i="10"/>
  <c r="BA190" i="10"/>
  <c r="Q190" i="10" s="1"/>
  <c r="D190" i="10"/>
  <c r="BF189" i="10"/>
  <c r="BE189" i="10"/>
  <c r="BB189" i="10"/>
  <c r="Q189" i="10"/>
  <c r="D189" i="10"/>
  <c r="BA189" i="10" s="1"/>
  <c r="BF188" i="10"/>
  <c r="BB188" i="10"/>
  <c r="BA188" i="10"/>
  <c r="D188" i="10"/>
  <c r="BE188" i="10" s="1"/>
  <c r="BF187" i="10"/>
  <c r="BE187" i="10"/>
  <c r="BB187" i="10"/>
  <c r="D187" i="10"/>
  <c r="BA187" i="10" s="1"/>
  <c r="Q187" i="10" s="1"/>
  <c r="BF186" i="10"/>
  <c r="BE186" i="10"/>
  <c r="BB186" i="10"/>
  <c r="D186" i="10"/>
  <c r="BA186" i="10" s="1"/>
  <c r="Q186" i="10" s="1"/>
  <c r="BF185" i="10"/>
  <c r="BB185" i="10"/>
  <c r="BA185" i="10"/>
  <c r="Q185" i="10"/>
  <c r="D185" i="10"/>
  <c r="BE185" i="10" s="1"/>
  <c r="BF184" i="10"/>
  <c r="BB184" i="10"/>
  <c r="D184" i="10"/>
  <c r="BF183" i="10"/>
  <c r="BB183" i="10"/>
  <c r="BA183" i="10"/>
  <c r="Q183" i="10" s="1"/>
  <c r="D183" i="10"/>
  <c r="BE183" i="10" s="1"/>
  <c r="BF182" i="10"/>
  <c r="BE182" i="10"/>
  <c r="BB182" i="10"/>
  <c r="BA182" i="10"/>
  <c r="Q182" i="10" s="1"/>
  <c r="D182" i="10"/>
  <c r="BF181" i="10"/>
  <c r="BB181" i="10"/>
  <c r="D181" i="10"/>
  <c r="BF180" i="10"/>
  <c r="BB180" i="10"/>
  <c r="D180" i="10"/>
  <c r="BE180" i="10" s="1"/>
  <c r="BF179" i="10"/>
  <c r="BE179" i="10"/>
  <c r="BB179" i="10"/>
  <c r="BA179" i="10"/>
  <c r="Q179" i="10" s="1"/>
  <c r="D179" i="10"/>
  <c r="BF178" i="10"/>
  <c r="BE178" i="10"/>
  <c r="BB178" i="10"/>
  <c r="D178" i="10"/>
  <c r="BA178" i="10" s="1"/>
  <c r="Q178" i="10" s="1"/>
  <c r="BF177" i="10"/>
  <c r="BB177" i="10"/>
  <c r="BA177" i="10"/>
  <c r="Q177" i="10"/>
  <c r="D177" i="10"/>
  <c r="BE177" i="10" s="1"/>
  <c r="BF176" i="10"/>
  <c r="BB176" i="10"/>
  <c r="D176" i="10"/>
  <c r="BF175" i="10"/>
  <c r="BB175" i="10"/>
  <c r="BA175" i="10"/>
  <c r="Q175" i="10"/>
  <c r="D175" i="10"/>
  <c r="BE175" i="10" s="1"/>
  <c r="BF174" i="10"/>
  <c r="BE174" i="10"/>
  <c r="BB174" i="10"/>
  <c r="BA174" i="10"/>
  <c r="D174" i="10"/>
  <c r="BF173" i="10"/>
  <c r="BE173" i="10"/>
  <c r="BB173" i="10"/>
  <c r="D173" i="10"/>
  <c r="BA173" i="10" s="1"/>
  <c r="Q173" i="10" s="1"/>
  <c r="BF172" i="10"/>
  <c r="BB172" i="10"/>
  <c r="D172" i="10"/>
  <c r="BF171" i="10"/>
  <c r="BB171" i="10"/>
  <c r="BA171" i="10"/>
  <c r="Q171" i="10" s="1"/>
  <c r="D171" i="10"/>
  <c r="BE171" i="10" s="1"/>
  <c r="BF170" i="10"/>
  <c r="BE170" i="10"/>
  <c r="BB170" i="10"/>
  <c r="BA170" i="10"/>
  <c r="Q170" i="10" s="1"/>
  <c r="D170" i="10"/>
  <c r="BF169" i="10"/>
  <c r="BB169" i="10"/>
  <c r="BA169" i="10"/>
  <c r="Q169" i="10" s="1"/>
  <c r="D169" i="10"/>
  <c r="BE169" i="10" s="1"/>
  <c r="BF168" i="10"/>
  <c r="BE168" i="10"/>
  <c r="BB168" i="10"/>
  <c r="D168" i="10"/>
  <c r="BA168" i="10" s="1"/>
  <c r="Q168" i="10" s="1"/>
  <c r="BF167" i="10"/>
  <c r="BE167" i="10"/>
  <c r="BB167" i="10"/>
  <c r="D167" i="10"/>
  <c r="BA167" i="10" s="1"/>
  <c r="Q167" i="10" s="1"/>
  <c r="BF166" i="10"/>
  <c r="BE166" i="10"/>
  <c r="BB166" i="10"/>
  <c r="BA166" i="10"/>
  <c r="Q166" i="10" s="1"/>
  <c r="D166" i="10"/>
  <c r="BF165" i="10"/>
  <c r="BE165" i="10"/>
  <c r="BB165" i="10"/>
  <c r="D165" i="10"/>
  <c r="BA165" i="10" s="1"/>
  <c r="Q165" i="10" s="1"/>
  <c r="BF164" i="10"/>
  <c r="BB164" i="10"/>
  <c r="D164" i="10"/>
  <c r="BE164" i="10" s="1"/>
  <c r="BF163" i="10"/>
  <c r="BB163" i="10"/>
  <c r="D163" i="10"/>
  <c r="BA163" i="10" s="1"/>
  <c r="Q163" i="10" s="1"/>
  <c r="BF162" i="10"/>
  <c r="BB162" i="10"/>
  <c r="D162" i="10"/>
  <c r="BE162" i="10" s="1"/>
  <c r="BF161" i="10"/>
  <c r="BB161" i="10"/>
  <c r="BA161" i="10"/>
  <c r="Q161" i="10"/>
  <c r="D161" i="10"/>
  <c r="BE161" i="10" s="1"/>
  <c r="BF160" i="10"/>
  <c r="BE160" i="10"/>
  <c r="BB160" i="10"/>
  <c r="D160" i="10"/>
  <c r="BA160" i="10" s="1"/>
  <c r="BF159" i="10"/>
  <c r="BB159" i="10"/>
  <c r="D159" i="10"/>
  <c r="BA159" i="10" s="1"/>
  <c r="Q159" i="10" s="1"/>
  <c r="BF158" i="10"/>
  <c r="BE158" i="10"/>
  <c r="BB158" i="10"/>
  <c r="BA158" i="10"/>
  <c r="Q158" i="10" s="1"/>
  <c r="D158" i="10"/>
  <c r="BF157" i="10"/>
  <c r="BE157" i="10"/>
  <c r="BB157" i="10"/>
  <c r="Q157" i="10"/>
  <c r="D157" i="10"/>
  <c r="BA157" i="10" s="1"/>
  <c r="BF156" i="10"/>
  <c r="BB156" i="10"/>
  <c r="BA156" i="10"/>
  <c r="D156" i="10"/>
  <c r="BE156" i="10" s="1"/>
  <c r="BF155" i="10"/>
  <c r="BE155" i="10"/>
  <c r="BB155" i="10"/>
  <c r="D155" i="10"/>
  <c r="BA155" i="10" s="1"/>
  <c r="Q155" i="10" s="1"/>
  <c r="BF154" i="10"/>
  <c r="BE154" i="10"/>
  <c r="BB154" i="10"/>
  <c r="D154" i="10"/>
  <c r="BA154" i="10" s="1"/>
  <c r="Q154" i="10" s="1"/>
  <c r="BF153" i="10"/>
  <c r="BB153" i="10"/>
  <c r="BA153" i="10"/>
  <c r="Q153" i="10"/>
  <c r="D153" i="10"/>
  <c r="BE153" i="10" s="1"/>
  <c r="BF152" i="10"/>
  <c r="BB152" i="10"/>
  <c r="D152" i="10"/>
  <c r="BF151" i="10"/>
  <c r="BB151" i="10"/>
  <c r="BA151" i="10"/>
  <c r="Q151" i="10" s="1"/>
  <c r="D151" i="10"/>
  <c r="BE151" i="10" s="1"/>
  <c r="BF150" i="10"/>
  <c r="BE150" i="10"/>
  <c r="BB150" i="10"/>
  <c r="BA150" i="10"/>
  <c r="Q150" i="10" s="1"/>
  <c r="D150" i="10"/>
  <c r="BF149" i="10"/>
  <c r="BB149" i="10"/>
  <c r="D149" i="10"/>
  <c r="BF148" i="10"/>
  <c r="BB148" i="10"/>
  <c r="D148" i="10"/>
  <c r="BE148" i="10" s="1"/>
  <c r="BF147" i="10"/>
  <c r="BE147" i="10"/>
  <c r="BB147" i="10"/>
  <c r="BA147" i="10"/>
  <c r="Q147" i="10" s="1"/>
  <c r="D147" i="10"/>
  <c r="BF146" i="10"/>
  <c r="BE146" i="10"/>
  <c r="BB146" i="10"/>
  <c r="D146" i="10"/>
  <c r="BA146" i="10" s="1"/>
  <c r="Q146" i="10" s="1"/>
  <c r="BF145" i="10"/>
  <c r="BB145" i="10"/>
  <c r="BA145" i="10"/>
  <c r="Q145" i="10"/>
  <c r="D145" i="10"/>
  <c r="BE145" i="10" s="1"/>
  <c r="BF144" i="10"/>
  <c r="BB144" i="10"/>
  <c r="D144" i="10"/>
  <c r="BE140" i="10"/>
  <c r="BA140" i="10"/>
  <c r="D140" i="10"/>
  <c r="BE139" i="10"/>
  <c r="BA139" i="10"/>
  <c r="D139" i="10"/>
  <c r="BE135" i="10"/>
  <c r="BD135" i="10"/>
  <c r="BB135" i="10"/>
  <c r="D135" i="10"/>
  <c r="BE134" i="10"/>
  <c r="BB134" i="10"/>
  <c r="D134" i="10"/>
  <c r="AZ134" i="10" s="1"/>
  <c r="BE133" i="10"/>
  <c r="BD133" i="10"/>
  <c r="BB133" i="10"/>
  <c r="AZ133" i="10"/>
  <c r="S133" i="10" s="1"/>
  <c r="D133" i="10"/>
  <c r="BA133" i="10" s="1"/>
  <c r="BE132" i="10"/>
  <c r="BD132" i="10"/>
  <c r="BB132" i="10"/>
  <c r="AZ132" i="10"/>
  <c r="S132" i="10" s="1"/>
  <c r="D132" i="10"/>
  <c r="BA132" i="10" s="1"/>
  <c r="BE131" i="10"/>
  <c r="BD131" i="10"/>
  <c r="BB131" i="10"/>
  <c r="D131" i="10"/>
  <c r="BE130" i="10"/>
  <c r="BB130" i="10"/>
  <c r="D130" i="10"/>
  <c r="AZ130" i="10" s="1"/>
  <c r="BE129" i="10"/>
  <c r="BD129" i="10"/>
  <c r="BB129" i="10"/>
  <c r="AZ129" i="10"/>
  <c r="S129" i="10" s="1"/>
  <c r="D129" i="10"/>
  <c r="BA129" i="10" s="1"/>
  <c r="BE128" i="10"/>
  <c r="BD128" i="10"/>
  <c r="BB128" i="10"/>
  <c r="AZ128" i="10"/>
  <c r="S128" i="10" s="1"/>
  <c r="D128" i="10"/>
  <c r="BA128" i="10" s="1"/>
  <c r="BE127" i="10"/>
  <c r="BD127" i="10"/>
  <c r="BB127" i="10"/>
  <c r="D127" i="10"/>
  <c r="BE126" i="10"/>
  <c r="BB126" i="10"/>
  <c r="D126" i="10"/>
  <c r="AZ126" i="10" s="1"/>
  <c r="BE125" i="10"/>
  <c r="BD125" i="10"/>
  <c r="BB125" i="10"/>
  <c r="AZ125" i="10"/>
  <c r="S125" i="10" s="1"/>
  <c r="D125" i="10"/>
  <c r="BA125" i="10" s="1"/>
  <c r="BE124" i="10"/>
  <c r="BD124" i="10"/>
  <c r="BB124" i="10"/>
  <c r="AZ124" i="10"/>
  <c r="S124" i="10" s="1"/>
  <c r="D124" i="10"/>
  <c r="BA124" i="10" s="1"/>
  <c r="BE123" i="10"/>
  <c r="BD123" i="10"/>
  <c r="BB123" i="10"/>
  <c r="D123" i="10"/>
  <c r="BE122" i="10"/>
  <c r="BB122" i="10"/>
  <c r="D122" i="10"/>
  <c r="BE121" i="10"/>
  <c r="BD121" i="10"/>
  <c r="BB121" i="10"/>
  <c r="AZ121" i="10"/>
  <c r="S121" i="10" s="1"/>
  <c r="D121" i="10"/>
  <c r="BA121" i="10" s="1"/>
  <c r="BE120" i="10"/>
  <c r="BD120" i="10"/>
  <c r="BB120" i="10"/>
  <c r="AZ120" i="10"/>
  <c r="S120" i="10" s="1"/>
  <c r="D120" i="10"/>
  <c r="BA120" i="10" s="1"/>
  <c r="BE119" i="10"/>
  <c r="BD119" i="10"/>
  <c r="BB119" i="10"/>
  <c r="D119" i="10"/>
  <c r="BE118" i="10"/>
  <c r="BB118" i="10"/>
  <c r="D118" i="10"/>
  <c r="AZ118" i="10" s="1"/>
  <c r="BE117" i="10"/>
  <c r="BD117" i="10"/>
  <c r="BB117" i="10"/>
  <c r="AZ117" i="10"/>
  <c r="S117" i="10" s="1"/>
  <c r="D117" i="10"/>
  <c r="BA117" i="10" s="1"/>
  <c r="R116" i="10"/>
  <c r="U44" i="10" s="1"/>
  <c r="Q116" i="10"/>
  <c r="P116" i="10"/>
  <c r="O116" i="10"/>
  <c r="N116" i="10"/>
  <c r="M116" i="10"/>
  <c r="L116" i="10"/>
  <c r="K116" i="10"/>
  <c r="M44" i="10" s="1"/>
  <c r="J116" i="10"/>
  <c r="E116" i="10"/>
  <c r="BE115" i="10"/>
  <c r="BD115" i="10"/>
  <c r="BB115" i="10"/>
  <c r="AZ115" i="10"/>
  <c r="D115" i="10"/>
  <c r="BE114" i="10"/>
  <c r="BB114" i="10"/>
  <c r="BA114" i="10"/>
  <c r="AZ114" i="10"/>
  <c r="D114" i="10"/>
  <c r="BC114" i="10" s="1"/>
  <c r="BE113" i="10"/>
  <c r="BD113" i="10"/>
  <c r="BB113" i="10"/>
  <c r="D113" i="10"/>
  <c r="BE112" i="10"/>
  <c r="BB112" i="10"/>
  <c r="BA112" i="10"/>
  <c r="AZ112" i="10"/>
  <c r="S112" i="10" s="1"/>
  <c r="D112" i="10"/>
  <c r="BC112" i="10" s="1"/>
  <c r="BE111" i="10"/>
  <c r="BD111" i="10"/>
  <c r="BB111" i="10"/>
  <c r="AZ111" i="10"/>
  <c r="D111" i="10"/>
  <c r="BE110" i="10"/>
  <c r="BB110" i="10"/>
  <c r="BA110" i="10"/>
  <c r="AZ110" i="10"/>
  <c r="D110" i="10"/>
  <c r="BC110" i="10" s="1"/>
  <c r="BE109" i="10"/>
  <c r="BD109" i="10"/>
  <c r="BB109" i="10"/>
  <c r="D109" i="10"/>
  <c r="S105" i="10"/>
  <c r="R105" i="10"/>
  <c r="P105" i="10"/>
  <c r="O105" i="10"/>
  <c r="N105" i="10"/>
  <c r="M105" i="10"/>
  <c r="L105" i="10"/>
  <c r="K105" i="10"/>
  <c r="BE105" i="10" s="1"/>
  <c r="J105" i="10"/>
  <c r="H105" i="10"/>
  <c r="G105" i="10"/>
  <c r="F105" i="10"/>
  <c r="E105" i="10"/>
  <c r="BH104" i="10"/>
  <c r="BF104" i="10"/>
  <c r="BE104" i="10"/>
  <c r="BD104" i="10"/>
  <c r="BC104" i="10"/>
  <c r="BB104" i="10"/>
  <c r="T104" i="10" s="1"/>
  <c r="BA104" i="10"/>
  <c r="D104" i="10"/>
  <c r="BG104" i="10" s="1"/>
  <c r="BE103" i="10"/>
  <c r="BC103" i="10"/>
  <c r="D103" i="10"/>
  <c r="BH103" i="10" s="1"/>
  <c r="BH102" i="10"/>
  <c r="BF102" i="10"/>
  <c r="BE102" i="10"/>
  <c r="BD102" i="10"/>
  <c r="T102" i="10" s="1"/>
  <c r="BC102" i="10"/>
  <c r="BB102" i="10"/>
  <c r="BA102" i="10"/>
  <c r="D102" i="10"/>
  <c r="BG102" i="10" s="1"/>
  <c r="BE101" i="10"/>
  <c r="BC101" i="10"/>
  <c r="BB101" i="10"/>
  <c r="D101" i="10"/>
  <c r="BH100" i="10"/>
  <c r="BF100" i="10"/>
  <c r="BE100" i="10"/>
  <c r="BD100" i="10"/>
  <c r="BC100" i="10"/>
  <c r="BB100" i="10"/>
  <c r="BA100" i="10"/>
  <c r="T100" i="10"/>
  <c r="D100" i="10"/>
  <c r="BG100" i="10" s="1"/>
  <c r="BH99" i="10"/>
  <c r="BF99" i="10"/>
  <c r="BE99" i="10"/>
  <c r="BC99" i="10"/>
  <c r="BB99" i="10"/>
  <c r="D99" i="10"/>
  <c r="BH98" i="10"/>
  <c r="BF98" i="10"/>
  <c r="BE98" i="10"/>
  <c r="BD98" i="10"/>
  <c r="BC98" i="10"/>
  <c r="BB98" i="10"/>
  <c r="BA98" i="10"/>
  <c r="T98" i="10" s="1"/>
  <c r="D98" i="10"/>
  <c r="BG98" i="10" s="1"/>
  <c r="BH97" i="10"/>
  <c r="BG97" i="10"/>
  <c r="BE97" i="10"/>
  <c r="BD97" i="10"/>
  <c r="BC97" i="10"/>
  <c r="D97" i="10"/>
  <c r="BA97" i="10" s="1"/>
  <c r="BH96" i="10"/>
  <c r="BG96" i="10"/>
  <c r="BE96" i="10"/>
  <c r="BC96" i="10"/>
  <c r="BA96" i="10"/>
  <c r="D96" i="10"/>
  <c r="BG95" i="10"/>
  <c r="BF95" i="10"/>
  <c r="BE95" i="10"/>
  <c r="BC95" i="10"/>
  <c r="BB95" i="10"/>
  <c r="BA95" i="10"/>
  <c r="D95" i="10"/>
  <c r="BH94" i="10"/>
  <c r="BG94" i="10"/>
  <c r="BE94" i="10"/>
  <c r="BC94" i="10"/>
  <c r="BA94" i="10"/>
  <c r="D94" i="10"/>
  <c r="BE93" i="10"/>
  <c r="BC93" i="10"/>
  <c r="D93" i="10"/>
  <c r="BE92" i="10"/>
  <c r="BC92" i="10"/>
  <c r="D92" i="10"/>
  <c r="BD92" i="10" s="1"/>
  <c r="BE91" i="10"/>
  <c r="BC91" i="10"/>
  <c r="D91" i="10"/>
  <c r="BE90" i="10"/>
  <c r="BD90" i="10"/>
  <c r="BC90" i="10"/>
  <c r="D90" i="10"/>
  <c r="BG89" i="10"/>
  <c r="BE89" i="10"/>
  <c r="BC89" i="10"/>
  <c r="BB89" i="10"/>
  <c r="D89" i="10"/>
  <c r="BH88" i="10"/>
  <c r="BG88" i="10"/>
  <c r="BE88" i="10"/>
  <c r="BC88" i="10"/>
  <c r="BA88" i="10"/>
  <c r="D88" i="10"/>
  <c r="BG87" i="10"/>
  <c r="BF87" i="10"/>
  <c r="BE87" i="10"/>
  <c r="BC87" i="10"/>
  <c r="BB87" i="10"/>
  <c r="BA87" i="10"/>
  <c r="D87" i="10"/>
  <c r="BH86" i="10"/>
  <c r="BG86" i="10"/>
  <c r="BE86" i="10"/>
  <c r="BC86" i="10"/>
  <c r="BA86" i="10"/>
  <c r="D86" i="10"/>
  <c r="BE85" i="10"/>
  <c r="BC85" i="10"/>
  <c r="D85" i="10"/>
  <c r="BA85" i="10" s="1"/>
  <c r="BE84" i="10"/>
  <c r="BC84" i="10"/>
  <c r="D84" i="10"/>
  <c r="BE83" i="10"/>
  <c r="BC83" i="10"/>
  <c r="D83" i="10"/>
  <c r="BE82" i="10"/>
  <c r="BC82" i="10"/>
  <c r="D82" i="10"/>
  <c r="BD82" i="10" s="1"/>
  <c r="BG81" i="10"/>
  <c r="BE81" i="10"/>
  <c r="BC81" i="10"/>
  <c r="BB81" i="10"/>
  <c r="D81" i="10"/>
  <c r="BH80" i="10"/>
  <c r="BG80" i="10"/>
  <c r="BE80" i="10"/>
  <c r="BC80" i="10"/>
  <c r="BA80" i="10"/>
  <c r="D80" i="10"/>
  <c r="BG79" i="10"/>
  <c r="BF79" i="10"/>
  <c r="BE79" i="10"/>
  <c r="BC79" i="10"/>
  <c r="BB79" i="10"/>
  <c r="BA79" i="10"/>
  <c r="D79" i="10"/>
  <c r="BH78" i="10"/>
  <c r="BG78" i="10"/>
  <c r="BE78" i="10"/>
  <c r="BD78" i="10"/>
  <c r="BC78" i="10"/>
  <c r="BA78" i="10"/>
  <c r="Q78" i="10"/>
  <c r="Q105" i="10" s="1"/>
  <c r="D78" i="10"/>
  <c r="BF78" i="10" s="1"/>
  <c r="BH77" i="10"/>
  <c r="BE77" i="10"/>
  <c r="BD77" i="10"/>
  <c r="BC77" i="10"/>
  <c r="D77" i="10"/>
  <c r="BE76" i="10"/>
  <c r="BC76" i="10"/>
  <c r="I76" i="10"/>
  <c r="D72" i="10"/>
  <c r="D71" i="10"/>
  <c r="BF67" i="10"/>
  <c r="BA67" i="10"/>
  <c r="F67" i="10"/>
  <c r="BF66" i="10"/>
  <c r="BA66" i="10"/>
  <c r="F66" i="10" s="1"/>
  <c r="BF65" i="10"/>
  <c r="BA65" i="10"/>
  <c r="F65" i="10"/>
  <c r="BF64" i="10"/>
  <c r="BA64" i="10"/>
  <c r="F64" i="10" s="1"/>
  <c r="BF63" i="10"/>
  <c r="BA63" i="10"/>
  <c r="F63" i="10" s="1"/>
  <c r="BF62" i="10"/>
  <c r="BA62" i="10"/>
  <c r="F62" i="10"/>
  <c r="BF61" i="10"/>
  <c r="BA61" i="10"/>
  <c r="F61" i="10"/>
  <c r="BF60" i="10"/>
  <c r="BA60" i="10"/>
  <c r="F60" i="10" s="1"/>
  <c r="BF59" i="10"/>
  <c r="BA59" i="10"/>
  <c r="F59" i="10"/>
  <c r="BF58" i="10"/>
  <c r="BA58" i="10"/>
  <c r="F58" i="10"/>
  <c r="BF57" i="10"/>
  <c r="BA57" i="10"/>
  <c r="F57" i="10"/>
  <c r="V54" i="10"/>
  <c r="U54" i="10"/>
  <c r="T54" i="10"/>
  <c r="S54" i="10"/>
  <c r="R54" i="10"/>
  <c r="Q54" i="10"/>
  <c r="BF54" i="10" s="1"/>
  <c r="P54" i="10"/>
  <c r="O54" i="10"/>
  <c r="N54" i="10"/>
  <c r="M54" i="10"/>
  <c r="L54" i="10"/>
  <c r="K54" i="10"/>
  <c r="J54" i="10"/>
  <c r="I54" i="10"/>
  <c r="H54" i="10"/>
  <c r="G54" i="10"/>
  <c r="F54" i="10"/>
  <c r="E54" i="10"/>
  <c r="D54" i="10" s="1"/>
  <c r="BK53" i="10"/>
  <c r="BI53" i="10"/>
  <c r="BH53" i="10"/>
  <c r="BF53" i="10"/>
  <c r="BD53" i="10"/>
  <c r="BC53" i="10"/>
  <c r="D53" i="10"/>
  <c r="BK52" i="10"/>
  <c r="BI52" i="10"/>
  <c r="BH52" i="10"/>
  <c r="BF52" i="10"/>
  <c r="BD52" i="10"/>
  <c r="BC52" i="10"/>
  <c r="D52" i="10"/>
  <c r="BK51" i="10"/>
  <c r="BH51" i="10"/>
  <c r="BF51" i="10"/>
  <c r="BC51" i="10"/>
  <c r="BB51" i="10"/>
  <c r="D51" i="10"/>
  <c r="BG51" i="10" s="1"/>
  <c r="BK50" i="10"/>
  <c r="BJ50" i="10"/>
  <c r="BH50" i="10"/>
  <c r="BF50" i="10"/>
  <c r="BE50" i="10"/>
  <c r="BC50" i="10"/>
  <c r="BB50" i="10"/>
  <c r="D50" i="10"/>
  <c r="BG50" i="10" s="1"/>
  <c r="BK49" i="10"/>
  <c r="BI49" i="10"/>
  <c r="BH49" i="10"/>
  <c r="BF49" i="10"/>
  <c r="BD49" i="10"/>
  <c r="BC49" i="10"/>
  <c r="D49" i="10"/>
  <c r="BK48" i="10"/>
  <c r="BI48" i="10"/>
  <c r="BH48" i="10"/>
  <c r="BF48" i="10"/>
  <c r="BD48" i="10"/>
  <c r="BC48" i="10"/>
  <c r="D48" i="10"/>
  <c r="BI47" i="10"/>
  <c r="W47" i="10"/>
  <c r="BK46" i="10"/>
  <c r="BJ46" i="10"/>
  <c r="BH46" i="10"/>
  <c r="BF46" i="10"/>
  <c r="BD46" i="10"/>
  <c r="BC46" i="10"/>
  <c r="D46" i="10"/>
  <c r="BK45" i="10"/>
  <c r="BJ45" i="10"/>
  <c r="BH45" i="10"/>
  <c r="BF45" i="10"/>
  <c r="BD45" i="10"/>
  <c r="BC45" i="10"/>
  <c r="D45" i="10"/>
  <c r="T44" i="10"/>
  <c r="S44" i="10"/>
  <c r="R44" i="10"/>
  <c r="P44" i="10"/>
  <c r="O44" i="10"/>
  <c r="N44" i="10"/>
  <c r="K44" i="10"/>
  <c r="J44" i="10"/>
  <c r="I44" i="10"/>
  <c r="H44" i="10"/>
  <c r="G44" i="10"/>
  <c r="F44" i="10"/>
  <c r="E44" i="10"/>
  <c r="BK43" i="10"/>
  <c r="BI43" i="10"/>
  <c r="BF43" i="10"/>
  <c r="BE43" i="10"/>
  <c r="BD43" i="10"/>
  <c r="D43" i="10"/>
  <c r="BK42" i="10"/>
  <c r="BI42" i="10"/>
  <c r="BH42" i="10"/>
  <c r="BF42" i="10"/>
  <c r="BD42" i="10"/>
  <c r="BC42" i="10"/>
  <c r="D42" i="10"/>
  <c r="BE42" i="10" s="1"/>
  <c r="BK41" i="10"/>
  <c r="BH41" i="10"/>
  <c r="BG41" i="10"/>
  <c r="BF41" i="10"/>
  <c r="BD41" i="10"/>
  <c r="BC41" i="10"/>
  <c r="D41" i="10"/>
  <c r="BG37" i="10"/>
  <c r="BD37" i="10"/>
  <c r="T37" i="10"/>
  <c r="S37" i="10"/>
  <c r="R37" i="10"/>
  <c r="Q37" i="10"/>
  <c r="P37" i="10"/>
  <c r="O37" i="10"/>
  <c r="N37" i="10"/>
  <c r="M37" i="10"/>
  <c r="L37" i="10"/>
  <c r="K37" i="10"/>
  <c r="J37" i="10"/>
  <c r="I37" i="10"/>
  <c r="H37" i="10"/>
  <c r="G37" i="10"/>
  <c r="F37" i="10"/>
  <c r="E37" i="10"/>
  <c r="BJ36" i="10"/>
  <c r="BH36" i="10"/>
  <c r="BG36" i="10"/>
  <c r="BD36" i="10"/>
  <c r="BC36" i="10"/>
  <c r="D36" i="10"/>
  <c r="BK35" i="10"/>
  <c r="BG35" i="10"/>
  <c r="BF35" i="10"/>
  <c r="BD35" i="10"/>
  <c r="D35" i="10"/>
  <c r="BG34" i="10"/>
  <c r="BD34" i="10"/>
  <c r="D34" i="10"/>
  <c r="BK34" i="10" s="1"/>
  <c r="BK33" i="10"/>
  <c r="BG33" i="10"/>
  <c r="BD33" i="10"/>
  <c r="BC33" i="10"/>
  <c r="D33" i="10"/>
  <c r="BG32" i="10"/>
  <c r="BD32" i="10"/>
  <c r="D32" i="10"/>
  <c r="BG31" i="10"/>
  <c r="BD31" i="10"/>
  <c r="D31" i="10"/>
  <c r="BH30" i="10"/>
  <c r="BG30" i="10"/>
  <c r="BD30" i="10"/>
  <c r="BC30" i="10"/>
  <c r="D30" i="10"/>
  <c r="BI30" i="10" s="1"/>
  <c r="BI29" i="10"/>
  <c r="BH29" i="10"/>
  <c r="BG29" i="10"/>
  <c r="BD29" i="10"/>
  <c r="BC29" i="10"/>
  <c r="D29" i="10"/>
  <c r="BI28" i="10"/>
  <c r="BG28" i="10"/>
  <c r="BD28" i="10"/>
  <c r="D28" i="10"/>
  <c r="BG27" i="10"/>
  <c r="BD27" i="10"/>
  <c r="D27" i="10"/>
  <c r="BH27" i="10" s="1"/>
  <c r="BH26" i="10"/>
  <c r="BG26" i="10"/>
  <c r="BD26" i="10"/>
  <c r="BC26" i="10"/>
  <c r="D26" i="10"/>
  <c r="BI26" i="10" s="1"/>
  <c r="BI25" i="10"/>
  <c r="BH25" i="10"/>
  <c r="BG25" i="10"/>
  <c r="BD25" i="10"/>
  <c r="BC25" i="10"/>
  <c r="D25" i="10"/>
  <c r="BI24" i="10"/>
  <c r="BG24" i="10"/>
  <c r="BD24" i="10"/>
  <c r="D24" i="10"/>
  <c r="BG23" i="10"/>
  <c r="BD23" i="10"/>
  <c r="D23" i="10"/>
  <c r="BG22" i="10"/>
  <c r="D22" i="10"/>
  <c r="BH21" i="10"/>
  <c r="BG21" i="10"/>
  <c r="BD21" i="10"/>
  <c r="BC21" i="10"/>
  <c r="BB21" i="10"/>
  <c r="D21" i="10"/>
  <c r="BJ21" i="10" s="1"/>
  <c r="BG20" i="10"/>
  <c r="BB20" i="10"/>
  <c r="D20" i="10"/>
  <c r="BF20" i="10" s="1"/>
  <c r="BG19" i="10"/>
  <c r="BF19" i="10"/>
  <c r="BB19" i="10"/>
  <c r="D19" i="10"/>
  <c r="BK19" i="10" s="1"/>
  <c r="BK18" i="10"/>
  <c r="BJ18" i="10"/>
  <c r="BG18" i="10"/>
  <c r="BF18" i="10"/>
  <c r="BE18" i="10"/>
  <c r="BB18" i="10"/>
  <c r="D18" i="10"/>
  <c r="BH14" i="10"/>
  <c r="D14" i="10"/>
  <c r="BE14" i="10" s="1"/>
  <c r="BH13" i="10"/>
  <c r="BG13" i="10"/>
  <c r="BD13" i="10"/>
  <c r="BC13" i="10"/>
  <c r="BB13" i="10"/>
  <c r="D13" i="10"/>
  <c r="BG12" i="10"/>
  <c r="BC12" i="10"/>
  <c r="D12" i="10"/>
  <c r="BE12" i="10" s="1"/>
  <c r="BG11" i="10"/>
  <c r="BD11" i="10"/>
  <c r="BC11" i="10"/>
  <c r="D11" i="10"/>
  <c r="BI10" i="10"/>
  <c r="BG10" i="10"/>
  <c r="BF10" i="10"/>
  <c r="BE10" i="10"/>
  <c r="BC10" i="10"/>
  <c r="BB10" i="10"/>
  <c r="D10" i="10"/>
  <c r="A5" i="10"/>
  <c r="A4" i="10"/>
  <c r="A3" i="10"/>
  <c r="A2" i="10"/>
  <c r="P229" i="11"/>
  <c r="O229" i="11"/>
  <c r="N229" i="11"/>
  <c r="M229" i="11"/>
  <c r="L229" i="11"/>
  <c r="K229" i="11"/>
  <c r="J229" i="11"/>
  <c r="I229" i="11"/>
  <c r="H229" i="11"/>
  <c r="G229" i="11"/>
  <c r="F229" i="11"/>
  <c r="E229" i="11"/>
  <c r="D228" i="11"/>
  <c r="D227" i="11"/>
  <c r="D226" i="11"/>
  <c r="D225" i="11"/>
  <c r="D224" i="11"/>
  <c r="D223" i="11"/>
  <c r="E216" i="11"/>
  <c r="D216" i="11"/>
  <c r="BF210" i="11"/>
  <c r="BB210" i="11"/>
  <c r="O210" i="11" s="1"/>
  <c r="D210" i="11"/>
  <c r="BF209" i="11"/>
  <c r="BB209" i="11"/>
  <c r="O209" i="11" s="1"/>
  <c r="D209" i="11"/>
  <c r="BF208" i="11"/>
  <c r="BB208" i="11"/>
  <c r="O208" i="11" s="1"/>
  <c r="D208" i="11"/>
  <c r="BF207" i="11"/>
  <c r="BB207" i="11"/>
  <c r="O207" i="11" s="1"/>
  <c r="D207" i="11"/>
  <c r="BF206" i="11"/>
  <c r="BB206" i="11"/>
  <c r="O206" i="11" s="1"/>
  <c r="D206" i="11"/>
  <c r="BF205" i="11"/>
  <c r="BB205" i="11"/>
  <c r="O205" i="11" s="1"/>
  <c r="D205" i="11"/>
  <c r="BF201" i="11"/>
  <c r="P201" i="11"/>
  <c r="O201" i="11"/>
  <c r="N201" i="11"/>
  <c r="M201" i="11"/>
  <c r="L201" i="11"/>
  <c r="K201" i="11"/>
  <c r="J201" i="11"/>
  <c r="I201" i="11"/>
  <c r="H201" i="11"/>
  <c r="G201" i="11"/>
  <c r="F201" i="11"/>
  <c r="E201" i="11"/>
  <c r="D201" i="11"/>
  <c r="P200" i="11"/>
  <c r="O200" i="11"/>
  <c r="N200" i="11"/>
  <c r="M200" i="11"/>
  <c r="L200" i="11"/>
  <c r="K200" i="11"/>
  <c r="J200" i="11"/>
  <c r="I200" i="11"/>
  <c r="H200" i="11"/>
  <c r="G200" i="11"/>
  <c r="F200" i="11"/>
  <c r="E200" i="11"/>
  <c r="BF199" i="11"/>
  <c r="BE199" i="11"/>
  <c r="P199" i="11"/>
  <c r="O199" i="11"/>
  <c r="N199" i="11"/>
  <c r="M199" i="11"/>
  <c r="L199" i="11"/>
  <c r="K199" i="11"/>
  <c r="BB199" i="11" s="1"/>
  <c r="J199" i="11"/>
  <c r="I199" i="11"/>
  <c r="H199" i="11"/>
  <c r="G199" i="11"/>
  <c r="F199" i="11"/>
  <c r="E199" i="11"/>
  <c r="D199" i="11" s="1"/>
  <c r="BA199" i="11" s="1"/>
  <c r="Q199" i="11" s="1"/>
  <c r="P198" i="11"/>
  <c r="O198" i="11"/>
  <c r="N198" i="11"/>
  <c r="M198" i="11"/>
  <c r="L198" i="11"/>
  <c r="K198" i="11"/>
  <c r="BF198" i="11" s="1"/>
  <c r="J198" i="11"/>
  <c r="I198" i="11"/>
  <c r="H198" i="11"/>
  <c r="G198" i="11"/>
  <c r="F198" i="11"/>
  <c r="E198" i="11"/>
  <c r="D198" i="11" s="1"/>
  <c r="BE198" i="11" s="1"/>
  <c r="BF197" i="11"/>
  <c r="BB197" i="11"/>
  <c r="D197" i="11"/>
  <c r="BF196" i="11"/>
  <c r="BB196" i="11"/>
  <c r="BA196" i="11"/>
  <c r="Q196" i="11" s="1"/>
  <c r="D196" i="11"/>
  <c r="BE196" i="11" s="1"/>
  <c r="BF195" i="11"/>
  <c r="BB195" i="11"/>
  <c r="Q195" i="11"/>
  <c r="D195" i="11"/>
  <c r="BA195" i="11" s="1"/>
  <c r="BF194" i="11"/>
  <c r="BB194" i="11"/>
  <c r="BA194" i="11"/>
  <c r="D194" i="11"/>
  <c r="BE194" i="11" s="1"/>
  <c r="BF193" i="11"/>
  <c r="BE193" i="11"/>
  <c r="BB193" i="11"/>
  <c r="Q193" i="11"/>
  <c r="D193" i="11"/>
  <c r="BA193" i="11" s="1"/>
  <c r="BF192" i="11"/>
  <c r="BB192" i="11"/>
  <c r="BA192" i="11"/>
  <c r="D192" i="11"/>
  <c r="BE192" i="11" s="1"/>
  <c r="BF191" i="11"/>
  <c r="BB191" i="11"/>
  <c r="D191" i="11"/>
  <c r="BF190" i="11"/>
  <c r="BB190" i="11"/>
  <c r="BA190" i="11"/>
  <c r="D190" i="11"/>
  <c r="BE190" i="11" s="1"/>
  <c r="BF189" i="11"/>
  <c r="BB189" i="11"/>
  <c r="D189" i="11"/>
  <c r="BF188" i="11"/>
  <c r="BB188" i="11"/>
  <c r="BA188" i="11"/>
  <c r="Q188" i="11" s="1"/>
  <c r="D188" i="11"/>
  <c r="BE188" i="11" s="1"/>
  <c r="BF187" i="11"/>
  <c r="BB187" i="11"/>
  <c r="Q187" i="11"/>
  <c r="D187" i="11"/>
  <c r="BA187" i="11" s="1"/>
  <c r="BF186" i="11"/>
  <c r="BB186" i="11"/>
  <c r="BA186" i="11"/>
  <c r="D186" i="11"/>
  <c r="BE186" i="11" s="1"/>
  <c r="BF185" i="11"/>
  <c r="BE185" i="11"/>
  <c r="BB185" i="11"/>
  <c r="Q185" i="11"/>
  <c r="D185" i="11"/>
  <c r="BA185" i="11" s="1"/>
  <c r="BF184" i="11"/>
  <c r="BB184" i="11"/>
  <c r="BA184" i="11"/>
  <c r="Q184" i="11" s="1"/>
  <c r="D184" i="11"/>
  <c r="BE184" i="11" s="1"/>
  <c r="BF183" i="11"/>
  <c r="BB183" i="11"/>
  <c r="D183" i="11"/>
  <c r="BF182" i="11"/>
  <c r="BB182" i="11"/>
  <c r="BA182" i="11"/>
  <c r="Q182" i="11" s="1"/>
  <c r="D182" i="11"/>
  <c r="BE182" i="11" s="1"/>
  <c r="BF181" i="11"/>
  <c r="BE181" i="11"/>
  <c r="BB181" i="11"/>
  <c r="Q181" i="11" s="1"/>
  <c r="D181" i="11"/>
  <c r="BA181" i="11" s="1"/>
  <c r="BF180" i="11"/>
  <c r="BB180" i="11"/>
  <c r="BA180" i="11"/>
  <c r="D180" i="11"/>
  <c r="BE180" i="11" s="1"/>
  <c r="BF179" i="11"/>
  <c r="BB179" i="11"/>
  <c r="D179" i="11"/>
  <c r="BF178" i="11"/>
  <c r="BB178" i="11"/>
  <c r="BA178" i="11"/>
  <c r="Q178" i="11" s="1"/>
  <c r="D178" i="11"/>
  <c r="BE178" i="11" s="1"/>
  <c r="BF177" i="11"/>
  <c r="BE177" i="11"/>
  <c r="BB177" i="11"/>
  <c r="Q177" i="11" s="1"/>
  <c r="D177" i="11"/>
  <c r="BA177" i="11" s="1"/>
  <c r="BF176" i="11"/>
  <c r="BB176" i="11"/>
  <c r="BA176" i="11"/>
  <c r="D176" i="11"/>
  <c r="BE176" i="11" s="1"/>
  <c r="BF175" i="11"/>
  <c r="BB175" i="11"/>
  <c r="D175" i="11"/>
  <c r="BF174" i="11"/>
  <c r="BB174" i="11"/>
  <c r="BA174" i="11"/>
  <c r="Q174" i="11" s="1"/>
  <c r="D174" i="11"/>
  <c r="BE174" i="11" s="1"/>
  <c r="BF173" i="11"/>
  <c r="BE173" i="11"/>
  <c r="BB173" i="11"/>
  <c r="Q173" i="11" s="1"/>
  <c r="D173" i="11"/>
  <c r="BA173" i="11" s="1"/>
  <c r="BF172" i="11"/>
  <c r="BB172" i="11"/>
  <c r="BA172" i="11"/>
  <c r="D172" i="11"/>
  <c r="BE172" i="11" s="1"/>
  <c r="BF171" i="11"/>
  <c r="BB171" i="11"/>
  <c r="D171" i="11"/>
  <c r="BF170" i="11"/>
  <c r="BB170" i="11"/>
  <c r="BA170" i="11"/>
  <c r="Q170" i="11"/>
  <c r="D170" i="11"/>
  <c r="BE170" i="11" s="1"/>
  <c r="BF169" i="11"/>
  <c r="BE169" i="11"/>
  <c r="BB169" i="11"/>
  <c r="D169" i="11"/>
  <c r="BA169" i="11" s="1"/>
  <c r="BF168" i="11"/>
  <c r="BB168" i="11"/>
  <c r="BA168" i="11"/>
  <c r="Q168" i="11" s="1"/>
  <c r="D168" i="11"/>
  <c r="BE168" i="11" s="1"/>
  <c r="BF167" i="11"/>
  <c r="BB167" i="11"/>
  <c r="D167" i="11"/>
  <c r="BF166" i="11"/>
  <c r="BB166" i="11"/>
  <c r="BA166" i="11"/>
  <c r="Q166" i="11" s="1"/>
  <c r="D166" i="11"/>
  <c r="BE166" i="11" s="1"/>
  <c r="BF165" i="11"/>
  <c r="BE165" i="11"/>
  <c r="BB165" i="11"/>
  <c r="D165" i="11"/>
  <c r="BA165" i="11" s="1"/>
  <c r="BF164" i="11"/>
  <c r="BB164" i="11"/>
  <c r="Q164" i="11" s="1"/>
  <c r="BA164" i="11"/>
  <c r="D164" i="11"/>
  <c r="BE164" i="11" s="1"/>
  <c r="BF163" i="11"/>
  <c r="BB163" i="11"/>
  <c r="D163" i="11"/>
  <c r="BF162" i="11"/>
  <c r="BB162" i="11"/>
  <c r="BA162" i="11"/>
  <c r="Q162" i="11" s="1"/>
  <c r="D162" i="11"/>
  <c r="BE162" i="11" s="1"/>
  <c r="BF161" i="11"/>
  <c r="BE161" i="11"/>
  <c r="BB161" i="11"/>
  <c r="D161" i="11"/>
  <c r="BA161" i="11" s="1"/>
  <c r="BF160" i="11"/>
  <c r="BB160" i="11"/>
  <c r="Q160" i="11" s="1"/>
  <c r="BA160" i="11"/>
  <c r="D160" i="11"/>
  <c r="BE160" i="11" s="1"/>
  <c r="BF159" i="11"/>
  <c r="BB159" i="11"/>
  <c r="D159" i="11"/>
  <c r="BF158" i="11"/>
  <c r="BB158" i="11"/>
  <c r="BA158" i="11"/>
  <c r="Q158" i="11" s="1"/>
  <c r="D158" i="11"/>
  <c r="BE158" i="11" s="1"/>
  <c r="BF157" i="11"/>
  <c r="BE157" i="11"/>
  <c r="BB157" i="11"/>
  <c r="D157" i="11"/>
  <c r="BA157" i="11" s="1"/>
  <c r="Q157" i="11" s="1"/>
  <c r="BF156" i="11"/>
  <c r="BB156" i="11"/>
  <c r="Q156" i="11" s="1"/>
  <c r="BA156" i="11"/>
  <c r="D156" i="11"/>
  <c r="BE156" i="11" s="1"/>
  <c r="BF155" i="11"/>
  <c r="BB155" i="11"/>
  <c r="D155" i="11"/>
  <c r="BF154" i="11"/>
  <c r="BB154" i="11"/>
  <c r="BA154" i="11"/>
  <c r="Q154" i="11"/>
  <c r="D154" i="11"/>
  <c r="BE154" i="11" s="1"/>
  <c r="BF153" i="11"/>
  <c r="BE153" i="11"/>
  <c r="BB153" i="11"/>
  <c r="D153" i="11"/>
  <c r="BA153" i="11" s="1"/>
  <c r="BF152" i="11"/>
  <c r="BB152" i="11"/>
  <c r="Q152" i="11" s="1"/>
  <c r="BA152" i="11"/>
  <c r="D152" i="11"/>
  <c r="BE152" i="11" s="1"/>
  <c r="BF151" i="11"/>
  <c r="BB151" i="11"/>
  <c r="D151" i="11"/>
  <c r="BF150" i="11"/>
  <c r="BB150" i="11"/>
  <c r="BA150" i="11"/>
  <c r="Q150" i="11" s="1"/>
  <c r="D150" i="11"/>
  <c r="BE150" i="11" s="1"/>
  <c r="BF149" i="11"/>
  <c r="BE149" i="11"/>
  <c r="BB149" i="11"/>
  <c r="D149" i="11"/>
  <c r="BA149" i="11" s="1"/>
  <c r="BF148" i="11"/>
  <c r="BB148" i="11"/>
  <c r="Q148" i="11" s="1"/>
  <c r="BA148" i="11"/>
  <c r="D148" i="11"/>
  <c r="BE148" i="11" s="1"/>
  <c r="BF147" i="11"/>
  <c r="BB147" i="11"/>
  <c r="D147" i="11"/>
  <c r="BF146" i="11"/>
  <c r="BB146" i="11"/>
  <c r="BA146" i="11"/>
  <c r="Q146" i="11" s="1"/>
  <c r="D146" i="11"/>
  <c r="BE146" i="11" s="1"/>
  <c r="BF145" i="11"/>
  <c r="BE145" i="11"/>
  <c r="BB145" i="11"/>
  <c r="D145" i="11"/>
  <c r="BA145" i="11" s="1"/>
  <c r="BF144" i="11"/>
  <c r="BB144" i="11"/>
  <c r="Q144" i="11" s="1"/>
  <c r="BA144" i="11"/>
  <c r="D144" i="11"/>
  <c r="BE144" i="11" s="1"/>
  <c r="BE140" i="11"/>
  <c r="D140" i="11"/>
  <c r="BA140" i="11" s="1"/>
  <c r="BA139" i="11"/>
  <c r="D139" i="11"/>
  <c r="BE139" i="11" s="1"/>
  <c r="BE135" i="11"/>
  <c r="BB135" i="11"/>
  <c r="BA135" i="11"/>
  <c r="D135" i="11"/>
  <c r="BE134" i="11"/>
  <c r="BB134" i="11"/>
  <c r="D134" i="11"/>
  <c r="BE133" i="11"/>
  <c r="BB133" i="11"/>
  <c r="BA133" i="11"/>
  <c r="D133" i="11"/>
  <c r="BE132" i="11"/>
  <c r="BB132" i="11"/>
  <c r="D132" i="11"/>
  <c r="V44" i="11" s="1"/>
  <c r="BE131" i="11"/>
  <c r="BB131" i="11"/>
  <c r="BA131" i="11"/>
  <c r="D131" i="11"/>
  <c r="BE130" i="11"/>
  <c r="BB130" i="11"/>
  <c r="D130" i="11"/>
  <c r="BE129" i="11"/>
  <c r="BB129" i="11"/>
  <c r="BA129" i="11"/>
  <c r="D129" i="11"/>
  <c r="BE128" i="11"/>
  <c r="BC128" i="11"/>
  <c r="BB128" i="11"/>
  <c r="D128" i="11"/>
  <c r="BE127" i="11"/>
  <c r="BB127" i="11"/>
  <c r="BA127" i="11"/>
  <c r="D127" i="11"/>
  <c r="BE126" i="11"/>
  <c r="BB126" i="11"/>
  <c r="D126" i="11"/>
  <c r="BE125" i="11"/>
  <c r="BB125" i="11"/>
  <c r="BA125" i="11"/>
  <c r="D125" i="11"/>
  <c r="BE124" i="11"/>
  <c r="BC124" i="11"/>
  <c r="BB124" i="11"/>
  <c r="AZ124" i="11"/>
  <c r="D124" i="11"/>
  <c r="BD124" i="11" s="1"/>
  <c r="BE123" i="11"/>
  <c r="BD123" i="11"/>
  <c r="BC123" i="11"/>
  <c r="BB123" i="11"/>
  <c r="AZ123" i="11"/>
  <c r="D123" i="11"/>
  <c r="BA123" i="11" s="1"/>
  <c r="S123" i="11" s="1"/>
  <c r="BE122" i="11"/>
  <c r="BD122" i="11"/>
  <c r="BC122" i="11"/>
  <c r="BB122" i="11"/>
  <c r="AZ122" i="11"/>
  <c r="S122" i="11" s="1"/>
  <c r="D122" i="11"/>
  <c r="BA122" i="11" s="1"/>
  <c r="BE121" i="11"/>
  <c r="BD121" i="11"/>
  <c r="BC121" i="11"/>
  <c r="BB121" i="11"/>
  <c r="AZ121" i="11"/>
  <c r="S121" i="11" s="1"/>
  <c r="D121" i="11"/>
  <c r="BA121" i="11" s="1"/>
  <c r="BE120" i="11"/>
  <c r="BD120" i="11"/>
  <c r="BC120" i="11"/>
  <c r="BB120" i="11"/>
  <c r="AZ120" i="11"/>
  <c r="S120" i="11" s="1"/>
  <c r="D120" i="11"/>
  <c r="BA120" i="11" s="1"/>
  <c r="BE119" i="11"/>
  <c r="BD119" i="11"/>
  <c r="BC119" i="11"/>
  <c r="BB119" i="11"/>
  <c r="AZ119" i="11"/>
  <c r="S119" i="11"/>
  <c r="D119" i="11"/>
  <c r="BA119" i="11" s="1"/>
  <c r="BE118" i="11"/>
  <c r="BD118" i="11"/>
  <c r="BC118" i="11"/>
  <c r="BB118" i="11"/>
  <c r="AZ118" i="11"/>
  <c r="D118" i="11"/>
  <c r="BA118" i="11" s="1"/>
  <c r="BE117" i="11"/>
  <c r="BD117" i="11"/>
  <c r="BC117" i="11"/>
  <c r="BB117" i="11"/>
  <c r="AZ117" i="11"/>
  <c r="S117" i="11" s="1"/>
  <c r="D117" i="11"/>
  <c r="BA117" i="11" s="1"/>
  <c r="BD116" i="11"/>
  <c r="BC116" i="11"/>
  <c r="R116" i="11"/>
  <c r="Q116" i="11"/>
  <c r="P116" i="11"/>
  <c r="O116" i="11"/>
  <c r="N116" i="11"/>
  <c r="M116" i="11"/>
  <c r="L116" i="11"/>
  <c r="K116" i="11"/>
  <c r="J116" i="11"/>
  <c r="E116" i="11"/>
  <c r="D116" i="11"/>
  <c r="BA116" i="11" s="1"/>
  <c r="BE115" i="11"/>
  <c r="BB115" i="11"/>
  <c r="BA115" i="11"/>
  <c r="D115" i="11"/>
  <c r="BE114" i="11"/>
  <c r="BB114" i="11"/>
  <c r="BA114" i="11"/>
  <c r="D114" i="11"/>
  <c r="BE113" i="11"/>
  <c r="BB113" i="11"/>
  <c r="BA113" i="11"/>
  <c r="D113" i="11"/>
  <c r="BE112" i="11"/>
  <c r="BB112" i="11"/>
  <c r="BA112" i="11"/>
  <c r="D112" i="11"/>
  <c r="BE111" i="11"/>
  <c r="BB111" i="11"/>
  <c r="BA111" i="11"/>
  <c r="D111" i="11"/>
  <c r="BE110" i="11"/>
  <c r="BB110" i="11"/>
  <c r="BA110" i="11"/>
  <c r="D110" i="11"/>
  <c r="BE109" i="11"/>
  <c r="BB109" i="11"/>
  <c r="BA109" i="11"/>
  <c r="D109" i="11"/>
  <c r="BE105" i="11"/>
  <c r="S105" i="11"/>
  <c r="R105" i="11"/>
  <c r="Q105" i="11"/>
  <c r="P105" i="11"/>
  <c r="O105" i="11"/>
  <c r="N105" i="11"/>
  <c r="M105" i="11"/>
  <c r="L105" i="11"/>
  <c r="K105" i="11"/>
  <c r="BC105" i="11" s="1"/>
  <c r="J105" i="11"/>
  <c r="I105" i="11"/>
  <c r="H105" i="11"/>
  <c r="G105" i="11"/>
  <c r="F105" i="11"/>
  <c r="E105" i="11"/>
  <c r="D105" i="11" s="1"/>
  <c r="BF104" i="11"/>
  <c r="BE104" i="11"/>
  <c r="BC104" i="11"/>
  <c r="BB104" i="11"/>
  <c r="BA104" i="11"/>
  <c r="D104" i="11"/>
  <c r="BG104" i="11" s="1"/>
  <c r="BE103" i="11"/>
  <c r="BD103" i="11"/>
  <c r="BC103" i="11"/>
  <c r="D103" i="11"/>
  <c r="BF102" i="11"/>
  <c r="BE102" i="11"/>
  <c r="BC102" i="11"/>
  <c r="BB102" i="11"/>
  <c r="BA102" i="11"/>
  <c r="D102" i="11"/>
  <c r="BG102" i="11" s="1"/>
  <c r="BE101" i="11"/>
  <c r="BC101" i="11"/>
  <c r="D101" i="11"/>
  <c r="BF100" i="11"/>
  <c r="BE100" i="11"/>
  <c r="BC100" i="11"/>
  <c r="BB100" i="11"/>
  <c r="BA100" i="11"/>
  <c r="D100" i="11"/>
  <c r="BG100" i="11" s="1"/>
  <c r="BH99" i="11"/>
  <c r="BG99" i="11"/>
  <c r="BE99" i="11"/>
  <c r="BC99" i="11"/>
  <c r="D99" i="11"/>
  <c r="BF98" i="11"/>
  <c r="BE98" i="11"/>
  <c r="BC98" i="11"/>
  <c r="BB98" i="11"/>
  <c r="BA98" i="11"/>
  <c r="D98" i="11"/>
  <c r="BG98" i="11" s="1"/>
  <c r="BH97" i="11"/>
  <c r="BG97" i="11"/>
  <c r="BE97" i="11"/>
  <c r="BD97" i="11"/>
  <c r="BC97" i="11"/>
  <c r="D97" i="11"/>
  <c r="BE96" i="11"/>
  <c r="BC96" i="11"/>
  <c r="BA96" i="11"/>
  <c r="D96" i="11"/>
  <c r="BE95" i="11"/>
  <c r="BD95" i="11"/>
  <c r="BC95" i="11"/>
  <c r="D95" i="11"/>
  <c r="BE94" i="11"/>
  <c r="BC94" i="11"/>
  <c r="D94" i="11"/>
  <c r="BE93" i="11"/>
  <c r="BC93" i="11"/>
  <c r="D93" i="11"/>
  <c r="BG92" i="11"/>
  <c r="BF92" i="11"/>
  <c r="BE92" i="11"/>
  <c r="BC92" i="11"/>
  <c r="BB92" i="11"/>
  <c r="BA92" i="11"/>
  <c r="D92" i="11"/>
  <c r="BH91" i="11"/>
  <c r="BG91" i="11"/>
  <c r="BE91" i="11"/>
  <c r="BC91" i="11"/>
  <c r="D91" i="11"/>
  <c r="BH90" i="11"/>
  <c r="BF90" i="11"/>
  <c r="BE90" i="11"/>
  <c r="BD90" i="11"/>
  <c r="BC90" i="11"/>
  <c r="BB90" i="11"/>
  <c r="BA90" i="11"/>
  <c r="T90" i="11" s="1"/>
  <c r="D90" i="11"/>
  <c r="BG90" i="11" s="1"/>
  <c r="BE89" i="11"/>
  <c r="BC89" i="11"/>
  <c r="D89" i="11"/>
  <c r="BH88" i="11"/>
  <c r="BF88" i="11"/>
  <c r="BE88" i="11"/>
  <c r="BD88" i="11"/>
  <c r="BC88" i="11"/>
  <c r="BB88" i="11"/>
  <c r="BA88" i="11"/>
  <c r="T88" i="11" s="1"/>
  <c r="D88" i="11"/>
  <c r="BG88" i="11" s="1"/>
  <c r="BE87" i="11"/>
  <c r="BD87" i="11"/>
  <c r="BC87" i="11"/>
  <c r="D87" i="11"/>
  <c r="BH87" i="11" s="1"/>
  <c r="BH86" i="11"/>
  <c r="BF86" i="11"/>
  <c r="BE86" i="11"/>
  <c r="BD86" i="11"/>
  <c r="BC86" i="11"/>
  <c r="BB86" i="11"/>
  <c r="BA86" i="11"/>
  <c r="D86" i="11"/>
  <c r="BG86" i="11" s="1"/>
  <c r="BH85" i="11"/>
  <c r="BG85" i="11"/>
  <c r="BE85" i="11"/>
  <c r="BD85" i="11"/>
  <c r="BC85" i="11"/>
  <c r="D85" i="11"/>
  <c r="BH84" i="11"/>
  <c r="BF84" i="11"/>
  <c r="BE84" i="11"/>
  <c r="BD84" i="11"/>
  <c r="BC84" i="11"/>
  <c r="BB84" i="11"/>
  <c r="BA84" i="11"/>
  <c r="D84" i="11"/>
  <c r="BG84" i="11" s="1"/>
  <c r="BH83" i="11"/>
  <c r="BG83" i="11"/>
  <c r="BE83" i="11"/>
  <c r="BC83" i="11"/>
  <c r="D83" i="11"/>
  <c r="BH82" i="11"/>
  <c r="BF82" i="11"/>
  <c r="BE82" i="11"/>
  <c r="BD82" i="11"/>
  <c r="BC82" i="11"/>
  <c r="BB82" i="11"/>
  <c r="BA82" i="11"/>
  <c r="T82" i="11" s="1"/>
  <c r="D82" i="11"/>
  <c r="BG82" i="11" s="1"/>
  <c r="BE81" i="11"/>
  <c r="BC81" i="11"/>
  <c r="D81" i="11"/>
  <c r="BH80" i="11"/>
  <c r="BF80" i="11"/>
  <c r="BE80" i="11"/>
  <c r="BD80" i="11"/>
  <c r="BC80" i="11"/>
  <c r="BB80" i="11"/>
  <c r="BA80" i="11"/>
  <c r="T80" i="11" s="1"/>
  <c r="D80" i="11"/>
  <c r="BG80" i="11" s="1"/>
  <c r="BE79" i="11"/>
  <c r="BD79" i="11"/>
  <c r="BC79" i="11"/>
  <c r="D79" i="11"/>
  <c r="BH79" i="11" s="1"/>
  <c r="BH78" i="11"/>
  <c r="BF78" i="11"/>
  <c r="BE78" i="11"/>
  <c r="BD78" i="11"/>
  <c r="BC78" i="11"/>
  <c r="BB78" i="11"/>
  <c r="BA78" i="11"/>
  <c r="D78" i="11"/>
  <c r="BG78" i="11" s="1"/>
  <c r="BH77" i="11"/>
  <c r="BG77" i="11"/>
  <c r="BE77" i="11"/>
  <c r="BD77" i="11"/>
  <c r="BC77" i="11"/>
  <c r="D77" i="11"/>
  <c r="BE76" i="11"/>
  <c r="BC76" i="11"/>
  <c r="D76" i="11"/>
  <c r="D72" i="11"/>
  <c r="D71" i="11"/>
  <c r="BF67" i="11"/>
  <c r="BA67" i="11"/>
  <c r="F67" i="11" s="1"/>
  <c r="BF66" i="11"/>
  <c r="BA66" i="11"/>
  <c r="F66" i="11"/>
  <c r="BF65" i="11"/>
  <c r="BA65" i="11"/>
  <c r="F65" i="11" s="1"/>
  <c r="BF64" i="11"/>
  <c r="BA64" i="11"/>
  <c r="F64" i="11" s="1"/>
  <c r="BF63" i="11"/>
  <c r="BA63" i="11"/>
  <c r="F63" i="11"/>
  <c r="BF62" i="11"/>
  <c r="BA62" i="11"/>
  <c r="F62" i="11"/>
  <c r="BF61" i="11"/>
  <c r="BA61" i="11"/>
  <c r="F61" i="11" s="1"/>
  <c r="BF60" i="11"/>
  <c r="BA60" i="11"/>
  <c r="F60" i="11" s="1"/>
  <c r="BF59" i="11"/>
  <c r="BA59" i="11"/>
  <c r="F59" i="11" s="1"/>
  <c r="BF58" i="11"/>
  <c r="BA58" i="11"/>
  <c r="F58" i="11"/>
  <c r="BF57" i="11"/>
  <c r="BA57" i="11"/>
  <c r="F57" i="11" s="1"/>
  <c r="BJ54" i="11"/>
  <c r="BC54" i="11"/>
  <c r="BB54" i="11"/>
  <c r="V54" i="11"/>
  <c r="U54" i="11"/>
  <c r="T54" i="11"/>
  <c r="BF54" i="11" s="1"/>
  <c r="S54" i="11"/>
  <c r="R54" i="11"/>
  <c r="Q54" i="11"/>
  <c r="P54" i="11"/>
  <c r="O54" i="11"/>
  <c r="N54" i="11"/>
  <c r="M54" i="11"/>
  <c r="BH54" i="11" s="1"/>
  <c r="L54" i="11"/>
  <c r="K54" i="11"/>
  <c r="J54" i="11"/>
  <c r="I54" i="11"/>
  <c r="H54" i="11"/>
  <c r="G54" i="11"/>
  <c r="F54" i="11"/>
  <c r="E54" i="11"/>
  <c r="D54" i="11"/>
  <c r="BK53" i="11"/>
  <c r="BH53" i="11"/>
  <c r="BF53" i="11"/>
  <c r="BC53" i="11"/>
  <c r="D53" i="11"/>
  <c r="BI53" i="11" s="1"/>
  <c r="BK52" i="11"/>
  <c r="BH52" i="11"/>
  <c r="BF52" i="11"/>
  <c r="BC52" i="11"/>
  <c r="D52" i="11"/>
  <c r="BK51" i="11"/>
  <c r="BI51" i="11"/>
  <c r="BH51" i="11"/>
  <c r="BF51" i="11"/>
  <c r="BD51" i="11"/>
  <c r="BC51" i="11"/>
  <c r="D51" i="11"/>
  <c r="BK50" i="11"/>
  <c r="BI50" i="11"/>
  <c r="BH50" i="11"/>
  <c r="BF50" i="11"/>
  <c r="BD50" i="11"/>
  <c r="BC50" i="11"/>
  <c r="D50" i="11"/>
  <c r="BK49" i="11"/>
  <c r="BH49" i="11"/>
  <c r="BF49" i="11"/>
  <c r="BC49" i="11"/>
  <c r="D49" i="11"/>
  <c r="BK48" i="11"/>
  <c r="BH48" i="11"/>
  <c r="BF48" i="11"/>
  <c r="BC48" i="11"/>
  <c r="D48" i="11"/>
  <c r="BI47" i="11"/>
  <c r="W47" i="11"/>
  <c r="BK46" i="11"/>
  <c r="BJ46" i="11"/>
  <c r="BI46" i="11"/>
  <c r="BH46" i="11"/>
  <c r="BG46" i="11"/>
  <c r="BF46" i="11"/>
  <c r="BE46" i="11"/>
  <c r="BC46" i="11"/>
  <c r="BB46" i="11"/>
  <c r="W46" i="11" s="1"/>
  <c r="D46" i="11"/>
  <c r="BD46" i="11" s="1"/>
  <c r="BK45" i="11"/>
  <c r="BJ45" i="11"/>
  <c r="BI45" i="11"/>
  <c r="BH45" i="11"/>
  <c r="BG45" i="11"/>
  <c r="BF45" i="11"/>
  <c r="BE45" i="11"/>
  <c r="BC45" i="11"/>
  <c r="BB45" i="11"/>
  <c r="D45" i="11"/>
  <c r="BD45" i="11" s="1"/>
  <c r="U44" i="11"/>
  <c r="T44" i="11"/>
  <c r="S44" i="11"/>
  <c r="BF44" i="11" s="1"/>
  <c r="R44" i="11"/>
  <c r="Q44" i="11"/>
  <c r="P44" i="11"/>
  <c r="O44" i="11"/>
  <c r="N44" i="11"/>
  <c r="M44" i="11"/>
  <c r="L44" i="11"/>
  <c r="K44" i="11"/>
  <c r="J44" i="11"/>
  <c r="I44" i="11"/>
  <c r="H44" i="11"/>
  <c r="G44" i="11"/>
  <c r="F44" i="11"/>
  <c r="E44" i="11"/>
  <c r="BK43" i="11"/>
  <c r="BF43" i="11"/>
  <c r="D43" i="11"/>
  <c r="BD43" i="11" s="1"/>
  <c r="BK42" i="11"/>
  <c r="BH42" i="11"/>
  <c r="BF42" i="11"/>
  <c r="BC42" i="11"/>
  <c r="D42" i="11"/>
  <c r="BD42" i="11" s="1"/>
  <c r="BK41" i="11"/>
  <c r="BH41" i="11"/>
  <c r="BF41" i="11"/>
  <c r="BD41" i="11"/>
  <c r="BC41" i="11"/>
  <c r="D41" i="11"/>
  <c r="BG37" i="11"/>
  <c r="BD37" i="11"/>
  <c r="T37" i="11"/>
  <c r="S37" i="11"/>
  <c r="R37" i="11"/>
  <c r="Q37" i="11"/>
  <c r="P37" i="11"/>
  <c r="O37" i="11"/>
  <c r="N37" i="11"/>
  <c r="M37" i="11"/>
  <c r="L37" i="11"/>
  <c r="K37" i="11"/>
  <c r="J37" i="11"/>
  <c r="I37" i="11"/>
  <c r="H37" i="11"/>
  <c r="G37" i="11"/>
  <c r="F37" i="11"/>
  <c r="E37" i="11"/>
  <c r="BK36" i="11"/>
  <c r="BG36" i="11"/>
  <c r="BF36" i="11"/>
  <c r="BD36" i="11"/>
  <c r="BB36" i="11"/>
  <c r="K36" i="11"/>
  <c r="D36" i="11"/>
  <c r="BH36" i="11" s="1"/>
  <c r="BK35" i="11"/>
  <c r="BJ35" i="11"/>
  <c r="BG35" i="11"/>
  <c r="BF35" i="11"/>
  <c r="BE35" i="11"/>
  <c r="BD35" i="11"/>
  <c r="BC35" i="11"/>
  <c r="BB35" i="11"/>
  <c r="U35" i="11" s="1"/>
  <c r="D35" i="11"/>
  <c r="BI35" i="11" s="1"/>
  <c r="BK34" i="11"/>
  <c r="BJ34" i="11"/>
  <c r="BI34" i="11"/>
  <c r="BG34" i="11"/>
  <c r="BF34" i="11"/>
  <c r="BE34" i="11"/>
  <c r="BD34" i="11"/>
  <c r="BC34" i="11"/>
  <c r="BB34" i="11"/>
  <c r="U34" i="11" s="1"/>
  <c r="D34" i="11"/>
  <c r="BH34" i="11" s="1"/>
  <c r="BK33" i="11"/>
  <c r="BJ33" i="11"/>
  <c r="BI33" i="11"/>
  <c r="BG33" i="11"/>
  <c r="BF33" i="11"/>
  <c r="BE33" i="11"/>
  <c r="BD33" i="11"/>
  <c r="BC33" i="11"/>
  <c r="BB33" i="11"/>
  <c r="U33" i="11" s="1"/>
  <c r="D33" i="11"/>
  <c r="BH33" i="11" s="1"/>
  <c r="BK32" i="11"/>
  <c r="BJ32" i="11"/>
  <c r="BI32" i="11"/>
  <c r="BG32" i="11"/>
  <c r="BF32" i="11"/>
  <c r="BE32" i="11"/>
  <c r="BD32" i="11"/>
  <c r="BC32" i="11"/>
  <c r="BB32" i="11"/>
  <c r="U32" i="11" s="1"/>
  <c r="D32" i="11"/>
  <c r="BH32" i="11" s="1"/>
  <c r="BK31" i="11"/>
  <c r="BJ31" i="11"/>
  <c r="BI31" i="11"/>
  <c r="BG31" i="11"/>
  <c r="BF31" i="11"/>
  <c r="BE31" i="11"/>
  <c r="BD31" i="11"/>
  <c r="BC31" i="11"/>
  <c r="BB31" i="11"/>
  <c r="U31" i="11" s="1"/>
  <c r="D31" i="11"/>
  <c r="BH31" i="11" s="1"/>
  <c r="BK30" i="11"/>
  <c r="BJ30" i="11"/>
  <c r="BI30" i="11"/>
  <c r="BG30" i="11"/>
  <c r="BF30" i="11"/>
  <c r="BE30" i="11"/>
  <c r="BD30" i="11"/>
  <c r="BC30" i="11"/>
  <c r="BB30" i="11"/>
  <c r="U30" i="11" s="1"/>
  <c r="D30" i="11"/>
  <c r="BH30" i="11" s="1"/>
  <c r="BK29" i="11"/>
  <c r="BJ29" i="11"/>
  <c r="BI29" i="11"/>
  <c r="BG29" i="11"/>
  <c r="BF29" i="11"/>
  <c r="BE29" i="11"/>
  <c r="BD29" i="11"/>
  <c r="BC29" i="11"/>
  <c r="BB29" i="11"/>
  <c r="U29" i="11" s="1"/>
  <c r="D29" i="11"/>
  <c r="BH29" i="11" s="1"/>
  <c r="BK28" i="11"/>
  <c r="BJ28" i="11"/>
  <c r="BI28" i="11"/>
  <c r="BG28" i="11"/>
  <c r="BF28" i="11"/>
  <c r="BE28" i="11"/>
  <c r="BD28" i="11"/>
  <c r="BC28" i="11"/>
  <c r="BB28" i="11"/>
  <c r="U28" i="11" s="1"/>
  <c r="D28" i="11"/>
  <c r="BH28" i="11" s="1"/>
  <c r="BK27" i="11"/>
  <c r="BJ27" i="11"/>
  <c r="BI27" i="11"/>
  <c r="BG27" i="11"/>
  <c r="BF27" i="11"/>
  <c r="BE27" i="11"/>
  <c r="BD27" i="11"/>
  <c r="BC27" i="11"/>
  <c r="BB27" i="11"/>
  <c r="U27" i="11" s="1"/>
  <c r="D27" i="11"/>
  <c r="BH27" i="11" s="1"/>
  <c r="BK26" i="11"/>
  <c r="BJ26" i="11"/>
  <c r="BI26" i="11"/>
  <c r="BG26" i="11"/>
  <c r="BF26" i="11"/>
  <c r="BE26" i="11"/>
  <c r="BD26" i="11"/>
  <c r="BC26" i="11"/>
  <c r="BB26" i="11"/>
  <c r="U26" i="11" s="1"/>
  <c r="D26" i="11"/>
  <c r="BH26" i="11" s="1"/>
  <c r="BK25" i="11"/>
  <c r="BJ25" i="11"/>
  <c r="BI25" i="11"/>
  <c r="BG25" i="11"/>
  <c r="BF25" i="11"/>
  <c r="BE25" i="11"/>
  <c r="BD25" i="11"/>
  <c r="BC25" i="11"/>
  <c r="BB25" i="11"/>
  <c r="U25" i="11" s="1"/>
  <c r="D25" i="11"/>
  <c r="BH25" i="11" s="1"/>
  <c r="BK24" i="11"/>
  <c r="BJ24" i="11"/>
  <c r="BI24" i="11"/>
  <c r="BG24" i="11"/>
  <c r="BF24" i="11"/>
  <c r="BE24" i="11"/>
  <c r="BD24" i="11"/>
  <c r="BC24" i="11"/>
  <c r="BB24" i="11"/>
  <c r="U24" i="11" s="1"/>
  <c r="D24" i="11"/>
  <c r="BH24" i="11" s="1"/>
  <c r="BK23" i="11"/>
  <c r="BJ23" i="11"/>
  <c r="BI23" i="11"/>
  <c r="BG23" i="11"/>
  <c r="BF23" i="11"/>
  <c r="BE23" i="11"/>
  <c r="BD23" i="11"/>
  <c r="BC23" i="11"/>
  <c r="BB23" i="11"/>
  <c r="U23" i="11" s="1"/>
  <c r="D23" i="11"/>
  <c r="BH23" i="11" s="1"/>
  <c r="BK22" i="11"/>
  <c r="BJ22" i="11"/>
  <c r="BG22" i="11"/>
  <c r="BF22" i="11"/>
  <c r="BB22" i="11"/>
  <c r="D22" i="11"/>
  <c r="BH22" i="11" s="1"/>
  <c r="BJ21" i="11"/>
  <c r="BI21" i="11"/>
  <c r="BG21" i="11"/>
  <c r="BF21" i="11"/>
  <c r="BE21" i="11"/>
  <c r="BD21" i="11"/>
  <c r="BB21" i="11"/>
  <c r="D21" i="11"/>
  <c r="BK21" i="11" s="1"/>
  <c r="BJ20" i="11"/>
  <c r="BG20" i="11"/>
  <c r="BB20" i="11"/>
  <c r="D20" i="11"/>
  <c r="BK20" i="11" s="1"/>
  <c r="BJ19" i="11"/>
  <c r="BG19" i="11"/>
  <c r="BB19" i="11"/>
  <c r="D19" i="11"/>
  <c r="BK19" i="11" s="1"/>
  <c r="BJ18" i="11"/>
  <c r="BG18" i="11"/>
  <c r="BB18" i="11"/>
  <c r="D18" i="11"/>
  <c r="BE14" i="11"/>
  <c r="D14" i="11"/>
  <c r="BI14" i="11" s="1"/>
  <c r="BI13" i="11"/>
  <c r="BG13" i="11"/>
  <c r="BF13" i="11"/>
  <c r="BE13" i="11"/>
  <c r="BC13" i="11"/>
  <c r="BB13" i="11"/>
  <c r="D13" i="11"/>
  <c r="BH13" i="11" s="1"/>
  <c r="BG12" i="11"/>
  <c r="BC12" i="11"/>
  <c r="D12" i="11"/>
  <c r="BI12" i="11" s="1"/>
  <c r="BI11" i="11"/>
  <c r="BG11" i="11"/>
  <c r="BF11" i="11"/>
  <c r="BE11" i="11"/>
  <c r="BC11" i="11"/>
  <c r="BB11" i="11"/>
  <c r="D11" i="11"/>
  <c r="BH11" i="11" s="1"/>
  <c r="BG10" i="11"/>
  <c r="BC10" i="11"/>
  <c r="D10" i="11"/>
  <c r="A5" i="11"/>
  <c r="A4" i="11"/>
  <c r="A3" i="11"/>
  <c r="A2" i="11"/>
  <c r="P229" i="12"/>
  <c r="O229" i="12"/>
  <c r="N229" i="12"/>
  <c r="M229" i="12"/>
  <c r="L229" i="12"/>
  <c r="K229" i="12"/>
  <c r="J229" i="12"/>
  <c r="I229" i="12"/>
  <c r="H229" i="12"/>
  <c r="G229" i="12"/>
  <c r="D229" i="12" s="1"/>
  <c r="F229" i="12"/>
  <c r="E229" i="12"/>
  <c r="D228" i="12"/>
  <c r="D227" i="12"/>
  <c r="D226" i="12"/>
  <c r="D225" i="12"/>
  <c r="D224" i="12"/>
  <c r="D223" i="12"/>
  <c r="E216" i="12"/>
  <c r="D216" i="12"/>
  <c r="BF210" i="12"/>
  <c r="BB210" i="12"/>
  <c r="O210" i="12" s="1"/>
  <c r="D210" i="12"/>
  <c r="BB209" i="12"/>
  <c r="O209" i="12" s="1"/>
  <c r="D209" i="12"/>
  <c r="BF209" i="12" s="1"/>
  <c r="BB208" i="12"/>
  <c r="O208" i="12" s="1"/>
  <c r="D208" i="12"/>
  <c r="BF208" i="12" s="1"/>
  <c r="BF207" i="12"/>
  <c r="BB207" i="12"/>
  <c r="O207" i="12" s="1"/>
  <c r="D207" i="12"/>
  <c r="BF206" i="12"/>
  <c r="BB206" i="12"/>
  <c r="O206" i="12" s="1"/>
  <c r="D206" i="12"/>
  <c r="BB205" i="12"/>
  <c r="O205" i="12" s="1"/>
  <c r="D205" i="12"/>
  <c r="BF205" i="12" s="1"/>
  <c r="BF201" i="12"/>
  <c r="P201" i="12"/>
  <c r="O201" i="12"/>
  <c r="N201" i="12"/>
  <c r="M201" i="12"/>
  <c r="L201" i="12"/>
  <c r="K201" i="12"/>
  <c r="BB201" i="12" s="1"/>
  <c r="J201" i="12"/>
  <c r="I201" i="12"/>
  <c r="H201" i="12"/>
  <c r="G201" i="12"/>
  <c r="F201" i="12"/>
  <c r="E201" i="12"/>
  <c r="D201" i="12" s="1"/>
  <c r="P200" i="12"/>
  <c r="O200" i="12"/>
  <c r="N200" i="12"/>
  <c r="M200" i="12"/>
  <c r="L200" i="12"/>
  <c r="K200" i="12"/>
  <c r="J200" i="12"/>
  <c r="I200" i="12"/>
  <c r="H200" i="12"/>
  <c r="G200" i="12"/>
  <c r="D200" i="12" s="1"/>
  <c r="BA200" i="12" s="1"/>
  <c r="F200" i="12"/>
  <c r="E200" i="12"/>
  <c r="BF199" i="12"/>
  <c r="P199" i="12"/>
  <c r="O199" i="12"/>
  <c r="N199" i="12"/>
  <c r="M199" i="12"/>
  <c r="L199" i="12"/>
  <c r="K199" i="12"/>
  <c r="BB199" i="12" s="1"/>
  <c r="J199" i="12"/>
  <c r="I199" i="12"/>
  <c r="H199" i="12"/>
  <c r="G199" i="12"/>
  <c r="F199" i="12"/>
  <c r="E199" i="12"/>
  <c r="BB198" i="12"/>
  <c r="P198" i="12"/>
  <c r="O198" i="12"/>
  <c r="N198" i="12"/>
  <c r="M198" i="12"/>
  <c r="L198" i="12"/>
  <c r="K198" i="12"/>
  <c r="J198" i="12"/>
  <c r="I198" i="12"/>
  <c r="H198" i="12"/>
  <c r="G198" i="12"/>
  <c r="F198" i="12"/>
  <c r="E198" i="12"/>
  <c r="D198" i="12"/>
  <c r="BF197" i="12"/>
  <c r="BB197" i="12"/>
  <c r="BA197" i="12"/>
  <c r="Q197" i="12" s="1"/>
  <c r="D197" i="12"/>
  <c r="BE197" i="12" s="1"/>
  <c r="BF196" i="12"/>
  <c r="BE196" i="12"/>
  <c r="BB196" i="12"/>
  <c r="D196" i="12"/>
  <c r="BA196" i="12" s="1"/>
  <c r="BF195" i="12"/>
  <c r="BB195" i="12"/>
  <c r="BA195" i="12"/>
  <c r="Q195" i="12" s="1"/>
  <c r="D195" i="12"/>
  <c r="BE195" i="12" s="1"/>
  <c r="BF194" i="12"/>
  <c r="BE194" i="12"/>
  <c r="BB194" i="12"/>
  <c r="D194" i="12"/>
  <c r="BA194" i="12" s="1"/>
  <c r="BF193" i="12"/>
  <c r="BB193" i="12"/>
  <c r="BA193" i="12"/>
  <c r="Q193" i="12" s="1"/>
  <c r="D193" i="12"/>
  <c r="BE193" i="12" s="1"/>
  <c r="BF192" i="12"/>
  <c r="BB192" i="12"/>
  <c r="D192" i="12"/>
  <c r="BF191" i="12"/>
  <c r="BB191" i="12"/>
  <c r="BA191" i="12"/>
  <c r="Q191" i="12"/>
  <c r="D191" i="12"/>
  <c r="BE191" i="12" s="1"/>
  <c r="BF190" i="12"/>
  <c r="BB190" i="12"/>
  <c r="D190" i="12"/>
  <c r="BF189" i="12"/>
  <c r="BB189" i="12"/>
  <c r="BA189" i="12"/>
  <c r="Q189" i="12"/>
  <c r="D189" i="12"/>
  <c r="BE189" i="12" s="1"/>
  <c r="BF188" i="12"/>
  <c r="BE188" i="12"/>
  <c r="BB188" i="12"/>
  <c r="D188" i="12"/>
  <c r="BA188" i="12" s="1"/>
  <c r="BF187" i="12"/>
  <c r="BB187" i="12"/>
  <c r="BA187" i="12"/>
  <c r="Q187" i="12" s="1"/>
  <c r="D187" i="12"/>
  <c r="BE187" i="12" s="1"/>
  <c r="BF186" i="12"/>
  <c r="BE186" i="12"/>
  <c r="BB186" i="12"/>
  <c r="D186" i="12"/>
  <c r="BA186" i="12" s="1"/>
  <c r="BF185" i="12"/>
  <c r="BB185" i="12"/>
  <c r="BA185" i="12"/>
  <c r="Q185" i="12" s="1"/>
  <c r="D185" i="12"/>
  <c r="BE185" i="12" s="1"/>
  <c r="BF184" i="12"/>
  <c r="BB184" i="12"/>
  <c r="D184" i="12"/>
  <c r="BF183" i="12"/>
  <c r="BB183" i="12"/>
  <c r="BA183" i="12"/>
  <c r="Q183" i="12"/>
  <c r="D183" i="12"/>
  <c r="BE183" i="12" s="1"/>
  <c r="BF182" i="12"/>
  <c r="BB182" i="12"/>
  <c r="D182" i="12"/>
  <c r="BF181" i="12"/>
  <c r="BB181" i="12"/>
  <c r="BA181" i="12"/>
  <c r="Q181" i="12"/>
  <c r="D181" i="12"/>
  <c r="BE181" i="12" s="1"/>
  <c r="BF180" i="12"/>
  <c r="BE180" i="12"/>
  <c r="BB180" i="12"/>
  <c r="D180" i="12"/>
  <c r="BA180" i="12" s="1"/>
  <c r="BF179" i="12"/>
  <c r="BB179" i="12"/>
  <c r="BA179" i="12"/>
  <c r="Q179" i="12" s="1"/>
  <c r="D179" i="12"/>
  <c r="BE179" i="12" s="1"/>
  <c r="BF178" i="12"/>
  <c r="BE178" i="12"/>
  <c r="BB178" i="12"/>
  <c r="D178" i="12"/>
  <c r="BA178" i="12" s="1"/>
  <c r="BF177" i="12"/>
  <c r="BB177" i="12"/>
  <c r="BA177" i="12"/>
  <c r="Q177" i="12" s="1"/>
  <c r="D177" i="12"/>
  <c r="BE177" i="12" s="1"/>
  <c r="BF176" i="12"/>
  <c r="BB176" i="12"/>
  <c r="D176" i="12"/>
  <c r="BF175" i="12"/>
  <c r="BB175" i="12"/>
  <c r="BA175" i="12"/>
  <c r="Q175" i="12"/>
  <c r="D175" i="12"/>
  <c r="BE175" i="12" s="1"/>
  <c r="BF174" i="12"/>
  <c r="BB174" i="12"/>
  <c r="D174" i="12"/>
  <c r="BF173" i="12"/>
  <c r="BB173" i="12"/>
  <c r="BA173" i="12"/>
  <c r="Q173" i="12"/>
  <c r="D173" i="12"/>
  <c r="BE173" i="12" s="1"/>
  <c r="BF172" i="12"/>
  <c r="BE172" i="12"/>
  <c r="BB172" i="12"/>
  <c r="D172" i="12"/>
  <c r="BA172" i="12" s="1"/>
  <c r="BF171" i="12"/>
  <c r="BB171" i="12"/>
  <c r="BA171" i="12"/>
  <c r="Q171" i="12" s="1"/>
  <c r="D171" i="12"/>
  <c r="BE171" i="12" s="1"/>
  <c r="BF170" i="12"/>
  <c r="BE170" i="12"/>
  <c r="BB170" i="12"/>
  <c r="D170" i="12"/>
  <c r="BA170" i="12" s="1"/>
  <c r="BF169" i="12"/>
  <c r="BB169" i="12"/>
  <c r="BA169" i="12"/>
  <c r="Q169" i="12" s="1"/>
  <c r="D169" i="12"/>
  <c r="BE169" i="12" s="1"/>
  <c r="BF168" i="12"/>
  <c r="BB168" i="12"/>
  <c r="D168" i="12"/>
  <c r="BF167" i="12"/>
  <c r="BB167" i="12"/>
  <c r="BA167" i="12"/>
  <c r="Q167" i="12"/>
  <c r="D167" i="12"/>
  <c r="BE167" i="12" s="1"/>
  <c r="BF166" i="12"/>
  <c r="BB166" i="12"/>
  <c r="D166" i="12"/>
  <c r="BF165" i="12"/>
  <c r="BB165" i="12"/>
  <c r="BA165" i="12"/>
  <c r="Q165" i="12"/>
  <c r="D165" i="12"/>
  <c r="BE165" i="12" s="1"/>
  <c r="BF164" i="12"/>
  <c r="BE164" i="12"/>
  <c r="BB164" i="12"/>
  <c r="D164" i="12"/>
  <c r="BA164" i="12" s="1"/>
  <c r="BF163" i="12"/>
  <c r="BB163" i="12"/>
  <c r="BA163" i="12"/>
  <c r="Q163" i="12" s="1"/>
  <c r="D163" i="12"/>
  <c r="BE163" i="12" s="1"/>
  <c r="BF162" i="12"/>
  <c r="BE162" i="12"/>
  <c r="BB162" i="12"/>
  <c r="D162" i="12"/>
  <c r="BA162" i="12" s="1"/>
  <c r="BF161" i="12"/>
  <c r="BB161" i="12"/>
  <c r="BA161" i="12"/>
  <c r="Q161" i="12" s="1"/>
  <c r="D161" i="12"/>
  <c r="BE161" i="12" s="1"/>
  <c r="BF160" i="12"/>
  <c r="BB160" i="12"/>
  <c r="D160" i="12"/>
  <c r="BF159" i="12"/>
  <c r="BB159" i="12"/>
  <c r="BA159" i="12"/>
  <c r="Q159" i="12"/>
  <c r="D159" i="12"/>
  <c r="BE159" i="12" s="1"/>
  <c r="BF158" i="12"/>
  <c r="BB158" i="12"/>
  <c r="D158" i="12"/>
  <c r="BF157" i="12"/>
  <c r="BB157" i="12"/>
  <c r="BA157" i="12"/>
  <c r="Q157" i="12"/>
  <c r="D157" i="12"/>
  <c r="BE157" i="12" s="1"/>
  <c r="BF156" i="12"/>
  <c r="BE156" i="12"/>
  <c r="BB156" i="12"/>
  <c r="D156" i="12"/>
  <c r="BA156" i="12" s="1"/>
  <c r="BF155" i="12"/>
  <c r="BB155" i="12"/>
  <c r="BA155" i="12"/>
  <c r="Q155" i="12" s="1"/>
  <c r="D155" i="12"/>
  <c r="BE155" i="12" s="1"/>
  <c r="BF154" i="12"/>
  <c r="BE154" i="12"/>
  <c r="BB154" i="12"/>
  <c r="D154" i="12"/>
  <c r="BA154" i="12" s="1"/>
  <c r="BF153" i="12"/>
  <c r="BB153" i="12"/>
  <c r="BA153" i="12"/>
  <c r="Q153" i="12" s="1"/>
  <c r="D153" i="12"/>
  <c r="BE153" i="12" s="1"/>
  <c r="BF152" i="12"/>
  <c r="BB152" i="12"/>
  <c r="D152" i="12"/>
  <c r="BF151" i="12"/>
  <c r="BB151" i="12"/>
  <c r="BA151" i="12"/>
  <c r="Q151" i="12"/>
  <c r="D151" i="12"/>
  <c r="BE151" i="12" s="1"/>
  <c r="BF150" i="12"/>
  <c r="BB150" i="12"/>
  <c r="D150" i="12"/>
  <c r="BF149" i="12"/>
  <c r="BB149" i="12"/>
  <c r="BA149" i="12"/>
  <c r="Q149" i="12"/>
  <c r="D149" i="12"/>
  <c r="BE149" i="12" s="1"/>
  <c r="BF148" i="12"/>
  <c r="BE148" i="12"/>
  <c r="BB148" i="12"/>
  <c r="D148" i="12"/>
  <c r="BA148" i="12" s="1"/>
  <c r="BF147" i="12"/>
  <c r="BB147" i="12"/>
  <c r="BA147" i="12"/>
  <c r="Q147" i="12" s="1"/>
  <c r="D147" i="12"/>
  <c r="BE147" i="12" s="1"/>
  <c r="BF146" i="12"/>
  <c r="BE146" i="12"/>
  <c r="BB146" i="12"/>
  <c r="D146" i="12"/>
  <c r="BA146" i="12" s="1"/>
  <c r="BF145" i="12"/>
  <c r="BB145" i="12"/>
  <c r="BA145" i="12"/>
  <c r="Q145" i="12" s="1"/>
  <c r="D145" i="12"/>
  <c r="BE145" i="12" s="1"/>
  <c r="BF144" i="12"/>
  <c r="BB144" i="12"/>
  <c r="D144" i="12"/>
  <c r="BE140" i="12"/>
  <c r="D140" i="12"/>
  <c r="BA140" i="12" s="1"/>
  <c r="BE139" i="12"/>
  <c r="BA139" i="12"/>
  <c r="D139" i="12"/>
  <c r="BE135" i="12"/>
  <c r="BD135" i="12"/>
  <c r="BC135" i="12"/>
  <c r="BB135" i="12"/>
  <c r="BA135" i="12"/>
  <c r="AZ135" i="12"/>
  <c r="S135" i="12"/>
  <c r="D135" i="12"/>
  <c r="BE134" i="12"/>
  <c r="BD134" i="12"/>
  <c r="BC134" i="12"/>
  <c r="BB134" i="12"/>
  <c r="BA134" i="12"/>
  <c r="AZ134" i="12"/>
  <c r="S134" i="12"/>
  <c r="D134" i="12"/>
  <c r="BE133" i="12"/>
  <c r="BD133" i="12"/>
  <c r="BC133" i="12"/>
  <c r="BB133" i="12"/>
  <c r="BA133" i="12"/>
  <c r="AZ133" i="12"/>
  <c r="S133" i="12"/>
  <c r="D133" i="12"/>
  <c r="BE132" i="12"/>
  <c r="BD132" i="12"/>
  <c r="BC132" i="12"/>
  <c r="BB132" i="12"/>
  <c r="BA132" i="12"/>
  <c r="AZ132" i="12"/>
  <c r="S132" i="12"/>
  <c r="D132" i="12"/>
  <c r="BE131" i="12"/>
  <c r="BD131" i="12"/>
  <c r="BC131" i="12"/>
  <c r="BB131" i="12"/>
  <c r="BA131" i="12"/>
  <c r="AZ131" i="12"/>
  <c r="S131" i="12"/>
  <c r="D131" i="12"/>
  <c r="BE130" i="12"/>
  <c r="BD130" i="12"/>
  <c r="BC130" i="12"/>
  <c r="BB130" i="12"/>
  <c r="BA130" i="12"/>
  <c r="AZ130" i="12"/>
  <c r="S130" i="12"/>
  <c r="D130" i="12"/>
  <c r="BE129" i="12"/>
  <c r="BD129" i="12"/>
  <c r="BC129" i="12"/>
  <c r="BB129" i="12"/>
  <c r="BA129" i="12"/>
  <c r="AZ129" i="12"/>
  <c r="S129" i="12"/>
  <c r="D129" i="12"/>
  <c r="BE128" i="12"/>
  <c r="BD128" i="12"/>
  <c r="BC128" i="12"/>
  <c r="BB128" i="12"/>
  <c r="BA128" i="12"/>
  <c r="AZ128" i="12"/>
  <c r="S128" i="12"/>
  <c r="D128" i="12"/>
  <c r="BE127" i="12"/>
  <c r="BD127" i="12"/>
  <c r="BC127" i="12"/>
  <c r="BB127" i="12"/>
  <c r="BA127" i="12"/>
  <c r="AZ127" i="12"/>
  <c r="S127" i="12"/>
  <c r="D127" i="12"/>
  <c r="BE126" i="12"/>
  <c r="BD126" i="12"/>
  <c r="BC126" i="12"/>
  <c r="BB126" i="12"/>
  <c r="BA126" i="12"/>
  <c r="AZ126" i="12"/>
  <c r="S126" i="12"/>
  <c r="D126" i="12"/>
  <c r="BE125" i="12"/>
  <c r="BD125" i="12"/>
  <c r="BC125" i="12"/>
  <c r="BB125" i="12"/>
  <c r="BA125" i="12"/>
  <c r="AZ125" i="12"/>
  <c r="S125" i="12"/>
  <c r="D125" i="12"/>
  <c r="BE124" i="12"/>
  <c r="BD124" i="12"/>
  <c r="BC124" i="12"/>
  <c r="BB124" i="12"/>
  <c r="BA124" i="12"/>
  <c r="AZ124" i="12"/>
  <c r="S124" i="12"/>
  <c r="D124" i="12"/>
  <c r="BE123" i="12"/>
  <c r="BD123" i="12"/>
  <c r="BC123" i="12"/>
  <c r="BB123" i="12"/>
  <c r="BA123" i="12"/>
  <c r="AZ123" i="12"/>
  <c r="S123" i="12"/>
  <c r="D123" i="12"/>
  <c r="BE122" i="12"/>
  <c r="BD122" i="12"/>
  <c r="BC122" i="12"/>
  <c r="BB122" i="12"/>
  <c r="BA122" i="12"/>
  <c r="AZ122" i="12"/>
  <c r="S122" i="12"/>
  <c r="D122" i="12"/>
  <c r="BE121" i="12"/>
  <c r="BD121" i="12"/>
  <c r="BC121" i="12"/>
  <c r="BB121" i="12"/>
  <c r="BA121" i="12"/>
  <c r="AZ121" i="12"/>
  <c r="S121" i="12"/>
  <c r="D121" i="12"/>
  <c r="BE120" i="12"/>
  <c r="BD120" i="12"/>
  <c r="BC120" i="12"/>
  <c r="BB120" i="12"/>
  <c r="BA120" i="12"/>
  <c r="AZ120" i="12"/>
  <c r="S120" i="12"/>
  <c r="D120" i="12"/>
  <c r="BE119" i="12"/>
  <c r="BD119" i="12"/>
  <c r="BC119" i="12"/>
  <c r="BB119" i="12"/>
  <c r="BA119" i="12"/>
  <c r="AZ119" i="12"/>
  <c r="S119" i="12"/>
  <c r="D119" i="12"/>
  <c r="BE118" i="12"/>
  <c r="BD118" i="12"/>
  <c r="BC118" i="12"/>
  <c r="BB118" i="12"/>
  <c r="BA118" i="12"/>
  <c r="AZ118" i="12"/>
  <c r="S118" i="12"/>
  <c r="D118" i="12"/>
  <c r="BE117" i="12"/>
  <c r="BD117" i="12"/>
  <c r="BC117" i="12"/>
  <c r="BB117" i="12"/>
  <c r="BA117" i="12"/>
  <c r="AZ117" i="12"/>
  <c r="S117" i="12"/>
  <c r="D117" i="12"/>
  <c r="BC116" i="12"/>
  <c r="R116" i="12"/>
  <c r="Q116" i="12"/>
  <c r="T44" i="12" s="1"/>
  <c r="P116" i="12"/>
  <c r="O116" i="12"/>
  <c r="N116" i="12"/>
  <c r="M116" i="12"/>
  <c r="P44" i="12" s="1"/>
  <c r="L116" i="12"/>
  <c r="K116" i="12"/>
  <c r="J116" i="12"/>
  <c r="E116" i="12"/>
  <c r="D116" i="12" s="1"/>
  <c r="BE115" i="12"/>
  <c r="BB115" i="12"/>
  <c r="D115" i="12"/>
  <c r="BE114" i="12"/>
  <c r="BB114" i="12"/>
  <c r="BA114" i="12"/>
  <c r="D114" i="12"/>
  <c r="BE113" i="12"/>
  <c r="BB113" i="12"/>
  <c r="D113" i="12"/>
  <c r="BE112" i="12"/>
  <c r="BB112" i="12"/>
  <c r="BA112" i="12"/>
  <c r="D112" i="12"/>
  <c r="BE111" i="12"/>
  <c r="BC111" i="12"/>
  <c r="BB111" i="12"/>
  <c r="D111" i="12"/>
  <c r="BE110" i="12"/>
  <c r="BB110" i="12"/>
  <c r="BA110" i="12"/>
  <c r="D110" i="12"/>
  <c r="BE109" i="12"/>
  <c r="BC109" i="12"/>
  <c r="BB109" i="12"/>
  <c r="D109" i="12"/>
  <c r="BE105" i="12"/>
  <c r="S105" i="12"/>
  <c r="R105" i="12"/>
  <c r="Q105" i="12"/>
  <c r="P105" i="12"/>
  <c r="O105" i="12"/>
  <c r="N105" i="12"/>
  <c r="M105" i="12"/>
  <c r="L105" i="12"/>
  <c r="K105" i="12"/>
  <c r="BC105" i="12" s="1"/>
  <c r="J105" i="12"/>
  <c r="I105" i="12"/>
  <c r="H105" i="12"/>
  <c r="G105" i="12"/>
  <c r="F105" i="12"/>
  <c r="D105" i="12" s="1"/>
  <c r="E105" i="12"/>
  <c r="BG104" i="12"/>
  <c r="BF104" i="12"/>
  <c r="BE104" i="12"/>
  <c r="BC104" i="12"/>
  <c r="BB104" i="12"/>
  <c r="BA104" i="12"/>
  <c r="D104" i="12"/>
  <c r="BH103" i="12"/>
  <c r="BG103" i="12"/>
  <c r="BE103" i="12"/>
  <c r="BC103" i="12"/>
  <c r="BA103" i="12"/>
  <c r="D103" i="12"/>
  <c r="BG102" i="12"/>
  <c r="BF102" i="12"/>
  <c r="BE102" i="12"/>
  <c r="BC102" i="12"/>
  <c r="BB102" i="12"/>
  <c r="BA102" i="12"/>
  <c r="D102" i="12"/>
  <c r="BG101" i="12"/>
  <c r="BE101" i="12"/>
  <c r="BC101" i="12"/>
  <c r="BB101" i="12"/>
  <c r="D101" i="12"/>
  <c r="BH100" i="12"/>
  <c r="BF100" i="12"/>
  <c r="BE100" i="12"/>
  <c r="BD100" i="12"/>
  <c r="BC100" i="12"/>
  <c r="BB100" i="12"/>
  <c r="BA100" i="12"/>
  <c r="T100" i="12" s="1"/>
  <c r="D100" i="12"/>
  <c r="BG100" i="12" s="1"/>
  <c r="BE99" i="12"/>
  <c r="BC99" i="12"/>
  <c r="D99" i="12"/>
  <c r="BH98" i="12"/>
  <c r="BF98" i="12"/>
  <c r="BE98" i="12"/>
  <c r="BD98" i="12"/>
  <c r="T98" i="12" s="1"/>
  <c r="BC98" i="12"/>
  <c r="BB98" i="12"/>
  <c r="BA98" i="12"/>
  <c r="D98" i="12"/>
  <c r="BG98" i="12" s="1"/>
  <c r="BE97" i="12"/>
  <c r="BC97" i="12"/>
  <c r="D97" i="12"/>
  <c r="BG97" i="12" s="1"/>
  <c r="BH96" i="12"/>
  <c r="BF96" i="12"/>
  <c r="BE96" i="12"/>
  <c r="BD96" i="12"/>
  <c r="T96" i="12" s="1"/>
  <c r="BC96" i="12"/>
  <c r="BB96" i="12"/>
  <c r="BA96" i="12"/>
  <c r="D96" i="12"/>
  <c r="BG96" i="12" s="1"/>
  <c r="BE95" i="12"/>
  <c r="BC95" i="12"/>
  <c r="D95" i="12"/>
  <c r="BH94" i="12"/>
  <c r="BF94" i="12"/>
  <c r="BE94" i="12"/>
  <c r="BD94" i="12"/>
  <c r="BC94" i="12"/>
  <c r="BB94" i="12"/>
  <c r="BA94" i="12"/>
  <c r="T94" i="12"/>
  <c r="D94" i="12"/>
  <c r="BG94" i="12" s="1"/>
  <c r="BG93" i="12"/>
  <c r="BE93" i="12"/>
  <c r="BC93" i="12"/>
  <c r="BB93" i="12"/>
  <c r="D93" i="12"/>
  <c r="BH92" i="12"/>
  <c r="BF92" i="12"/>
  <c r="BE92" i="12"/>
  <c r="BD92" i="12"/>
  <c r="BC92" i="12"/>
  <c r="BB92" i="12"/>
  <c r="BA92" i="12"/>
  <c r="T92" i="12" s="1"/>
  <c r="D92" i="12"/>
  <c r="BG92" i="12" s="1"/>
  <c r="BE91" i="12"/>
  <c r="BC91" i="12"/>
  <c r="D91" i="12"/>
  <c r="BH90" i="12"/>
  <c r="BF90" i="12"/>
  <c r="BE90" i="12"/>
  <c r="BD90" i="12"/>
  <c r="T90" i="12" s="1"/>
  <c r="BC90" i="12"/>
  <c r="BB90" i="12"/>
  <c r="BA90" i="12"/>
  <c r="D90" i="12"/>
  <c r="BG90" i="12" s="1"/>
  <c r="BE89" i="12"/>
  <c r="BC89" i="12"/>
  <c r="D89" i="12"/>
  <c r="BH88" i="12"/>
  <c r="BF88" i="12"/>
  <c r="BE88" i="12"/>
  <c r="BD88" i="12"/>
  <c r="BC88" i="12"/>
  <c r="BB88" i="12"/>
  <c r="BA88" i="12"/>
  <c r="T88" i="12"/>
  <c r="D88" i="12"/>
  <c r="BG88" i="12" s="1"/>
  <c r="BE87" i="12"/>
  <c r="BC87" i="12"/>
  <c r="D87" i="12"/>
  <c r="BH86" i="12"/>
  <c r="BF86" i="12"/>
  <c r="BE86" i="12"/>
  <c r="BD86" i="12"/>
  <c r="BC86" i="12"/>
  <c r="BB86" i="12"/>
  <c r="BA86" i="12"/>
  <c r="T86" i="12"/>
  <c r="D86" i="12"/>
  <c r="BG86" i="12" s="1"/>
  <c r="BG85" i="12"/>
  <c r="BE85" i="12"/>
  <c r="BC85" i="12"/>
  <c r="BB85" i="12"/>
  <c r="D85" i="12"/>
  <c r="BH84" i="12"/>
  <c r="BF84" i="12"/>
  <c r="BE84" i="12"/>
  <c r="BD84" i="12"/>
  <c r="BC84" i="12"/>
  <c r="BB84" i="12"/>
  <c r="BA84" i="12"/>
  <c r="T84" i="12" s="1"/>
  <c r="D84" i="12"/>
  <c r="BG84" i="12" s="1"/>
  <c r="BE83" i="12"/>
  <c r="BC83" i="12"/>
  <c r="D83" i="12"/>
  <c r="BH82" i="12"/>
  <c r="BF82" i="12"/>
  <c r="BE82" i="12"/>
  <c r="BD82" i="12"/>
  <c r="T82" i="12" s="1"/>
  <c r="BC82" i="12"/>
  <c r="BB82" i="12"/>
  <c r="BA82" i="12"/>
  <c r="D82" i="12"/>
  <c r="BG82" i="12" s="1"/>
  <c r="BE81" i="12"/>
  <c r="BC81" i="12"/>
  <c r="D81" i="12"/>
  <c r="BH80" i="12"/>
  <c r="BF80" i="12"/>
  <c r="BE80" i="12"/>
  <c r="BD80" i="12"/>
  <c r="T80" i="12" s="1"/>
  <c r="BC80" i="12"/>
  <c r="BB80" i="12"/>
  <c r="BA80" i="12"/>
  <c r="D80" i="12"/>
  <c r="BG80" i="12" s="1"/>
  <c r="BE79" i="12"/>
  <c r="BC79" i="12"/>
  <c r="D79" i="12"/>
  <c r="BH78" i="12"/>
  <c r="BF78" i="12"/>
  <c r="BE78" i="12"/>
  <c r="BD78" i="12"/>
  <c r="BC78" i="12"/>
  <c r="BB78" i="12"/>
  <c r="BA78" i="12"/>
  <c r="T78" i="12"/>
  <c r="D78" i="12"/>
  <c r="BG78" i="12" s="1"/>
  <c r="BG77" i="12"/>
  <c r="BE77" i="12"/>
  <c r="BC77" i="12"/>
  <c r="BB77" i="12"/>
  <c r="D77" i="12"/>
  <c r="BH76" i="12"/>
  <c r="BE76" i="12"/>
  <c r="BD76" i="12"/>
  <c r="BC76" i="12"/>
  <c r="BA76" i="12"/>
  <c r="AZ76" i="12"/>
  <c r="D76" i="12"/>
  <c r="BF76" i="12" s="1"/>
  <c r="D72" i="12"/>
  <c r="D71" i="12"/>
  <c r="BF67" i="12"/>
  <c r="BA67" i="12"/>
  <c r="F67" i="12"/>
  <c r="BF66" i="12"/>
  <c r="BA66" i="12"/>
  <c r="F66" i="12"/>
  <c r="BF65" i="12"/>
  <c r="BA65" i="12"/>
  <c r="F65" i="12" s="1"/>
  <c r="BF64" i="12"/>
  <c r="BA64" i="12"/>
  <c r="F64" i="12" s="1"/>
  <c r="BF63" i="12"/>
  <c r="BA63" i="12"/>
  <c r="F63" i="12"/>
  <c r="BF62" i="12"/>
  <c r="BA62" i="12"/>
  <c r="F62" i="12"/>
  <c r="BF61" i="12"/>
  <c r="BA61" i="12"/>
  <c r="F61" i="12" s="1"/>
  <c r="BF60" i="12"/>
  <c r="BA60" i="12"/>
  <c r="F60" i="12"/>
  <c r="BF59" i="12"/>
  <c r="BA59" i="12"/>
  <c r="F59" i="12"/>
  <c r="BF58" i="12"/>
  <c r="BA58" i="12"/>
  <c r="F58" i="12"/>
  <c r="BF57" i="12"/>
  <c r="BA57" i="12"/>
  <c r="F57" i="12" s="1"/>
  <c r="BF54" i="12"/>
  <c r="V54" i="12"/>
  <c r="U54" i="12"/>
  <c r="T54" i="12"/>
  <c r="S54" i="12"/>
  <c r="BK54" i="12" s="1"/>
  <c r="R54" i="12"/>
  <c r="Q54" i="12"/>
  <c r="P54" i="12"/>
  <c r="O54" i="12"/>
  <c r="N54" i="12"/>
  <c r="M54" i="12"/>
  <c r="BC54" i="12" s="1"/>
  <c r="L54" i="12"/>
  <c r="K54" i="12"/>
  <c r="J54" i="12"/>
  <c r="I54" i="12"/>
  <c r="H54" i="12"/>
  <c r="G54" i="12"/>
  <c r="D54" i="12" s="1"/>
  <c r="F54" i="12"/>
  <c r="E54" i="12"/>
  <c r="BK53" i="12"/>
  <c r="BH53" i="12"/>
  <c r="BF53" i="12"/>
  <c r="BC53" i="12"/>
  <c r="D53" i="12"/>
  <c r="BK52" i="12"/>
  <c r="BH52" i="12"/>
  <c r="BF52" i="12"/>
  <c r="BC52" i="12"/>
  <c r="D52" i="12"/>
  <c r="BK51" i="12"/>
  <c r="BH51" i="12"/>
  <c r="BF51" i="12"/>
  <c r="BE51" i="12"/>
  <c r="BC51" i="12"/>
  <c r="D51" i="12"/>
  <c r="BK50" i="12"/>
  <c r="BH50" i="12"/>
  <c r="BG50" i="12"/>
  <c r="BF50" i="12"/>
  <c r="BD50" i="12"/>
  <c r="BC50" i="12"/>
  <c r="D50" i="12"/>
  <c r="BK49" i="12"/>
  <c r="BH49" i="12"/>
  <c r="BF49" i="12"/>
  <c r="BC49" i="12"/>
  <c r="D49" i="12"/>
  <c r="BE49" i="12" s="1"/>
  <c r="BK48" i="12"/>
  <c r="BH48" i="12"/>
  <c r="BG48" i="12"/>
  <c r="BF48" i="12"/>
  <c r="BD48" i="12"/>
  <c r="BC48" i="12"/>
  <c r="D48" i="12"/>
  <c r="BI47" i="12"/>
  <c r="W47" i="12"/>
  <c r="BK46" i="12"/>
  <c r="BJ46" i="12"/>
  <c r="BI46" i="12"/>
  <c r="BH46" i="12"/>
  <c r="BG46" i="12"/>
  <c r="BF46" i="12"/>
  <c r="BE46" i="12"/>
  <c r="BC46" i="12"/>
  <c r="W46" i="12" s="1"/>
  <c r="BB46" i="12"/>
  <c r="D46" i="12"/>
  <c r="BD46" i="12" s="1"/>
  <c r="BK45" i="12"/>
  <c r="BJ45" i="12"/>
  <c r="BI45" i="12"/>
  <c r="BH45" i="12"/>
  <c r="BG45" i="12"/>
  <c r="BF45" i="12"/>
  <c r="BE45" i="12"/>
  <c r="BC45" i="12"/>
  <c r="BB45" i="12"/>
  <c r="W45" i="12" s="1"/>
  <c r="D45" i="12"/>
  <c r="BD45" i="12" s="1"/>
  <c r="BJ44" i="12"/>
  <c r="V44" i="12"/>
  <c r="U44" i="12"/>
  <c r="S44" i="12"/>
  <c r="R44" i="12"/>
  <c r="Q44" i="12"/>
  <c r="O44" i="12"/>
  <c r="N44" i="12"/>
  <c r="M44" i="12"/>
  <c r="L44" i="12"/>
  <c r="K44" i="12"/>
  <c r="J44" i="12"/>
  <c r="I44" i="12"/>
  <c r="H44" i="12"/>
  <c r="G44" i="12"/>
  <c r="F44" i="12"/>
  <c r="E44" i="12"/>
  <c r="D44" i="12" s="1"/>
  <c r="BK43" i="12"/>
  <c r="BI43" i="12"/>
  <c r="BG43" i="12"/>
  <c r="BF43" i="12"/>
  <c r="BD43" i="12"/>
  <c r="BB43" i="12"/>
  <c r="W43" i="12" s="1"/>
  <c r="D43" i="12"/>
  <c r="BE43" i="12" s="1"/>
  <c r="BK42" i="12"/>
  <c r="BJ42" i="12"/>
  <c r="BH42" i="12"/>
  <c r="BG42" i="12"/>
  <c r="BF42" i="12"/>
  <c r="BC42" i="12"/>
  <c r="BB42" i="12"/>
  <c r="D42" i="12"/>
  <c r="BI42" i="12" s="1"/>
  <c r="BK41" i="12"/>
  <c r="BJ41" i="12"/>
  <c r="BH41" i="12"/>
  <c r="BG41" i="12"/>
  <c r="BF41" i="12"/>
  <c r="BC41" i="12"/>
  <c r="BB41" i="12"/>
  <c r="D41" i="12"/>
  <c r="BI41" i="12" s="1"/>
  <c r="T37" i="12"/>
  <c r="S37" i="12"/>
  <c r="R37" i="12"/>
  <c r="Q37" i="12"/>
  <c r="P37" i="12"/>
  <c r="O37" i="12"/>
  <c r="N37" i="12"/>
  <c r="M37" i="12"/>
  <c r="L37" i="12"/>
  <c r="K37" i="12"/>
  <c r="J37" i="12"/>
  <c r="I37" i="12"/>
  <c r="H37" i="12"/>
  <c r="G37" i="12"/>
  <c r="F37" i="12"/>
  <c r="E37" i="12"/>
  <c r="BK36" i="12"/>
  <c r="BJ36" i="12"/>
  <c r="BI36" i="12"/>
  <c r="BG36" i="12"/>
  <c r="BF36" i="12"/>
  <c r="BE36" i="12"/>
  <c r="BD36" i="12"/>
  <c r="BC36" i="12"/>
  <c r="BB36" i="12"/>
  <c r="U36" i="12"/>
  <c r="D36" i="12"/>
  <c r="BH36" i="12" s="1"/>
  <c r="BK35" i="12"/>
  <c r="BJ35" i="12"/>
  <c r="BI35" i="12"/>
  <c r="BG35" i="12"/>
  <c r="BF35" i="12"/>
  <c r="BE35" i="12"/>
  <c r="BD35" i="12"/>
  <c r="BC35" i="12"/>
  <c r="BB35" i="12"/>
  <c r="U35" i="12"/>
  <c r="D35" i="12"/>
  <c r="BH35" i="12" s="1"/>
  <c r="BK34" i="12"/>
  <c r="BJ34" i="12"/>
  <c r="BI34" i="12"/>
  <c r="BG34" i="12"/>
  <c r="BF34" i="12"/>
  <c r="BE34" i="12"/>
  <c r="U34" i="12" s="1"/>
  <c r="BD34" i="12"/>
  <c r="BC34" i="12"/>
  <c r="BB34" i="12"/>
  <c r="D34" i="12"/>
  <c r="BH34" i="12" s="1"/>
  <c r="BK33" i="12"/>
  <c r="BJ33" i="12"/>
  <c r="BI33" i="12"/>
  <c r="BG33" i="12"/>
  <c r="BF33" i="12"/>
  <c r="BE33" i="12"/>
  <c r="BD33" i="12"/>
  <c r="BC33" i="12"/>
  <c r="BB33" i="12"/>
  <c r="U33" i="12"/>
  <c r="D33" i="12"/>
  <c r="BH33" i="12" s="1"/>
  <c r="BK32" i="12"/>
  <c r="BJ32" i="12"/>
  <c r="BI32" i="12"/>
  <c r="BG32" i="12"/>
  <c r="BF32" i="12"/>
  <c r="BE32" i="12"/>
  <c r="BD32" i="12"/>
  <c r="BC32" i="12"/>
  <c r="BB32" i="12"/>
  <c r="U32" i="12"/>
  <c r="D32" i="12"/>
  <c r="BH32" i="12" s="1"/>
  <c r="BK31" i="12"/>
  <c r="BJ31" i="12"/>
  <c r="BI31" i="12"/>
  <c r="BG31" i="12"/>
  <c r="BF31" i="12"/>
  <c r="BE31" i="12"/>
  <c r="BD31" i="12"/>
  <c r="BC31" i="12"/>
  <c r="BB31" i="12"/>
  <c r="U31" i="12"/>
  <c r="D31" i="12"/>
  <c r="BH31" i="12" s="1"/>
  <c r="BK30" i="12"/>
  <c r="BJ30" i="12"/>
  <c r="BI30" i="12"/>
  <c r="BG30" i="12"/>
  <c r="BF30" i="12"/>
  <c r="BE30" i="12"/>
  <c r="U30" i="12" s="1"/>
  <c r="BD30" i="12"/>
  <c r="BC30" i="12"/>
  <c r="BB30" i="12"/>
  <c r="D30" i="12"/>
  <c r="BH30" i="12" s="1"/>
  <c r="BK29" i="12"/>
  <c r="BJ29" i="12"/>
  <c r="BI29" i="12"/>
  <c r="BG29" i="12"/>
  <c r="BF29" i="12"/>
  <c r="BE29" i="12"/>
  <c r="BD29" i="12"/>
  <c r="BC29" i="12"/>
  <c r="BB29" i="12"/>
  <c r="U29" i="12"/>
  <c r="D29" i="12"/>
  <c r="BH29" i="12" s="1"/>
  <c r="BK28" i="12"/>
  <c r="BJ28" i="12"/>
  <c r="BI28" i="12"/>
  <c r="BG28" i="12"/>
  <c r="BF28" i="12"/>
  <c r="BE28" i="12"/>
  <c r="BD28" i="12"/>
  <c r="BC28" i="12"/>
  <c r="BB28" i="12"/>
  <c r="U28" i="12"/>
  <c r="D28" i="12"/>
  <c r="BH28" i="12" s="1"/>
  <c r="BK27" i="12"/>
  <c r="BJ27" i="12"/>
  <c r="BI27" i="12"/>
  <c r="BG27" i="12"/>
  <c r="BF27" i="12"/>
  <c r="BE27" i="12"/>
  <c r="BD27" i="12"/>
  <c r="BC27" i="12"/>
  <c r="BB27" i="12"/>
  <c r="U27" i="12"/>
  <c r="D27" i="12"/>
  <c r="BH27" i="12" s="1"/>
  <c r="BK26" i="12"/>
  <c r="BJ26" i="12"/>
  <c r="BI26" i="12"/>
  <c r="BG26" i="12"/>
  <c r="BF26" i="12"/>
  <c r="BE26" i="12"/>
  <c r="U26" i="12" s="1"/>
  <c r="BD26" i="12"/>
  <c r="BC26" i="12"/>
  <c r="BB26" i="12"/>
  <c r="D26" i="12"/>
  <c r="BH26" i="12" s="1"/>
  <c r="BK25" i="12"/>
  <c r="BJ25" i="12"/>
  <c r="BI25" i="12"/>
  <c r="BG25" i="12"/>
  <c r="BF25" i="12"/>
  <c r="BE25" i="12"/>
  <c r="BD25" i="12"/>
  <c r="BC25" i="12"/>
  <c r="BB25" i="12"/>
  <c r="U25" i="12"/>
  <c r="D25" i="12"/>
  <c r="BH25" i="12" s="1"/>
  <c r="BK24" i="12"/>
  <c r="BJ24" i="12"/>
  <c r="BI24" i="12"/>
  <c r="BG24" i="12"/>
  <c r="BF24" i="12"/>
  <c r="BE24" i="12"/>
  <c r="BD24" i="12"/>
  <c r="BC24" i="12"/>
  <c r="BB24" i="12"/>
  <c r="U24" i="12"/>
  <c r="D24" i="12"/>
  <c r="BH24" i="12" s="1"/>
  <c r="BK23" i="12"/>
  <c r="BJ23" i="12"/>
  <c r="BI23" i="12"/>
  <c r="BG23" i="12"/>
  <c r="BF23" i="12"/>
  <c r="BE23" i="12"/>
  <c r="BD23" i="12"/>
  <c r="BC23" i="12"/>
  <c r="BB23" i="12"/>
  <c r="U23" i="12"/>
  <c r="D23" i="12"/>
  <c r="BH23" i="12" s="1"/>
  <c r="BI22" i="12"/>
  <c r="BG22" i="12"/>
  <c r="BE22" i="12"/>
  <c r="D22" i="12"/>
  <c r="BH21" i="12"/>
  <c r="BG21" i="12"/>
  <c r="BD21" i="12"/>
  <c r="D21" i="12"/>
  <c r="BG20" i="12"/>
  <c r="BF20" i="12"/>
  <c r="BB20" i="12"/>
  <c r="D20" i="12"/>
  <c r="BG19" i="12"/>
  <c r="BF19" i="12"/>
  <c r="BB19" i="12"/>
  <c r="D19" i="12"/>
  <c r="BG18" i="12"/>
  <c r="BF18" i="12"/>
  <c r="BB18" i="12"/>
  <c r="D18" i="12"/>
  <c r="BE14" i="12"/>
  <c r="BD14" i="12"/>
  <c r="U14" i="12" s="1"/>
  <c r="D14" i="12"/>
  <c r="BI14" i="12" s="1"/>
  <c r="BG13" i="12"/>
  <c r="BD13" i="12"/>
  <c r="BC13" i="12"/>
  <c r="D13" i="12"/>
  <c r="BG12" i="12"/>
  <c r="BF12" i="12"/>
  <c r="BC12" i="12"/>
  <c r="BB12" i="12"/>
  <c r="D12" i="12"/>
  <c r="BI12" i="12" s="1"/>
  <c r="BG11" i="12"/>
  <c r="BC11" i="12"/>
  <c r="D11" i="12"/>
  <c r="BG10" i="12"/>
  <c r="BF10" i="12"/>
  <c r="BC10" i="12"/>
  <c r="BB10" i="12"/>
  <c r="D10" i="12"/>
  <c r="A5" i="12"/>
  <c r="A4" i="12"/>
  <c r="A3" i="12"/>
  <c r="A2" i="12"/>
  <c r="P229" i="13"/>
  <c r="O229" i="13"/>
  <c r="N229" i="13"/>
  <c r="M229" i="13"/>
  <c r="L229" i="13"/>
  <c r="K229" i="13"/>
  <c r="J229" i="13"/>
  <c r="I229" i="13"/>
  <c r="H229" i="13"/>
  <c r="G229" i="13"/>
  <c r="D229" i="13" s="1"/>
  <c r="F229" i="13"/>
  <c r="E229" i="13"/>
  <c r="D228" i="13"/>
  <c r="D227" i="13"/>
  <c r="D226" i="13"/>
  <c r="D225" i="13"/>
  <c r="D224" i="13"/>
  <c r="D223" i="13"/>
  <c r="E216" i="13"/>
  <c r="D216" i="13"/>
  <c r="BF210" i="13"/>
  <c r="BB210" i="13"/>
  <c r="O210" i="13"/>
  <c r="D210" i="13"/>
  <c r="BF209" i="13"/>
  <c r="BB209" i="13"/>
  <c r="O209" i="13"/>
  <c r="D209" i="13"/>
  <c r="BF208" i="13"/>
  <c r="BB208" i="13"/>
  <c r="O208" i="13"/>
  <c r="D208" i="13"/>
  <c r="BF207" i="13"/>
  <c r="BB207" i="13"/>
  <c r="O207" i="13"/>
  <c r="D207" i="13"/>
  <c r="BF206" i="13"/>
  <c r="BB206" i="13"/>
  <c r="O206" i="13"/>
  <c r="D206" i="13"/>
  <c r="BF205" i="13"/>
  <c r="BB205" i="13"/>
  <c r="O205" i="13"/>
  <c r="D205" i="13"/>
  <c r="BF201" i="13"/>
  <c r="P201" i="13"/>
  <c r="O201" i="13"/>
  <c r="N201" i="13"/>
  <c r="M201" i="13"/>
  <c r="L201" i="13"/>
  <c r="K201" i="13"/>
  <c r="BB201" i="13" s="1"/>
  <c r="J201" i="13"/>
  <c r="I201" i="13"/>
  <c r="H201" i="13"/>
  <c r="G201" i="13"/>
  <c r="F201" i="13"/>
  <c r="E201" i="13"/>
  <c r="P200" i="13"/>
  <c r="BB200" i="13" s="1"/>
  <c r="O200" i="13"/>
  <c r="N200" i="13"/>
  <c r="M200" i="13"/>
  <c r="L200" i="13"/>
  <c r="K200" i="13"/>
  <c r="J200" i="13"/>
  <c r="I200" i="13"/>
  <c r="H200" i="13"/>
  <c r="G200" i="13"/>
  <c r="F200" i="13"/>
  <c r="E200" i="13"/>
  <c r="D200" i="13"/>
  <c r="BF199" i="13"/>
  <c r="P199" i="13"/>
  <c r="O199" i="13"/>
  <c r="N199" i="13"/>
  <c r="M199" i="13"/>
  <c r="L199" i="13"/>
  <c r="K199" i="13"/>
  <c r="BB199" i="13" s="1"/>
  <c r="J199" i="13"/>
  <c r="I199" i="13"/>
  <c r="H199" i="13"/>
  <c r="G199" i="13"/>
  <c r="F199" i="13"/>
  <c r="E199" i="13"/>
  <c r="D199" i="13" s="1"/>
  <c r="BE198" i="13"/>
  <c r="P198" i="13"/>
  <c r="O198" i="13"/>
  <c r="N198" i="13"/>
  <c r="M198" i="13"/>
  <c r="L198" i="13"/>
  <c r="K198" i="13"/>
  <c r="J198" i="13"/>
  <c r="I198" i="13"/>
  <c r="H198" i="13"/>
  <c r="G198" i="13"/>
  <c r="D198" i="13" s="1"/>
  <c r="BA198" i="13" s="1"/>
  <c r="F198" i="13"/>
  <c r="E198" i="13"/>
  <c r="BF197" i="13"/>
  <c r="BB197" i="13"/>
  <c r="BA197" i="13"/>
  <c r="Q197" i="13"/>
  <c r="D197" i="13"/>
  <c r="BE197" i="13" s="1"/>
  <c r="BF196" i="13"/>
  <c r="BB196" i="13"/>
  <c r="D196" i="13"/>
  <c r="BF195" i="13"/>
  <c r="BB195" i="13"/>
  <c r="BA195" i="13"/>
  <c r="Q195" i="13"/>
  <c r="D195" i="13"/>
  <c r="BE195" i="13" s="1"/>
  <c r="BF194" i="13"/>
  <c r="BB194" i="13"/>
  <c r="D194" i="13"/>
  <c r="BF193" i="13"/>
  <c r="BB193" i="13"/>
  <c r="BA193" i="13"/>
  <c r="Q193" i="13"/>
  <c r="D193" i="13"/>
  <c r="BE193" i="13" s="1"/>
  <c r="BF192" i="13"/>
  <c r="BE192" i="13"/>
  <c r="BB192" i="13"/>
  <c r="D192" i="13"/>
  <c r="BA192" i="13" s="1"/>
  <c r="BF191" i="13"/>
  <c r="BB191" i="13"/>
  <c r="BA191" i="13"/>
  <c r="Q191" i="13" s="1"/>
  <c r="D191" i="13"/>
  <c r="BE191" i="13" s="1"/>
  <c r="BF190" i="13"/>
  <c r="BE190" i="13"/>
  <c r="BB190" i="13"/>
  <c r="D190" i="13"/>
  <c r="BA190" i="13" s="1"/>
  <c r="Q190" i="13" s="1"/>
  <c r="BF189" i="13"/>
  <c r="BB189" i="13"/>
  <c r="BA189" i="13"/>
  <c r="Q189" i="13"/>
  <c r="D189" i="13"/>
  <c r="BE189" i="13" s="1"/>
  <c r="BF188" i="13"/>
  <c r="BB188" i="13"/>
  <c r="D188" i="13"/>
  <c r="BF187" i="13"/>
  <c r="BB187" i="13"/>
  <c r="BA187" i="13"/>
  <c r="Q187" i="13"/>
  <c r="D187" i="13"/>
  <c r="BE187" i="13" s="1"/>
  <c r="BF186" i="13"/>
  <c r="BB186" i="13"/>
  <c r="D186" i="13"/>
  <c r="BF185" i="13"/>
  <c r="BB185" i="13"/>
  <c r="BA185" i="13"/>
  <c r="Q185" i="13"/>
  <c r="D185" i="13"/>
  <c r="BE185" i="13" s="1"/>
  <c r="BF184" i="13"/>
  <c r="BE184" i="13"/>
  <c r="BB184" i="13"/>
  <c r="D184" i="13"/>
  <c r="BA184" i="13" s="1"/>
  <c r="BF183" i="13"/>
  <c r="BB183" i="13"/>
  <c r="BA183" i="13"/>
  <c r="Q183" i="13" s="1"/>
  <c r="D183" i="13"/>
  <c r="BE183" i="13" s="1"/>
  <c r="BF182" i="13"/>
  <c r="BE182" i="13"/>
  <c r="BB182" i="13"/>
  <c r="D182" i="13"/>
  <c r="BA182" i="13" s="1"/>
  <c r="Q182" i="13" s="1"/>
  <c r="BF181" i="13"/>
  <c r="BB181" i="13"/>
  <c r="BA181" i="13"/>
  <c r="Q181" i="13"/>
  <c r="D181" i="13"/>
  <c r="BE181" i="13" s="1"/>
  <c r="BF180" i="13"/>
  <c r="BB180" i="13"/>
  <c r="D180" i="13"/>
  <c r="BF179" i="13"/>
  <c r="BB179" i="13"/>
  <c r="BA179" i="13"/>
  <c r="Q179" i="13"/>
  <c r="D179" i="13"/>
  <c r="BE179" i="13" s="1"/>
  <c r="BF178" i="13"/>
  <c r="BB178" i="13"/>
  <c r="D178" i="13"/>
  <c r="BF177" i="13"/>
  <c r="BB177" i="13"/>
  <c r="BA177" i="13"/>
  <c r="Q177" i="13" s="1"/>
  <c r="D177" i="13"/>
  <c r="BE177" i="13" s="1"/>
  <c r="BF176" i="13"/>
  <c r="BE176" i="13"/>
  <c r="BB176" i="13"/>
  <c r="D176" i="13"/>
  <c r="BA176" i="13" s="1"/>
  <c r="BF175" i="13"/>
  <c r="BB175" i="13"/>
  <c r="BA175" i="13"/>
  <c r="Q175" i="13" s="1"/>
  <c r="D175" i="13"/>
  <c r="BE175" i="13" s="1"/>
  <c r="BF174" i="13"/>
  <c r="BE174" i="13"/>
  <c r="BB174" i="13"/>
  <c r="D174" i="13"/>
  <c r="BA174" i="13" s="1"/>
  <c r="Q174" i="13" s="1"/>
  <c r="BF173" i="13"/>
  <c r="BB173" i="13"/>
  <c r="BA173" i="13"/>
  <c r="Q173" i="13"/>
  <c r="D173" i="13"/>
  <c r="BE173" i="13" s="1"/>
  <c r="BF172" i="13"/>
  <c r="BB172" i="13"/>
  <c r="D172" i="13"/>
  <c r="BF171" i="13"/>
  <c r="BB171" i="13"/>
  <c r="BA171" i="13"/>
  <c r="Q171" i="13"/>
  <c r="D171" i="13"/>
  <c r="BE171" i="13" s="1"/>
  <c r="BF170" i="13"/>
  <c r="BB170" i="13"/>
  <c r="D170" i="13"/>
  <c r="BF169" i="13"/>
  <c r="BB169" i="13"/>
  <c r="BA169" i="13"/>
  <c r="Q169" i="13" s="1"/>
  <c r="D169" i="13"/>
  <c r="BE169" i="13" s="1"/>
  <c r="BF168" i="13"/>
  <c r="BE168" i="13"/>
  <c r="BB168" i="13"/>
  <c r="D168" i="13"/>
  <c r="BA168" i="13" s="1"/>
  <c r="BF167" i="13"/>
  <c r="BB167" i="13"/>
  <c r="BA167" i="13"/>
  <c r="Q167" i="13" s="1"/>
  <c r="D167" i="13"/>
  <c r="BE167" i="13" s="1"/>
  <c r="BF166" i="13"/>
  <c r="BE166" i="13"/>
  <c r="BB166" i="13"/>
  <c r="D166" i="13"/>
  <c r="BA166" i="13" s="1"/>
  <c r="Q166" i="13" s="1"/>
  <c r="BF165" i="13"/>
  <c r="BB165" i="13"/>
  <c r="BA165" i="13"/>
  <c r="Q165" i="13"/>
  <c r="D165" i="13"/>
  <c r="BE165" i="13" s="1"/>
  <c r="BF164" i="13"/>
  <c r="BB164" i="13"/>
  <c r="D164" i="13"/>
  <c r="BF163" i="13"/>
  <c r="BB163" i="13"/>
  <c r="BA163" i="13"/>
  <c r="Q163" i="13"/>
  <c r="D163" i="13"/>
  <c r="BE163" i="13" s="1"/>
  <c r="BF162" i="13"/>
  <c r="BB162" i="13"/>
  <c r="D162" i="13"/>
  <c r="BF161" i="13"/>
  <c r="BB161" i="13"/>
  <c r="BA161" i="13"/>
  <c r="Q161" i="13"/>
  <c r="D161" i="13"/>
  <c r="BE161" i="13" s="1"/>
  <c r="BF160" i="13"/>
  <c r="BE160" i="13"/>
  <c r="BB160" i="13"/>
  <c r="D160" i="13"/>
  <c r="BA160" i="13" s="1"/>
  <c r="BF159" i="13"/>
  <c r="BB159" i="13"/>
  <c r="BA159" i="13"/>
  <c r="Q159" i="13" s="1"/>
  <c r="D159" i="13"/>
  <c r="BE159" i="13" s="1"/>
  <c r="BF158" i="13"/>
  <c r="BE158" i="13"/>
  <c r="BB158" i="13"/>
  <c r="D158" i="13"/>
  <c r="BA158" i="13" s="1"/>
  <c r="Q158" i="13" s="1"/>
  <c r="BF157" i="13"/>
  <c r="BB157" i="13"/>
  <c r="BA157" i="13"/>
  <c r="Q157" i="13"/>
  <c r="D157" i="13"/>
  <c r="BE157" i="13" s="1"/>
  <c r="BF156" i="13"/>
  <c r="BB156" i="13"/>
  <c r="D156" i="13"/>
  <c r="BF155" i="13"/>
  <c r="BB155" i="13"/>
  <c r="BA155" i="13"/>
  <c r="Q155" i="13"/>
  <c r="D155" i="13"/>
  <c r="BE155" i="13" s="1"/>
  <c r="BF154" i="13"/>
  <c r="BB154" i="13"/>
  <c r="D154" i="13"/>
  <c r="BF153" i="13"/>
  <c r="BB153" i="13"/>
  <c r="BA153" i="13"/>
  <c r="Q153" i="13"/>
  <c r="D153" i="13"/>
  <c r="BE153" i="13" s="1"/>
  <c r="BF152" i="13"/>
  <c r="BE152" i="13"/>
  <c r="BB152" i="13"/>
  <c r="D152" i="13"/>
  <c r="BA152" i="13" s="1"/>
  <c r="BF151" i="13"/>
  <c r="BB151" i="13"/>
  <c r="BA151" i="13"/>
  <c r="Q151" i="13" s="1"/>
  <c r="D151" i="13"/>
  <c r="BE151" i="13" s="1"/>
  <c r="BF150" i="13"/>
  <c r="BE150" i="13"/>
  <c r="BB150" i="13"/>
  <c r="D150" i="13"/>
  <c r="BA150" i="13" s="1"/>
  <c r="Q150" i="13" s="1"/>
  <c r="BF149" i="13"/>
  <c r="BB149" i="13"/>
  <c r="BA149" i="13"/>
  <c r="Q149" i="13"/>
  <c r="D149" i="13"/>
  <c r="BE149" i="13" s="1"/>
  <c r="BF148" i="13"/>
  <c r="BB148" i="13"/>
  <c r="D148" i="13"/>
  <c r="BF147" i="13"/>
  <c r="BB147" i="13"/>
  <c r="BA147" i="13"/>
  <c r="Q147" i="13"/>
  <c r="D147" i="13"/>
  <c r="BE147" i="13" s="1"/>
  <c r="BF146" i="13"/>
  <c r="BB146" i="13"/>
  <c r="D146" i="13"/>
  <c r="BF145" i="13"/>
  <c r="BB145" i="13"/>
  <c r="BA145" i="13"/>
  <c r="Q145" i="13" s="1"/>
  <c r="D145" i="13"/>
  <c r="BE145" i="13" s="1"/>
  <c r="BF144" i="13"/>
  <c r="BE144" i="13"/>
  <c r="BB144" i="13"/>
  <c r="D144" i="13"/>
  <c r="BA144" i="13" s="1"/>
  <c r="BE140" i="13"/>
  <c r="D140" i="13"/>
  <c r="BA140" i="13" s="1"/>
  <c r="BE139" i="13"/>
  <c r="BA139" i="13"/>
  <c r="D139" i="13"/>
  <c r="BE135" i="13"/>
  <c r="BD135" i="13"/>
  <c r="BC135" i="13"/>
  <c r="BB135" i="13"/>
  <c r="BA135" i="13"/>
  <c r="AZ135" i="13"/>
  <c r="S135" i="13" s="1"/>
  <c r="D135" i="13"/>
  <c r="BE134" i="13"/>
  <c r="BD134" i="13"/>
  <c r="BC134" i="13"/>
  <c r="BB134" i="13"/>
  <c r="BA134" i="13"/>
  <c r="AZ134" i="13"/>
  <c r="S134" i="13" s="1"/>
  <c r="D134" i="13"/>
  <c r="BE133" i="13"/>
  <c r="BD133" i="13"/>
  <c r="BC133" i="13"/>
  <c r="BB133" i="13"/>
  <c r="BA133" i="13"/>
  <c r="AZ133" i="13"/>
  <c r="S133" i="13" s="1"/>
  <c r="D133" i="13"/>
  <c r="BE132" i="13"/>
  <c r="BD132" i="13"/>
  <c r="BC132" i="13"/>
  <c r="BB132" i="13"/>
  <c r="BA132" i="13"/>
  <c r="AZ132" i="13"/>
  <c r="D132" i="13"/>
  <c r="BE131" i="13"/>
  <c r="BD131" i="13"/>
  <c r="BC131" i="13"/>
  <c r="BB131" i="13"/>
  <c r="BA131" i="13"/>
  <c r="AZ131" i="13"/>
  <c r="D131" i="13"/>
  <c r="BE130" i="13"/>
  <c r="BD130" i="13"/>
  <c r="BC130" i="13"/>
  <c r="BB130" i="13"/>
  <c r="BA130" i="13"/>
  <c r="AZ130" i="13"/>
  <c r="S130" i="13" s="1"/>
  <c r="D130" i="13"/>
  <c r="BE129" i="13"/>
  <c r="BD129" i="13"/>
  <c r="BC129" i="13"/>
  <c r="BB129" i="13"/>
  <c r="BA129" i="13"/>
  <c r="AZ129" i="13"/>
  <c r="S129" i="13" s="1"/>
  <c r="D129" i="13"/>
  <c r="BE128" i="13"/>
  <c r="BD128" i="13"/>
  <c r="BC128" i="13"/>
  <c r="BB128" i="13"/>
  <c r="BA128" i="13"/>
  <c r="AZ128" i="13"/>
  <c r="D128" i="13"/>
  <c r="BE127" i="13"/>
  <c r="BD127" i="13"/>
  <c r="BC127" i="13"/>
  <c r="BB127" i="13"/>
  <c r="BA127" i="13"/>
  <c r="AZ127" i="13"/>
  <c r="D127" i="13"/>
  <c r="BE126" i="13"/>
  <c r="BD126" i="13"/>
  <c r="BC126" i="13"/>
  <c r="BB126" i="13"/>
  <c r="BA126" i="13"/>
  <c r="AZ126" i="13"/>
  <c r="S126" i="13" s="1"/>
  <c r="D126" i="13"/>
  <c r="BE125" i="13"/>
  <c r="BD125" i="13"/>
  <c r="BC125" i="13"/>
  <c r="BB125" i="13"/>
  <c r="BA125" i="13"/>
  <c r="AZ125" i="13"/>
  <c r="S125" i="13" s="1"/>
  <c r="D125" i="13"/>
  <c r="BE124" i="13"/>
  <c r="BD124" i="13"/>
  <c r="BC124" i="13"/>
  <c r="BB124" i="13"/>
  <c r="BA124" i="13"/>
  <c r="AZ124" i="13"/>
  <c r="D124" i="13"/>
  <c r="BE123" i="13"/>
  <c r="BD123" i="13"/>
  <c r="BC123" i="13"/>
  <c r="BB123" i="13"/>
  <c r="BA123" i="13"/>
  <c r="AZ123" i="13"/>
  <c r="D123" i="13"/>
  <c r="BE122" i="13"/>
  <c r="BD122" i="13"/>
  <c r="BC122" i="13"/>
  <c r="BB122" i="13"/>
  <c r="BA122" i="13"/>
  <c r="AZ122" i="13"/>
  <c r="S122" i="13" s="1"/>
  <c r="D122" i="13"/>
  <c r="BE121" i="13"/>
  <c r="BD121" i="13"/>
  <c r="BC121" i="13"/>
  <c r="BB121" i="13"/>
  <c r="BA121" i="13"/>
  <c r="AZ121" i="13"/>
  <c r="S121" i="13" s="1"/>
  <c r="D121" i="13"/>
  <c r="BE120" i="13"/>
  <c r="BD120" i="13"/>
  <c r="BC120" i="13"/>
  <c r="BB120" i="13"/>
  <c r="BA120" i="13"/>
  <c r="AZ120" i="13"/>
  <c r="D120" i="13"/>
  <c r="BE119" i="13"/>
  <c r="BD119" i="13"/>
  <c r="BC119" i="13"/>
  <c r="BB119" i="13"/>
  <c r="BA119" i="13"/>
  <c r="AZ119" i="13"/>
  <c r="D119" i="13"/>
  <c r="BE118" i="13"/>
  <c r="BD118" i="13"/>
  <c r="BC118" i="13"/>
  <c r="BB118" i="13"/>
  <c r="BA118" i="13"/>
  <c r="AZ118" i="13"/>
  <c r="S118" i="13" s="1"/>
  <c r="D118" i="13"/>
  <c r="BE117" i="13"/>
  <c r="BD117" i="13"/>
  <c r="BC117" i="13"/>
  <c r="BB117" i="13"/>
  <c r="BA117" i="13"/>
  <c r="AZ117" i="13"/>
  <c r="S117" i="13" s="1"/>
  <c r="D117" i="13"/>
  <c r="R116" i="13"/>
  <c r="Q116" i="13"/>
  <c r="P116" i="13"/>
  <c r="BB116" i="13" s="1"/>
  <c r="O116" i="13"/>
  <c r="N116" i="13"/>
  <c r="M116" i="13"/>
  <c r="L116" i="13"/>
  <c r="N44" i="13" s="1"/>
  <c r="K116" i="13"/>
  <c r="J116" i="13"/>
  <c r="E116" i="13"/>
  <c r="BE115" i="13"/>
  <c r="BB115" i="13"/>
  <c r="BA115" i="13"/>
  <c r="D115" i="13"/>
  <c r="BE114" i="13"/>
  <c r="BB114" i="13"/>
  <c r="D114" i="13"/>
  <c r="BE113" i="13"/>
  <c r="BB113" i="13"/>
  <c r="BA113" i="13"/>
  <c r="D113" i="13"/>
  <c r="BE112" i="13"/>
  <c r="BC112" i="13"/>
  <c r="BB112" i="13"/>
  <c r="D112" i="13"/>
  <c r="BE111" i="13"/>
  <c r="BB111" i="13"/>
  <c r="BA111" i="13"/>
  <c r="D111" i="13"/>
  <c r="BE110" i="13"/>
  <c r="BC110" i="13"/>
  <c r="BB110" i="13"/>
  <c r="D110" i="13"/>
  <c r="BE109" i="13"/>
  <c r="BB109" i="13"/>
  <c r="BA109" i="13"/>
  <c r="D109" i="13"/>
  <c r="BF105" i="13"/>
  <c r="BE105" i="13"/>
  <c r="S105" i="13"/>
  <c r="R105" i="13"/>
  <c r="Q105" i="13"/>
  <c r="P105" i="13"/>
  <c r="O105" i="13"/>
  <c r="N105" i="13"/>
  <c r="M105" i="13"/>
  <c r="L105" i="13"/>
  <c r="K105" i="13"/>
  <c r="BC105" i="13" s="1"/>
  <c r="J105" i="13"/>
  <c r="I105" i="13"/>
  <c r="H105" i="13"/>
  <c r="G105" i="13"/>
  <c r="F105" i="13"/>
  <c r="E105" i="13"/>
  <c r="D105" i="13"/>
  <c r="BA105" i="13" s="1"/>
  <c r="BE104" i="13"/>
  <c r="BC104" i="13"/>
  <c r="D104" i="13"/>
  <c r="BE103" i="13"/>
  <c r="BC103" i="13"/>
  <c r="D103" i="13"/>
  <c r="BG102" i="13"/>
  <c r="BE102" i="13"/>
  <c r="BC102" i="13"/>
  <c r="D102" i="13"/>
  <c r="BH101" i="13"/>
  <c r="BF101" i="13"/>
  <c r="BE101" i="13"/>
  <c r="BD101" i="13"/>
  <c r="BC101" i="13"/>
  <c r="BB101" i="13"/>
  <c r="BA101" i="13"/>
  <c r="T101" i="13"/>
  <c r="D101" i="13"/>
  <c r="BG101" i="13" s="1"/>
  <c r="BE100" i="13"/>
  <c r="BC100" i="13"/>
  <c r="D100" i="13"/>
  <c r="BH99" i="13"/>
  <c r="BF99" i="13"/>
  <c r="BE99" i="13"/>
  <c r="BD99" i="13"/>
  <c r="T99" i="13" s="1"/>
  <c r="BC99" i="13"/>
  <c r="BB99" i="13"/>
  <c r="BA99" i="13"/>
  <c r="D99" i="13"/>
  <c r="BG99" i="13" s="1"/>
  <c r="BG98" i="13"/>
  <c r="BE98" i="13"/>
  <c r="BC98" i="13"/>
  <c r="BB98" i="13"/>
  <c r="D98" i="13"/>
  <c r="BH97" i="13"/>
  <c r="BF97" i="13"/>
  <c r="BE97" i="13"/>
  <c r="BD97" i="13"/>
  <c r="BC97" i="13"/>
  <c r="BB97" i="13"/>
  <c r="BA97" i="13"/>
  <c r="T97" i="13" s="1"/>
  <c r="D97" i="13"/>
  <c r="BG97" i="13" s="1"/>
  <c r="BG96" i="13"/>
  <c r="BE96" i="13"/>
  <c r="BC96" i="13"/>
  <c r="BB96" i="13"/>
  <c r="D96" i="13"/>
  <c r="BH95" i="13"/>
  <c r="BF95" i="13"/>
  <c r="BE95" i="13"/>
  <c r="BD95" i="13"/>
  <c r="BC95" i="13"/>
  <c r="BB95" i="13"/>
  <c r="BA95" i="13"/>
  <c r="T95" i="13" s="1"/>
  <c r="D95" i="13"/>
  <c r="BG95" i="13" s="1"/>
  <c r="BE94" i="13"/>
  <c r="BC94" i="13"/>
  <c r="D94" i="13"/>
  <c r="BH93" i="13"/>
  <c r="BF93" i="13"/>
  <c r="BE93" i="13"/>
  <c r="BD93" i="13"/>
  <c r="T93" i="13" s="1"/>
  <c r="BC93" i="13"/>
  <c r="BB93" i="13"/>
  <c r="BA93" i="13"/>
  <c r="D93" i="13"/>
  <c r="BG93" i="13" s="1"/>
  <c r="BE92" i="13"/>
  <c r="BC92" i="13"/>
  <c r="D92" i="13"/>
  <c r="BH91" i="13"/>
  <c r="BF91" i="13"/>
  <c r="BE91" i="13"/>
  <c r="BD91" i="13"/>
  <c r="BC91" i="13"/>
  <c r="BB91" i="13"/>
  <c r="BA91" i="13"/>
  <c r="T91" i="13"/>
  <c r="D91" i="13"/>
  <c r="BG91" i="13" s="1"/>
  <c r="BG90" i="13"/>
  <c r="BE90" i="13"/>
  <c r="BC90" i="13"/>
  <c r="BB90" i="13"/>
  <c r="D90" i="13"/>
  <c r="BH89" i="13"/>
  <c r="BF89" i="13"/>
  <c r="BE89" i="13"/>
  <c r="BD89" i="13"/>
  <c r="BC89" i="13"/>
  <c r="BB89" i="13"/>
  <c r="BA89" i="13"/>
  <c r="T89" i="13" s="1"/>
  <c r="D89" i="13"/>
  <c r="BG89" i="13" s="1"/>
  <c r="BG88" i="13"/>
  <c r="BE88" i="13"/>
  <c r="BC88" i="13"/>
  <c r="BB88" i="13"/>
  <c r="D88" i="13"/>
  <c r="BH87" i="13"/>
  <c r="BF87" i="13"/>
  <c r="BE87" i="13"/>
  <c r="BD87" i="13"/>
  <c r="BC87" i="13"/>
  <c r="BB87" i="13"/>
  <c r="BA87" i="13"/>
  <c r="T87" i="13" s="1"/>
  <c r="D87" i="13"/>
  <c r="BG87" i="13" s="1"/>
  <c r="BF86" i="13"/>
  <c r="BE86" i="13"/>
  <c r="BC86" i="13"/>
  <c r="D86" i="13"/>
  <c r="BH85" i="13"/>
  <c r="BF85" i="13"/>
  <c r="BE85" i="13"/>
  <c r="BD85" i="13"/>
  <c r="BC85" i="13"/>
  <c r="BB85" i="13"/>
  <c r="BA85" i="13"/>
  <c r="T85" i="13"/>
  <c r="D85" i="13"/>
  <c r="BG85" i="13" s="1"/>
  <c r="BE84" i="13"/>
  <c r="BC84" i="13"/>
  <c r="D84" i="13"/>
  <c r="BG84" i="13" s="1"/>
  <c r="BH83" i="13"/>
  <c r="BF83" i="13"/>
  <c r="BE83" i="13"/>
  <c r="BD83" i="13"/>
  <c r="T83" i="13" s="1"/>
  <c r="BC83" i="13"/>
  <c r="BB83" i="13"/>
  <c r="BA83" i="13"/>
  <c r="D83" i="13"/>
  <c r="BG83" i="13" s="1"/>
  <c r="BG82" i="13"/>
  <c r="BE82" i="13"/>
  <c r="BC82" i="13"/>
  <c r="BB82" i="13"/>
  <c r="D82" i="13"/>
  <c r="BH81" i="13"/>
  <c r="BF81" i="13"/>
  <c r="BE81" i="13"/>
  <c r="BD81" i="13"/>
  <c r="BC81" i="13"/>
  <c r="BB81" i="13"/>
  <c r="BA81" i="13"/>
  <c r="T81" i="13" s="1"/>
  <c r="D81" i="13"/>
  <c r="BG81" i="13" s="1"/>
  <c r="BG80" i="13"/>
  <c r="BE80" i="13"/>
  <c r="BC80" i="13"/>
  <c r="BB80" i="13"/>
  <c r="D80" i="13"/>
  <c r="BH79" i="13"/>
  <c r="BF79" i="13"/>
  <c r="BE79" i="13"/>
  <c r="BD79" i="13"/>
  <c r="BC79" i="13"/>
  <c r="BB79" i="13"/>
  <c r="BA79" i="13"/>
  <c r="T79" i="13" s="1"/>
  <c r="D79" i="13"/>
  <c r="BG79" i="13" s="1"/>
  <c r="BF78" i="13"/>
  <c r="BE78" i="13"/>
  <c r="BC78" i="13"/>
  <c r="D78" i="13"/>
  <c r="BH77" i="13"/>
  <c r="BF77" i="13"/>
  <c r="BE77" i="13"/>
  <c r="BD77" i="13"/>
  <c r="BC77" i="13"/>
  <c r="BB77" i="13"/>
  <c r="BA77" i="13"/>
  <c r="T77" i="13"/>
  <c r="D77" i="13"/>
  <c r="BG77" i="13" s="1"/>
  <c r="BE76" i="13"/>
  <c r="BC76" i="13"/>
  <c r="D76" i="13"/>
  <c r="D72" i="13"/>
  <c r="D71" i="13"/>
  <c r="BF67" i="13"/>
  <c r="BA67" i="13"/>
  <c r="F67" i="13" s="1"/>
  <c r="BF66" i="13"/>
  <c r="BA66" i="13"/>
  <c r="F66" i="13"/>
  <c r="BF65" i="13"/>
  <c r="BA65" i="13"/>
  <c r="F65" i="13"/>
  <c r="BF64" i="13"/>
  <c r="BA64" i="13"/>
  <c r="F64" i="13"/>
  <c r="BF63" i="13"/>
  <c r="BA63" i="13"/>
  <c r="F63" i="13" s="1"/>
  <c r="BF62" i="13"/>
  <c r="BA62" i="13"/>
  <c r="F62" i="13" s="1"/>
  <c r="BF61" i="13"/>
  <c r="BA61" i="13"/>
  <c r="F61" i="13" s="1"/>
  <c r="BF60" i="13"/>
  <c r="BA60" i="13"/>
  <c r="F60" i="13"/>
  <c r="BF59" i="13"/>
  <c r="BA59" i="13"/>
  <c r="F59" i="13" s="1"/>
  <c r="BF58" i="13"/>
  <c r="BA58" i="13"/>
  <c r="F58" i="13" s="1"/>
  <c r="BF57" i="13"/>
  <c r="BA57" i="13"/>
  <c r="F57" i="13"/>
  <c r="BH54" i="13"/>
  <c r="BC54" i="13"/>
  <c r="V54" i="13"/>
  <c r="U54" i="13"/>
  <c r="T54" i="13"/>
  <c r="S54" i="13"/>
  <c r="R54" i="13"/>
  <c r="Q54" i="13"/>
  <c r="P54" i="13"/>
  <c r="O54" i="13"/>
  <c r="N54" i="13"/>
  <c r="M54" i="13"/>
  <c r="L54" i="13"/>
  <c r="K54" i="13"/>
  <c r="J54" i="13"/>
  <c r="I54" i="13"/>
  <c r="H54" i="13"/>
  <c r="G54" i="13"/>
  <c r="F54" i="13"/>
  <c r="E54" i="13"/>
  <c r="BK53" i="13"/>
  <c r="BJ53" i="13"/>
  <c r="BI53" i="13"/>
  <c r="BH53" i="13"/>
  <c r="BG53" i="13"/>
  <c r="BF53" i="13"/>
  <c r="BE53" i="13"/>
  <c r="BC53" i="13"/>
  <c r="BB53" i="13"/>
  <c r="W53" i="13"/>
  <c r="D53" i="13"/>
  <c r="BD53" i="13" s="1"/>
  <c r="BK52" i="13"/>
  <c r="BJ52" i="13"/>
  <c r="BI52" i="13"/>
  <c r="BH52" i="13"/>
  <c r="BG52" i="13"/>
  <c r="BF52" i="13"/>
  <c r="BE52" i="13"/>
  <c r="BC52" i="13"/>
  <c r="BB52" i="13"/>
  <c r="D52" i="13"/>
  <c r="BD52" i="13" s="1"/>
  <c r="BK51" i="13"/>
  <c r="BJ51" i="13"/>
  <c r="BI51" i="13"/>
  <c r="BH51" i="13"/>
  <c r="BG51" i="13"/>
  <c r="BF51" i="13"/>
  <c r="BE51" i="13"/>
  <c r="BC51" i="13"/>
  <c r="BB51" i="13"/>
  <c r="W51" i="13" s="1"/>
  <c r="D51" i="13"/>
  <c r="BD51" i="13" s="1"/>
  <c r="BK50" i="13"/>
  <c r="BJ50" i="13"/>
  <c r="BI50" i="13"/>
  <c r="BH50" i="13"/>
  <c r="BG50" i="13"/>
  <c r="BF50" i="13"/>
  <c r="BE50" i="13"/>
  <c r="BC50" i="13"/>
  <c r="BB50" i="13"/>
  <c r="W50" i="13" s="1"/>
  <c r="D50" i="13"/>
  <c r="BD50" i="13" s="1"/>
  <c r="BK49" i="13"/>
  <c r="BJ49" i="13"/>
  <c r="BI49" i="13"/>
  <c r="BH49" i="13"/>
  <c r="BG49" i="13"/>
  <c r="BF49" i="13"/>
  <c r="BE49" i="13"/>
  <c r="BC49" i="13"/>
  <c r="BB49" i="13"/>
  <c r="W49" i="13"/>
  <c r="D49" i="13"/>
  <c r="BD49" i="13" s="1"/>
  <c r="BK48" i="13"/>
  <c r="BJ48" i="13"/>
  <c r="BI48" i="13"/>
  <c r="BH48" i="13"/>
  <c r="BG48" i="13"/>
  <c r="BF48" i="13"/>
  <c r="BE48" i="13"/>
  <c r="BC48" i="13"/>
  <c r="BB48" i="13"/>
  <c r="D48" i="13"/>
  <c r="BD48" i="13" s="1"/>
  <c r="BI47" i="13"/>
  <c r="W47" i="13"/>
  <c r="BK46" i="13"/>
  <c r="BH46" i="13"/>
  <c r="BF46" i="13"/>
  <c r="BC46" i="13"/>
  <c r="D46" i="13"/>
  <c r="BK45" i="13"/>
  <c r="BH45" i="13"/>
  <c r="BG45" i="13"/>
  <c r="BF45" i="13"/>
  <c r="BD45" i="13"/>
  <c r="BC45" i="13"/>
  <c r="D45" i="13"/>
  <c r="V44" i="13"/>
  <c r="U44" i="13"/>
  <c r="T44" i="13"/>
  <c r="R44" i="13"/>
  <c r="Q44" i="13"/>
  <c r="P44" i="13"/>
  <c r="O44" i="13"/>
  <c r="L44" i="13"/>
  <c r="K44" i="13"/>
  <c r="J44" i="13"/>
  <c r="I44" i="13"/>
  <c r="H44" i="13"/>
  <c r="G44" i="13"/>
  <c r="F44" i="13"/>
  <c r="E44" i="13"/>
  <c r="BK43" i="13"/>
  <c r="BF43" i="13"/>
  <c r="BE43" i="13"/>
  <c r="BB43" i="13"/>
  <c r="D43" i="13"/>
  <c r="BK42" i="13"/>
  <c r="BJ42" i="13"/>
  <c r="BH42" i="13"/>
  <c r="BF42" i="13"/>
  <c r="BE42" i="13"/>
  <c r="BC42" i="13"/>
  <c r="BB42" i="13"/>
  <c r="D42" i="13"/>
  <c r="BG42" i="13" s="1"/>
  <c r="BK41" i="13"/>
  <c r="BI41" i="13"/>
  <c r="BH41" i="13"/>
  <c r="BF41" i="13"/>
  <c r="BD41" i="13"/>
  <c r="BC41" i="13"/>
  <c r="D41" i="13"/>
  <c r="BJ41" i="13" s="1"/>
  <c r="T37" i="13"/>
  <c r="S37" i="13"/>
  <c r="R37" i="13"/>
  <c r="Q37" i="13"/>
  <c r="P37" i="13"/>
  <c r="O37" i="13"/>
  <c r="N37" i="13"/>
  <c r="M37" i="13"/>
  <c r="L37" i="13"/>
  <c r="K37" i="13"/>
  <c r="J37" i="13"/>
  <c r="I37" i="13"/>
  <c r="H37" i="13"/>
  <c r="G37" i="13"/>
  <c r="F37" i="13"/>
  <c r="E37" i="13"/>
  <c r="BI36" i="13"/>
  <c r="BH36" i="13"/>
  <c r="BG36" i="13"/>
  <c r="BD36" i="13"/>
  <c r="BC36" i="13"/>
  <c r="D36" i="13"/>
  <c r="BI35" i="13"/>
  <c r="BH35" i="13"/>
  <c r="BG35" i="13"/>
  <c r="BD35" i="13"/>
  <c r="BC35" i="13"/>
  <c r="D35" i="13"/>
  <c r="BG34" i="13"/>
  <c r="BE34" i="13"/>
  <c r="BD34" i="13"/>
  <c r="D34" i="13"/>
  <c r="BK34" i="13" s="1"/>
  <c r="BG33" i="13"/>
  <c r="BD33" i="13"/>
  <c r="D33" i="13"/>
  <c r="BE33" i="13" s="1"/>
  <c r="BI32" i="13"/>
  <c r="BH32" i="13"/>
  <c r="BG32" i="13"/>
  <c r="BD32" i="13"/>
  <c r="BC32" i="13"/>
  <c r="D32" i="13"/>
  <c r="BI31" i="13"/>
  <c r="BH31" i="13"/>
  <c r="BG31" i="13"/>
  <c r="BD31" i="13"/>
  <c r="BC31" i="13"/>
  <c r="D31" i="13"/>
  <c r="BG30" i="13"/>
  <c r="BD30" i="13"/>
  <c r="D30" i="13"/>
  <c r="BE30" i="13" s="1"/>
  <c r="BK29" i="13"/>
  <c r="BG29" i="13"/>
  <c r="BE29" i="13"/>
  <c r="BD29" i="13"/>
  <c r="D29" i="13"/>
  <c r="BI28" i="13"/>
  <c r="BH28" i="13"/>
  <c r="BG28" i="13"/>
  <c r="BD28" i="13"/>
  <c r="BC28" i="13"/>
  <c r="D28" i="13"/>
  <c r="BI27" i="13"/>
  <c r="BH27" i="13"/>
  <c r="BG27" i="13"/>
  <c r="BD27" i="13"/>
  <c r="BC27" i="13"/>
  <c r="D27" i="13"/>
  <c r="BG26" i="13"/>
  <c r="BD26" i="13"/>
  <c r="D26" i="13"/>
  <c r="BG25" i="13"/>
  <c r="BE25" i="13"/>
  <c r="BD25" i="13"/>
  <c r="D25" i="13"/>
  <c r="BK25" i="13" s="1"/>
  <c r="BI24" i="13"/>
  <c r="BH24" i="13"/>
  <c r="BG24" i="13"/>
  <c r="BD24" i="13"/>
  <c r="BC24" i="13"/>
  <c r="D24" i="13"/>
  <c r="BI23" i="13"/>
  <c r="BH23" i="13"/>
  <c r="BG23" i="13"/>
  <c r="BD23" i="13"/>
  <c r="BC23" i="13"/>
  <c r="D23" i="13"/>
  <c r="BK22" i="13"/>
  <c r="BI22" i="13"/>
  <c r="BG22" i="13"/>
  <c r="BE22" i="13"/>
  <c r="BC22" i="13"/>
  <c r="D22" i="13"/>
  <c r="BG21" i="13"/>
  <c r="BD21" i="13"/>
  <c r="D21" i="13"/>
  <c r="BK20" i="13"/>
  <c r="BG20" i="13"/>
  <c r="BF20" i="13"/>
  <c r="BE20" i="13"/>
  <c r="BB20" i="13"/>
  <c r="D20" i="13"/>
  <c r="BJ20" i="13" s="1"/>
  <c r="BK19" i="13"/>
  <c r="BJ19" i="13"/>
  <c r="BG19" i="13"/>
  <c r="BF19" i="13"/>
  <c r="BE19" i="13"/>
  <c r="BB19" i="13"/>
  <c r="U19" i="13" s="1"/>
  <c r="D19" i="13"/>
  <c r="BG18" i="13"/>
  <c r="BB18" i="13"/>
  <c r="D18" i="13"/>
  <c r="BJ18" i="13" s="1"/>
  <c r="BH14" i="13"/>
  <c r="BD14" i="13"/>
  <c r="U14" i="13"/>
  <c r="D14" i="13"/>
  <c r="BE14" i="13" s="1"/>
  <c r="BG13" i="13"/>
  <c r="BF13" i="13"/>
  <c r="BC13" i="13"/>
  <c r="BB13" i="13"/>
  <c r="D13" i="13"/>
  <c r="BG12" i="13"/>
  <c r="BF12" i="13"/>
  <c r="BC12" i="13"/>
  <c r="BB12" i="13"/>
  <c r="D12" i="13"/>
  <c r="BI12" i="13" s="1"/>
  <c r="BH11" i="13"/>
  <c r="BG11" i="13"/>
  <c r="BD11" i="13"/>
  <c r="BC11" i="13"/>
  <c r="BB11" i="13"/>
  <c r="D11" i="13"/>
  <c r="BG10" i="13"/>
  <c r="BD10" i="13"/>
  <c r="BC10" i="13"/>
  <c r="D10" i="13"/>
  <c r="A5" i="13"/>
  <c r="A4" i="13"/>
  <c r="A3" i="13"/>
  <c r="A2" i="13"/>
  <c r="BE200" i="2" l="1"/>
  <c r="BA200" i="2"/>
  <c r="Q200" i="2" s="1"/>
  <c r="W50" i="2"/>
  <c r="S127" i="2"/>
  <c r="BJ37" i="2"/>
  <c r="BF37" i="2"/>
  <c r="BB37" i="2"/>
  <c r="BH37" i="2"/>
  <c r="BC37" i="2"/>
  <c r="BK37" i="2"/>
  <c r="BE37" i="2"/>
  <c r="BI37" i="2"/>
  <c r="BE198" i="2"/>
  <c r="BA198" i="2"/>
  <c r="Q198" i="2" s="1"/>
  <c r="T92" i="2"/>
  <c r="T84" i="2"/>
  <c r="S132" i="2"/>
  <c r="S128" i="2"/>
  <c r="W42" i="2"/>
  <c r="U29" i="2"/>
  <c r="U12" i="2"/>
  <c r="W41" i="2"/>
  <c r="U14" i="2"/>
  <c r="T78" i="2"/>
  <c r="W44" i="2"/>
  <c r="BE105" i="2"/>
  <c r="BC105" i="2"/>
  <c r="U27" i="2"/>
  <c r="S135" i="2"/>
  <c r="S131" i="2"/>
  <c r="BJ44" i="2"/>
  <c r="S125" i="2"/>
  <c r="T80" i="2"/>
  <c r="Q199" i="2"/>
  <c r="S114" i="2"/>
  <c r="U23" i="2"/>
  <c r="S133" i="2"/>
  <c r="S129" i="2"/>
  <c r="S124" i="2"/>
  <c r="D105" i="2"/>
  <c r="W46" i="2"/>
  <c r="W43" i="2"/>
  <c r="BI11" i="4"/>
  <c r="BE11" i="4"/>
  <c r="BH11" i="4"/>
  <c r="BB11" i="4"/>
  <c r="BF11" i="4"/>
  <c r="BD11" i="4"/>
  <c r="BA198" i="4"/>
  <c r="Q198" i="4" s="1"/>
  <c r="BE198" i="4"/>
  <c r="BJ44" i="4"/>
  <c r="BE44" i="4"/>
  <c r="BG44" i="4"/>
  <c r="BI44" i="4"/>
  <c r="BD44" i="4"/>
  <c r="BB44" i="4"/>
  <c r="BK26" i="4"/>
  <c r="BC26" i="4"/>
  <c r="BJ26" i="4"/>
  <c r="BF26" i="4"/>
  <c r="BB26" i="4"/>
  <c r="U26" i="4" s="1"/>
  <c r="BG54" i="4"/>
  <c r="BJ54" i="4"/>
  <c r="BB54" i="4"/>
  <c r="BE54" i="4"/>
  <c r="T100" i="4"/>
  <c r="W48" i="4"/>
  <c r="W50" i="4"/>
  <c r="BH78" i="4"/>
  <c r="BH94" i="4"/>
  <c r="BD110" i="4"/>
  <c r="AZ110" i="4"/>
  <c r="BA110" i="4"/>
  <c r="BC110" i="4"/>
  <c r="BD12" i="4"/>
  <c r="U12" i="4" s="1"/>
  <c r="BI12" i="4"/>
  <c r="BE18" i="4"/>
  <c r="U18" i="4" s="1"/>
  <c r="BE20" i="4"/>
  <c r="BJ21" i="4"/>
  <c r="BF21" i="4"/>
  <c r="BB21" i="4"/>
  <c r="BI21" i="4"/>
  <c r="BE21" i="4"/>
  <c r="BH21" i="4"/>
  <c r="BK23" i="4"/>
  <c r="BC23" i="4"/>
  <c r="BJ23" i="4"/>
  <c r="BF23" i="4"/>
  <c r="BB23" i="4"/>
  <c r="BE26" i="4"/>
  <c r="BK27" i="4"/>
  <c r="BC27" i="4"/>
  <c r="BJ27" i="4"/>
  <c r="BF27" i="4"/>
  <c r="BB27" i="4"/>
  <c r="U27" i="4" s="1"/>
  <c r="BK31" i="4"/>
  <c r="BC31" i="4"/>
  <c r="BJ31" i="4"/>
  <c r="BF31" i="4"/>
  <c r="BB31" i="4"/>
  <c r="BK35" i="4"/>
  <c r="BC35" i="4"/>
  <c r="BJ35" i="4"/>
  <c r="BF35" i="4"/>
  <c r="BB35" i="4"/>
  <c r="BD45" i="4"/>
  <c r="W49" i="4"/>
  <c r="W51" i="4"/>
  <c r="W53" i="4"/>
  <c r="BD54" i="4"/>
  <c r="T79" i="4"/>
  <c r="BA90" i="4"/>
  <c r="T90" i="4" s="1"/>
  <c r="BG90" i="4"/>
  <c r="BF90" i="4"/>
  <c r="BB90" i="4"/>
  <c r="T95" i="4"/>
  <c r="BF13" i="4"/>
  <c r="BB13" i="4"/>
  <c r="BI13" i="4"/>
  <c r="BE13" i="4"/>
  <c r="BH13" i="4"/>
  <c r="BK30" i="4"/>
  <c r="BC30" i="4"/>
  <c r="BJ30" i="4"/>
  <c r="BF30" i="4"/>
  <c r="BB30" i="4"/>
  <c r="BK34" i="4"/>
  <c r="BC34" i="4"/>
  <c r="BJ34" i="4"/>
  <c r="BF34" i="4"/>
  <c r="BB34" i="4"/>
  <c r="BG45" i="4"/>
  <c r="BJ45" i="4"/>
  <c r="BB45" i="4"/>
  <c r="BE45" i="4"/>
  <c r="BA78" i="4"/>
  <c r="T78" i="4" s="1"/>
  <c r="BG78" i="4"/>
  <c r="BF78" i="4"/>
  <c r="BB78" i="4"/>
  <c r="BA94" i="4"/>
  <c r="T94" i="4" s="1"/>
  <c r="BG94" i="4"/>
  <c r="BF94" i="4"/>
  <c r="BB94" i="4"/>
  <c r="BH104" i="4"/>
  <c r="BD104" i="4"/>
  <c r="BG104" i="4"/>
  <c r="BB104" i="4"/>
  <c r="T104" i="4" s="1"/>
  <c r="BF104" i="4"/>
  <c r="BK22" i="4"/>
  <c r="BB22" i="4"/>
  <c r="BJ22" i="4"/>
  <c r="BF22" i="4"/>
  <c r="BH22" i="4"/>
  <c r="BK25" i="4"/>
  <c r="BC25" i="4"/>
  <c r="BJ25" i="4"/>
  <c r="BF25" i="4"/>
  <c r="BB25" i="4"/>
  <c r="BH26" i="4"/>
  <c r="BK29" i="4"/>
  <c r="BC29" i="4"/>
  <c r="BJ29" i="4"/>
  <c r="BF29" i="4"/>
  <c r="BB29" i="4"/>
  <c r="BH30" i="4"/>
  <c r="BK33" i="4"/>
  <c r="BC33" i="4"/>
  <c r="BJ33" i="4"/>
  <c r="BF33" i="4"/>
  <c r="BB33" i="4"/>
  <c r="BH34" i="4"/>
  <c r="D37" i="4"/>
  <c r="BG46" i="4"/>
  <c r="BJ46" i="4"/>
  <c r="BB46" i="4"/>
  <c r="BE46" i="4"/>
  <c r="W52" i="4"/>
  <c r="BA82" i="4"/>
  <c r="BG82" i="4"/>
  <c r="BF82" i="4"/>
  <c r="BB82" i="4"/>
  <c r="BA98" i="4"/>
  <c r="BG98" i="4"/>
  <c r="BF98" i="4"/>
  <c r="BB98" i="4"/>
  <c r="BG105" i="4"/>
  <c r="BD105" i="4"/>
  <c r="BB105" i="4"/>
  <c r="BH105" i="4"/>
  <c r="BA105" i="4"/>
  <c r="BF198" i="4"/>
  <c r="BB198" i="4"/>
  <c r="BD13" i="4"/>
  <c r="BK18" i="4"/>
  <c r="U20" i="4"/>
  <c r="BK20" i="4"/>
  <c r="BC22" i="4"/>
  <c r="BI22" i="4"/>
  <c r="BK24" i="4"/>
  <c r="BC24" i="4"/>
  <c r="BJ24" i="4"/>
  <c r="BF24" i="4"/>
  <c r="BB24" i="4"/>
  <c r="BH25" i="4"/>
  <c r="BI26" i="4"/>
  <c r="BK28" i="4"/>
  <c r="BC28" i="4"/>
  <c r="BJ28" i="4"/>
  <c r="BF28" i="4"/>
  <c r="BB28" i="4"/>
  <c r="BH29" i="4"/>
  <c r="BI30" i="4"/>
  <c r="BK32" i="4"/>
  <c r="BC32" i="4"/>
  <c r="BJ32" i="4"/>
  <c r="BF32" i="4"/>
  <c r="BB32" i="4"/>
  <c r="BH33" i="4"/>
  <c r="BI34" i="4"/>
  <c r="BK36" i="4"/>
  <c r="BC36" i="4"/>
  <c r="BJ36" i="4"/>
  <c r="BF36" i="4"/>
  <c r="BB36" i="4"/>
  <c r="U36" i="4" s="1"/>
  <c r="BD37" i="4"/>
  <c r="BG37" i="4"/>
  <c r="BK54" i="4"/>
  <c r="BF54" i="4"/>
  <c r="BI54" i="4"/>
  <c r="BH82" i="4"/>
  <c r="BA86" i="4"/>
  <c r="T86" i="4" s="1"/>
  <c r="BG86" i="4"/>
  <c r="BF86" i="4"/>
  <c r="BB86" i="4"/>
  <c r="T92" i="4"/>
  <c r="BH98" i="4"/>
  <c r="BH102" i="4"/>
  <c r="BD102" i="4"/>
  <c r="BF102" i="4"/>
  <c r="BA102" i="4"/>
  <c r="T102" i="4" s="1"/>
  <c r="BB102" i="4"/>
  <c r="BG102" i="4"/>
  <c r="BD114" i="4"/>
  <c r="AZ114" i="4"/>
  <c r="S114" i="4" s="1"/>
  <c r="BA114" i="4"/>
  <c r="BC114" i="4"/>
  <c r="D116" i="4"/>
  <c r="BA148" i="4"/>
  <c r="Q148" i="4" s="1"/>
  <c r="BE148" i="4"/>
  <c r="BA150" i="4"/>
  <c r="Q150" i="4" s="1"/>
  <c r="BE150" i="4"/>
  <c r="BA156" i="4"/>
  <c r="Q156" i="4" s="1"/>
  <c r="BE156" i="4"/>
  <c r="BA158" i="4"/>
  <c r="Q158" i="4" s="1"/>
  <c r="BE158" i="4"/>
  <c r="BA164" i="4"/>
  <c r="Q164" i="4" s="1"/>
  <c r="BE164" i="4"/>
  <c r="BA166" i="4"/>
  <c r="Q166" i="4" s="1"/>
  <c r="BE166" i="4"/>
  <c r="BA172" i="4"/>
  <c r="Q172" i="4" s="1"/>
  <c r="BE172" i="4"/>
  <c r="BA174" i="4"/>
  <c r="Q174" i="4" s="1"/>
  <c r="BE174" i="4"/>
  <c r="BA180" i="4"/>
  <c r="Q180" i="4" s="1"/>
  <c r="BE180" i="4"/>
  <c r="BA182" i="4"/>
  <c r="Q182" i="4" s="1"/>
  <c r="BE182" i="4"/>
  <c r="BA188" i="4"/>
  <c r="Q188" i="4" s="1"/>
  <c r="BE188" i="4"/>
  <c r="BA190" i="4"/>
  <c r="Q190" i="4" s="1"/>
  <c r="BE190" i="4"/>
  <c r="BA196" i="4"/>
  <c r="Q196" i="4" s="1"/>
  <c r="BE196" i="4"/>
  <c r="BD10" i="4"/>
  <c r="U10" i="4" s="1"/>
  <c r="BH10" i="4"/>
  <c r="BE14" i="4"/>
  <c r="U14" i="4" s="1"/>
  <c r="BG41" i="4"/>
  <c r="BG42" i="4"/>
  <c r="BD43" i="4"/>
  <c r="W43" i="4" s="1"/>
  <c r="BI43" i="4"/>
  <c r="BA76" i="4"/>
  <c r="T76" i="4" s="1"/>
  <c r="BD80" i="4"/>
  <c r="T80" i="4" s="1"/>
  <c r="BH80" i="4"/>
  <c r="BD84" i="4"/>
  <c r="T84" i="4" s="1"/>
  <c r="BH84" i="4"/>
  <c r="BD88" i="4"/>
  <c r="T88" i="4" s="1"/>
  <c r="BH88" i="4"/>
  <c r="BD92" i="4"/>
  <c r="BH92" i="4"/>
  <c r="BD96" i="4"/>
  <c r="T96" i="4" s="1"/>
  <c r="BH96" i="4"/>
  <c r="BD100" i="4"/>
  <c r="BH100" i="4"/>
  <c r="BF103" i="4"/>
  <c r="BB103" i="4"/>
  <c r="BG103" i="4"/>
  <c r="BA103" i="4"/>
  <c r="BD112" i="4"/>
  <c r="AZ112" i="4"/>
  <c r="S112" i="4" s="1"/>
  <c r="BA112" i="4"/>
  <c r="BB116" i="4"/>
  <c r="D199" i="4"/>
  <c r="BF44" i="4"/>
  <c r="BB76" i="4"/>
  <c r="S117" i="4"/>
  <c r="BD109" i="4"/>
  <c r="AZ109" i="4"/>
  <c r="S109" i="4" s="1"/>
  <c r="BC109" i="4"/>
  <c r="BD111" i="4"/>
  <c r="AZ111" i="4"/>
  <c r="S111" i="4" s="1"/>
  <c r="BC111" i="4"/>
  <c r="BD113" i="4"/>
  <c r="AZ113" i="4"/>
  <c r="S113" i="4" s="1"/>
  <c r="BC113" i="4"/>
  <c r="BD115" i="4"/>
  <c r="AZ115" i="4"/>
  <c r="S115" i="4" s="1"/>
  <c r="BC115" i="4"/>
  <c r="Q144" i="4"/>
  <c r="Q152" i="4"/>
  <c r="Q160" i="4"/>
  <c r="Q168" i="4"/>
  <c r="Q176" i="4"/>
  <c r="Q184" i="4"/>
  <c r="Q192" i="4"/>
  <c r="BF200" i="4"/>
  <c r="D201" i="4"/>
  <c r="Q146" i="4"/>
  <c r="Q154" i="4"/>
  <c r="Q162" i="4"/>
  <c r="Q170" i="4"/>
  <c r="Q178" i="4"/>
  <c r="Q186" i="4"/>
  <c r="Q194" i="4"/>
  <c r="Q200" i="4"/>
  <c r="BF12" i="8"/>
  <c r="BB12" i="8"/>
  <c r="BI12" i="8"/>
  <c r="BE12" i="8"/>
  <c r="BH12" i="8"/>
  <c r="BI43" i="8"/>
  <c r="BI46" i="8"/>
  <c r="BE46" i="8"/>
  <c r="BG46" i="8"/>
  <c r="BB46" i="8"/>
  <c r="W46" i="8" s="1"/>
  <c r="BJ53" i="8"/>
  <c r="BB53" i="8"/>
  <c r="BG53" i="8"/>
  <c r="BE53" i="8"/>
  <c r="BH79" i="8"/>
  <c r="BD79" i="8"/>
  <c r="BA79" i="8"/>
  <c r="T79" i="8" s="1"/>
  <c r="BG79" i="8"/>
  <c r="BB79" i="8"/>
  <c r="BD14" i="8"/>
  <c r="BI14" i="8"/>
  <c r="BJ42" i="8"/>
  <c r="BB42" i="8"/>
  <c r="BI42" i="8"/>
  <c r="BE42" i="8"/>
  <c r="BD43" i="8"/>
  <c r="BI45" i="8"/>
  <c r="BE45" i="8"/>
  <c r="BJ45" i="8"/>
  <c r="BD45" i="8"/>
  <c r="BJ46" i="8"/>
  <c r="BH104" i="8"/>
  <c r="BD104" i="8"/>
  <c r="BG104" i="8"/>
  <c r="BB104" i="8"/>
  <c r="BA104" i="8"/>
  <c r="BD113" i="8"/>
  <c r="AZ113" i="8"/>
  <c r="S113" i="8" s="1"/>
  <c r="BA113" i="8"/>
  <c r="BC113" i="8"/>
  <c r="BD12" i="8"/>
  <c r="BE14" i="8"/>
  <c r="U26" i="8"/>
  <c r="U30" i="8"/>
  <c r="U34" i="8"/>
  <c r="BJ41" i="8"/>
  <c r="BB41" i="8"/>
  <c r="W41" i="8" s="1"/>
  <c r="BI41" i="8"/>
  <c r="BE41" i="8"/>
  <c r="BG41" i="8"/>
  <c r="BB45" i="8"/>
  <c r="W45" i="8" s="1"/>
  <c r="BD46" i="8"/>
  <c r="BG51" i="8"/>
  <c r="BB51" i="8"/>
  <c r="W51" i="8" s="1"/>
  <c r="BJ51" i="8"/>
  <c r="BE51" i="8"/>
  <c r="BD53" i="8"/>
  <c r="BG76" i="8"/>
  <c r="BH76" i="8"/>
  <c r="BD76" i="8"/>
  <c r="AZ76" i="8"/>
  <c r="BB76" i="8"/>
  <c r="BF76" i="8"/>
  <c r="BA76" i="8"/>
  <c r="BH87" i="8"/>
  <c r="BD87" i="8"/>
  <c r="BA87" i="8"/>
  <c r="T87" i="8" s="1"/>
  <c r="BG87" i="8"/>
  <c r="BB87" i="8"/>
  <c r="BA200" i="8"/>
  <c r="Q200" i="8" s="1"/>
  <c r="BE200" i="8"/>
  <c r="BF200" i="8"/>
  <c r="BB200" i="8"/>
  <c r="BG43" i="8"/>
  <c r="BB43" i="8"/>
  <c r="W43" i="8" s="1"/>
  <c r="BG42" i="8"/>
  <c r="BG45" i="8"/>
  <c r="BG48" i="8"/>
  <c r="BB48" i="8"/>
  <c r="W48" i="8" s="1"/>
  <c r="BJ48" i="8"/>
  <c r="BJ52" i="8"/>
  <c r="BB52" i="8"/>
  <c r="W52" i="8" s="1"/>
  <c r="BG52" i="8"/>
  <c r="BI52" i="8"/>
  <c r="BD52" i="8"/>
  <c r="BI53" i="8"/>
  <c r="BF10" i="8"/>
  <c r="BB10" i="8"/>
  <c r="U10" i="8" s="1"/>
  <c r="BI10" i="8"/>
  <c r="BE10" i="8"/>
  <c r="BH10" i="8"/>
  <c r="BH14" i="8"/>
  <c r="BD42" i="8"/>
  <c r="D44" i="8"/>
  <c r="BF44" i="8"/>
  <c r="BF79" i="8"/>
  <c r="BH95" i="8"/>
  <c r="BD95" i="8"/>
  <c r="BA95" i="8"/>
  <c r="BG95" i="8"/>
  <c r="BB95" i="8"/>
  <c r="BH85" i="8"/>
  <c r="BD85" i="8"/>
  <c r="BA85" i="8"/>
  <c r="BF85" i="8"/>
  <c r="BH93" i="8"/>
  <c r="BD93" i="8"/>
  <c r="BA93" i="8"/>
  <c r="T93" i="8" s="1"/>
  <c r="BF93" i="8"/>
  <c r="BD115" i="8"/>
  <c r="AZ115" i="8"/>
  <c r="BA115" i="8"/>
  <c r="BH23" i="8"/>
  <c r="BH24" i="8"/>
  <c r="BH25" i="8"/>
  <c r="BH26" i="8"/>
  <c r="BH27" i="8"/>
  <c r="BH28" i="8"/>
  <c r="BH29" i="8"/>
  <c r="BH30" i="8"/>
  <c r="BH31" i="8"/>
  <c r="BH32" i="8"/>
  <c r="BH33" i="8"/>
  <c r="BH34" i="8"/>
  <c r="BH35" i="8"/>
  <c r="BH36" i="8"/>
  <c r="D37" i="8"/>
  <c r="BD50" i="8"/>
  <c r="W50" i="8" s="1"/>
  <c r="BI50" i="8"/>
  <c r="BD54" i="8"/>
  <c r="BI54" i="8"/>
  <c r="BE54" i="8"/>
  <c r="BK54" i="8"/>
  <c r="BA77" i="8"/>
  <c r="BF77" i="8"/>
  <c r="BB77" i="8"/>
  <c r="BH83" i="8"/>
  <c r="BD83" i="8"/>
  <c r="BA83" i="8"/>
  <c r="BF83" i="8"/>
  <c r="BB85" i="8"/>
  <c r="BG85" i="8"/>
  <c r="BH91" i="8"/>
  <c r="BD91" i="8"/>
  <c r="BA91" i="8"/>
  <c r="T91" i="8" s="1"/>
  <c r="BF91" i="8"/>
  <c r="BB93" i="8"/>
  <c r="BG93" i="8"/>
  <c r="BH99" i="8"/>
  <c r="BD99" i="8"/>
  <c r="BA99" i="8"/>
  <c r="BF99" i="8"/>
  <c r="BB101" i="8"/>
  <c r="BD109" i="8"/>
  <c r="AZ109" i="8"/>
  <c r="BA109" i="8"/>
  <c r="BA144" i="8"/>
  <c r="Q144" i="8" s="1"/>
  <c r="BE144" i="8"/>
  <c r="BA150" i="8"/>
  <c r="Q150" i="8" s="1"/>
  <c r="BE150" i="8"/>
  <c r="BA152" i="8"/>
  <c r="Q152" i="8" s="1"/>
  <c r="BE152" i="8"/>
  <c r="BA158" i="8"/>
  <c r="Q158" i="8" s="1"/>
  <c r="BE158" i="8"/>
  <c r="BA160" i="8"/>
  <c r="Q160" i="8" s="1"/>
  <c r="BE160" i="8"/>
  <c r="BA166" i="8"/>
  <c r="Q166" i="8" s="1"/>
  <c r="BE166" i="8"/>
  <c r="BA168" i="8"/>
  <c r="Q168" i="8" s="1"/>
  <c r="BE168" i="8"/>
  <c r="BA174" i="8"/>
  <c r="Q174" i="8" s="1"/>
  <c r="BE174" i="8"/>
  <c r="BA176" i="8"/>
  <c r="Q176" i="8" s="1"/>
  <c r="BE176" i="8"/>
  <c r="BA182" i="8"/>
  <c r="Q182" i="8" s="1"/>
  <c r="BE182" i="8"/>
  <c r="BA184" i="8"/>
  <c r="Q184" i="8" s="1"/>
  <c r="BE184" i="8"/>
  <c r="BA190" i="8"/>
  <c r="Q190" i="8" s="1"/>
  <c r="BE190" i="8"/>
  <c r="BA192" i="8"/>
  <c r="Q192" i="8" s="1"/>
  <c r="BE192" i="8"/>
  <c r="BA198" i="8"/>
  <c r="Q198" i="8" s="1"/>
  <c r="BE198" i="8"/>
  <c r="W54" i="8"/>
  <c r="BH101" i="8"/>
  <c r="BD101" i="8"/>
  <c r="BA101" i="8"/>
  <c r="BF101" i="8"/>
  <c r="BG105" i="8"/>
  <c r="BF105" i="8"/>
  <c r="BA105" i="8"/>
  <c r="BH105" i="8"/>
  <c r="BD116" i="8"/>
  <c r="AZ116" i="8"/>
  <c r="BD11" i="8"/>
  <c r="U11" i="8" s="1"/>
  <c r="BD13" i="8"/>
  <c r="U13" i="8" s="1"/>
  <c r="BE22" i="8"/>
  <c r="U22" i="8" s="1"/>
  <c r="BE23" i="8"/>
  <c r="U23" i="8" s="1"/>
  <c r="BE24" i="8"/>
  <c r="U24" i="8" s="1"/>
  <c r="BE25" i="8"/>
  <c r="U25" i="8" s="1"/>
  <c r="BE26" i="8"/>
  <c r="BE27" i="8"/>
  <c r="U27" i="8" s="1"/>
  <c r="BE28" i="8"/>
  <c r="U28" i="8" s="1"/>
  <c r="BE29" i="8"/>
  <c r="U29" i="8" s="1"/>
  <c r="BE30" i="8"/>
  <c r="BE31" i="8"/>
  <c r="U31" i="8" s="1"/>
  <c r="BE32" i="8"/>
  <c r="U32" i="8" s="1"/>
  <c r="BE33" i="8"/>
  <c r="U33" i="8" s="1"/>
  <c r="BE34" i="8"/>
  <c r="BE35" i="8"/>
  <c r="U35" i="8" s="1"/>
  <c r="BE36" i="8"/>
  <c r="U36" i="8" s="1"/>
  <c r="BD49" i="8"/>
  <c r="W49" i="8" s="1"/>
  <c r="BI49" i="8"/>
  <c r="BE50" i="8"/>
  <c r="BJ50" i="8"/>
  <c r="BG77" i="8"/>
  <c r="BH81" i="8"/>
  <c r="BD81" i="8"/>
  <c r="BA81" i="8"/>
  <c r="T81" i="8" s="1"/>
  <c r="BF81" i="8"/>
  <c r="BB83" i="8"/>
  <c r="BG83" i="8"/>
  <c r="BH89" i="8"/>
  <c r="BD89" i="8"/>
  <c r="BA89" i="8"/>
  <c r="BF89" i="8"/>
  <c r="BB91" i="8"/>
  <c r="BG91" i="8"/>
  <c r="BH97" i="8"/>
  <c r="BD97" i="8"/>
  <c r="BA97" i="8"/>
  <c r="T97" i="8" s="1"/>
  <c r="BF97" i="8"/>
  <c r="BB99" i="8"/>
  <c r="BG99" i="8"/>
  <c r="BF103" i="8"/>
  <c r="BB103" i="8"/>
  <c r="BG103" i="8"/>
  <c r="BA103" i="8"/>
  <c r="BH103" i="8"/>
  <c r="BB105" i="8"/>
  <c r="BD111" i="8"/>
  <c r="AZ111" i="8"/>
  <c r="BA111" i="8"/>
  <c r="BC115" i="8"/>
  <c r="BA116" i="8"/>
  <c r="BE201" i="8"/>
  <c r="BA201" i="8"/>
  <c r="Q201" i="8" s="1"/>
  <c r="BC78" i="8"/>
  <c r="T78" i="8" s="1"/>
  <c r="BG78" i="8"/>
  <c r="BG102" i="8"/>
  <c r="BD110" i="8"/>
  <c r="AZ110" i="8"/>
  <c r="S110" i="8" s="1"/>
  <c r="BC110" i="8"/>
  <c r="BD112" i="8"/>
  <c r="AZ112" i="8"/>
  <c r="S112" i="8" s="1"/>
  <c r="BC112" i="8"/>
  <c r="BD114" i="8"/>
  <c r="AZ114" i="8"/>
  <c r="S114" i="8" s="1"/>
  <c r="BC114" i="8"/>
  <c r="BB116" i="8"/>
  <c r="BE116" i="8"/>
  <c r="Q148" i="8"/>
  <c r="Q156" i="8"/>
  <c r="Q164" i="8"/>
  <c r="Q172" i="8"/>
  <c r="Q180" i="8"/>
  <c r="Q188" i="8"/>
  <c r="Q196" i="8"/>
  <c r="BF198" i="8"/>
  <c r="D199" i="8"/>
  <c r="BB78" i="8"/>
  <c r="BE105" i="8"/>
  <c r="Q146" i="8"/>
  <c r="Q154" i="8"/>
  <c r="Q162" i="8"/>
  <c r="Q170" i="8"/>
  <c r="Q178" i="8"/>
  <c r="Q186" i="8"/>
  <c r="Q194" i="8"/>
  <c r="U13" i="9"/>
  <c r="U19" i="9"/>
  <c r="BI36" i="9"/>
  <c r="BE36" i="9"/>
  <c r="BJ36" i="9"/>
  <c r="BK36" i="9"/>
  <c r="BH36" i="9"/>
  <c r="BC36" i="9"/>
  <c r="BB36" i="9"/>
  <c r="BF36" i="9"/>
  <c r="BG44" i="9"/>
  <c r="BI44" i="9"/>
  <c r="BD44" i="9"/>
  <c r="BJ44" i="9"/>
  <c r="BE44" i="9"/>
  <c r="BB44" i="9"/>
  <c r="W44" i="9" s="1"/>
  <c r="BH14" i="9"/>
  <c r="BK44" i="9"/>
  <c r="BJ49" i="9"/>
  <c r="BB49" i="9"/>
  <c r="BG49" i="9"/>
  <c r="BE49" i="9"/>
  <c r="BJ53" i="9"/>
  <c r="BB53" i="9"/>
  <c r="BG53" i="9"/>
  <c r="BE53" i="9"/>
  <c r="T76" i="9"/>
  <c r="BA86" i="9"/>
  <c r="BF86" i="9"/>
  <c r="BB86" i="9"/>
  <c r="BG86" i="9"/>
  <c r="BA102" i="9"/>
  <c r="BF102" i="9"/>
  <c r="BB102" i="9"/>
  <c r="BG102" i="9"/>
  <c r="BI14" i="9"/>
  <c r="BH24" i="9"/>
  <c r="BH26" i="9"/>
  <c r="BH27" i="9"/>
  <c r="BH28" i="9"/>
  <c r="BH29" i="9"/>
  <c r="BH30" i="9"/>
  <c r="BH32" i="9"/>
  <c r="BH33" i="9"/>
  <c r="D37" i="9"/>
  <c r="BJ41" i="9"/>
  <c r="BB41" i="9"/>
  <c r="W41" i="9" s="1"/>
  <c r="BE41" i="9"/>
  <c r="BI41" i="9"/>
  <c r="BD54" i="9"/>
  <c r="W54" i="9" s="1"/>
  <c r="BI54" i="9"/>
  <c r="BE54" i="9"/>
  <c r="BK54" i="9"/>
  <c r="BA77" i="9"/>
  <c r="T77" i="9" s="1"/>
  <c r="BF77" i="9"/>
  <c r="BB77" i="9"/>
  <c r="L105" i="9"/>
  <c r="D78" i="9"/>
  <c r="BB80" i="9"/>
  <c r="BH86" i="9"/>
  <c r="BA153" i="9"/>
  <c r="Q153" i="9" s="1"/>
  <c r="BE153" i="9"/>
  <c r="BB10" i="9"/>
  <c r="BD11" i="9"/>
  <c r="U11" i="9" s="1"/>
  <c r="BH11" i="9"/>
  <c r="BB12" i="9"/>
  <c r="U12" i="9" s="1"/>
  <c r="BF12" i="9"/>
  <c r="BD13" i="9"/>
  <c r="BH13" i="9"/>
  <c r="BD14" i="9"/>
  <c r="U14" i="9" s="1"/>
  <c r="BH21" i="9"/>
  <c r="BE22" i="9"/>
  <c r="U22" i="9" s="1"/>
  <c r="BI22" i="9"/>
  <c r="BE23" i="9"/>
  <c r="BI23" i="9"/>
  <c r="BE24" i="9"/>
  <c r="BI24" i="9"/>
  <c r="BE25" i="9"/>
  <c r="BI25" i="9"/>
  <c r="BE26" i="9"/>
  <c r="BI26" i="9"/>
  <c r="BE27" i="9"/>
  <c r="BI27" i="9"/>
  <c r="BE28" i="9"/>
  <c r="BI28" i="9"/>
  <c r="BE29" i="9"/>
  <c r="BI29" i="9"/>
  <c r="BE30" i="9"/>
  <c r="BI30" i="9"/>
  <c r="BE31" i="9"/>
  <c r="BI31" i="9"/>
  <c r="BE32" i="9"/>
  <c r="BI32" i="9"/>
  <c r="BE33" i="9"/>
  <c r="BI33" i="9"/>
  <c r="BE34" i="9"/>
  <c r="BI34" i="9"/>
  <c r="BE35" i="9"/>
  <c r="BJ51" i="9"/>
  <c r="BB51" i="9"/>
  <c r="W51" i="9" s="1"/>
  <c r="BG51" i="9"/>
  <c r="BE51" i="9"/>
  <c r="BG77" i="9"/>
  <c r="BH84" i="9"/>
  <c r="BD84" i="9"/>
  <c r="BA84" i="9"/>
  <c r="BF84" i="9"/>
  <c r="T88" i="9"/>
  <c r="BA94" i="9"/>
  <c r="BF94" i="9"/>
  <c r="BB94" i="9"/>
  <c r="BG94" i="9"/>
  <c r="BC105" i="9"/>
  <c r="BE105" i="9"/>
  <c r="BA111" i="9"/>
  <c r="BD111" i="9"/>
  <c r="AZ111" i="9"/>
  <c r="BA112" i="9"/>
  <c r="AZ112" i="9"/>
  <c r="S112" i="9" s="1"/>
  <c r="BD112" i="9"/>
  <c r="BA115" i="9"/>
  <c r="BD115" i="9"/>
  <c r="AZ115" i="9"/>
  <c r="S115" i="9" s="1"/>
  <c r="BC116" i="9"/>
  <c r="BD116" i="9"/>
  <c r="AZ116" i="9"/>
  <c r="BB116" i="9"/>
  <c r="BC123" i="9"/>
  <c r="BA123" i="9"/>
  <c r="BA179" i="9"/>
  <c r="Q179" i="9" s="1"/>
  <c r="BE179" i="9"/>
  <c r="BA181" i="9"/>
  <c r="Q181" i="9" s="1"/>
  <c r="BE181" i="9"/>
  <c r="BA187" i="9"/>
  <c r="Q187" i="9" s="1"/>
  <c r="BE187" i="9"/>
  <c r="BF198" i="9"/>
  <c r="BB198" i="9"/>
  <c r="BD10" i="9"/>
  <c r="BH10" i="9"/>
  <c r="BD12" i="9"/>
  <c r="BH12" i="9"/>
  <c r="K37" i="9"/>
  <c r="BH80" i="9"/>
  <c r="BD80" i="9"/>
  <c r="BA80" i="9"/>
  <c r="T80" i="9" s="1"/>
  <c r="BF80" i="9"/>
  <c r="BC119" i="9"/>
  <c r="BA119" i="9"/>
  <c r="BD135" i="9"/>
  <c r="AZ135" i="9"/>
  <c r="BA135" i="9"/>
  <c r="BC135" i="9"/>
  <c r="BE10" i="9"/>
  <c r="BI10" i="9"/>
  <c r="BE12" i="9"/>
  <c r="BH23" i="9"/>
  <c r="BH25" i="9"/>
  <c r="BH31" i="9"/>
  <c r="BH34" i="9"/>
  <c r="BJ35" i="9"/>
  <c r="BF35" i="9"/>
  <c r="BI35" i="9"/>
  <c r="BG43" i="9"/>
  <c r="BB43" i="9"/>
  <c r="W43" i="9" s="1"/>
  <c r="BJ50" i="9"/>
  <c r="BB50" i="9"/>
  <c r="BG50" i="9"/>
  <c r="BE50" i="9"/>
  <c r="BA90" i="9"/>
  <c r="BF90" i="9"/>
  <c r="BB90" i="9"/>
  <c r="BG90" i="9"/>
  <c r="BH102" i="9"/>
  <c r="AZ119" i="9"/>
  <c r="BC121" i="9"/>
  <c r="BA121" i="9"/>
  <c r="S121" i="9" s="1"/>
  <c r="BD127" i="9"/>
  <c r="AZ127" i="9"/>
  <c r="BA127" i="9"/>
  <c r="BA189" i="9"/>
  <c r="Q189" i="9" s="1"/>
  <c r="BE189" i="9"/>
  <c r="BA200" i="9"/>
  <c r="Q200" i="9" s="1"/>
  <c r="BE11" i="9"/>
  <c r="BE13" i="9"/>
  <c r="BE21" i="9"/>
  <c r="U21" i="9" s="1"/>
  <c r="BF22" i="9"/>
  <c r="BB23" i="9"/>
  <c r="U23" i="9" s="1"/>
  <c r="BF23" i="9"/>
  <c r="BB24" i="9"/>
  <c r="BF24" i="9"/>
  <c r="BB25" i="9"/>
  <c r="U25" i="9" s="1"/>
  <c r="BF25" i="9"/>
  <c r="BB26" i="9"/>
  <c r="BF26" i="9"/>
  <c r="BB27" i="9"/>
  <c r="U27" i="9" s="1"/>
  <c r="BF27" i="9"/>
  <c r="BB28" i="9"/>
  <c r="BF28" i="9"/>
  <c r="BB29" i="9"/>
  <c r="U29" i="9" s="1"/>
  <c r="BF29" i="9"/>
  <c r="BB30" i="9"/>
  <c r="BF30" i="9"/>
  <c r="BB31" i="9"/>
  <c r="U31" i="9" s="1"/>
  <c r="BF31" i="9"/>
  <c r="BB32" i="9"/>
  <c r="BF32" i="9"/>
  <c r="BB33" i="9"/>
  <c r="U33" i="9" s="1"/>
  <c r="BF33" i="9"/>
  <c r="BB34" i="9"/>
  <c r="BF34" i="9"/>
  <c r="BB35" i="9"/>
  <c r="U35" i="9" s="1"/>
  <c r="BG41" i="9"/>
  <c r="BJ42" i="9"/>
  <c r="BB42" i="9"/>
  <c r="BE42" i="9"/>
  <c r="BI42" i="9"/>
  <c r="BD43" i="9"/>
  <c r="BJ48" i="9"/>
  <c r="BB48" i="9"/>
  <c r="W48" i="9" s="1"/>
  <c r="BG48" i="9"/>
  <c r="BE48" i="9"/>
  <c r="BD49" i="9"/>
  <c r="BI49" i="9"/>
  <c r="BJ52" i="9"/>
  <c r="BB52" i="9"/>
  <c r="BG52" i="9"/>
  <c r="BE52" i="9"/>
  <c r="BD53" i="9"/>
  <c r="BI53" i="9"/>
  <c r="BG54" i="9"/>
  <c r="BG76" i="9"/>
  <c r="BH76" i="9"/>
  <c r="BD76" i="9"/>
  <c r="AZ76" i="9"/>
  <c r="BH77" i="9"/>
  <c r="BH82" i="9"/>
  <c r="BD82" i="9"/>
  <c r="BA82" i="9"/>
  <c r="T82" i="9" s="1"/>
  <c r="BF82" i="9"/>
  <c r="BB84" i="9"/>
  <c r="BG84" i="9"/>
  <c r="BD86" i="9"/>
  <c r="BH94" i="9"/>
  <c r="BA98" i="9"/>
  <c r="BF98" i="9"/>
  <c r="BB98" i="9"/>
  <c r="BG98" i="9"/>
  <c r="BD102" i="9"/>
  <c r="S110" i="9"/>
  <c r="S114" i="9"/>
  <c r="BC117" i="9"/>
  <c r="BA117" i="9"/>
  <c r="S117" i="9" s="1"/>
  <c r="BD119" i="9"/>
  <c r="AZ123" i="9"/>
  <c r="S123" i="9" s="1"/>
  <c r="S124" i="9"/>
  <c r="BC127" i="9"/>
  <c r="BD131" i="9"/>
  <c r="AZ131" i="9"/>
  <c r="S131" i="9" s="1"/>
  <c r="BA131" i="9"/>
  <c r="BA145" i="9"/>
  <c r="Q145" i="9" s="1"/>
  <c r="BE145" i="9"/>
  <c r="BA161" i="9"/>
  <c r="Q161" i="9" s="1"/>
  <c r="BE161" i="9"/>
  <c r="BE45" i="9"/>
  <c r="W45" i="9" s="1"/>
  <c r="BI45" i="9"/>
  <c r="BE46" i="9"/>
  <c r="W46" i="9" s="1"/>
  <c r="BI46" i="9"/>
  <c r="BH85" i="9"/>
  <c r="D105" i="9"/>
  <c r="BC109" i="9"/>
  <c r="BD110" i="9"/>
  <c r="BC113" i="9"/>
  <c r="BD114" i="9"/>
  <c r="AZ118" i="9"/>
  <c r="S118" i="9" s="1"/>
  <c r="AZ120" i="9"/>
  <c r="S120" i="9" s="1"/>
  <c r="AZ122" i="9"/>
  <c r="S122" i="9" s="1"/>
  <c r="BD125" i="9"/>
  <c r="AZ125" i="9"/>
  <c r="S125" i="9" s="1"/>
  <c r="BA125" i="9"/>
  <c r="BD129" i="9"/>
  <c r="AZ129" i="9"/>
  <c r="BA129" i="9"/>
  <c r="BD133" i="9"/>
  <c r="AZ133" i="9"/>
  <c r="BA133" i="9"/>
  <c r="Q150" i="9"/>
  <c r="Q158" i="9"/>
  <c r="Q168" i="9"/>
  <c r="BA171" i="9"/>
  <c r="Q171" i="9" s="1"/>
  <c r="BE171" i="9"/>
  <c r="D229" i="9"/>
  <c r="BD88" i="9"/>
  <c r="BH88" i="9"/>
  <c r="BD92" i="9"/>
  <c r="T92" i="9" s="1"/>
  <c r="BH92" i="9"/>
  <c r="BD96" i="9"/>
  <c r="T96" i="9" s="1"/>
  <c r="BH96" i="9"/>
  <c r="BD100" i="9"/>
  <c r="T100" i="9" s="1"/>
  <c r="BH100" i="9"/>
  <c r="BD104" i="9"/>
  <c r="T104" i="9" s="1"/>
  <c r="BH104" i="9"/>
  <c r="BC110" i="9"/>
  <c r="BC114" i="9"/>
  <c r="BD118" i="9"/>
  <c r="BD120" i="9"/>
  <c r="BD122" i="9"/>
  <c r="BD124" i="9"/>
  <c r="BC124" i="9"/>
  <c r="BE140" i="9"/>
  <c r="BA140" i="9"/>
  <c r="BA195" i="9"/>
  <c r="Q195" i="9" s="1"/>
  <c r="BE195" i="9"/>
  <c r="BA199" i="9"/>
  <c r="Q199" i="9" s="1"/>
  <c r="BE199" i="9"/>
  <c r="Q201" i="9"/>
  <c r="D198" i="9"/>
  <c r="BD126" i="9"/>
  <c r="AZ126" i="9"/>
  <c r="S126" i="9" s="1"/>
  <c r="BC126" i="9"/>
  <c r="BD128" i="9"/>
  <c r="AZ128" i="9"/>
  <c r="S128" i="9" s="1"/>
  <c r="BC128" i="9"/>
  <c r="BD130" i="9"/>
  <c r="AZ130" i="9"/>
  <c r="S130" i="9" s="1"/>
  <c r="BC130" i="9"/>
  <c r="BD132" i="9"/>
  <c r="AZ132" i="9"/>
  <c r="S132" i="9" s="1"/>
  <c r="BC132" i="9"/>
  <c r="BD134" i="9"/>
  <c r="AZ134" i="9"/>
  <c r="S134" i="9" s="1"/>
  <c r="BC134" i="9"/>
  <c r="Q166" i="9"/>
  <c r="Q174" i="9"/>
  <c r="Q182" i="9"/>
  <c r="Q190" i="9"/>
  <c r="BB199" i="9"/>
  <c r="BJ22" i="10"/>
  <c r="BF22" i="10"/>
  <c r="BJ23" i="10"/>
  <c r="BF23" i="10"/>
  <c r="BB23" i="10"/>
  <c r="U23" i="10" s="1"/>
  <c r="BE23" i="10"/>
  <c r="BK23" i="10"/>
  <c r="BE27" i="10"/>
  <c r="BJ31" i="10"/>
  <c r="BF31" i="10"/>
  <c r="BB31" i="10"/>
  <c r="BI31" i="10"/>
  <c r="BI54" i="10"/>
  <c r="BE54" i="10"/>
  <c r="BG54" i="10"/>
  <c r="BB54" i="10"/>
  <c r="W54" i="10" s="1"/>
  <c r="BH54" i="10"/>
  <c r="BC54" i="10"/>
  <c r="BH82" i="10"/>
  <c r="BH91" i="10"/>
  <c r="BD91" i="10"/>
  <c r="BG91" i="10"/>
  <c r="BB91" i="10"/>
  <c r="BF91" i="10"/>
  <c r="BA91" i="10"/>
  <c r="T91" i="10" s="1"/>
  <c r="BI11" i="10"/>
  <c r="BE11" i="10"/>
  <c r="BI12" i="10"/>
  <c r="BB22" i="10"/>
  <c r="U22" i="10" s="1"/>
  <c r="S111" i="10"/>
  <c r="BA122" i="10"/>
  <c r="BD122" i="10"/>
  <c r="BC122" i="10"/>
  <c r="BA123" i="10"/>
  <c r="AZ123" i="10"/>
  <c r="S123" i="10" s="1"/>
  <c r="BA127" i="10"/>
  <c r="AZ127" i="10"/>
  <c r="Q198" i="10"/>
  <c r="BB11" i="10"/>
  <c r="U11" i="10" s="1"/>
  <c r="BB12" i="10"/>
  <c r="BF12" i="10"/>
  <c r="BI13" i="10"/>
  <c r="BE13" i="10"/>
  <c r="U13" i="10" s="1"/>
  <c r="BF13" i="10"/>
  <c r="D37" i="10"/>
  <c r="U19" i="10"/>
  <c r="BJ19" i="10"/>
  <c r="BE20" i="10"/>
  <c r="BK20" i="10"/>
  <c r="BC22" i="10"/>
  <c r="BI22" i="10"/>
  <c r="BC23" i="10"/>
  <c r="BH23" i="10"/>
  <c r="BJ25" i="10"/>
  <c r="BF25" i="10"/>
  <c r="BB25" i="10"/>
  <c r="BE25" i="10"/>
  <c r="BK25" i="10"/>
  <c r="BC27" i="10"/>
  <c r="BJ29" i="10"/>
  <c r="BF29" i="10"/>
  <c r="BB29" i="10"/>
  <c r="BE29" i="10"/>
  <c r="BK29" i="10"/>
  <c r="BC31" i="10"/>
  <c r="BH31" i="10"/>
  <c r="BJ33" i="10"/>
  <c r="BF33" i="10"/>
  <c r="BB33" i="10"/>
  <c r="BI33" i="10"/>
  <c r="BE33" i="10"/>
  <c r="BH33" i="10"/>
  <c r="BI35" i="10"/>
  <c r="BE35" i="10"/>
  <c r="BH35" i="10"/>
  <c r="BC35" i="10"/>
  <c r="BB35" i="10"/>
  <c r="BJ35" i="10"/>
  <c r="BG49" i="10"/>
  <c r="BB49" i="10"/>
  <c r="W49" i="10" s="1"/>
  <c r="BE49" i="10"/>
  <c r="BJ49" i="10"/>
  <c r="W51" i="10"/>
  <c r="BG53" i="10"/>
  <c r="BB53" i="10"/>
  <c r="BE53" i="10"/>
  <c r="BJ53" i="10"/>
  <c r="BD54" i="10"/>
  <c r="BC113" i="10"/>
  <c r="BA113" i="10"/>
  <c r="AZ113" i="10"/>
  <c r="AZ122" i="10"/>
  <c r="BA148" i="10"/>
  <c r="Q148" i="10" s="1"/>
  <c r="BA152" i="10"/>
  <c r="Q152" i="10" s="1"/>
  <c r="BE152" i="10"/>
  <c r="BE159" i="10"/>
  <c r="BA162" i="10"/>
  <c r="Q162" i="10" s="1"/>
  <c r="BA180" i="10"/>
  <c r="Q180" i="10" s="1"/>
  <c r="BA184" i="10"/>
  <c r="Q184" i="10" s="1"/>
  <c r="BE184" i="10"/>
  <c r="BE191" i="10"/>
  <c r="BA194" i="10"/>
  <c r="Q194" i="10" s="1"/>
  <c r="Q199" i="10"/>
  <c r="BD12" i="10"/>
  <c r="BH12" i="10"/>
  <c r="BJ27" i="10"/>
  <c r="BF27" i="10"/>
  <c r="BB27" i="10"/>
  <c r="BK27" i="10"/>
  <c r="BE31" i="10"/>
  <c r="BJ32" i="10"/>
  <c r="BF32" i="10"/>
  <c r="BB32" i="10"/>
  <c r="BI32" i="10"/>
  <c r="BE32" i="10"/>
  <c r="BH32" i="10"/>
  <c r="BJ34" i="10"/>
  <c r="BF34" i="10"/>
  <c r="BB34" i="10"/>
  <c r="BI34" i="10"/>
  <c r="BE34" i="10"/>
  <c r="BH34" i="10"/>
  <c r="BJ54" i="10"/>
  <c r="BF82" i="10"/>
  <c r="BB82" i="10"/>
  <c r="BG82" i="10"/>
  <c r="BA82" i="10"/>
  <c r="BF84" i="10"/>
  <c r="BB84" i="10"/>
  <c r="BH84" i="10"/>
  <c r="BG84" i="10"/>
  <c r="BA84" i="10"/>
  <c r="BH93" i="10"/>
  <c r="BD93" i="10"/>
  <c r="BG93" i="10"/>
  <c r="BB93" i="10"/>
  <c r="BF93" i="10"/>
  <c r="BA144" i="10"/>
  <c r="Q144" i="10" s="1"/>
  <c r="BE144" i="10"/>
  <c r="BA176" i="10"/>
  <c r="Q176" i="10" s="1"/>
  <c r="BE176" i="10"/>
  <c r="BE201" i="10"/>
  <c r="BA201" i="10"/>
  <c r="Q201" i="10" s="1"/>
  <c r="BF11" i="10"/>
  <c r="BI14" i="10"/>
  <c r="U20" i="10"/>
  <c r="BJ20" i="10"/>
  <c r="BH22" i="10"/>
  <c r="BJ24" i="10"/>
  <c r="BF24" i="10"/>
  <c r="BB24" i="10"/>
  <c r="U24" i="10" s="1"/>
  <c r="BE24" i="10"/>
  <c r="BK24" i="10"/>
  <c r="BJ28" i="10"/>
  <c r="BF28" i="10"/>
  <c r="BB28" i="10"/>
  <c r="BE28" i="10"/>
  <c r="BK28" i="10"/>
  <c r="BC32" i="10"/>
  <c r="BK32" i="10"/>
  <c r="BC34" i="10"/>
  <c r="BK54" i="10"/>
  <c r="I105" i="10"/>
  <c r="D105" i="10" s="1"/>
  <c r="D76" i="10"/>
  <c r="BH83" i="10"/>
  <c r="BD83" i="10"/>
  <c r="BG83" i="10"/>
  <c r="BB83" i="10"/>
  <c r="BF83" i="10"/>
  <c r="BA83" i="10"/>
  <c r="T83" i="10" s="1"/>
  <c r="BH85" i="10"/>
  <c r="BD85" i="10"/>
  <c r="BG85" i="10"/>
  <c r="BB85" i="10"/>
  <c r="T85" i="10" s="1"/>
  <c r="BF85" i="10"/>
  <c r="BA93" i="10"/>
  <c r="BA103" i="10"/>
  <c r="BG103" i="10"/>
  <c r="BF103" i="10"/>
  <c r="BB103" i="10"/>
  <c r="BC105" i="10"/>
  <c r="D116" i="10"/>
  <c r="L44" i="10"/>
  <c r="Q44" i="10"/>
  <c r="BF44" i="10" s="1"/>
  <c r="BB116" i="10"/>
  <c r="BA118" i="10"/>
  <c r="S118" i="10" s="1"/>
  <c r="BD118" i="10"/>
  <c r="BC118" i="10"/>
  <c r="BA119" i="10"/>
  <c r="AZ119" i="10"/>
  <c r="S119" i="10" s="1"/>
  <c r="BA126" i="10"/>
  <c r="S126" i="10" s="1"/>
  <c r="BD126" i="10"/>
  <c r="BC126" i="10"/>
  <c r="BA130" i="10"/>
  <c r="S130" i="10" s="1"/>
  <c r="BD130" i="10"/>
  <c r="BC130" i="10"/>
  <c r="BA131" i="10"/>
  <c r="AZ131" i="10"/>
  <c r="S131" i="10" s="1"/>
  <c r="BA134" i="10"/>
  <c r="S134" i="10" s="1"/>
  <c r="BD134" i="10"/>
  <c r="BC134" i="10"/>
  <c r="BA135" i="10"/>
  <c r="AZ135" i="10"/>
  <c r="S135" i="10" s="1"/>
  <c r="BA149" i="10"/>
  <c r="Q149" i="10" s="1"/>
  <c r="BE149" i="10"/>
  <c r="BA181" i="10"/>
  <c r="Q181" i="10" s="1"/>
  <c r="BE181" i="10"/>
  <c r="BE198" i="10"/>
  <c r="BD10" i="10"/>
  <c r="U10" i="10" s="1"/>
  <c r="BH10" i="10"/>
  <c r="BH11" i="10"/>
  <c r="BD14" i="10"/>
  <c r="U14" i="10" s="1"/>
  <c r="U18" i="10"/>
  <c r="BE19" i="10"/>
  <c r="BI21" i="10"/>
  <c r="BE21" i="10"/>
  <c r="U21" i="10" s="1"/>
  <c r="BF21" i="10"/>
  <c r="BK21" i="10"/>
  <c r="BE22" i="10"/>
  <c r="BK22" i="10"/>
  <c r="BI23" i="10"/>
  <c r="BC24" i="10"/>
  <c r="BH24" i="10"/>
  <c r="BJ26" i="10"/>
  <c r="BF26" i="10"/>
  <c r="BB26" i="10"/>
  <c r="BE26" i="10"/>
  <c r="BK26" i="10"/>
  <c r="BI27" i="10"/>
  <c r="BC28" i="10"/>
  <c r="BH28" i="10"/>
  <c r="BJ30" i="10"/>
  <c r="BF30" i="10"/>
  <c r="BB30" i="10"/>
  <c r="BE30" i="10"/>
  <c r="BK30" i="10"/>
  <c r="BK31" i="10"/>
  <c r="BJ42" i="10"/>
  <c r="BB42" i="10"/>
  <c r="W42" i="10" s="1"/>
  <c r="BG42" i="10"/>
  <c r="D44" i="10"/>
  <c r="V44" i="10"/>
  <c r="BI45" i="10"/>
  <c r="BE45" i="10"/>
  <c r="BG45" i="10"/>
  <c r="BB45" i="10"/>
  <c r="BG48" i="10"/>
  <c r="BB48" i="10"/>
  <c r="W48" i="10" s="1"/>
  <c r="BJ48" i="10"/>
  <c r="BE48" i="10"/>
  <c r="BG52" i="10"/>
  <c r="BB52" i="10"/>
  <c r="W52" i="10" s="1"/>
  <c r="BJ52" i="10"/>
  <c r="BE52" i="10"/>
  <c r="BA77" i="10"/>
  <c r="BF77" i="10"/>
  <c r="BB77" i="10"/>
  <c r="BG77" i="10"/>
  <c r="BD84" i="10"/>
  <c r="BF90" i="10"/>
  <c r="BB90" i="10"/>
  <c r="BG90" i="10"/>
  <c r="BA90" i="10"/>
  <c r="T90" i="10" s="1"/>
  <c r="BH90" i="10"/>
  <c r="BF92" i="10"/>
  <c r="BB92" i="10"/>
  <c r="BH92" i="10"/>
  <c r="BG92" i="10"/>
  <c r="BA92" i="10"/>
  <c r="T92" i="10" s="1"/>
  <c r="BA101" i="10"/>
  <c r="BH101" i="10"/>
  <c r="BD101" i="10"/>
  <c r="BG101" i="10"/>
  <c r="BF101" i="10"/>
  <c r="BD103" i="10"/>
  <c r="BC109" i="10"/>
  <c r="BA109" i="10"/>
  <c r="AZ109" i="10"/>
  <c r="BC119" i="10"/>
  <c r="BC123" i="10"/>
  <c r="BC127" i="10"/>
  <c r="BC131" i="10"/>
  <c r="BC135" i="10"/>
  <c r="Q156" i="10"/>
  <c r="BE163" i="10"/>
  <c r="BE172" i="10"/>
  <c r="BA172" i="10"/>
  <c r="Q172" i="10" s="1"/>
  <c r="Q188" i="10"/>
  <c r="BE195" i="10"/>
  <c r="BE200" i="10"/>
  <c r="BA200" i="10"/>
  <c r="Q200" i="10" s="1"/>
  <c r="BI36" i="10"/>
  <c r="BE36" i="10"/>
  <c r="BF36" i="10"/>
  <c r="BK36" i="10"/>
  <c r="BI46" i="10"/>
  <c r="BE46" i="10"/>
  <c r="BD51" i="10"/>
  <c r="BI51" i="10"/>
  <c r="BF80" i="10"/>
  <c r="BB80" i="10"/>
  <c r="T80" i="10" s="1"/>
  <c r="BD80" i="10"/>
  <c r="BH81" i="10"/>
  <c r="BD81" i="10"/>
  <c r="BF88" i="10"/>
  <c r="BB88" i="10"/>
  <c r="T88" i="10" s="1"/>
  <c r="BD88" i="10"/>
  <c r="BH89" i="10"/>
  <c r="BD89" i="10"/>
  <c r="BF96" i="10"/>
  <c r="BB96" i="10"/>
  <c r="T96" i="10" s="1"/>
  <c r="BD96" i="10"/>
  <c r="BB36" i="10"/>
  <c r="BJ41" i="10"/>
  <c r="BB41" i="10"/>
  <c r="W41" i="10" s="1"/>
  <c r="BE41" i="10"/>
  <c r="BI41" i="10"/>
  <c r="BG43" i="10"/>
  <c r="BB43" i="10"/>
  <c r="W43" i="10" s="1"/>
  <c r="BB46" i="10"/>
  <c r="W46" i="10" s="1"/>
  <c r="BG46" i="10"/>
  <c r="BD50" i="10"/>
  <c r="W50" i="10" s="1"/>
  <c r="BI50" i="10"/>
  <c r="BE51" i="10"/>
  <c r="BJ51" i="10"/>
  <c r="BH79" i="10"/>
  <c r="BD79" i="10"/>
  <c r="T79" i="10" s="1"/>
  <c r="BA81" i="10"/>
  <c r="BF81" i="10"/>
  <c r="BF86" i="10"/>
  <c r="BB86" i="10"/>
  <c r="T86" i="10" s="1"/>
  <c r="BD86" i="10"/>
  <c r="BH87" i="10"/>
  <c r="BD87" i="10"/>
  <c r="T87" i="10" s="1"/>
  <c r="BA89" i="10"/>
  <c r="T89" i="10" s="1"/>
  <c r="BF89" i="10"/>
  <c r="BF94" i="10"/>
  <c r="BB94" i="10"/>
  <c r="T94" i="10" s="1"/>
  <c r="BD94" i="10"/>
  <c r="BH95" i="10"/>
  <c r="BD95" i="10"/>
  <c r="T95" i="10" s="1"/>
  <c r="BB97" i="10"/>
  <c r="T97" i="10" s="1"/>
  <c r="BF97" i="10"/>
  <c r="BA99" i="10"/>
  <c r="BG99" i="10"/>
  <c r="BD99" i="10"/>
  <c r="S110" i="10"/>
  <c r="BC111" i="10"/>
  <c r="BA111" i="10"/>
  <c r="S114" i="10"/>
  <c r="BC115" i="10"/>
  <c r="BA115" i="10"/>
  <c r="S115" i="10" s="1"/>
  <c r="BC120" i="10"/>
  <c r="BC124" i="10"/>
  <c r="BC128" i="10"/>
  <c r="BC132" i="10"/>
  <c r="Q160" i="10"/>
  <c r="BA164" i="10"/>
  <c r="Q164" i="10" s="1"/>
  <c r="Q174" i="10"/>
  <c r="Q192" i="10"/>
  <c r="BA196" i="10"/>
  <c r="Q196" i="10" s="1"/>
  <c r="BB78" i="10"/>
  <c r="T78" i="10" s="1"/>
  <c r="BD110" i="10"/>
  <c r="BD112" i="10"/>
  <c r="BD114" i="10"/>
  <c r="BE116" i="10"/>
  <c r="BC117" i="10"/>
  <c r="BC121" i="10"/>
  <c r="BC125" i="10"/>
  <c r="BC129" i="10"/>
  <c r="BC133" i="10"/>
  <c r="BF200" i="10"/>
  <c r="BB201" i="10"/>
  <c r="BI43" i="11"/>
  <c r="BK44" i="11"/>
  <c r="BJ49" i="11"/>
  <c r="BB49" i="11"/>
  <c r="BG49" i="11"/>
  <c r="BE49" i="11"/>
  <c r="BG76" i="11"/>
  <c r="BH76" i="11"/>
  <c r="BD76" i="11"/>
  <c r="AZ76" i="11"/>
  <c r="BA81" i="11"/>
  <c r="BF81" i="11"/>
  <c r="BB81" i="11"/>
  <c r="BA89" i="11"/>
  <c r="T89" i="11" s="1"/>
  <c r="BF89" i="11"/>
  <c r="BB89" i="11"/>
  <c r="BF105" i="11"/>
  <c r="BB105" i="11"/>
  <c r="BG105" i="11"/>
  <c r="BH105" i="11"/>
  <c r="BA105" i="11"/>
  <c r="BD10" i="11"/>
  <c r="BH10" i="11"/>
  <c r="BH14" i="11"/>
  <c r="BC36" i="11"/>
  <c r="U36" i="11" s="1"/>
  <c r="BG42" i="11"/>
  <c r="BJ50" i="11"/>
  <c r="BB50" i="11"/>
  <c r="W50" i="11" s="1"/>
  <c r="BG50" i="11"/>
  <c r="BE50" i="11"/>
  <c r="BD54" i="11"/>
  <c r="BI54" i="11"/>
  <c r="BE54" i="11"/>
  <c r="W54" i="11" s="1"/>
  <c r="BG89" i="11"/>
  <c r="BF93" i="11"/>
  <c r="BB93" i="11"/>
  <c r="BG93" i="11"/>
  <c r="BA93" i="11"/>
  <c r="BF95" i="11"/>
  <c r="BB95" i="11"/>
  <c r="BG95" i="11"/>
  <c r="BA95" i="11"/>
  <c r="BH95" i="11"/>
  <c r="BD126" i="11"/>
  <c r="AZ126" i="11"/>
  <c r="S126" i="11" s="1"/>
  <c r="BA126" i="11"/>
  <c r="BD134" i="11"/>
  <c r="AZ134" i="11"/>
  <c r="S134" i="11" s="1"/>
  <c r="BA134" i="11"/>
  <c r="BF200" i="11"/>
  <c r="BB200" i="11"/>
  <c r="BB10" i="11"/>
  <c r="U10" i="11" s="1"/>
  <c r="BF10" i="11"/>
  <c r="BD11" i="11"/>
  <c r="U11" i="11" s="1"/>
  <c r="BB12" i="11"/>
  <c r="U12" i="11" s="1"/>
  <c r="BF12" i="11"/>
  <c r="BD13" i="11"/>
  <c r="U13" i="11" s="1"/>
  <c r="BD14" i="11"/>
  <c r="U14" i="11" s="1"/>
  <c r="D37" i="11"/>
  <c r="BF18" i="11"/>
  <c r="BF19" i="11"/>
  <c r="BF20" i="11"/>
  <c r="BH21" i="11"/>
  <c r="BE22" i="11"/>
  <c r="BI22" i="11"/>
  <c r="BE36" i="11"/>
  <c r="BJ36" i="11"/>
  <c r="BJ48" i="11"/>
  <c r="BB48" i="11"/>
  <c r="BG48" i="11"/>
  <c r="BE48" i="11"/>
  <c r="BD49" i="11"/>
  <c r="BI49" i="11"/>
  <c r="BJ52" i="11"/>
  <c r="BB52" i="11"/>
  <c r="BG52" i="11"/>
  <c r="BE52" i="11"/>
  <c r="BD53" i="11"/>
  <c r="BG54" i="11"/>
  <c r="BD81" i="11"/>
  <c r="BA83" i="11"/>
  <c r="BF83" i="11"/>
  <c r="BB83" i="11"/>
  <c r="T84" i="11"/>
  <c r="BD89" i="11"/>
  <c r="BA91" i="11"/>
  <c r="BF91" i="11"/>
  <c r="BB91" i="11"/>
  <c r="BD93" i="11"/>
  <c r="BA101" i="11"/>
  <c r="BF101" i="11"/>
  <c r="BB101" i="11"/>
  <c r="BH101" i="11"/>
  <c r="BD101" i="11"/>
  <c r="BG101" i="11"/>
  <c r="BD105" i="11"/>
  <c r="BC126" i="11"/>
  <c r="BC134" i="11"/>
  <c r="BA155" i="11"/>
  <c r="Q155" i="11" s="1"/>
  <c r="BE155" i="11"/>
  <c r="BA171" i="11"/>
  <c r="Q171" i="11" s="1"/>
  <c r="BE171" i="11"/>
  <c r="BA189" i="11"/>
  <c r="Q189" i="11" s="1"/>
  <c r="BE189" i="11"/>
  <c r="BG43" i="11"/>
  <c r="BB43" i="11"/>
  <c r="W43" i="11" s="1"/>
  <c r="BJ53" i="11"/>
  <c r="BB53" i="11"/>
  <c r="BG53" i="11"/>
  <c r="BE53" i="11"/>
  <c r="BD12" i="11"/>
  <c r="BH12" i="11"/>
  <c r="BI42" i="11"/>
  <c r="BE42" i="11"/>
  <c r="BJ42" i="11"/>
  <c r="BB42" i="11"/>
  <c r="BK54" i="11"/>
  <c r="BA76" i="11"/>
  <c r="T76" i="11" s="1"/>
  <c r="BF76" i="11"/>
  <c r="BA79" i="11"/>
  <c r="BF79" i="11"/>
  <c r="BB79" i="11"/>
  <c r="BG81" i="11"/>
  <c r="BA87" i="11"/>
  <c r="BF87" i="11"/>
  <c r="BB87" i="11"/>
  <c r="BH93" i="11"/>
  <c r="S118" i="11"/>
  <c r="BD132" i="11"/>
  <c r="AZ132" i="11"/>
  <c r="S132" i="11" s="1"/>
  <c r="BA132" i="11"/>
  <c r="BC132" i="11"/>
  <c r="BE10" i="11"/>
  <c r="BI10" i="11"/>
  <c r="BE12" i="11"/>
  <c r="BE18" i="11"/>
  <c r="BK18" i="11"/>
  <c r="BE19" i="11"/>
  <c r="U19" i="11" s="1"/>
  <c r="BE20" i="11"/>
  <c r="U20" i="11" s="1"/>
  <c r="BC21" i="11"/>
  <c r="U21" i="11" s="1"/>
  <c r="BC22" i="11"/>
  <c r="BH35" i="11"/>
  <c r="BI36" i="11"/>
  <c r="BI41" i="11"/>
  <c r="BE41" i="11"/>
  <c r="BJ41" i="11"/>
  <c r="BB41" i="11"/>
  <c r="BG41" i="11"/>
  <c r="BE43" i="11"/>
  <c r="D44" i="11"/>
  <c r="W45" i="11"/>
  <c r="BD48" i="11"/>
  <c r="BI48" i="11"/>
  <c r="BJ51" i="11"/>
  <c r="BB51" i="11"/>
  <c r="BG51" i="11"/>
  <c r="BE51" i="11"/>
  <c r="BD52" i="11"/>
  <c r="BI52" i="11"/>
  <c r="BB76" i="11"/>
  <c r="BA77" i="11"/>
  <c r="T77" i="11" s="1"/>
  <c r="BF77" i="11"/>
  <c r="BB77" i="11"/>
  <c r="T78" i="11"/>
  <c r="BG79" i="11"/>
  <c r="BH81" i="11"/>
  <c r="BD83" i="11"/>
  <c r="BA85" i="11"/>
  <c r="BF85" i="11"/>
  <c r="BB85" i="11"/>
  <c r="T86" i="11"/>
  <c r="BG87" i="11"/>
  <c r="BH89" i="11"/>
  <c r="BD91" i="11"/>
  <c r="BH94" i="11"/>
  <c r="BD94" i="11"/>
  <c r="BF94" i="11"/>
  <c r="BA94" i="11"/>
  <c r="T94" i="11" s="1"/>
  <c r="BG94" i="11"/>
  <c r="BB94" i="11"/>
  <c r="BG96" i="11"/>
  <c r="BH96" i="11"/>
  <c r="BD96" i="11"/>
  <c r="BB96" i="11"/>
  <c r="T96" i="11" s="1"/>
  <c r="BF96" i="11"/>
  <c r="BA103" i="11"/>
  <c r="T103" i="11" s="1"/>
  <c r="BF103" i="11"/>
  <c r="BB103" i="11"/>
  <c r="BG103" i="11"/>
  <c r="BH103" i="11"/>
  <c r="BA151" i="11"/>
  <c r="Q151" i="11" s="1"/>
  <c r="BE151" i="11"/>
  <c r="Q153" i="11"/>
  <c r="BA167" i="11"/>
  <c r="Q167" i="11" s="1"/>
  <c r="BE167" i="11"/>
  <c r="Q169" i="11"/>
  <c r="Q180" i="11"/>
  <c r="BA183" i="11"/>
  <c r="Q183" i="11" s="1"/>
  <c r="BE183" i="11"/>
  <c r="BA191" i="11"/>
  <c r="Q191" i="11" s="1"/>
  <c r="BE191" i="11"/>
  <c r="T92" i="11"/>
  <c r="BA99" i="11"/>
  <c r="BF99" i="11"/>
  <c r="BB99" i="11"/>
  <c r="T100" i="11"/>
  <c r="BC109" i="11"/>
  <c r="BD109" i="11"/>
  <c r="AZ109" i="11"/>
  <c r="S109" i="11" s="1"/>
  <c r="BC110" i="11"/>
  <c r="BD110" i="11"/>
  <c r="AZ110" i="11"/>
  <c r="S110" i="11" s="1"/>
  <c r="BC111" i="11"/>
  <c r="BD111" i="11"/>
  <c r="AZ111" i="11"/>
  <c r="S111" i="11" s="1"/>
  <c r="BC112" i="11"/>
  <c r="BD112" i="11"/>
  <c r="AZ112" i="11"/>
  <c r="S112" i="11" s="1"/>
  <c r="BC113" i="11"/>
  <c r="BD113" i="11"/>
  <c r="AZ113" i="11"/>
  <c r="S113" i="11" s="1"/>
  <c r="BC114" i="11"/>
  <c r="BD114" i="11"/>
  <c r="AZ114" i="11"/>
  <c r="S114" i="11" s="1"/>
  <c r="BC115" i="11"/>
  <c r="BD115" i="11"/>
  <c r="AZ115" i="11"/>
  <c r="S115" i="11" s="1"/>
  <c r="BE116" i="11"/>
  <c r="BB116" i="11"/>
  <c r="AZ116" i="11"/>
  <c r="S116" i="11" s="1"/>
  <c r="BD130" i="11"/>
  <c r="AZ130" i="11"/>
  <c r="BA130" i="11"/>
  <c r="BA147" i="11"/>
  <c r="Q147" i="11" s="1"/>
  <c r="BE147" i="11"/>
  <c r="Q149" i="11"/>
  <c r="BA163" i="11"/>
  <c r="Q163" i="11" s="1"/>
  <c r="BE163" i="11"/>
  <c r="Q165" i="11"/>
  <c r="Q176" i="11"/>
  <c r="BA179" i="11"/>
  <c r="Q179" i="11" s="1"/>
  <c r="BE179" i="11"/>
  <c r="Q194" i="11"/>
  <c r="BA201" i="11"/>
  <c r="BE201" i="11"/>
  <c r="BH92" i="11"/>
  <c r="BD92" i="11"/>
  <c r="BA97" i="11"/>
  <c r="BF97" i="11"/>
  <c r="BB97" i="11"/>
  <c r="BD99" i="11"/>
  <c r="BD128" i="11"/>
  <c r="AZ128" i="11"/>
  <c r="S128" i="11" s="1"/>
  <c r="BA128" i="11"/>
  <c r="BC130" i="11"/>
  <c r="Q145" i="11"/>
  <c r="BA159" i="11"/>
  <c r="Q159" i="11" s="1"/>
  <c r="BE159" i="11"/>
  <c r="Q161" i="11"/>
  <c r="Q172" i="11"/>
  <c r="BA175" i="11"/>
  <c r="Q175" i="11" s="1"/>
  <c r="BE175" i="11"/>
  <c r="Q186" i="11"/>
  <c r="BA197" i="11"/>
  <c r="Q197" i="11" s="1"/>
  <c r="BE197" i="11"/>
  <c r="BA198" i="11"/>
  <c r="BB201" i="11"/>
  <c r="BD98" i="11"/>
  <c r="T98" i="11" s="1"/>
  <c r="BH98" i="11"/>
  <c r="BD100" i="11"/>
  <c r="BH100" i="11"/>
  <c r="BD102" i="11"/>
  <c r="T102" i="11" s="1"/>
  <c r="BH102" i="11"/>
  <c r="BD104" i="11"/>
  <c r="T104" i="11" s="1"/>
  <c r="BH104" i="11"/>
  <c r="Q192" i="11"/>
  <c r="D200" i="11"/>
  <c r="D229" i="11"/>
  <c r="BA124" i="11"/>
  <c r="S124" i="11" s="1"/>
  <c r="BD125" i="11"/>
  <c r="AZ125" i="11"/>
  <c r="S125" i="11" s="1"/>
  <c r="BC125" i="11"/>
  <c r="BD127" i="11"/>
  <c r="AZ127" i="11"/>
  <c r="S127" i="11" s="1"/>
  <c r="BC127" i="11"/>
  <c r="BD129" i="11"/>
  <c r="AZ129" i="11"/>
  <c r="S129" i="11" s="1"/>
  <c r="BC129" i="11"/>
  <c r="BD131" i="11"/>
  <c r="AZ131" i="11"/>
  <c r="S131" i="11" s="1"/>
  <c r="BC131" i="11"/>
  <c r="BD133" i="11"/>
  <c r="AZ133" i="11"/>
  <c r="S133" i="11" s="1"/>
  <c r="BC133" i="11"/>
  <c r="BD135" i="11"/>
  <c r="AZ135" i="11"/>
  <c r="S135" i="11" s="1"/>
  <c r="BC135" i="11"/>
  <c r="BE187" i="11"/>
  <c r="Q190" i="11"/>
  <c r="BE195" i="11"/>
  <c r="BB198" i="11"/>
  <c r="BF11" i="12"/>
  <c r="BB11" i="12"/>
  <c r="BI11" i="12"/>
  <c r="BE11" i="12"/>
  <c r="BH11" i="12"/>
  <c r="BG37" i="12"/>
  <c r="BD37" i="12"/>
  <c r="BK44" i="12"/>
  <c r="BF44" i="12"/>
  <c r="BI51" i="12"/>
  <c r="BJ51" i="12"/>
  <c r="BB51" i="12"/>
  <c r="BD51" i="12"/>
  <c r="BG51" i="12"/>
  <c r="BJ49" i="12"/>
  <c r="BB49" i="12"/>
  <c r="BD49" i="12"/>
  <c r="BG49" i="12"/>
  <c r="BG54" i="12"/>
  <c r="BD54" i="12"/>
  <c r="BJ54" i="12"/>
  <c r="BB54" i="12"/>
  <c r="BI54" i="12"/>
  <c r="BE54" i="12"/>
  <c r="BD11" i="12"/>
  <c r="BI13" i="12"/>
  <c r="BF13" i="12"/>
  <c r="BB13" i="12"/>
  <c r="U13" i="12" s="1"/>
  <c r="BE13" i="12"/>
  <c r="BH13" i="12"/>
  <c r="D37" i="12"/>
  <c r="BK18" i="12"/>
  <c r="BE18" i="12"/>
  <c r="U18" i="12" s="1"/>
  <c r="BJ18" i="12"/>
  <c r="BK19" i="12"/>
  <c r="BE19" i="12"/>
  <c r="U19" i="12" s="1"/>
  <c r="BJ19" i="12"/>
  <c r="BK20" i="12"/>
  <c r="BE20" i="12"/>
  <c r="U20" i="12" s="1"/>
  <c r="BJ20" i="12"/>
  <c r="BK21" i="12"/>
  <c r="BC21" i="12"/>
  <c r="BJ21" i="12"/>
  <c r="BF21" i="12"/>
  <c r="BB21" i="12"/>
  <c r="BI21" i="12"/>
  <c r="BE21" i="12"/>
  <c r="BH22" i="12"/>
  <c r="BC22" i="12"/>
  <c r="BK22" i="12"/>
  <c r="BB22" i="12"/>
  <c r="U22" i="12" s="1"/>
  <c r="BJ22" i="12"/>
  <c r="BF22" i="12"/>
  <c r="BG44" i="12"/>
  <c r="BI44" i="12"/>
  <c r="BB44" i="12"/>
  <c r="W44" i="12" s="1"/>
  <c r="BE44" i="12"/>
  <c r="BD44" i="12"/>
  <c r="BI49" i="12"/>
  <c r="BI53" i="12"/>
  <c r="BE53" i="12"/>
  <c r="BJ53" i="12"/>
  <c r="BB53" i="12"/>
  <c r="W53" i="12" s="1"/>
  <c r="BH83" i="12"/>
  <c r="BD83" i="12"/>
  <c r="BA83" i="12"/>
  <c r="BF83" i="12"/>
  <c r="BH91" i="12"/>
  <c r="BD91" i="12"/>
  <c r="BA91" i="12"/>
  <c r="BF91" i="12"/>
  <c r="BH99" i="12"/>
  <c r="BD99" i="12"/>
  <c r="BA99" i="12"/>
  <c r="BF99" i="12"/>
  <c r="BG105" i="12"/>
  <c r="BF105" i="12"/>
  <c r="BA105" i="12"/>
  <c r="BD113" i="12"/>
  <c r="AZ113" i="12"/>
  <c r="S113" i="12" s="1"/>
  <c r="BA113" i="12"/>
  <c r="BH81" i="12"/>
  <c r="BD81" i="12"/>
  <c r="BA81" i="12"/>
  <c r="BF81" i="12"/>
  <c r="BG83" i="12"/>
  <c r="BH89" i="12"/>
  <c r="BD89" i="12"/>
  <c r="BA89" i="12"/>
  <c r="BF89" i="12"/>
  <c r="BG91" i="12"/>
  <c r="BB99" i="12"/>
  <c r="BD115" i="12"/>
  <c r="AZ115" i="12"/>
  <c r="S115" i="12" s="1"/>
  <c r="BA115" i="12"/>
  <c r="BD10" i="12"/>
  <c r="U10" i="12" s="1"/>
  <c r="BH10" i="12"/>
  <c r="BD12" i="12"/>
  <c r="U12" i="12" s="1"/>
  <c r="BH12" i="12"/>
  <c r="BH14" i="12"/>
  <c r="BD41" i="12"/>
  <c r="W41" i="12" s="1"/>
  <c r="BD42" i="12"/>
  <c r="W42" i="12" s="1"/>
  <c r="BJ48" i="12"/>
  <c r="BB48" i="12"/>
  <c r="BE48" i="12"/>
  <c r="BI48" i="12"/>
  <c r="BJ50" i="12"/>
  <c r="BB50" i="12"/>
  <c r="BE50" i="12"/>
  <c r="BI50" i="12"/>
  <c r="BD53" i="12"/>
  <c r="T76" i="12"/>
  <c r="BH79" i="12"/>
  <c r="BD79" i="12"/>
  <c r="BA79" i="12"/>
  <c r="BF79" i="12"/>
  <c r="BB81" i="12"/>
  <c r="BG81" i="12"/>
  <c r="BH87" i="12"/>
  <c r="BD87" i="12"/>
  <c r="BA87" i="12"/>
  <c r="T87" i="12" s="1"/>
  <c r="BF87" i="12"/>
  <c r="BB89" i="12"/>
  <c r="BG89" i="12"/>
  <c r="BH95" i="12"/>
  <c r="BD95" i="12"/>
  <c r="BA95" i="12"/>
  <c r="BF95" i="12"/>
  <c r="BB97" i="12"/>
  <c r="BB105" i="12"/>
  <c r="BD109" i="12"/>
  <c r="AZ109" i="12"/>
  <c r="BA109" i="12"/>
  <c r="BC113" i="12"/>
  <c r="BA144" i="12"/>
  <c r="Q144" i="12" s="1"/>
  <c r="BE144" i="12"/>
  <c r="BA150" i="12"/>
  <c r="Q150" i="12" s="1"/>
  <c r="BE150" i="12"/>
  <c r="BA152" i="12"/>
  <c r="Q152" i="12" s="1"/>
  <c r="BE152" i="12"/>
  <c r="BA158" i="12"/>
  <c r="Q158" i="12" s="1"/>
  <c r="BE158" i="12"/>
  <c r="BA160" i="12"/>
  <c r="Q160" i="12" s="1"/>
  <c r="BE160" i="12"/>
  <c r="BA166" i="12"/>
  <c r="Q166" i="12" s="1"/>
  <c r="BE166" i="12"/>
  <c r="BA168" i="12"/>
  <c r="Q168" i="12" s="1"/>
  <c r="BE168" i="12"/>
  <c r="BA174" i="12"/>
  <c r="Q174" i="12" s="1"/>
  <c r="BE174" i="12"/>
  <c r="BA176" i="12"/>
  <c r="Q176" i="12" s="1"/>
  <c r="BE176" i="12"/>
  <c r="BA182" i="12"/>
  <c r="Q182" i="12" s="1"/>
  <c r="BE182" i="12"/>
  <c r="BA184" i="12"/>
  <c r="Q184" i="12" s="1"/>
  <c r="BE184" i="12"/>
  <c r="BA190" i="12"/>
  <c r="Q190" i="12" s="1"/>
  <c r="BE190" i="12"/>
  <c r="BA192" i="12"/>
  <c r="Q192" i="12" s="1"/>
  <c r="BE192" i="12"/>
  <c r="BA198" i="12"/>
  <c r="Q198" i="12" s="1"/>
  <c r="BE198" i="12"/>
  <c r="BE200" i="12"/>
  <c r="BG53" i="12"/>
  <c r="BF200" i="12"/>
  <c r="BB200" i="12"/>
  <c r="Q200" i="12" s="1"/>
  <c r="BI52" i="12"/>
  <c r="BE52" i="12"/>
  <c r="BJ52" i="12"/>
  <c r="BB52" i="12"/>
  <c r="BG52" i="12"/>
  <c r="BB83" i="12"/>
  <c r="BB91" i="12"/>
  <c r="BH97" i="12"/>
  <c r="BD97" i="12"/>
  <c r="BA97" i="12"/>
  <c r="BF97" i="12"/>
  <c r="BG99" i="12"/>
  <c r="BH105" i="12"/>
  <c r="BD116" i="12"/>
  <c r="AZ116" i="12"/>
  <c r="S116" i="12" s="1"/>
  <c r="BE10" i="12"/>
  <c r="BI10" i="12"/>
  <c r="BE12" i="12"/>
  <c r="BE41" i="12"/>
  <c r="BE42" i="12"/>
  <c r="BD52" i="12"/>
  <c r="BH77" i="12"/>
  <c r="BD77" i="12"/>
  <c r="BA77" i="12"/>
  <c r="BF77" i="12"/>
  <c r="BB79" i="12"/>
  <c r="BG79" i="12"/>
  <c r="BH85" i="12"/>
  <c r="BD85" i="12"/>
  <c r="BA85" i="12"/>
  <c r="T85" i="12" s="1"/>
  <c r="BF85" i="12"/>
  <c r="BB87" i="12"/>
  <c r="BG87" i="12"/>
  <c r="BH93" i="12"/>
  <c r="BD93" i="12"/>
  <c r="BA93" i="12"/>
  <c r="BF93" i="12"/>
  <c r="BB95" i="12"/>
  <c r="BG95" i="12"/>
  <c r="BH101" i="12"/>
  <c r="BD101" i="12"/>
  <c r="BA101" i="12"/>
  <c r="T101" i="12" s="1"/>
  <c r="BF101" i="12"/>
  <c r="BD105" i="12"/>
  <c r="BD111" i="12"/>
  <c r="AZ111" i="12"/>
  <c r="BA111" i="12"/>
  <c r="BC115" i="12"/>
  <c r="BA116" i="12"/>
  <c r="BE201" i="12"/>
  <c r="BA201" i="12"/>
  <c r="Q201" i="12" s="1"/>
  <c r="BH54" i="12"/>
  <c r="BG76" i="12"/>
  <c r="BH102" i="12"/>
  <c r="BD102" i="12"/>
  <c r="T102" i="12" s="1"/>
  <c r="BF103" i="12"/>
  <c r="BB103" i="12"/>
  <c r="BD103" i="12"/>
  <c r="BH104" i="12"/>
  <c r="BD104" i="12"/>
  <c r="T104" i="12" s="1"/>
  <c r="BD110" i="12"/>
  <c r="AZ110" i="12"/>
  <c r="S110" i="12" s="1"/>
  <c r="BC110" i="12"/>
  <c r="BD112" i="12"/>
  <c r="AZ112" i="12"/>
  <c r="S112" i="12" s="1"/>
  <c r="BC112" i="12"/>
  <c r="BD114" i="12"/>
  <c r="AZ114" i="12"/>
  <c r="S114" i="12" s="1"/>
  <c r="BC114" i="12"/>
  <c r="BB116" i="12"/>
  <c r="BE116" i="12"/>
  <c r="Q148" i="12"/>
  <c r="Q156" i="12"/>
  <c r="Q164" i="12"/>
  <c r="Q172" i="12"/>
  <c r="Q180" i="12"/>
  <c r="Q188" i="12"/>
  <c r="Q196" i="12"/>
  <c r="BF198" i="12"/>
  <c r="D199" i="12"/>
  <c r="BB76" i="12"/>
  <c r="Q146" i="12"/>
  <c r="Q154" i="12"/>
  <c r="Q162" i="12"/>
  <c r="Q170" i="12"/>
  <c r="Q178" i="12"/>
  <c r="Q186" i="12"/>
  <c r="Q194" i="12"/>
  <c r="D44" i="13"/>
  <c r="BJ26" i="13"/>
  <c r="BF26" i="13"/>
  <c r="BB26" i="13"/>
  <c r="BH26" i="13"/>
  <c r="BC26" i="13"/>
  <c r="BI26" i="13"/>
  <c r="BJ46" i="13"/>
  <c r="BB46" i="13"/>
  <c r="BD46" i="13"/>
  <c r="BG46" i="13"/>
  <c r="BH94" i="13"/>
  <c r="BD94" i="13"/>
  <c r="BA94" i="13"/>
  <c r="BG94" i="13"/>
  <c r="BB94" i="13"/>
  <c r="M44" i="13"/>
  <c r="D116" i="13"/>
  <c r="BI21" i="13"/>
  <c r="BE21" i="13"/>
  <c r="BH21" i="13"/>
  <c r="BC21" i="13"/>
  <c r="BB21" i="13"/>
  <c r="BJ21" i="13"/>
  <c r="BK26" i="13"/>
  <c r="BK33" i="13"/>
  <c r="BE41" i="13"/>
  <c r="BF10" i="13"/>
  <c r="BB10" i="13"/>
  <c r="BI10" i="13"/>
  <c r="BE10" i="13"/>
  <c r="BH10" i="13"/>
  <c r="BI13" i="13"/>
  <c r="BE13" i="13"/>
  <c r="BD13" i="13"/>
  <c r="U13" i="13" s="1"/>
  <c r="BH13" i="13"/>
  <c r="BF21" i="13"/>
  <c r="BJ29" i="13"/>
  <c r="BF29" i="13"/>
  <c r="BB29" i="13"/>
  <c r="U29" i="13" s="1"/>
  <c r="BI29" i="13"/>
  <c r="BH29" i="13"/>
  <c r="BC29" i="13"/>
  <c r="BE46" i="13"/>
  <c r="W52" i="13"/>
  <c r="BH76" i="13"/>
  <c r="BD76" i="13"/>
  <c r="AZ76" i="13"/>
  <c r="BA76" i="13"/>
  <c r="T76" i="13" s="1"/>
  <c r="BG76" i="13"/>
  <c r="BB76" i="13"/>
  <c r="BF76" i="13"/>
  <c r="BH78" i="13"/>
  <c r="BD78" i="13"/>
  <c r="BA78" i="13"/>
  <c r="BB78" i="13"/>
  <c r="BG78" i="13"/>
  <c r="BF94" i="13"/>
  <c r="BD114" i="13"/>
  <c r="AZ114" i="13"/>
  <c r="BA114" i="13"/>
  <c r="BC114" i="13"/>
  <c r="BF18" i="13"/>
  <c r="BK18" i="13"/>
  <c r="BE18" i="13"/>
  <c r="U18" i="13" s="1"/>
  <c r="BJ33" i="13"/>
  <c r="BF33" i="13"/>
  <c r="BB33" i="13"/>
  <c r="U33" i="13" s="1"/>
  <c r="BI33" i="13"/>
  <c r="BH33" i="13"/>
  <c r="BC33" i="13"/>
  <c r="BA154" i="13"/>
  <c r="Q154" i="13" s="1"/>
  <c r="BE154" i="13"/>
  <c r="BA156" i="13"/>
  <c r="Q156" i="13" s="1"/>
  <c r="BE156" i="13"/>
  <c r="U11" i="13"/>
  <c r="BJ30" i="13"/>
  <c r="BF30" i="13"/>
  <c r="BB30" i="13"/>
  <c r="U30" i="13" s="1"/>
  <c r="BH30" i="13"/>
  <c r="BC30" i="13"/>
  <c r="BI30" i="13"/>
  <c r="D37" i="13"/>
  <c r="BG41" i="13"/>
  <c r="BB41" i="13"/>
  <c r="BH86" i="13"/>
  <c r="BD86" i="13"/>
  <c r="BA86" i="13"/>
  <c r="BG86" i="13"/>
  <c r="BB86" i="13"/>
  <c r="BA200" i="13"/>
  <c r="Q200" i="13" s="1"/>
  <c r="BE200" i="13"/>
  <c r="BK21" i="13"/>
  <c r="BJ25" i="13"/>
  <c r="BF25" i="13"/>
  <c r="BB25" i="13"/>
  <c r="BI25" i="13"/>
  <c r="BH25" i="13"/>
  <c r="BC25" i="13"/>
  <c r="BE26" i="13"/>
  <c r="BK30" i="13"/>
  <c r="BJ34" i="13"/>
  <c r="BF34" i="13"/>
  <c r="BB34" i="13"/>
  <c r="BH34" i="13"/>
  <c r="BC34" i="13"/>
  <c r="BI34" i="13"/>
  <c r="BG37" i="13"/>
  <c r="BD37" i="13"/>
  <c r="BI46" i="13"/>
  <c r="W48" i="13"/>
  <c r="BF54" i="13"/>
  <c r="BK54" i="13"/>
  <c r="BH102" i="13"/>
  <c r="BD102" i="13"/>
  <c r="BF102" i="13"/>
  <c r="BA102" i="13"/>
  <c r="BB102" i="13"/>
  <c r="BA186" i="13"/>
  <c r="Q186" i="13" s="1"/>
  <c r="BE186" i="13"/>
  <c r="BA188" i="13"/>
  <c r="Q188" i="13" s="1"/>
  <c r="BE188" i="13"/>
  <c r="BH92" i="13"/>
  <c r="BD92" i="13"/>
  <c r="BA92" i="13"/>
  <c r="T92" i="13" s="1"/>
  <c r="BF92" i="13"/>
  <c r="BH100" i="13"/>
  <c r="BD100" i="13"/>
  <c r="BA100" i="13"/>
  <c r="BF100" i="13"/>
  <c r="BF103" i="13"/>
  <c r="BB103" i="13"/>
  <c r="BG103" i="13"/>
  <c r="BA103" i="13"/>
  <c r="T103" i="13" s="1"/>
  <c r="BH103" i="13"/>
  <c r="BA162" i="13"/>
  <c r="Q162" i="13" s="1"/>
  <c r="BE162" i="13"/>
  <c r="BA164" i="13"/>
  <c r="Q164" i="13" s="1"/>
  <c r="BE164" i="13"/>
  <c r="BA194" i="13"/>
  <c r="Q194" i="13" s="1"/>
  <c r="BE194" i="13"/>
  <c r="BA196" i="13"/>
  <c r="Q196" i="13" s="1"/>
  <c r="BE196" i="13"/>
  <c r="BD12" i="13"/>
  <c r="BH12" i="13"/>
  <c r="BJ22" i="13"/>
  <c r="BF22" i="13"/>
  <c r="BJ23" i="13"/>
  <c r="BF23" i="13"/>
  <c r="BB23" i="13"/>
  <c r="U23" i="13" s="1"/>
  <c r="BE23" i="13"/>
  <c r="BK23" i="13"/>
  <c r="BJ27" i="13"/>
  <c r="BF27" i="13"/>
  <c r="BB27" i="13"/>
  <c r="BE27" i="13"/>
  <c r="BK27" i="13"/>
  <c r="BJ31" i="13"/>
  <c r="BF31" i="13"/>
  <c r="BB31" i="13"/>
  <c r="BE31" i="13"/>
  <c r="BK31" i="13"/>
  <c r="BJ35" i="13"/>
  <c r="BF35" i="13"/>
  <c r="BB35" i="13"/>
  <c r="BE35" i="13"/>
  <c r="BK35" i="13"/>
  <c r="BI43" i="13"/>
  <c r="BD43" i="13"/>
  <c r="W43" i="13" s="1"/>
  <c r="BJ45" i="13"/>
  <c r="BB45" i="13"/>
  <c r="W45" i="13" s="1"/>
  <c r="BE45" i="13"/>
  <c r="BI45" i="13"/>
  <c r="D54" i="13"/>
  <c r="BH82" i="13"/>
  <c r="BD82" i="13"/>
  <c r="BA82" i="13"/>
  <c r="T82" i="13" s="1"/>
  <c r="BF82" i="13"/>
  <c r="BB84" i="13"/>
  <c r="BH90" i="13"/>
  <c r="BD90" i="13"/>
  <c r="BA90" i="13"/>
  <c r="T90" i="13" s="1"/>
  <c r="BF90" i="13"/>
  <c r="BB92" i="13"/>
  <c r="BG92" i="13"/>
  <c r="BH98" i="13"/>
  <c r="BD98" i="13"/>
  <c r="BA98" i="13"/>
  <c r="BF98" i="13"/>
  <c r="BB100" i="13"/>
  <c r="BG100" i="13"/>
  <c r="BH104" i="13"/>
  <c r="BD104" i="13"/>
  <c r="BF104" i="13"/>
  <c r="BA104" i="13"/>
  <c r="T104" i="13" s="1"/>
  <c r="BG104" i="13"/>
  <c r="BB104" i="13"/>
  <c r="BD110" i="13"/>
  <c r="AZ110" i="13"/>
  <c r="S110" i="13" s="1"/>
  <c r="BA110" i="13"/>
  <c r="S120" i="13"/>
  <c r="S124" i="13"/>
  <c r="S128" i="13"/>
  <c r="S132" i="13"/>
  <c r="BA170" i="13"/>
  <c r="Q170" i="13" s="1"/>
  <c r="BE170" i="13"/>
  <c r="BA172" i="13"/>
  <c r="Q172" i="13" s="1"/>
  <c r="BE172" i="13"/>
  <c r="BE199" i="13"/>
  <c r="BA199" i="13"/>
  <c r="Q199" i="13" s="1"/>
  <c r="BH84" i="13"/>
  <c r="BD84" i="13"/>
  <c r="BA84" i="13"/>
  <c r="BF84" i="13"/>
  <c r="BG105" i="13"/>
  <c r="BH105" i="13"/>
  <c r="BB105" i="13"/>
  <c r="T105" i="13" s="1"/>
  <c r="BD105" i="13"/>
  <c r="BI11" i="13"/>
  <c r="BE11" i="13"/>
  <c r="BF11" i="13"/>
  <c r="BE12" i="13"/>
  <c r="U12" i="13" s="1"/>
  <c r="BI14" i="13"/>
  <c r="U20" i="13"/>
  <c r="BB22" i="13"/>
  <c r="BH22" i="13"/>
  <c r="BJ24" i="13"/>
  <c r="BF24" i="13"/>
  <c r="BB24" i="13"/>
  <c r="BE24" i="13"/>
  <c r="BK24" i="13"/>
  <c r="BJ28" i="13"/>
  <c r="BF28" i="13"/>
  <c r="BB28" i="13"/>
  <c r="U28" i="13" s="1"/>
  <c r="BE28" i="13"/>
  <c r="BK28" i="13"/>
  <c r="BJ32" i="13"/>
  <c r="BF32" i="13"/>
  <c r="BB32" i="13"/>
  <c r="BE32" i="13"/>
  <c r="BK32" i="13"/>
  <c r="BJ36" i="13"/>
  <c r="BF36" i="13"/>
  <c r="BB36" i="13"/>
  <c r="BE36" i="13"/>
  <c r="BK36" i="13"/>
  <c r="BD42" i="13"/>
  <c r="W42" i="13" s="1"/>
  <c r="BI42" i="13"/>
  <c r="BG43" i="13"/>
  <c r="S44" i="13"/>
  <c r="BH80" i="13"/>
  <c r="BD80" i="13"/>
  <c r="BA80" i="13"/>
  <c r="T80" i="13" s="1"/>
  <c r="BF80" i="13"/>
  <c r="BH88" i="13"/>
  <c r="BD88" i="13"/>
  <c r="BA88" i="13"/>
  <c r="T88" i="13" s="1"/>
  <c r="BF88" i="13"/>
  <c r="BH96" i="13"/>
  <c r="BD96" i="13"/>
  <c r="BA96" i="13"/>
  <c r="T96" i="13" s="1"/>
  <c r="BF96" i="13"/>
  <c r="BD103" i="13"/>
  <c r="BD112" i="13"/>
  <c r="AZ112" i="13"/>
  <c r="BA112" i="13"/>
  <c r="BE116" i="13"/>
  <c r="S119" i="13"/>
  <c r="S123" i="13"/>
  <c r="S127" i="13"/>
  <c r="S131" i="13"/>
  <c r="BA146" i="13"/>
  <c r="Q146" i="13" s="1"/>
  <c r="BE146" i="13"/>
  <c r="BA148" i="13"/>
  <c r="Q148" i="13" s="1"/>
  <c r="BE148" i="13"/>
  <c r="BA178" i="13"/>
  <c r="Q178" i="13" s="1"/>
  <c r="BE178" i="13"/>
  <c r="BA180" i="13"/>
  <c r="Q180" i="13" s="1"/>
  <c r="BE180" i="13"/>
  <c r="BF198" i="13"/>
  <c r="BB198" i="13"/>
  <c r="Q198" i="13" s="1"/>
  <c r="BD109" i="13"/>
  <c r="AZ109" i="13"/>
  <c r="S109" i="13" s="1"/>
  <c r="BC109" i="13"/>
  <c r="BD111" i="13"/>
  <c r="AZ111" i="13"/>
  <c r="S111" i="13" s="1"/>
  <c r="BC111" i="13"/>
  <c r="BD113" i="13"/>
  <c r="AZ113" i="13"/>
  <c r="S113" i="13" s="1"/>
  <c r="BC113" i="13"/>
  <c r="BD115" i="13"/>
  <c r="AZ115" i="13"/>
  <c r="S115" i="13" s="1"/>
  <c r="BC115" i="13"/>
  <c r="Q144" i="13"/>
  <c r="Q152" i="13"/>
  <c r="Q160" i="13"/>
  <c r="Q168" i="13"/>
  <c r="Q176" i="13"/>
  <c r="Q184" i="13"/>
  <c r="Q192" i="13"/>
  <c r="BF200" i="13"/>
  <c r="D201" i="13"/>
  <c r="A256" i="2" l="1"/>
  <c r="BH105" i="2"/>
  <c r="BD105" i="2"/>
  <c r="BB105" i="2"/>
  <c r="BA105" i="2"/>
  <c r="T105" i="2" s="1"/>
  <c r="BG105" i="2"/>
  <c r="BF105" i="2"/>
  <c r="BE201" i="4"/>
  <c r="BA201" i="4"/>
  <c r="Q201" i="4" s="1"/>
  <c r="BE199" i="4"/>
  <c r="BA199" i="4"/>
  <c r="Q199" i="4" s="1"/>
  <c r="BC116" i="4"/>
  <c r="BA116" i="4"/>
  <c r="AZ116" i="4"/>
  <c r="BD116" i="4"/>
  <c r="U24" i="4"/>
  <c r="U29" i="4"/>
  <c r="W54" i="4"/>
  <c r="T103" i="4"/>
  <c r="U28" i="4"/>
  <c r="W46" i="4"/>
  <c r="U34" i="4"/>
  <c r="U35" i="4"/>
  <c r="U23" i="4"/>
  <c r="U21" i="4"/>
  <c r="BH37" i="4"/>
  <c r="BK37" i="4"/>
  <c r="BC37" i="4"/>
  <c r="BJ37" i="4"/>
  <c r="BB37" i="4"/>
  <c r="BE37" i="4"/>
  <c r="BI37" i="4"/>
  <c r="BF37" i="4"/>
  <c r="W44" i="4"/>
  <c r="U32" i="4"/>
  <c r="T105" i="4"/>
  <c r="T98" i="4"/>
  <c r="T82" i="4"/>
  <c r="U33" i="4"/>
  <c r="U25" i="4"/>
  <c r="U22" i="4"/>
  <c r="W45" i="4"/>
  <c r="U30" i="4"/>
  <c r="U13" i="4"/>
  <c r="U31" i="4"/>
  <c r="S110" i="4"/>
  <c r="U11" i="4"/>
  <c r="T101" i="8"/>
  <c r="T85" i="8"/>
  <c r="U12" i="8"/>
  <c r="A256" i="8" s="1"/>
  <c r="BE199" i="8"/>
  <c r="BA199" i="8"/>
  <c r="Q199" i="8" s="1"/>
  <c r="S111" i="8"/>
  <c r="T103" i="8"/>
  <c r="S116" i="8"/>
  <c r="S109" i="8"/>
  <c r="T99" i="8"/>
  <c r="T83" i="8"/>
  <c r="BJ37" i="8"/>
  <c r="BF37" i="8"/>
  <c r="BB37" i="8"/>
  <c r="BI37" i="8"/>
  <c r="BE37" i="8"/>
  <c r="BK37" i="8"/>
  <c r="BC37" i="8"/>
  <c r="BH37" i="8"/>
  <c r="S115" i="8"/>
  <c r="T95" i="8"/>
  <c r="T104" i="8"/>
  <c r="U14" i="8"/>
  <c r="T105" i="8"/>
  <c r="T89" i="8"/>
  <c r="T77" i="8"/>
  <c r="BI44" i="8"/>
  <c r="BD44" i="8"/>
  <c r="BE44" i="8"/>
  <c r="BJ44" i="8"/>
  <c r="BB44" i="8"/>
  <c r="BG44" i="8"/>
  <c r="T76" i="8"/>
  <c r="W42" i="8"/>
  <c r="W53" i="8"/>
  <c r="S129" i="9"/>
  <c r="BH105" i="9"/>
  <c r="BD105" i="9"/>
  <c r="BG105" i="9"/>
  <c r="BB105" i="9"/>
  <c r="BF105" i="9"/>
  <c r="BA105" i="9"/>
  <c r="T105" i="9" s="1"/>
  <c r="S127" i="9"/>
  <c r="T90" i="9"/>
  <c r="T94" i="9"/>
  <c r="U10" i="9"/>
  <c r="T86" i="9"/>
  <c r="W53" i="9"/>
  <c r="W49" i="9"/>
  <c r="U36" i="9"/>
  <c r="BH78" i="9"/>
  <c r="BD78" i="9"/>
  <c r="BA78" i="9"/>
  <c r="BB78" i="9"/>
  <c r="BG78" i="9"/>
  <c r="BF78" i="9"/>
  <c r="W42" i="9"/>
  <c r="S119" i="9"/>
  <c r="S116" i="9"/>
  <c r="BJ37" i="9"/>
  <c r="BF37" i="9"/>
  <c r="BB37" i="9"/>
  <c r="BI37" i="9"/>
  <c r="BK37" i="9"/>
  <c r="BH37" i="9"/>
  <c r="BC37" i="9"/>
  <c r="BE37" i="9"/>
  <c r="BE198" i="9"/>
  <c r="BA198" i="9"/>
  <c r="Q198" i="9" s="1"/>
  <c r="S133" i="9"/>
  <c r="T98" i="9"/>
  <c r="W52" i="9"/>
  <c r="U34" i="9"/>
  <c r="U32" i="9"/>
  <c r="U30" i="9"/>
  <c r="U28" i="9"/>
  <c r="U26" i="9"/>
  <c r="U24" i="9"/>
  <c r="W50" i="9"/>
  <c r="S135" i="9"/>
  <c r="S111" i="9"/>
  <c r="T84" i="9"/>
  <c r="T102" i="9"/>
  <c r="BF105" i="10"/>
  <c r="BB105" i="10"/>
  <c r="BG105" i="10"/>
  <c r="BA105" i="10"/>
  <c r="T105" i="10" s="1"/>
  <c r="BD105" i="10"/>
  <c r="BH105" i="10"/>
  <c r="BI44" i="10"/>
  <c r="BD44" i="10"/>
  <c r="BJ44" i="10"/>
  <c r="BB44" i="10"/>
  <c r="W44" i="10" s="1"/>
  <c r="BG44" i="10"/>
  <c r="BE44" i="10"/>
  <c r="T84" i="10"/>
  <c r="S122" i="10"/>
  <c r="U36" i="10"/>
  <c r="S109" i="10"/>
  <c r="T101" i="10"/>
  <c r="T77" i="10"/>
  <c r="T103" i="10"/>
  <c r="T82" i="10"/>
  <c r="U34" i="10"/>
  <c r="S113" i="10"/>
  <c r="W53" i="10"/>
  <c r="U35" i="10"/>
  <c r="U33" i="10"/>
  <c r="BJ37" i="10"/>
  <c r="BF37" i="10"/>
  <c r="BB37" i="10"/>
  <c r="BK37" i="10"/>
  <c r="BE37" i="10"/>
  <c r="BI37" i="10"/>
  <c r="BC37" i="10"/>
  <c r="BH37" i="10"/>
  <c r="S127" i="10"/>
  <c r="U31" i="10"/>
  <c r="U32" i="10"/>
  <c r="BA116" i="10"/>
  <c r="AZ116" i="10"/>
  <c r="S116" i="10" s="1"/>
  <c r="BD116" i="10"/>
  <c r="BC116" i="10"/>
  <c r="U27" i="10"/>
  <c r="U29" i="10"/>
  <c r="T99" i="10"/>
  <c r="T81" i="10"/>
  <c r="W45" i="10"/>
  <c r="U30" i="10"/>
  <c r="U26" i="10"/>
  <c r="T93" i="10"/>
  <c r="BG76" i="10"/>
  <c r="BF76" i="10"/>
  <c r="BB76" i="10"/>
  <c r="BA76" i="10"/>
  <c r="BH76" i="10"/>
  <c r="AZ76" i="10"/>
  <c r="BD76" i="10"/>
  <c r="U28" i="10"/>
  <c r="U25" i="10"/>
  <c r="U12" i="10"/>
  <c r="BK44" i="10"/>
  <c r="U22" i="11"/>
  <c r="W52" i="11"/>
  <c r="T105" i="11"/>
  <c r="T97" i="11"/>
  <c r="Q201" i="11"/>
  <c r="S130" i="11"/>
  <c r="T85" i="11"/>
  <c r="U18" i="11"/>
  <c r="A256" i="11" s="1"/>
  <c r="T87" i="11"/>
  <c r="T79" i="11"/>
  <c r="W42" i="11"/>
  <c r="W53" i="11"/>
  <c r="T91" i="11"/>
  <c r="BE200" i="11"/>
  <c r="BA200" i="11"/>
  <c r="Q200" i="11" s="1"/>
  <c r="BG44" i="11"/>
  <c r="BB44" i="11"/>
  <c r="BI44" i="11"/>
  <c r="BD44" i="11"/>
  <c r="BE44" i="11"/>
  <c r="BJ44" i="11"/>
  <c r="T101" i="11"/>
  <c r="BI37" i="11"/>
  <c r="BE37" i="11"/>
  <c r="BJ37" i="11"/>
  <c r="BF37" i="11"/>
  <c r="BB37" i="11"/>
  <c r="BK37" i="11"/>
  <c r="BC37" i="11"/>
  <c r="BH37" i="11"/>
  <c r="Q198" i="11"/>
  <c r="T99" i="11"/>
  <c r="W51" i="11"/>
  <c r="W41" i="11"/>
  <c r="T83" i="11"/>
  <c r="W48" i="11"/>
  <c r="T95" i="11"/>
  <c r="T93" i="11"/>
  <c r="T81" i="11"/>
  <c r="W49" i="11"/>
  <c r="S111" i="12"/>
  <c r="T97" i="12"/>
  <c r="S109" i="12"/>
  <c r="W50" i="12"/>
  <c r="BI37" i="12"/>
  <c r="BE37" i="12"/>
  <c r="BK37" i="12"/>
  <c r="BH37" i="12"/>
  <c r="BC37" i="12"/>
  <c r="BJ37" i="12"/>
  <c r="BF37" i="12"/>
  <c r="BB37" i="12"/>
  <c r="W49" i="12"/>
  <c r="W51" i="12"/>
  <c r="U11" i="12"/>
  <c r="A256" i="12" s="1"/>
  <c r="T103" i="12"/>
  <c r="T95" i="12"/>
  <c r="T79" i="12"/>
  <c r="T89" i="12"/>
  <c r="T105" i="12"/>
  <c r="T99" i="12"/>
  <c r="T91" i="12"/>
  <c r="T83" i="12"/>
  <c r="W48" i="12"/>
  <c r="BE199" i="12"/>
  <c r="BA199" i="12"/>
  <c r="Q199" i="12" s="1"/>
  <c r="T93" i="12"/>
  <c r="T77" i="12"/>
  <c r="W52" i="12"/>
  <c r="T81" i="12"/>
  <c r="U21" i="12"/>
  <c r="W54" i="12"/>
  <c r="S112" i="13"/>
  <c r="U24" i="13"/>
  <c r="U22" i="13"/>
  <c r="T84" i="13"/>
  <c r="U35" i="13"/>
  <c r="T100" i="13"/>
  <c r="T102" i="13"/>
  <c r="S114" i="13"/>
  <c r="U10" i="13"/>
  <c r="BA116" i="13"/>
  <c r="BC116" i="13"/>
  <c r="BD116" i="13"/>
  <c r="AZ116" i="13"/>
  <c r="T94" i="13"/>
  <c r="U36" i="13"/>
  <c r="T98" i="13"/>
  <c r="U31" i="13"/>
  <c r="U34" i="13"/>
  <c r="U25" i="13"/>
  <c r="T86" i="13"/>
  <c r="W41" i="13"/>
  <c r="T78" i="13"/>
  <c r="W46" i="13"/>
  <c r="BF44" i="13"/>
  <c r="BK44" i="13"/>
  <c r="BJ54" i="13"/>
  <c r="BB54" i="13"/>
  <c r="BE54" i="13"/>
  <c r="BI54" i="13"/>
  <c r="BD54" i="13"/>
  <c r="BG54" i="13"/>
  <c r="BK37" i="13"/>
  <c r="BC37" i="13"/>
  <c r="BJ37" i="13"/>
  <c r="BE37" i="13"/>
  <c r="BI37" i="13"/>
  <c r="BB37" i="13"/>
  <c r="BF37" i="13"/>
  <c r="BH37" i="13"/>
  <c r="U21" i="13"/>
  <c r="BE201" i="13"/>
  <c r="BA201" i="13"/>
  <c r="Q201" i="13" s="1"/>
  <c r="U32" i="13"/>
  <c r="U27" i="13"/>
  <c r="U26" i="13"/>
  <c r="BJ44" i="13"/>
  <c r="BE44" i="13"/>
  <c r="BG44" i="13"/>
  <c r="BD44" i="13"/>
  <c r="BI44" i="13"/>
  <c r="BB44" i="13"/>
  <c r="S116" i="4" l="1"/>
  <c r="A256" i="4" s="1"/>
  <c r="W44" i="8"/>
  <c r="T78" i="9"/>
  <c r="A256" i="9"/>
  <c r="A256" i="10"/>
  <c r="T76" i="10"/>
  <c r="W44" i="11"/>
  <c r="W44" i="13"/>
  <c r="W54" i="13"/>
  <c r="S116" i="13"/>
  <c r="A256" i="13"/>
  <c r="P229" i="7" l="1"/>
  <c r="O229" i="7"/>
  <c r="N229" i="7"/>
  <c r="M229" i="7"/>
  <c r="L229" i="7"/>
  <c r="K229" i="7"/>
  <c r="J229" i="7"/>
  <c r="I229" i="7"/>
  <c r="H229" i="7"/>
  <c r="G229" i="7"/>
  <c r="D229" i="7" s="1"/>
  <c r="F229" i="7"/>
  <c r="E229" i="7"/>
  <c r="D228" i="7"/>
  <c r="D227" i="7"/>
  <c r="D226" i="7"/>
  <c r="D225" i="7"/>
  <c r="D224" i="7"/>
  <c r="D223" i="7"/>
  <c r="E216" i="7"/>
  <c r="D216" i="7"/>
  <c r="BF210" i="7"/>
  <c r="BB210" i="7"/>
  <c r="O210" i="7" s="1"/>
  <c r="D210" i="7"/>
  <c r="BB209" i="7"/>
  <c r="O209" i="7" s="1"/>
  <c r="D209" i="7"/>
  <c r="BF209" i="7" s="1"/>
  <c r="BB208" i="7"/>
  <c r="O208" i="7" s="1"/>
  <c r="D208" i="7"/>
  <c r="BF208" i="7" s="1"/>
  <c r="BF207" i="7"/>
  <c r="BB207" i="7"/>
  <c r="O207" i="7" s="1"/>
  <c r="D207" i="7"/>
  <c r="BF206" i="7"/>
  <c r="BB206" i="7"/>
  <c r="O206" i="7" s="1"/>
  <c r="D206" i="7"/>
  <c r="BB205" i="7"/>
  <c r="O205" i="7" s="1"/>
  <c r="D205" i="7"/>
  <c r="BF205" i="7" s="1"/>
  <c r="BF201" i="7"/>
  <c r="P201" i="7"/>
  <c r="O201" i="7"/>
  <c r="N201" i="7"/>
  <c r="M201" i="7"/>
  <c r="L201" i="7"/>
  <c r="K201" i="7"/>
  <c r="BB201" i="7" s="1"/>
  <c r="J201" i="7"/>
  <c r="I201" i="7"/>
  <c r="H201" i="7"/>
  <c r="G201" i="7"/>
  <c r="F201" i="7"/>
  <c r="E201" i="7"/>
  <c r="D201" i="7" s="1"/>
  <c r="BE200" i="7"/>
  <c r="P200" i="7"/>
  <c r="O200" i="7"/>
  <c r="N200" i="7"/>
  <c r="M200" i="7"/>
  <c r="L200" i="7"/>
  <c r="K200" i="7"/>
  <c r="J200" i="7"/>
  <c r="I200" i="7"/>
  <c r="H200" i="7"/>
  <c r="G200" i="7"/>
  <c r="D200" i="7" s="1"/>
  <c r="BA200" i="7" s="1"/>
  <c r="F200" i="7"/>
  <c r="E200" i="7"/>
  <c r="BF199" i="7"/>
  <c r="P199" i="7"/>
  <c r="O199" i="7"/>
  <c r="N199" i="7"/>
  <c r="M199" i="7"/>
  <c r="L199" i="7"/>
  <c r="K199" i="7"/>
  <c r="BB199" i="7" s="1"/>
  <c r="J199" i="7"/>
  <c r="I199" i="7"/>
  <c r="H199" i="7"/>
  <c r="G199" i="7"/>
  <c r="F199" i="7"/>
  <c r="E199" i="7"/>
  <c r="P198" i="7"/>
  <c r="BB198" i="7" s="1"/>
  <c r="O198" i="7"/>
  <c r="N198" i="7"/>
  <c r="M198" i="7"/>
  <c r="L198" i="7"/>
  <c r="K198" i="7"/>
  <c r="J198" i="7"/>
  <c r="I198" i="7"/>
  <c r="H198" i="7"/>
  <c r="D198" i="7" s="1"/>
  <c r="G198" i="7"/>
  <c r="F198" i="7"/>
  <c r="E198" i="7"/>
  <c r="BF197" i="7"/>
  <c r="BB197" i="7"/>
  <c r="BA197" i="7"/>
  <c r="Q197" i="7"/>
  <c r="D197" i="7"/>
  <c r="BE197" i="7" s="1"/>
  <c r="BF196" i="7"/>
  <c r="BE196" i="7"/>
  <c r="BB196" i="7"/>
  <c r="D196" i="7"/>
  <c r="BA196" i="7" s="1"/>
  <c r="BF195" i="7"/>
  <c r="BB195" i="7"/>
  <c r="BA195" i="7"/>
  <c r="Q195" i="7" s="1"/>
  <c r="D195" i="7"/>
  <c r="BE195" i="7" s="1"/>
  <c r="BF194" i="7"/>
  <c r="BE194" i="7"/>
  <c r="BB194" i="7"/>
  <c r="D194" i="7"/>
  <c r="BA194" i="7" s="1"/>
  <c r="BF193" i="7"/>
  <c r="BB193" i="7"/>
  <c r="BA193" i="7"/>
  <c r="Q193" i="7" s="1"/>
  <c r="D193" i="7"/>
  <c r="BE193" i="7" s="1"/>
  <c r="BF192" i="7"/>
  <c r="BB192" i="7"/>
  <c r="D192" i="7"/>
  <c r="BF191" i="7"/>
  <c r="BB191" i="7"/>
  <c r="BA191" i="7"/>
  <c r="Q191" i="7"/>
  <c r="D191" i="7"/>
  <c r="BE191" i="7" s="1"/>
  <c r="BF190" i="7"/>
  <c r="BB190" i="7"/>
  <c r="D190" i="7"/>
  <c r="BF189" i="7"/>
  <c r="BB189" i="7"/>
  <c r="BA189" i="7"/>
  <c r="Q189" i="7"/>
  <c r="D189" i="7"/>
  <c r="BE189" i="7" s="1"/>
  <c r="BF188" i="7"/>
  <c r="BE188" i="7"/>
  <c r="BB188" i="7"/>
  <c r="D188" i="7"/>
  <c r="BA188" i="7" s="1"/>
  <c r="BF187" i="7"/>
  <c r="BB187" i="7"/>
  <c r="BA187" i="7"/>
  <c r="Q187" i="7" s="1"/>
  <c r="D187" i="7"/>
  <c r="BE187" i="7" s="1"/>
  <c r="BF186" i="7"/>
  <c r="BE186" i="7"/>
  <c r="BB186" i="7"/>
  <c r="D186" i="7"/>
  <c r="BA186" i="7" s="1"/>
  <c r="BF185" i="7"/>
  <c r="BB185" i="7"/>
  <c r="BA185" i="7"/>
  <c r="Q185" i="7" s="1"/>
  <c r="D185" i="7"/>
  <c r="BE185" i="7" s="1"/>
  <c r="BF184" i="7"/>
  <c r="BB184" i="7"/>
  <c r="D184" i="7"/>
  <c r="BF183" i="7"/>
  <c r="BB183" i="7"/>
  <c r="BA183" i="7"/>
  <c r="Q183" i="7"/>
  <c r="D183" i="7"/>
  <c r="BE183" i="7" s="1"/>
  <c r="BF182" i="7"/>
  <c r="BB182" i="7"/>
  <c r="D182" i="7"/>
  <c r="BF181" i="7"/>
  <c r="BB181" i="7"/>
  <c r="BA181" i="7"/>
  <c r="Q181" i="7"/>
  <c r="D181" i="7"/>
  <c r="BE181" i="7" s="1"/>
  <c r="BF180" i="7"/>
  <c r="BE180" i="7"/>
  <c r="BB180" i="7"/>
  <c r="D180" i="7"/>
  <c r="BA180" i="7" s="1"/>
  <c r="BF179" i="7"/>
  <c r="BB179" i="7"/>
  <c r="BA179" i="7"/>
  <c r="Q179" i="7" s="1"/>
  <c r="D179" i="7"/>
  <c r="BE179" i="7" s="1"/>
  <c r="BF178" i="7"/>
  <c r="BE178" i="7"/>
  <c r="BB178" i="7"/>
  <c r="D178" i="7"/>
  <c r="BA178" i="7" s="1"/>
  <c r="BF177" i="7"/>
  <c r="BB177" i="7"/>
  <c r="BA177" i="7"/>
  <c r="Q177" i="7" s="1"/>
  <c r="D177" i="7"/>
  <c r="BE177" i="7" s="1"/>
  <c r="BF176" i="7"/>
  <c r="BB176" i="7"/>
  <c r="D176" i="7"/>
  <c r="BF175" i="7"/>
  <c r="BB175" i="7"/>
  <c r="BA175" i="7"/>
  <c r="Q175" i="7"/>
  <c r="D175" i="7"/>
  <c r="BE175" i="7" s="1"/>
  <c r="BF174" i="7"/>
  <c r="BB174" i="7"/>
  <c r="D174" i="7"/>
  <c r="BF173" i="7"/>
  <c r="BB173" i="7"/>
  <c r="BA173" i="7"/>
  <c r="Q173" i="7"/>
  <c r="D173" i="7"/>
  <c r="BE173" i="7" s="1"/>
  <c r="BF172" i="7"/>
  <c r="BE172" i="7"/>
  <c r="BB172" i="7"/>
  <c r="D172" i="7"/>
  <c r="BA172" i="7" s="1"/>
  <c r="BF171" i="7"/>
  <c r="BB171" i="7"/>
  <c r="BA171" i="7"/>
  <c r="Q171" i="7" s="1"/>
  <c r="D171" i="7"/>
  <c r="BE171" i="7" s="1"/>
  <c r="BF170" i="7"/>
  <c r="BE170" i="7"/>
  <c r="BB170" i="7"/>
  <c r="D170" i="7"/>
  <c r="BA170" i="7" s="1"/>
  <c r="BF169" i="7"/>
  <c r="BB169" i="7"/>
  <c r="BA169" i="7"/>
  <c r="Q169" i="7" s="1"/>
  <c r="D169" i="7"/>
  <c r="BE169" i="7" s="1"/>
  <c r="BF168" i="7"/>
  <c r="BB168" i="7"/>
  <c r="D168" i="7"/>
  <c r="BF167" i="7"/>
  <c r="BB167" i="7"/>
  <c r="BA167" i="7"/>
  <c r="Q167" i="7"/>
  <c r="D167" i="7"/>
  <c r="BE167" i="7" s="1"/>
  <c r="BF166" i="7"/>
  <c r="BB166" i="7"/>
  <c r="D166" i="7"/>
  <c r="BF165" i="7"/>
  <c r="BB165" i="7"/>
  <c r="BA165" i="7"/>
  <c r="Q165" i="7"/>
  <c r="D165" i="7"/>
  <c r="BE165" i="7" s="1"/>
  <c r="BF164" i="7"/>
  <c r="BE164" i="7"/>
  <c r="BB164" i="7"/>
  <c r="D164" i="7"/>
  <c r="BA164" i="7" s="1"/>
  <c r="BF163" i="7"/>
  <c r="BB163" i="7"/>
  <c r="BA163" i="7"/>
  <c r="Q163" i="7" s="1"/>
  <c r="D163" i="7"/>
  <c r="BE163" i="7" s="1"/>
  <c r="BF162" i="7"/>
  <c r="BE162" i="7"/>
  <c r="BB162" i="7"/>
  <c r="D162" i="7"/>
  <c r="BA162" i="7" s="1"/>
  <c r="BF161" i="7"/>
  <c r="BB161" i="7"/>
  <c r="BA161" i="7"/>
  <c r="Q161" i="7" s="1"/>
  <c r="D161" i="7"/>
  <c r="BE161" i="7" s="1"/>
  <c r="BF160" i="7"/>
  <c r="BB160" i="7"/>
  <c r="D160" i="7"/>
  <c r="BF159" i="7"/>
  <c r="BB159" i="7"/>
  <c r="BA159" i="7"/>
  <c r="Q159" i="7"/>
  <c r="D159" i="7"/>
  <c r="BE159" i="7" s="1"/>
  <c r="BF158" i="7"/>
  <c r="BB158" i="7"/>
  <c r="D158" i="7"/>
  <c r="BF157" i="7"/>
  <c r="BB157" i="7"/>
  <c r="BA157" i="7"/>
  <c r="Q157" i="7"/>
  <c r="D157" i="7"/>
  <c r="BE157" i="7" s="1"/>
  <c r="BF156" i="7"/>
  <c r="BE156" i="7"/>
  <c r="BB156" i="7"/>
  <c r="D156" i="7"/>
  <c r="BA156" i="7" s="1"/>
  <c r="BF155" i="7"/>
  <c r="BB155" i="7"/>
  <c r="BA155" i="7"/>
  <c r="Q155" i="7" s="1"/>
  <c r="D155" i="7"/>
  <c r="BE155" i="7" s="1"/>
  <c r="BF154" i="7"/>
  <c r="BE154" i="7"/>
  <c r="BB154" i="7"/>
  <c r="D154" i="7"/>
  <c r="BA154" i="7" s="1"/>
  <c r="BF153" i="7"/>
  <c r="BB153" i="7"/>
  <c r="BA153" i="7"/>
  <c r="Q153" i="7" s="1"/>
  <c r="D153" i="7"/>
  <c r="BE153" i="7" s="1"/>
  <c r="BF152" i="7"/>
  <c r="BB152" i="7"/>
  <c r="D152" i="7"/>
  <c r="BF151" i="7"/>
  <c r="BB151" i="7"/>
  <c r="BA151" i="7"/>
  <c r="Q151" i="7"/>
  <c r="D151" i="7"/>
  <c r="BE151" i="7" s="1"/>
  <c r="BF150" i="7"/>
  <c r="BB150" i="7"/>
  <c r="D150" i="7"/>
  <c r="BF149" i="7"/>
  <c r="BB149" i="7"/>
  <c r="BA149" i="7"/>
  <c r="Q149" i="7"/>
  <c r="D149" i="7"/>
  <c r="BE149" i="7" s="1"/>
  <c r="BF148" i="7"/>
  <c r="BE148" i="7"/>
  <c r="BB148" i="7"/>
  <c r="D148" i="7"/>
  <c r="BA148" i="7" s="1"/>
  <c r="BF147" i="7"/>
  <c r="BB147" i="7"/>
  <c r="BA147" i="7"/>
  <c r="Q147" i="7" s="1"/>
  <c r="D147" i="7"/>
  <c r="BE147" i="7" s="1"/>
  <c r="BF146" i="7"/>
  <c r="BE146" i="7"/>
  <c r="BB146" i="7"/>
  <c r="D146" i="7"/>
  <c r="BA146" i="7" s="1"/>
  <c r="BF145" i="7"/>
  <c r="BB145" i="7"/>
  <c r="BA145" i="7"/>
  <c r="Q145" i="7" s="1"/>
  <c r="D145" i="7"/>
  <c r="BE145" i="7" s="1"/>
  <c r="BF144" i="7"/>
  <c r="BB144" i="7"/>
  <c r="D144" i="7"/>
  <c r="BE140" i="7"/>
  <c r="D140" i="7"/>
  <c r="BA140" i="7" s="1"/>
  <c r="BE139" i="7"/>
  <c r="BA139" i="7"/>
  <c r="D139" i="7"/>
  <c r="BE135" i="7"/>
  <c r="BD135" i="7"/>
  <c r="BC135" i="7"/>
  <c r="BB135" i="7"/>
  <c r="BA135" i="7"/>
  <c r="AZ135" i="7"/>
  <c r="S135" i="7"/>
  <c r="D135" i="7"/>
  <c r="BE134" i="7"/>
  <c r="BD134" i="7"/>
  <c r="BC134" i="7"/>
  <c r="BB134" i="7"/>
  <c r="BA134" i="7"/>
  <c r="AZ134" i="7"/>
  <c r="S134" i="7"/>
  <c r="D134" i="7"/>
  <c r="BE133" i="7"/>
  <c r="BD133" i="7"/>
  <c r="BC133" i="7"/>
  <c r="BB133" i="7"/>
  <c r="BA133" i="7"/>
  <c r="AZ133" i="7"/>
  <c r="S133" i="7"/>
  <c r="D133" i="7"/>
  <c r="BE132" i="7"/>
  <c r="BD132" i="7"/>
  <c r="BC132" i="7"/>
  <c r="BB132" i="7"/>
  <c r="BA132" i="7"/>
  <c r="AZ132" i="7"/>
  <c r="S132" i="7"/>
  <c r="D132" i="7"/>
  <c r="BE131" i="7"/>
  <c r="BD131" i="7"/>
  <c r="BC131" i="7"/>
  <c r="BB131" i="7"/>
  <c r="BA131" i="7"/>
  <c r="AZ131" i="7"/>
  <c r="S131" i="7"/>
  <c r="D131" i="7"/>
  <c r="BE130" i="7"/>
  <c r="BD130" i="7"/>
  <c r="BC130" i="7"/>
  <c r="BB130" i="7"/>
  <c r="BA130" i="7"/>
  <c r="AZ130" i="7"/>
  <c r="S130" i="7"/>
  <c r="D130" i="7"/>
  <c r="BE129" i="7"/>
  <c r="BD129" i="7"/>
  <c r="BC129" i="7"/>
  <c r="BB129" i="7"/>
  <c r="BA129" i="7"/>
  <c r="AZ129" i="7"/>
  <c r="S129" i="7"/>
  <c r="D129" i="7"/>
  <c r="BE128" i="7"/>
  <c r="BD128" i="7"/>
  <c r="BC128" i="7"/>
  <c r="BB128" i="7"/>
  <c r="BA128" i="7"/>
  <c r="AZ128" i="7"/>
  <c r="S128" i="7"/>
  <c r="D128" i="7"/>
  <c r="BE127" i="7"/>
  <c r="BD127" i="7"/>
  <c r="BC127" i="7"/>
  <c r="BB127" i="7"/>
  <c r="BA127" i="7"/>
  <c r="AZ127" i="7"/>
  <c r="S127" i="7"/>
  <c r="D127" i="7"/>
  <c r="BE126" i="7"/>
  <c r="BD126" i="7"/>
  <c r="BC126" i="7"/>
  <c r="BB126" i="7"/>
  <c r="BA126" i="7"/>
  <c r="AZ126" i="7"/>
  <c r="S126" i="7"/>
  <c r="D126" i="7"/>
  <c r="BE125" i="7"/>
  <c r="BD125" i="7"/>
  <c r="BC125" i="7"/>
  <c r="BB125" i="7"/>
  <c r="BA125" i="7"/>
  <c r="AZ125" i="7"/>
  <c r="S125" i="7"/>
  <c r="D125" i="7"/>
  <c r="BE124" i="7"/>
  <c r="BD124" i="7"/>
  <c r="BC124" i="7"/>
  <c r="BB124" i="7"/>
  <c r="BA124" i="7"/>
  <c r="AZ124" i="7"/>
  <c r="S124" i="7"/>
  <c r="D124" i="7"/>
  <c r="BE123" i="7"/>
  <c r="BD123" i="7"/>
  <c r="BC123" i="7"/>
  <c r="BB123" i="7"/>
  <c r="BA123" i="7"/>
  <c r="AZ123" i="7"/>
  <c r="S123" i="7"/>
  <c r="D123" i="7"/>
  <c r="BE122" i="7"/>
  <c r="BD122" i="7"/>
  <c r="BC122" i="7"/>
  <c r="BB122" i="7"/>
  <c r="BA122" i="7"/>
  <c r="AZ122" i="7"/>
  <c r="S122" i="7"/>
  <c r="D122" i="7"/>
  <c r="BE121" i="7"/>
  <c r="BD121" i="7"/>
  <c r="BC121" i="7"/>
  <c r="BB121" i="7"/>
  <c r="BA121" i="7"/>
  <c r="AZ121" i="7"/>
  <c r="S121" i="7"/>
  <c r="D121" i="7"/>
  <c r="BE120" i="7"/>
  <c r="BD120" i="7"/>
  <c r="BC120" i="7"/>
  <c r="BB120" i="7"/>
  <c r="BA120" i="7"/>
  <c r="AZ120" i="7"/>
  <c r="S120" i="7"/>
  <c r="D120" i="7"/>
  <c r="BE119" i="7"/>
  <c r="BD119" i="7"/>
  <c r="BC119" i="7"/>
  <c r="BB119" i="7"/>
  <c r="BA119" i="7"/>
  <c r="AZ119" i="7"/>
  <c r="S119" i="7"/>
  <c r="D119" i="7"/>
  <c r="BE118" i="7"/>
  <c r="BD118" i="7"/>
  <c r="BC118" i="7"/>
  <c r="BB118" i="7"/>
  <c r="BA118" i="7"/>
  <c r="AZ118" i="7"/>
  <c r="S118" i="7"/>
  <c r="D118" i="7"/>
  <c r="BE117" i="7"/>
  <c r="BD117" i="7"/>
  <c r="BC117" i="7"/>
  <c r="BB117" i="7"/>
  <c r="BA117" i="7"/>
  <c r="AZ117" i="7"/>
  <c r="S117" i="7"/>
  <c r="D117" i="7"/>
  <c r="R116" i="7"/>
  <c r="Q116" i="7"/>
  <c r="T44" i="7" s="1"/>
  <c r="P116" i="7"/>
  <c r="O116" i="7"/>
  <c r="N116" i="7"/>
  <c r="M116" i="7"/>
  <c r="P44" i="7" s="1"/>
  <c r="L116" i="7"/>
  <c r="K116" i="7"/>
  <c r="J116" i="7"/>
  <c r="E116" i="7"/>
  <c r="D116" i="7" s="1"/>
  <c r="BE115" i="7"/>
  <c r="BB115" i="7"/>
  <c r="BA115" i="7"/>
  <c r="D115" i="7"/>
  <c r="BE114" i="7"/>
  <c r="BC114" i="7"/>
  <c r="BB114" i="7"/>
  <c r="D114" i="7"/>
  <c r="BE113" i="7"/>
  <c r="BB113" i="7"/>
  <c r="BA113" i="7"/>
  <c r="D113" i="7"/>
  <c r="BE112" i="7"/>
  <c r="BC112" i="7"/>
  <c r="BB112" i="7"/>
  <c r="D112" i="7"/>
  <c r="BE111" i="7"/>
  <c r="BB111" i="7"/>
  <c r="BA111" i="7"/>
  <c r="D111" i="7"/>
  <c r="BE110" i="7"/>
  <c r="BB110" i="7"/>
  <c r="D110" i="7"/>
  <c r="BE109" i="7"/>
  <c r="BB109" i="7"/>
  <c r="BA109" i="7"/>
  <c r="D109" i="7"/>
  <c r="BE105" i="7"/>
  <c r="BB105" i="7"/>
  <c r="S105" i="7"/>
  <c r="R105" i="7"/>
  <c r="Q105" i="7"/>
  <c r="P105" i="7"/>
  <c r="O105" i="7"/>
  <c r="N105" i="7"/>
  <c r="M105" i="7"/>
  <c r="L105" i="7"/>
  <c r="K105" i="7"/>
  <c r="BC105" i="7" s="1"/>
  <c r="J105" i="7"/>
  <c r="I105" i="7"/>
  <c r="H105" i="7"/>
  <c r="G105" i="7"/>
  <c r="F105" i="7"/>
  <c r="E105" i="7"/>
  <c r="D105" i="7" s="1"/>
  <c r="BE104" i="7"/>
  <c r="BC104" i="7"/>
  <c r="BA104" i="7"/>
  <c r="D104" i="7"/>
  <c r="BE103" i="7"/>
  <c r="BD103" i="7"/>
  <c r="BC103" i="7"/>
  <c r="D103" i="7"/>
  <c r="BE102" i="7"/>
  <c r="BC102" i="7"/>
  <c r="D102" i="7"/>
  <c r="BF101" i="7"/>
  <c r="BE101" i="7"/>
  <c r="BC101" i="7"/>
  <c r="BB101" i="7"/>
  <c r="BA101" i="7"/>
  <c r="D101" i="7"/>
  <c r="BG101" i="7" s="1"/>
  <c r="BE100" i="7"/>
  <c r="BD100" i="7"/>
  <c r="BC100" i="7"/>
  <c r="D100" i="7"/>
  <c r="BF99" i="7"/>
  <c r="BE99" i="7"/>
  <c r="BC99" i="7"/>
  <c r="BB99" i="7"/>
  <c r="BA99" i="7"/>
  <c r="D99" i="7"/>
  <c r="BG99" i="7" s="1"/>
  <c r="BE98" i="7"/>
  <c r="BC98" i="7"/>
  <c r="D98" i="7"/>
  <c r="BF97" i="7"/>
  <c r="BE97" i="7"/>
  <c r="BC97" i="7"/>
  <c r="BB97" i="7"/>
  <c r="BA97" i="7"/>
  <c r="D97" i="7"/>
  <c r="BG97" i="7" s="1"/>
  <c r="BH96" i="7"/>
  <c r="BG96" i="7"/>
  <c r="BE96" i="7"/>
  <c r="BD96" i="7"/>
  <c r="BC96" i="7"/>
  <c r="D96" i="7"/>
  <c r="BF95" i="7"/>
  <c r="BE95" i="7"/>
  <c r="BC95" i="7"/>
  <c r="BB95" i="7"/>
  <c r="BA95" i="7"/>
  <c r="D95" i="7"/>
  <c r="BG95" i="7" s="1"/>
  <c r="BH94" i="7"/>
  <c r="BE94" i="7"/>
  <c r="BD94" i="7"/>
  <c r="BC94" i="7"/>
  <c r="D94" i="7"/>
  <c r="BG94" i="7" s="1"/>
  <c r="BF93" i="7"/>
  <c r="BE93" i="7"/>
  <c r="BC93" i="7"/>
  <c r="BB93" i="7"/>
  <c r="BA93" i="7"/>
  <c r="D93" i="7"/>
  <c r="BG93" i="7" s="1"/>
  <c r="BE92" i="7"/>
  <c r="BD92" i="7"/>
  <c r="BC92" i="7"/>
  <c r="D92" i="7"/>
  <c r="BH92" i="7" s="1"/>
  <c r="BF91" i="7"/>
  <c r="BE91" i="7"/>
  <c r="BC91" i="7"/>
  <c r="BB91" i="7"/>
  <c r="BA91" i="7"/>
  <c r="D91" i="7"/>
  <c r="BG91" i="7" s="1"/>
  <c r="BE90" i="7"/>
  <c r="BC90" i="7"/>
  <c r="D90" i="7"/>
  <c r="BF89" i="7"/>
  <c r="BE89" i="7"/>
  <c r="BC89" i="7"/>
  <c r="BB89" i="7"/>
  <c r="BA89" i="7"/>
  <c r="D89" i="7"/>
  <c r="BG89" i="7" s="1"/>
  <c r="BH88" i="7"/>
  <c r="BG88" i="7"/>
  <c r="BE88" i="7"/>
  <c r="BD88" i="7"/>
  <c r="BC88" i="7"/>
  <c r="D88" i="7"/>
  <c r="BF87" i="7"/>
  <c r="BE87" i="7"/>
  <c r="BC87" i="7"/>
  <c r="BB87" i="7"/>
  <c r="BA87" i="7"/>
  <c r="D87" i="7"/>
  <c r="BG87" i="7" s="1"/>
  <c r="BH86" i="7"/>
  <c r="BE86" i="7"/>
  <c r="BD86" i="7"/>
  <c r="BC86" i="7"/>
  <c r="D86" i="7"/>
  <c r="BG86" i="7" s="1"/>
  <c r="BF85" i="7"/>
  <c r="BE85" i="7"/>
  <c r="BC85" i="7"/>
  <c r="BB85" i="7"/>
  <c r="BA85" i="7"/>
  <c r="D85" i="7"/>
  <c r="BG85" i="7" s="1"/>
  <c r="BE84" i="7"/>
  <c r="BD84" i="7"/>
  <c r="BC84" i="7"/>
  <c r="D84" i="7"/>
  <c r="BH84" i="7" s="1"/>
  <c r="BF83" i="7"/>
  <c r="BE83" i="7"/>
  <c r="BC83" i="7"/>
  <c r="BB83" i="7"/>
  <c r="BA83" i="7"/>
  <c r="D83" i="7"/>
  <c r="BG83" i="7" s="1"/>
  <c r="BE82" i="7"/>
  <c r="BC82" i="7"/>
  <c r="D82" i="7"/>
  <c r="BF81" i="7"/>
  <c r="BE81" i="7"/>
  <c r="BC81" i="7"/>
  <c r="BB81" i="7"/>
  <c r="BA81" i="7"/>
  <c r="D81" i="7"/>
  <c r="BG81" i="7" s="1"/>
  <c r="BH80" i="7"/>
  <c r="BG80" i="7"/>
  <c r="BE80" i="7"/>
  <c r="BD80" i="7"/>
  <c r="BC80" i="7"/>
  <c r="D80" i="7"/>
  <c r="BF79" i="7"/>
  <c r="BE79" i="7"/>
  <c r="BC79" i="7"/>
  <c r="BB79" i="7"/>
  <c r="BA79" i="7"/>
  <c r="D79" i="7"/>
  <c r="BG79" i="7" s="1"/>
  <c r="BH78" i="7"/>
  <c r="BE78" i="7"/>
  <c r="BD78" i="7"/>
  <c r="BC78" i="7"/>
  <c r="D78" i="7"/>
  <c r="BG78" i="7" s="1"/>
  <c r="BF77" i="7"/>
  <c r="BE77" i="7"/>
  <c r="BC77" i="7"/>
  <c r="BB77" i="7"/>
  <c r="BA77" i="7"/>
  <c r="D77" i="7"/>
  <c r="BG77" i="7" s="1"/>
  <c r="BH76" i="7"/>
  <c r="BG76" i="7"/>
  <c r="BE76" i="7"/>
  <c r="BD76" i="7"/>
  <c r="BC76" i="7"/>
  <c r="BA76" i="7"/>
  <c r="AZ76" i="7"/>
  <c r="D76" i="7"/>
  <c r="BF76" i="7" s="1"/>
  <c r="D72" i="7"/>
  <c r="D71" i="7"/>
  <c r="BF67" i="7"/>
  <c r="BA67" i="7"/>
  <c r="F67" i="7"/>
  <c r="BF66" i="7"/>
  <c r="BA66" i="7"/>
  <c r="F66" i="7" s="1"/>
  <c r="BF65" i="7"/>
  <c r="BA65" i="7"/>
  <c r="F65" i="7"/>
  <c r="BF64" i="7"/>
  <c r="BA64" i="7"/>
  <c r="F64" i="7"/>
  <c r="BF63" i="7"/>
  <c r="BA63" i="7"/>
  <c r="F63" i="7"/>
  <c r="BF62" i="7"/>
  <c r="BA62" i="7"/>
  <c r="F62" i="7" s="1"/>
  <c r="BF61" i="7"/>
  <c r="BA61" i="7"/>
  <c r="F61" i="7"/>
  <c r="BF60" i="7"/>
  <c r="BA60" i="7"/>
  <c r="F60" i="7"/>
  <c r="BF59" i="7"/>
  <c r="BA59" i="7"/>
  <c r="F59" i="7"/>
  <c r="BF58" i="7"/>
  <c r="BA58" i="7"/>
  <c r="F58" i="7" s="1"/>
  <c r="BF57" i="7"/>
  <c r="BA57" i="7"/>
  <c r="F57" i="7" s="1"/>
  <c r="BE54" i="7"/>
  <c r="V54" i="7"/>
  <c r="U54" i="7"/>
  <c r="T54" i="7"/>
  <c r="S54" i="7"/>
  <c r="R54" i="7"/>
  <c r="BH54" i="7" s="1"/>
  <c r="Q54" i="7"/>
  <c r="P54" i="7"/>
  <c r="O54" i="7"/>
  <c r="N54" i="7"/>
  <c r="M54" i="7"/>
  <c r="BC54" i="7" s="1"/>
  <c r="L54" i="7"/>
  <c r="K54" i="7"/>
  <c r="J54" i="7"/>
  <c r="I54" i="7"/>
  <c r="H54" i="7"/>
  <c r="G54" i="7"/>
  <c r="F54" i="7"/>
  <c r="D54" i="7" s="1"/>
  <c r="E54" i="7"/>
  <c r="BK53" i="7"/>
  <c r="BJ53" i="7"/>
  <c r="BH53" i="7"/>
  <c r="BG53" i="7"/>
  <c r="BF53" i="7"/>
  <c r="BC53" i="7"/>
  <c r="BB53" i="7"/>
  <c r="D53" i="7"/>
  <c r="BD53" i="7" s="1"/>
  <c r="BK52" i="7"/>
  <c r="BJ52" i="7"/>
  <c r="BH52" i="7"/>
  <c r="BG52" i="7"/>
  <c r="BF52" i="7"/>
  <c r="BC52" i="7"/>
  <c r="BB52" i="7"/>
  <c r="D52" i="7"/>
  <c r="BD52" i="7" s="1"/>
  <c r="BK51" i="7"/>
  <c r="BJ51" i="7"/>
  <c r="BH51" i="7"/>
  <c r="BG51" i="7"/>
  <c r="BF51" i="7"/>
  <c r="BC51" i="7"/>
  <c r="BB51" i="7"/>
  <c r="D51" i="7"/>
  <c r="BD51" i="7" s="1"/>
  <c r="BK50" i="7"/>
  <c r="BJ50" i="7"/>
  <c r="BH50" i="7"/>
  <c r="BG50" i="7"/>
  <c r="BF50" i="7"/>
  <c r="BC50" i="7"/>
  <c r="BB50" i="7"/>
  <c r="D50" i="7"/>
  <c r="BD50" i="7" s="1"/>
  <c r="BK49" i="7"/>
  <c r="BJ49" i="7"/>
  <c r="BH49" i="7"/>
  <c r="BG49" i="7"/>
  <c r="BF49" i="7"/>
  <c r="BC49" i="7"/>
  <c r="BB49" i="7"/>
  <c r="D49" i="7"/>
  <c r="BD49" i="7" s="1"/>
  <c r="BK48" i="7"/>
  <c r="BJ48" i="7"/>
  <c r="BH48" i="7"/>
  <c r="BG48" i="7"/>
  <c r="BF48" i="7"/>
  <c r="BC48" i="7"/>
  <c r="BB48" i="7"/>
  <c r="D48" i="7"/>
  <c r="BD48" i="7" s="1"/>
  <c r="BI47" i="7"/>
  <c r="W47" i="7"/>
  <c r="BK46" i="7"/>
  <c r="BI46" i="7"/>
  <c r="BH46" i="7"/>
  <c r="BF46" i="7"/>
  <c r="BD46" i="7"/>
  <c r="BC46" i="7"/>
  <c r="D46" i="7"/>
  <c r="BK45" i="7"/>
  <c r="BH45" i="7"/>
  <c r="BF45" i="7"/>
  <c r="BE45" i="7"/>
  <c r="BC45" i="7"/>
  <c r="BB45" i="7"/>
  <c r="D45" i="7"/>
  <c r="V44" i="7"/>
  <c r="U44" i="7"/>
  <c r="R44" i="7"/>
  <c r="Q44" i="7"/>
  <c r="O44" i="7"/>
  <c r="N44" i="7"/>
  <c r="M44" i="7"/>
  <c r="L44" i="7"/>
  <c r="K44" i="7"/>
  <c r="J44" i="7"/>
  <c r="I44" i="7"/>
  <c r="H44" i="7"/>
  <c r="G44" i="7"/>
  <c r="F44" i="7"/>
  <c r="E44" i="7"/>
  <c r="D44" i="7" s="1"/>
  <c r="BG44" i="7" s="1"/>
  <c r="BK43" i="7"/>
  <c r="BI43" i="7"/>
  <c r="BG43" i="7"/>
  <c r="BF43" i="7"/>
  <c r="BD43" i="7"/>
  <c r="BB43" i="7"/>
  <c r="W43" i="7"/>
  <c r="D43" i="7"/>
  <c r="BE43" i="7" s="1"/>
  <c r="BK42" i="7"/>
  <c r="BJ42" i="7"/>
  <c r="BI42" i="7"/>
  <c r="BH42" i="7"/>
  <c r="BG42" i="7"/>
  <c r="BF42" i="7"/>
  <c r="BE42" i="7"/>
  <c r="BC42" i="7"/>
  <c r="BB42" i="7"/>
  <c r="D42" i="7"/>
  <c r="BD42" i="7" s="1"/>
  <c r="BK41" i="7"/>
  <c r="BJ41" i="7"/>
  <c r="BI41" i="7"/>
  <c r="BH41" i="7"/>
  <c r="BG41" i="7"/>
  <c r="BF41" i="7"/>
  <c r="BE41" i="7"/>
  <c r="BC41" i="7"/>
  <c r="W41" i="7" s="1"/>
  <c r="BB41" i="7"/>
  <c r="D41" i="7"/>
  <c r="BD41" i="7" s="1"/>
  <c r="T37" i="7"/>
  <c r="S37" i="7"/>
  <c r="R37" i="7"/>
  <c r="Q37" i="7"/>
  <c r="P37" i="7"/>
  <c r="O37" i="7"/>
  <c r="N37" i="7"/>
  <c r="M37" i="7"/>
  <c r="BD37" i="7" s="1"/>
  <c r="L37" i="7"/>
  <c r="K37" i="7"/>
  <c r="J37" i="7"/>
  <c r="I37" i="7"/>
  <c r="H37" i="7"/>
  <c r="G37" i="7"/>
  <c r="F37" i="7"/>
  <c r="E37" i="7"/>
  <c r="BH36" i="7"/>
  <c r="BG36" i="7"/>
  <c r="BD36" i="7"/>
  <c r="BB36" i="7"/>
  <c r="D36" i="7"/>
  <c r="BJ36" i="7" s="1"/>
  <c r="BG35" i="7"/>
  <c r="BE35" i="7"/>
  <c r="BD35" i="7"/>
  <c r="D35" i="7"/>
  <c r="BH34" i="7"/>
  <c r="BG34" i="7"/>
  <c r="BD34" i="7"/>
  <c r="BB34" i="7"/>
  <c r="D34" i="7"/>
  <c r="BJ34" i="7" s="1"/>
  <c r="BG33" i="7"/>
  <c r="BD33" i="7"/>
  <c r="D33" i="7"/>
  <c r="BE33" i="7" s="1"/>
  <c r="BH32" i="7"/>
  <c r="BG32" i="7"/>
  <c r="BD32" i="7"/>
  <c r="BB32" i="7"/>
  <c r="D32" i="7"/>
  <c r="BJ32" i="7" s="1"/>
  <c r="BG31" i="7"/>
  <c r="BE31" i="7"/>
  <c r="BD31" i="7"/>
  <c r="D31" i="7"/>
  <c r="BH30" i="7"/>
  <c r="BG30" i="7"/>
  <c r="BD30" i="7"/>
  <c r="BB30" i="7"/>
  <c r="D30" i="7"/>
  <c r="BJ30" i="7" s="1"/>
  <c r="BG29" i="7"/>
  <c r="BD29" i="7"/>
  <c r="D29" i="7"/>
  <c r="BH28" i="7"/>
  <c r="BG28" i="7"/>
  <c r="BD28" i="7"/>
  <c r="BB28" i="7"/>
  <c r="D28" i="7"/>
  <c r="BJ28" i="7" s="1"/>
  <c r="BG27" i="7"/>
  <c r="BE27" i="7"/>
  <c r="BD27" i="7"/>
  <c r="D27" i="7"/>
  <c r="BH26" i="7"/>
  <c r="BG26" i="7"/>
  <c r="BD26" i="7"/>
  <c r="BB26" i="7"/>
  <c r="D26" i="7"/>
  <c r="BJ26" i="7" s="1"/>
  <c r="BG25" i="7"/>
  <c r="BD25" i="7"/>
  <c r="D25" i="7"/>
  <c r="BH24" i="7"/>
  <c r="BG24" i="7"/>
  <c r="BD24" i="7"/>
  <c r="BB24" i="7"/>
  <c r="D24" i="7"/>
  <c r="BJ24" i="7" s="1"/>
  <c r="BJ23" i="7"/>
  <c r="BI23" i="7"/>
  <c r="BG23" i="7"/>
  <c r="BE23" i="7"/>
  <c r="BD23" i="7"/>
  <c r="D23" i="7"/>
  <c r="BI22" i="7"/>
  <c r="BH22" i="7"/>
  <c r="BG22" i="7"/>
  <c r="BE22" i="7"/>
  <c r="BC22" i="7"/>
  <c r="D22" i="7"/>
  <c r="BI21" i="7"/>
  <c r="BH21" i="7"/>
  <c r="BG21" i="7"/>
  <c r="BD21" i="7"/>
  <c r="BC21" i="7"/>
  <c r="D21" i="7"/>
  <c r="BK20" i="7"/>
  <c r="BJ20" i="7"/>
  <c r="BG20" i="7"/>
  <c r="BE20" i="7"/>
  <c r="BB20" i="7"/>
  <c r="D20" i="7"/>
  <c r="BF20" i="7" s="1"/>
  <c r="BK19" i="7"/>
  <c r="BJ19" i="7"/>
  <c r="BG19" i="7"/>
  <c r="BE19" i="7"/>
  <c r="BB19" i="7"/>
  <c r="D19" i="7"/>
  <c r="BF19" i="7" s="1"/>
  <c r="BK18" i="7"/>
  <c r="BJ18" i="7"/>
  <c r="BG18" i="7"/>
  <c r="BE18" i="7"/>
  <c r="BB18" i="7"/>
  <c r="D18" i="7"/>
  <c r="BF18" i="7" s="1"/>
  <c r="D14" i="7"/>
  <c r="BI14" i="7" s="1"/>
  <c r="BG13" i="7"/>
  <c r="BF13" i="7"/>
  <c r="BC13" i="7"/>
  <c r="BB13" i="7"/>
  <c r="D13" i="7"/>
  <c r="BH13" i="7" s="1"/>
  <c r="BI12" i="7"/>
  <c r="BH12" i="7"/>
  <c r="BG12" i="7"/>
  <c r="BD12" i="7"/>
  <c r="BC12" i="7"/>
  <c r="D12" i="7"/>
  <c r="BG11" i="7"/>
  <c r="BF11" i="7"/>
  <c r="BC11" i="7"/>
  <c r="BB11" i="7"/>
  <c r="D11" i="7"/>
  <c r="BH11" i="7" s="1"/>
  <c r="BI10" i="7"/>
  <c r="BH10" i="7"/>
  <c r="BG10" i="7"/>
  <c r="BD10" i="7"/>
  <c r="BC10" i="7"/>
  <c r="D10" i="7"/>
  <c r="A5" i="7"/>
  <c r="A4" i="7"/>
  <c r="A3" i="7"/>
  <c r="A2" i="7"/>
  <c r="BK25" i="7" l="1"/>
  <c r="BC25" i="7"/>
  <c r="BB25" i="7"/>
  <c r="BJ25" i="7"/>
  <c r="BF25" i="7"/>
  <c r="BH25" i="7"/>
  <c r="U18" i="7"/>
  <c r="BK29" i="7"/>
  <c r="BC29" i="7"/>
  <c r="BB29" i="7"/>
  <c r="U29" i="7" s="1"/>
  <c r="BJ29" i="7"/>
  <c r="BF29" i="7"/>
  <c r="BH29" i="7"/>
  <c r="BI29" i="7"/>
  <c r="BI33" i="7"/>
  <c r="BF10" i="7"/>
  <c r="BB10" i="7"/>
  <c r="BE10" i="7"/>
  <c r="BH14" i="7"/>
  <c r="BF12" i="7"/>
  <c r="BB12" i="7"/>
  <c r="U12" i="7" s="1"/>
  <c r="BE12" i="7"/>
  <c r="U19" i="7"/>
  <c r="BK23" i="7"/>
  <c r="BC23" i="7"/>
  <c r="BB23" i="7"/>
  <c r="BH23" i="7"/>
  <c r="BF23" i="7"/>
  <c r="BE25" i="7"/>
  <c r="BK27" i="7"/>
  <c r="BC27" i="7"/>
  <c r="BB27" i="7"/>
  <c r="U27" i="7" s="1"/>
  <c r="BH27" i="7"/>
  <c r="BJ27" i="7"/>
  <c r="BF27" i="7"/>
  <c r="BI27" i="7"/>
  <c r="BE29" i="7"/>
  <c r="BK31" i="7"/>
  <c r="BC31" i="7"/>
  <c r="BB31" i="7"/>
  <c r="BH31" i="7"/>
  <c r="BJ31" i="7"/>
  <c r="BF31" i="7"/>
  <c r="BI31" i="7"/>
  <c r="BK35" i="7"/>
  <c r="BC35" i="7"/>
  <c r="BB35" i="7"/>
  <c r="BH35" i="7"/>
  <c r="BJ35" i="7"/>
  <c r="BF35" i="7"/>
  <c r="BI35" i="7"/>
  <c r="BD110" i="7"/>
  <c r="AZ110" i="7"/>
  <c r="S110" i="7" s="1"/>
  <c r="BA110" i="7"/>
  <c r="BC110" i="7"/>
  <c r="BD14" i="7"/>
  <c r="BE14" i="7"/>
  <c r="BJ44" i="7"/>
  <c r="BD44" i="7"/>
  <c r="BE44" i="7"/>
  <c r="BI44" i="7"/>
  <c r="BB44" i="7"/>
  <c r="BA98" i="7"/>
  <c r="BF98" i="7"/>
  <c r="BB98" i="7"/>
  <c r="BH98" i="7"/>
  <c r="BG98" i="7"/>
  <c r="BD98" i="7"/>
  <c r="BA198" i="7"/>
  <c r="Q198" i="7" s="1"/>
  <c r="BE198" i="7"/>
  <c r="U20" i="7"/>
  <c r="BI25" i="7"/>
  <c r="BK33" i="7"/>
  <c r="BC33" i="7"/>
  <c r="BB33" i="7"/>
  <c r="U33" i="7" s="1"/>
  <c r="BJ33" i="7"/>
  <c r="BH33" i="7"/>
  <c r="BF33" i="7"/>
  <c r="D37" i="7"/>
  <c r="BA90" i="7"/>
  <c r="BF90" i="7"/>
  <c r="BB90" i="7"/>
  <c r="BH90" i="7"/>
  <c r="BD90" i="7"/>
  <c r="BG90" i="7"/>
  <c r="W42" i="7"/>
  <c r="BA82" i="7"/>
  <c r="BF82" i="7"/>
  <c r="BB82" i="7"/>
  <c r="BH82" i="7"/>
  <c r="BD82" i="7"/>
  <c r="BG82" i="7"/>
  <c r="BG105" i="7"/>
  <c r="BD105" i="7"/>
  <c r="BF105" i="7"/>
  <c r="BH105" i="7"/>
  <c r="BA105" i="7"/>
  <c r="BC116" i="7"/>
  <c r="BD116" i="7"/>
  <c r="AZ116" i="7"/>
  <c r="BA116" i="7"/>
  <c r="BJ46" i="7"/>
  <c r="BB46" i="7"/>
  <c r="BG46" i="7"/>
  <c r="W48" i="7"/>
  <c r="W50" i="7"/>
  <c r="BJ54" i="7"/>
  <c r="BB54" i="7"/>
  <c r="BG54" i="7"/>
  <c r="T93" i="7"/>
  <c r="BA100" i="7"/>
  <c r="T100" i="7" s="1"/>
  <c r="BF100" i="7"/>
  <c r="BB100" i="7"/>
  <c r="BD112" i="7"/>
  <c r="AZ112" i="7"/>
  <c r="S112" i="7" s="1"/>
  <c r="BA112" i="7"/>
  <c r="BA144" i="7"/>
  <c r="Q144" i="7" s="1"/>
  <c r="BE144" i="7"/>
  <c r="BA152" i="7"/>
  <c r="Q152" i="7" s="1"/>
  <c r="BE152" i="7"/>
  <c r="BA166" i="7"/>
  <c r="Q166" i="7" s="1"/>
  <c r="BE166" i="7"/>
  <c r="BA168" i="7"/>
  <c r="Q168" i="7" s="1"/>
  <c r="BE168" i="7"/>
  <c r="BA176" i="7"/>
  <c r="Q176" i="7" s="1"/>
  <c r="BE176" i="7"/>
  <c r="BA184" i="7"/>
  <c r="Q184" i="7" s="1"/>
  <c r="BE184" i="7"/>
  <c r="BA192" i="7"/>
  <c r="Q192" i="7" s="1"/>
  <c r="BE192" i="7"/>
  <c r="BE11" i="7"/>
  <c r="BI11" i="7"/>
  <c r="BE13" i="7"/>
  <c r="BI13" i="7"/>
  <c r="BK22" i="7"/>
  <c r="BB22" i="7"/>
  <c r="U22" i="7" s="1"/>
  <c r="BF22" i="7"/>
  <c r="BJ22" i="7"/>
  <c r="BF24" i="7"/>
  <c r="BF26" i="7"/>
  <c r="BF28" i="7"/>
  <c r="BF30" i="7"/>
  <c r="BF32" i="7"/>
  <c r="BF34" i="7"/>
  <c r="BF36" i="7"/>
  <c r="BJ45" i="7"/>
  <c r="BG45" i="7"/>
  <c r="BD45" i="7"/>
  <c r="W45" i="7" s="1"/>
  <c r="BI45" i="7"/>
  <c r="BD54" i="7"/>
  <c r="BA80" i="7"/>
  <c r="T80" i="7" s="1"/>
  <c r="BF80" i="7"/>
  <c r="BB80" i="7"/>
  <c r="T81" i="7"/>
  <c r="BA88" i="7"/>
  <c r="T88" i="7" s="1"/>
  <c r="BF88" i="7"/>
  <c r="BB88" i="7"/>
  <c r="T89" i="7"/>
  <c r="BA96" i="7"/>
  <c r="T96" i="7" s="1"/>
  <c r="BF96" i="7"/>
  <c r="BB96" i="7"/>
  <c r="T97" i="7"/>
  <c r="BH100" i="7"/>
  <c r="BH104" i="7"/>
  <c r="BD104" i="7"/>
  <c r="BG104" i="7"/>
  <c r="BB104" i="7"/>
  <c r="T104" i="7" s="1"/>
  <c r="BF104" i="7"/>
  <c r="BE116" i="7"/>
  <c r="BB116" i="7"/>
  <c r="S44" i="7"/>
  <c r="BF200" i="7"/>
  <c r="BB200" i="7"/>
  <c r="Q200" i="7" s="1"/>
  <c r="BG37" i="7"/>
  <c r="BE46" i="7"/>
  <c r="W53" i="7"/>
  <c r="BA84" i="7"/>
  <c r="BF84" i="7"/>
  <c r="BB84" i="7"/>
  <c r="BA92" i="7"/>
  <c r="T92" i="7" s="1"/>
  <c r="BF92" i="7"/>
  <c r="BB92" i="7"/>
  <c r="T101" i="7"/>
  <c r="BA150" i="7"/>
  <c r="Q150" i="7" s="1"/>
  <c r="BE150" i="7"/>
  <c r="BA158" i="7"/>
  <c r="Q158" i="7" s="1"/>
  <c r="BE158" i="7"/>
  <c r="BA160" i="7"/>
  <c r="Q160" i="7" s="1"/>
  <c r="BE160" i="7"/>
  <c r="BA174" i="7"/>
  <c r="Q174" i="7" s="1"/>
  <c r="BE174" i="7"/>
  <c r="BA182" i="7"/>
  <c r="Q182" i="7" s="1"/>
  <c r="BE182" i="7"/>
  <c r="BA190" i="7"/>
  <c r="Q190" i="7" s="1"/>
  <c r="BE190" i="7"/>
  <c r="BD11" i="7"/>
  <c r="U11" i="7" s="1"/>
  <c r="BD13" i="7"/>
  <c r="U13" i="7" s="1"/>
  <c r="BJ21" i="7"/>
  <c r="BF21" i="7"/>
  <c r="BB21" i="7"/>
  <c r="U21" i="7" s="1"/>
  <c r="BE21" i="7"/>
  <c r="BK21" i="7"/>
  <c r="BK24" i="7"/>
  <c r="BC24" i="7"/>
  <c r="U24" i="7" s="1"/>
  <c r="BE24" i="7"/>
  <c r="BI24" i="7"/>
  <c r="BK26" i="7"/>
  <c r="BC26" i="7"/>
  <c r="U26" i="7" s="1"/>
  <c r="BE26" i="7"/>
  <c r="BI26" i="7"/>
  <c r="BK28" i="7"/>
  <c r="BC28" i="7"/>
  <c r="U28" i="7" s="1"/>
  <c r="BE28" i="7"/>
  <c r="BI28" i="7"/>
  <c r="BK30" i="7"/>
  <c r="BC30" i="7"/>
  <c r="U30" i="7" s="1"/>
  <c r="BE30" i="7"/>
  <c r="BI30" i="7"/>
  <c r="BK32" i="7"/>
  <c r="BC32" i="7"/>
  <c r="U32" i="7" s="1"/>
  <c r="BE32" i="7"/>
  <c r="BI32" i="7"/>
  <c r="BK34" i="7"/>
  <c r="BC34" i="7"/>
  <c r="U34" i="7" s="1"/>
  <c r="BE34" i="7"/>
  <c r="BI34" i="7"/>
  <c r="BK36" i="7"/>
  <c r="BC36" i="7"/>
  <c r="U36" i="7" s="1"/>
  <c r="BE36" i="7"/>
  <c r="BI36" i="7"/>
  <c r="BF54" i="7"/>
  <c r="BK54" i="7"/>
  <c r="BI54" i="7"/>
  <c r="BA78" i="7"/>
  <c r="BF78" i="7"/>
  <c r="BB78" i="7"/>
  <c r="BG84" i="7"/>
  <c r="BA86" i="7"/>
  <c r="T86" i="7" s="1"/>
  <c r="BF86" i="7"/>
  <c r="BB86" i="7"/>
  <c r="BG92" i="7"/>
  <c r="BA94" i="7"/>
  <c r="T94" i="7" s="1"/>
  <c r="BF94" i="7"/>
  <c r="BB94" i="7"/>
  <c r="BG100" i="7"/>
  <c r="BH102" i="7"/>
  <c r="BD102" i="7"/>
  <c r="BF102" i="7"/>
  <c r="BA102" i="7"/>
  <c r="T102" i="7" s="1"/>
  <c r="BG102" i="7"/>
  <c r="BB102" i="7"/>
  <c r="BF103" i="7"/>
  <c r="BB103" i="7"/>
  <c r="BG103" i="7"/>
  <c r="BA103" i="7"/>
  <c r="BH103" i="7"/>
  <c r="BD114" i="7"/>
  <c r="AZ114" i="7"/>
  <c r="S114" i="7" s="1"/>
  <c r="BA114" i="7"/>
  <c r="BE201" i="7"/>
  <c r="BA201" i="7"/>
  <c r="Q201" i="7" s="1"/>
  <c r="BE48" i="7"/>
  <c r="BI48" i="7"/>
  <c r="BE49" i="7"/>
  <c r="W49" i="7" s="1"/>
  <c r="BI49" i="7"/>
  <c r="BE50" i="7"/>
  <c r="BI50" i="7"/>
  <c r="BE51" i="7"/>
  <c r="W51" i="7" s="1"/>
  <c r="BI51" i="7"/>
  <c r="BE52" i="7"/>
  <c r="W52" i="7" s="1"/>
  <c r="BI52" i="7"/>
  <c r="BE53" i="7"/>
  <c r="BI53" i="7"/>
  <c r="BB76" i="7"/>
  <c r="T76" i="7" s="1"/>
  <c r="BD77" i="7"/>
  <c r="T77" i="7" s="1"/>
  <c r="BH77" i="7"/>
  <c r="BD79" i="7"/>
  <c r="T79" i="7" s="1"/>
  <c r="BH79" i="7"/>
  <c r="BD81" i="7"/>
  <c r="BH81" i="7"/>
  <c r="BD83" i="7"/>
  <c r="T83" i="7" s="1"/>
  <c r="BH83" i="7"/>
  <c r="BD85" i="7"/>
  <c r="T85" i="7" s="1"/>
  <c r="BH85" i="7"/>
  <c r="BD87" i="7"/>
  <c r="T87" i="7" s="1"/>
  <c r="BH87" i="7"/>
  <c r="BD89" i="7"/>
  <c r="BH89" i="7"/>
  <c r="BD91" i="7"/>
  <c r="T91" i="7" s="1"/>
  <c r="BH91" i="7"/>
  <c r="BD93" i="7"/>
  <c r="BH93" i="7"/>
  <c r="BD95" i="7"/>
  <c r="T95" i="7" s="1"/>
  <c r="BH95" i="7"/>
  <c r="BD97" i="7"/>
  <c r="BH97" i="7"/>
  <c r="BD99" i="7"/>
  <c r="T99" i="7" s="1"/>
  <c r="BH99" i="7"/>
  <c r="BD101" i="7"/>
  <c r="BH101" i="7"/>
  <c r="Q148" i="7"/>
  <c r="Q156" i="7"/>
  <c r="Q164" i="7"/>
  <c r="Q172" i="7"/>
  <c r="Q180" i="7"/>
  <c r="Q188" i="7"/>
  <c r="Q196" i="7"/>
  <c r="BF198" i="7"/>
  <c r="D199" i="7"/>
  <c r="BD109" i="7"/>
  <c r="AZ109" i="7"/>
  <c r="S109" i="7" s="1"/>
  <c r="BC109" i="7"/>
  <c r="BD111" i="7"/>
  <c r="AZ111" i="7"/>
  <c r="S111" i="7" s="1"/>
  <c r="BC111" i="7"/>
  <c r="BD113" i="7"/>
  <c r="AZ113" i="7"/>
  <c r="S113" i="7" s="1"/>
  <c r="BC113" i="7"/>
  <c r="BD115" i="7"/>
  <c r="AZ115" i="7"/>
  <c r="S115" i="7" s="1"/>
  <c r="BC115" i="7"/>
  <c r="Q146" i="7"/>
  <c r="Q154" i="7"/>
  <c r="Q162" i="7"/>
  <c r="Q170" i="7"/>
  <c r="Q178" i="7"/>
  <c r="Q186" i="7"/>
  <c r="Q194" i="7"/>
  <c r="P229" i="6"/>
  <c r="O229" i="6"/>
  <c r="N229" i="6"/>
  <c r="M229" i="6"/>
  <c r="L229" i="6"/>
  <c r="K229" i="6"/>
  <c r="J229" i="6"/>
  <c r="I229" i="6"/>
  <c r="H229" i="6"/>
  <c r="G229" i="6"/>
  <c r="F229" i="6"/>
  <c r="D229" i="6" s="1"/>
  <c r="E229" i="6"/>
  <c r="D228" i="6"/>
  <c r="D227" i="6"/>
  <c r="D226" i="6"/>
  <c r="D225" i="6"/>
  <c r="D224" i="6"/>
  <c r="D223" i="6"/>
  <c r="E216" i="6"/>
  <c r="D216" i="6"/>
  <c r="BB210" i="6"/>
  <c r="O210" i="6" s="1"/>
  <c r="D210" i="6"/>
  <c r="BF210" i="6" s="1"/>
  <c r="BB209" i="6"/>
  <c r="O209" i="6" s="1"/>
  <c r="D209" i="6"/>
  <c r="BF209" i="6" s="1"/>
  <c r="BB208" i="6"/>
  <c r="O208" i="6" s="1"/>
  <c r="D208" i="6"/>
  <c r="BF208" i="6" s="1"/>
  <c r="BB207" i="6"/>
  <c r="O207" i="6" s="1"/>
  <c r="D207" i="6"/>
  <c r="BF207" i="6" s="1"/>
  <c r="BB206" i="6"/>
  <c r="O206" i="6" s="1"/>
  <c r="D206" i="6"/>
  <c r="BF206" i="6" s="1"/>
  <c r="BB205" i="6"/>
  <c r="O205" i="6" s="1"/>
  <c r="D205" i="6"/>
  <c r="BF205" i="6" s="1"/>
  <c r="P201" i="6"/>
  <c r="O201" i="6"/>
  <c r="N201" i="6"/>
  <c r="M201" i="6"/>
  <c r="L201" i="6"/>
  <c r="K201" i="6"/>
  <c r="J201" i="6"/>
  <c r="I201" i="6"/>
  <c r="H201" i="6"/>
  <c r="G201" i="6"/>
  <c r="F201" i="6"/>
  <c r="E201" i="6"/>
  <c r="D201" i="6"/>
  <c r="P200" i="6"/>
  <c r="BF200" i="6" s="1"/>
  <c r="O200" i="6"/>
  <c r="N200" i="6"/>
  <c r="M200" i="6"/>
  <c r="L200" i="6"/>
  <c r="K200" i="6"/>
  <c r="BB200" i="6" s="1"/>
  <c r="J200" i="6"/>
  <c r="I200" i="6"/>
  <c r="H200" i="6"/>
  <c r="G200" i="6"/>
  <c r="F200" i="6"/>
  <c r="E200" i="6"/>
  <c r="D200" i="6"/>
  <c r="BE199" i="6"/>
  <c r="P199" i="6"/>
  <c r="O199" i="6"/>
  <c r="N199" i="6"/>
  <c r="M199" i="6"/>
  <c r="L199" i="6"/>
  <c r="K199" i="6"/>
  <c r="BB199" i="6" s="1"/>
  <c r="J199" i="6"/>
  <c r="I199" i="6"/>
  <c r="H199" i="6"/>
  <c r="G199" i="6"/>
  <c r="F199" i="6"/>
  <c r="D199" i="6" s="1"/>
  <c r="BA199" i="6" s="1"/>
  <c r="E199" i="6"/>
  <c r="BA198" i="6"/>
  <c r="Q198" i="6" s="1"/>
  <c r="P198" i="6"/>
  <c r="BF198" i="6" s="1"/>
  <c r="O198" i="6"/>
  <c r="N198" i="6"/>
  <c r="M198" i="6"/>
  <c r="L198" i="6"/>
  <c r="K198" i="6"/>
  <c r="BB198" i="6" s="1"/>
  <c r="J198" i="6"/>
  <c r="I198" i="6"/>
  <c r="H198" i="6"/>
  <c r="G198" i="6"/>
  <c r="F198" i="6"/>
  <c r="D198" i="6" s="1"/>
  <c r="BE198" i="6" s="1"/>
  <c r="E198" i="6"/>
  <c r="BF197" i="6"/>
  <c r="BE197" i="6"/>
  <c r="BB197" i="6"/>
  <c r="D197" i="6"/>
  <c r="BA197" i="6" s="1"/>
  <c r="Q197" i="6" s="1"/>
  <c r="BF196" i="6"/>
  <c r="BB196" i="6"/>
  <c r="D196" i="6"/>
  <c r="BA196" i="6" s="1"/>
  <c r="Q196" i="6" s="1"/>
  <c r="BF195" i="6"/>
  <c r="BB195" i="6"/>
  <c r="D195" i="6"/>
  <c r="BF194" i="6"/>
  <c r="BE194" i="6"/>
  <c r="BB194" i="6"/>
  <c r="BA194" i="6"/>
  <c r="Q194" i="6" s="1"/>
  <c r="D194" i="6"/>
  <c r="BF193" i="6"/>
  <c r="BE193" i="6"/>
  <c r="BB193" i="6"/>
  <c r="D193" i="6"/>
  <c r="BA193" i="6" s="1"/>
  <c r="Q193" i="6" s="1"/>
  <c r="BF192" i="6"/>
  <c r="BE192" i="6"/>
  <c r="BB192" i="6"/>
  <c r="D192" i="6"/>
  <c r="BA192" i="6" s="1"/>
  <c r="Q192" i="6" s="1"/>
  <c r="BF191" i="6"/>
  <c r="BB191" i="6"/>
  <c r="BA191" i="6"/>
  <c r="Q191" i="6" s="1"/>
  <c r="D191" i="6"/>
  <c r="BE191" i="6" s="1"/>
  <c r="BF190" i="6"/>
  <c r="BE190" i="6"/>
  <c r="BB190" i="6"/>
  <c r="BA190" i="6"/>
  <c r="Q190" i="6" s="1"/>
  <c r="D190" i="6"/>
  <c r="BF189" i="6"/>
  <c r="BE189" i="6"/>
  <c r="BB189" i="6"/>
  <c r="D189" i="6"/>
  <c r="BA189" i="6" s="1"/>
  <c r="Q189" i="6" s="1"/>
  <c r="BF188" i="6"/>
  <c r="BE188" i="6"/>
  <c r="BB188" i="6"/>
  <c r="D188" i="6"/>
  <c r="BA188" i="6" s="1"/>
  <c r="Q188" i="6" s="1"/>
  <c r="BF187" i="6"/>
  <c r="BB187" i="6"/>
  <c r="D187" i="6"/>
  <c r="BF186" i="6"/>
  <c r="BE186" i="6"/>
  <c r="BB186" i="6"/>
  <c r="BA186" i="6"/>
  <c r="Q186" i="6" s="1"/>
  <c r="D186" i="6"/>
  <c r="BF185" i="6"/>
  <c r="BE185" i="6"/>
  <c r="BB185" i="6"/>
  <c r="D185" i="6"/>
  <c r="BA185" i="6" s="1"/>
  <c r="Q185" i="6" s="1"/>
  <c r="BF184" i="6"/>
  <c r="BB184" i="6"/>
  <c r="D184" i="6"/>
  <c r="BA184" i="6" s="1"/>
  <c r="Q184" i="6" s="1"/>
  <c r="BF183" i="6"/>
  <c r="BB183" i="6"/>
  <c r="BA183" i="6"/>
  <c r="Q183" i="6" s="1"/>
  <c r="D183" i="6"/>
  <c r="BE183" i="6" s="1"/>
  <c r="BF182" i="6"/>
  <c r="BE182" i="6"/>
  <c r="BB182" i="6"/>
  <c r="BA182" i="6"/>
  <c r="Q182" i="6" s="1"/>
  <c r="D182" i="6"/>
  <c r="BF181" i="6"/>
  <c r="BE181" i="6"/>
  <c r="BB181" i="6"/>
  <c r="D181" i="6"/>
  <c r="BA181" i="6" s="1"/>
  <c r="Q181" i="6" s="1"/>
  <c r="BF180" i="6"/>
  <c r="BE180" i="6"/>
  <c r="BB180" i="6"/>
  <c r="D180" i="6"/>
  <c r="BA180" i="6" s="1"/>
  <c r="Q180" i="6" s="1"/>
  <c r="BF179" i="6"/>
  <c r="BB179" i="6"/>
  <c r="D179" i="6"/>
  <c r="BF178" i="6"/>
  <c r="BE178" i="6"/>
  <c r="BB178" i="6"/>
  <c r="BA178" i="6"/>
  <c r="Q178" i="6" s="1"/>
  <c r="D178" i="6"/>
  <c r="BF177" i="6"/>
  <c r="BE177" i="6"/>
  <c r="BB177" i="6"/>
  <c r="D177" i="6"/>
  <c r="BA177" i="6" s="1"/>
  <c r="Q177" i="6" s="1"/>
  <c r="BF176" i="6"/>
  <c r="BE176" i="6"/>
  <c r="BB176" i="6"/>
  <c r="D176" i="6"/>
  <c r="BA176" i="6" s="1"/>
  <c r="Q176" i="6" s="1"/>
  <c r="BF175" i="6"/>
  <c r="BB175" i="6"/>
  <c r="BA175" i="6"/>
  <c r="Q175" i="6" s="1"/>
  <c r="D175" i="6"/>
  <c r="BE175" i="6" s="1"/>
  <c r="BF174" i="6"/>
  <c r="BE174" i="6"/>
  <c r="BB174" i="6"/>
  <c r="BA174" i="6"/>
  <c r="Q174" i="6" s="1"/>
  <c r="D174" i="6"/>
  <c r="BF173" i="6"/>
  <c r="BE173" i="6"/>
  <c r="BB173" i="6"/>
  <c r="D173" i="6"/>
  <c r="BA173" i="6" s="1"/>
  <c r="Q173" i="6" s="1"/>
  <c r="BF172" i="6"/>
  <c r="BE172" i="6"/>
  <c r="BB172" i="6"/>
  <c r="D172" i="6"/>
  <c r="BA172" i="6" s="1"/>
  <c r="Q172" i="6" s="1"/>
  <c r="BF171" i="6"/>
  <c r="BB171" i="6"/>
  <c r="D171" i="6"/>
  <c r="BF170" i="6"/>
  <c r="BE170" i="6"/>
  <c r="BB170" i="6"/>
  <c r="BA170" i="6"/>
  <c r="Q170" i="6" s="1"/>
  <c r="D170" i="6"/>
  <c r="BF169" i="6"/>
  <c r="BE169" i="6"/>
  <c r="BB169" i="6"/>
  <c r="D169" i="6"/>
  <c r="BA169" i="6" s="1"/>
  <c r="Q169" i="6" s="1"/>
  <c r="BF168" i="6"/>
  <c r="BB168" i="6"/>
  <c r="D168" i="6"/>
  <c r="BA168" i="6" s="1"/>
  <c r="Q168" i="6" s="1"/>
  <c r="BF167" i="6"/>
  <c r="BB167" i="6"/>
  <c r="BA167" i="6"/>
  <c r="Q167" i="6" s="1"/>
  <c r="D167" i="6"/>
  <c r="BE167" i="6" s="1"/>
  <c r="BF166" i="6"/>
  <c r="BE166" i="6"/>
  <c r="BB166" i="6"/>
  <c r="BA166" i="6"/>
  <c r="Q166" i="6" s="1"/>
  <c r="D166" i="6"/>
  <c r="BF165" i="6"/>
  <c r="BE165" i="6"/>
  <c r="BB165" i="6"/>
  <c r="D165" i="6"/>
  <c r="BA165" i="6" s="1"/>
  <c r="Q165" i="6" s="1"/>
  <c r="BF164" i="6"/>
  <c r="BE164" i="6"/>
  <c r="BB164" i="6"/>
  <c r="D164" i="6"/>
  <c r="BA164" i="6" s="1"/>
  <c r="Q164" i="6" s="1"/>
  <c r="BF163" i="6"/>
  <c r="BB163" i="6"/>
  <c r="D163" i="6"/>
  <c r="BF162" i="6"/>
  <c r="BE162" i="6"/>
  <c r="BB162" i="6"/>
  <c r="BA162" i="6"/>
  <c r="Q162" i="6" s="1"/>
  <c r="D162" i="6"/>
  <c r="BF161" i="6"/>
  <c r="BE161" i="6"/>
  <c r="BB161" i="6"/>
  <c r="D161" i="6"/>
  <c r="BA161" i="6" s="1"/>
  <c r="Q161" i="6" s="1"/>
  <c r="BF160" i="6"/>
  <c r="BE160" i="6"/>
  <c r="BB160" i="6"/>
  <c r="D160" i="6"/>
  <c r="BA160" i="6" s="1"/>
  <c r="Q160" i="6" s="1"/>
  <c r="BF159" i="6"/>
  <c r="BB159" i="6"/>
  <c r="BA159" i="6"/>
  <c r="Q159" i="6" s="1"/>
  <c r="D159" i="6"/>
  <c r="BE159" i="6" s="1"/>
  <c r="BF158" i="6"/>
  <c r="BE158" i="6"/>
  <c r="BB158" i="6"/>
  <c r="BA158" i="6"/>
  <c r="Q158" i="6" s="1"/>
  <c r="D158" i="6"/>
  <c r="BF157" i="6"/>
  <c r="BE157" i="6"/>
  <c r="BB157" i="6"/>
  <c r="D157" i="6"/>
  <c r="BA157" i="6" s="1"/>
  <c r="Q157" i="6" s="1"/>
  <c r="BF156" i="6"/>
  <c r="BB156" i="6"/>
  <c r="D156" i="6"/>
  <c r="BA156" i="6" s="1"/>
  <c r="Q156" i="6" s="1"/>
  <c r="BF155" i="6"/>
  <c r="BB155" i="6"/>
  <c r="D155" i="6"/>
  <c r="BF154" i="6"/>
  <c r="BE154" i="6"/>
  <c r="BB154" i="6"/>
  <c r="BA154" i="6"/>
  <c r="Q154" i="6" s="1"/>
  <c r="D154" i="6"/>
  <c r="BF153" i="6"/>
  <c r="BE153" i="6"/>
  <c r="BB153" i="6"/>
  <c r="D153" i="6"/>
  <c r="BA153" i="6" s="1"/>
  <c r="Q153" i="6" s="1"/>
  <c r="BF152" i="6"/>
  <c r="BB152" i="6"/>
  <c r="D152" i="6"/>
  <c r="BA152" i="6" s="1"/>
  <c r="Q152" i="6" s="1"/>
  <c r="BF151" i="6"/>
  <c r="BB151" i="6"/>
  <c r="BA151" i="6"/>
  <c r="Q151" i="6" s="1"/>
  <c r="D151" i="6"/>
  <c r="BE151" i="6" s="1"/>
  <c r="BF150" i="6"/>
  <c r="BE150" i="6"/>
  <c r="BB150" i="6"/>
  <c r="BA150" i="6"/>
  <c r="Q150" i="6" s="1"/>
  <c r="D150" i="6"/>
  <c r="BF149" i="6"/>
  <c r="BE149" i="6"/>
  <c r="BB149" i="6"/>
  <c r="D149" i="6"/>
  <c r="BA149" i="6" s="1"/>
  <c r="Q149" i="6" s="1"/>
  <c r="BF148" i="6"/>
  <c r="BB148" i="6"/>
  <c r="D148" i="6"/>
  <c r="BA148" i="6" s="1"/>
  <c r="Q148" i="6" s="1"/>
  <c r="BF147" i="6"/>
  <c r="BB147" i="6"/>
  <c r="D147" i="6"/>
  <c r="BF146" i="6"/>
  <c r="BE146" i="6"/>
  <c r="BB146" i="6"/>
  <c r="BA146" i="6"/>
  <c r="Q146" i="6" s="1"/>
  <c r="D146" i="6"/>
  <c r="BF145" i="6"/>
  <c r="BB145" i="6"/>
  <c r="D145" i="6"/>
  <c r="BA145" i="6" s="1"/>
  <c r="Q145" i="6" s="1"/>
  <c r="BF144" i="6"/>
  <c r="BE144" i="6"/>
  <c r="BB144" i="6"/>
  <c r="D144" i="6"/>
  <c r="BA144" i="6" s="1"/>
  <c r="Q144" i="6" s="1"/>
  <c r="BA140" i="6"/>
  <c r="D140" i="6"/>
  <c r="BE140" i="6" s="1"/>
  <c r="D139" i="6"/>
  <c r="BE135" i="6"/>
  <c r="BB135" i="6"/>
  <c r="D135" i="6"/>
  <c r="BE134" i="6"/>
  <c r="BD134" i="6"/>
  <c r="BB134" i="6"/>
  <c r="AZ134" i="6"/>
  <c r="D134" i="6"/>
  <c r="BE133" i="6"/>
  <c r="BD133" i="6"/>
  <c r="BB133" i="6"/>
  <c r="D133" i="6"/>
  <c r="BE132" i="6"/>
  <c r="BD132" i="6"/>
  <c r="BB132" i="6"/>
  <c r="D132" i="6"/>
  <c r="BE131" i="6"/>
  <c r="BB131" i="6"/>
  <c r="AZ131" i="6"/>
  <c r="D131" i="6"/>
  <c r="BE130" i="6"/>
  <c r="BB130" i="6"/>
  <c r="BA130" i="6"/>
  <c r="D130" i="6"/>
  <c r="BC130" i="6" s="1"/>
  <c r="BE129" i="6"/>
  <c r="BB129" i="6"/>
  <c r="D129" i="6"/>
  <c r="BE128" i="6"/>
  <c r="BB128" i="6"/>
  <c r="BA128" i="6"/>
  <c r="D128" i="6"/>
  <c r="BC128" i="6" s="1"/>
  <c r="BE127" i="6"/>
  <c r="BD127" i="6"/>
  <c r="BB127" i="6"/>
  <c r="AZ127" i="6"/>
  <c r="D127" i="6"/>
  <c r="BE126" i="6"/>
  <c r="BB126" i="6"/>
  <c r="BA126" i="6"/>
  <c r="D126" i="6"/>
  <c r="BC126" i="6" s="1"/>
  <c r="BE125" i="6"/>
  <c r="BB125" i="6"/>
  <c r="D125" i="6"/>
  <c r="BE124" i="6"/>
  <c r="BB124" i="6"/>
  <c r="BA124" i="6"/>
  <c r="D124" i="6"/>
  <c r="BC124" i="6" s="1"/>
  <c r="BE123" i="6"/>
  <c r="BD123" i="6"/>
  <c r="BB123" i="6"/>
  <c r="AZ123" i="6"/>
  <c r="D123" i="6"/>
  <c r="BE122" i="6"/>
  <c r="BB122" i="6"/>
  <c r="BA122" i="6"/>
  <c r="D122" i="6"/>
  <c r="BC122" i="6" s="1"/>
  <c r="BE121" i="6"/>
  <c r="BB121" i="6"/>
  <c r="D121" i="6"/>
  <c r="BE120" i="6"/>
  <c r="BB120" i="6"/>
  <c r="BA120" i="6"/>
  <c r="D120" i="6"/>
  <c r="BC120" i="6" s="1"/>
  <c r="BE119" i="6"/>
  <c r="BD119" i="6"/>
  <c r="BB119" i="6"/>
  <c r="AZ119" i="6"/>
  <c r="D119" i="6"/>
  <c r="BE118" i="6"/>
  <c r="BB118" i="6"/>
  <c r="BA118" i="6"/>
  <c r="D118" i="6"/>
  <c r="BC118" i="6" s="1"/>
  <c r="BE117" i="6"/>
  <c r="BB117" i="6"/>
  <c r="D117" i="6"/>
  <c r="R116" i="6"/>
  <c r="Q116" i="6"/>
  <c r="T44" i="6" s="1"/>
  <c r="P116" i="6"/>
  <c r="O116" i="6"/>
  <c r="N116" i="6"/>
  <c r="M116" i="6"/>
  <c r="P44" i="6" s="1"/>
  <c r="L116" i="6"/>
  <c r="K116" i="6"/>
  <c r="J116" i="6"/>
  <c r="E116" i="6"/>
  <c r="D116" i="6" s="1"/>
  <c r="BE115" i="6"/>
  <c r="BC115" i="6"/>
  <c r="BB115" i="6"/>
  <c r="D115" i="6"/>
  <c r="BE114" i="6"/>
  <c r="BB114" i="6"/>
  <c r="AZ114" i="6"/>
  <c r="S114" i="6" s="1"/>
  <c r="D114" i="6"/>
  <c r="BA114" i="6" s="1"/>
  <c r="BE113" i="6"/>
  <c r="BD113" i="6"/>
  <c r="BB113" i="6"/>
  <c r="AZ113" i="6"/>
  <c r="S113" i="6"/>
  <c r="D113" i="6"/>
  <c r="BA113" i="6" s="1"/>
  <c r="BE112" i="6"/>
  <c r="BC112" i="6"/>
  <c r="BB112" i="6"/>
  <c r="D112" i="6"/>
  <c r="BE111" i="6"/>
  <c r="BB111" i="6"/>
  <c r="D111" i="6"/>
  <c r="BE110" i="6"/>
  <c r="BC110" i="6"/>
  <c r="BB110" i="6"/>
  <c r="D110" i="6"/>
  <c r="BE109" i="6"/>
  <c r="BB109" i="6"/>
  <c r="D109" i="6"/>
  <c r="S105" i="6"/>
  <c r="R105" i="6"/>
  <c r="Q105" i="6"/>
  <c r="P105" i="6"/>
  <c r="O105" i="6"/>
  <c r="N105" i="6"/>
  <c r="M105" i="6"/>
  <c r="L105" i="6"/>
  <c r="K105" i="6"/>
  <c r="BC105" i="6" s="1"/>
  <c r="J105" i="6"/>
  <c r="I105" i="6"/>
  <c r="H105" i="6"/>
  <c r="G105" i="6"/>
  <c r="F105" i="6"/>
  <c r="E105" i="6"/>
  <c r="BG104" i="6"/>
  <c r="BE104" i="6"/>
  <c r="BC104" i="6"/>
  <c r="BB104" i="6"/>
  <c r="D104" i="6"/>
  <c r="BH103" i="6"/>
  <c r="BE103" i="6"/>
  <c r="BD103" i="6"/>
  <c r="BC103" i="6"/>
  <c r="BA103" i="6"/>
  <c r="D103" i="6"/>
  <c r="BG103" i="6" s="1"/>
  <c r="BE102" i="6"/>
  <c r="BC102" i="6"/>
  <c r="D102" i="6"/>
  <c r="BF102" i="6" s="1"/>
  <c r="BE101" i="6"/>
  <c r="BC101" i="6"/>
  <c r="D101" i="6"/>
  <c r="BG101" i="6" s="1"/>
  <c r="BE100" i="6"/>
  <c r="BC100" i="6"/>
  <c r="BB100" i="6"/>
  <c r="D100" i="6"/>
  <c r="BG100" i="6" s="1"/>
  <c r="BH99" i="6"/>
  <c r="BE99" i="6"/>
  <c r="BD99" i="6"/>
  <c r="BC99" i="6"/>
  <c r="BA99" i="6"/>
  <c r="D99" i="6"/>
  <c r="BG99" i="6" s="1"/>
  <c r="BE98" i="6"/>
  <c r="BC98" i="6"/>
  <c r="D98" i="6"/>
  <c r="BH97" i="6"/>
  <c r="BE97" i="6"/>
  <c r="BD97" i="6"/>
  <c r="BC97" i="6"/>
  <c r="BA97" i="6"/>
  <c r="D97" i="6"/>
  <c r="BG97" i="6" s="1"/>
  <c r="BE96" i="6"/>
  <c r="BC96" i="6"/>
  <c r="D96" i="6"/>
  <c r="BG95" i="6"/>
  <c r="BE95" i="6"/>
  <c r="BD95" i="6"/>
  <c r="BC95" i="6"/>
  <c r="BA95" i="6"/>
  <c r="D95" i="6"/>
  <c r="BG94" i="6"/>
  <c r="BF94" i="6"/>
  <c r="BE94" i="6"/>
  <c r="BC94" i="6"/>
  <c r="BB94" i="6"/>
  <c r="BA94" i="6"/>
  <c r="D94" i="6"/>
  <c r="BH93" i="6"/>
  <c r="BG93" i="6"/>
  <c r="BE93" i="6"/>
  <c r="BC93" i="6"/>
  <c r="BA93" i="6"/>
  <c r="D93" i="6"/>
  <c r="BE92" i="6"/>
  <c r="BC92" i="6"/>
  <c r="BB92" i="6"/>
  <c r="D92" i="6"/>
  <c r="BE91" i="6"/>
  <c r="BD91" i="6"/>
  <c r="BC91" i="6"/>
  <c r="D91" i="6"/>
  <c r="BG91" i="6" s="1"/>
  <c r="BF90" i="6"/>
  <c r="BE90" i="6"/>
  <c r="BC90" i="6"/>
  <c r="BA90" i="6"/>
  <c r="D90" i="6"/>
  <c r="BG90" i="6" s="1"/>
  <c r="BE89" i="6"/>
  <c r="BC89" i="6"/>
  <c r="BA89" i="6"/>
  <c r="D89" i="6"/>
  <c r="BE88" i="6"/>
  <c r="BC88" i="6"/>
  <c r="BA88" i="6"/>
  <c r="D88" i="6"/>
  <c r="BE87" i="6"/>
  <c r="BC87" i="6"/>
  <c r="D87" i="6"/>
  <c r="BA87" i="6" s="1"/>
  <c r="BE86" i="6"/>
  <c r="BC86" i="6"/>
  <c r="D86" i="6"/>
  <c r="BE85" i="6"/>
  <c r="BC85" i="6"/>
  <c r="BA85" i="6"/>
  <c r="D85" i="6"/>
  <c r="BE84" i="6"/>
  <c r="BC84" i="6"/>
  <c r="D84" i="6"/>
  <c r="BA84" i="6" s="1"/>
  <c r="BE83" i="6"/>
  <c r="BC83" i="6"/>
  <c r="D83" i="6"/>
  <c r="BA83" i="6" s="1"/>
  <c r="BE82" i="6"/>
  <c r="BC82" i="6"/>
  <c r="D82" i="6"/>
  <c r="BA82" i="6" s="1"/>
  <c r="BE81" i="6"/>
  <c r="BC81" i="6"/>
  <c r="D81" i="6"/>
  <c r="BA81" i="6" s="1"/>
  <c r="BE80" i="6"/>
  <c r="BC80" i="6"/>
  <c r="D80" i="6"/>
  <c r="BA80" i="6" s="1"/>
  <c r="BE79" i="6"/>
  <c r="BC79" i="6"/>
  <c r="D79" i="6"/>
  <c r="BE78" i="6"/>
  <c r="BC78" i="6"/>
  <c r="D78" i="6"/>
  <c r="BE77" i="6"/>
  <c r="BC77" i="6"/>
  <c r="BA77" i="6"/>
  <c r="D77" i="6"/>
  <c r="BE76" i="6"/>
  <c r="BC76" i="6"/>
  <c r="D76" i="6"/>
  <c r="BF76" i="6" s="1"/>
  <c r="D72" i="6"/>
  <c r="D71" i="6"/>
  <c r="BF67" i="6"/>
  <c r="BA67" i="6"/>
  <c r="F67" i="6"/>
  <c r="BF66" i="6"/>
  <c r="BA66" i="6"/>
  <c r="F66" i="6" s="1"/>
  <c r="BF65" i="6"/>
  <c r="BA65" i="6"/>
  <c r="F65" i="6"/>
  <c r="BF64" i="6"/>
  <c r="BA64" i="6"/>
  <c r="F64" i="6" s="1"/>
  <c r="BF63" i="6"/>
  <c r="BA63" i="6"/>
  <c r="F63" i="6"/>
  <c r="BF62" i="6"/>
  <c r="BA62" i="6"/>
  <c r="F62" i="6" s="1"/>
  <c r="BF61" i="6"/>
  <c r="BA61" i="6"/>
  <c r="F61" i="6"/>
  <c r="BF60" i="6"/>
  <c r="BA60" i="6"/>
  <c r="F60" i="6" s="1"/>
  <c r="BF59" i="6"/>
  <c r="BA59" i="6"/>
  <c r="F59" i="6"/>
  <c r="BF58" i="6"/>
  <c r="BA58" i="6"/>
  <c r="F58" i="6" s="1"/>
  <c r="BF57" i="6"/>
  <c r="BA57" i="6"/>
  <c r="F57" i="6"/>
  <c r="BF54" i="6"/>
  <c r="V54" i="6"/>
  <c r="U54" i="6"/>
  <c r="T54" i="6"/>
  <c r="S54" i="6"/>
  <c r="R54" i="6"/>
  <c r="BH54" i="6" s="1"/>
  <c r="Q54" i="6"/>
  <c r="P54" i="6"/>
  <c r="O54" i="6"/>
  <c r="N54" i="6"/>
  <c r="M54" i="6"/>
  <c r="BC54" i="6" s="1"/>
  <c r="L54" i="6"/>
  <c r="K54" i="6"/>
  <c r="J54" i="6"/>
  <c r="I54" i="6"/>
  <c r="H54" i="6"/>
  <c r="G54" i="6"/>
  <c r="F54" i="6"/>
  <c r="D54" i="6" s="1"/>
  <c r="E54" i="6"/>
  <c r="BK53" i="6"/>
  <c r="BJ53" i="6"/>
  <c r="BH53" i="6"/>
  <c r="BF53" i="6"/>
  <c r="BC53" i="6"/>
  <c r="BB53" i="6"/>
  <c r="D53" i="6"/>
  <c r="BD53" i="6" s="1"/>
  <c r="BK52" i="6"/>
  <c r="BJ52" i="6"/>
  <c r="BH52" i="6"/>
  <c r="BF52" i="6"/>
  <c r="BC52" i="6"/>
  <c r="BB52" i="6"/>
  <c r="D52" i="6"/>
  <c r="BD52" i="6" s="1"/>
  <c r="BK51" i="6"/>
  <c r="BJ51" i="6"/>
  <c r="BH51" i="6"/>
  <c r="BF51" i="6"/>
  <c r="BC51" i="6"/>
  <c r="BB51" i="6"/>
  <c r="D51" i="6"/>
  <c r="BD51" i="6" s="1"/>
  <c r="BK50" i="6"/>
  <c r="BJ50" i="6"/>
  <c r="BH50" i="6"/>
  <c r="BF50" i="6"/>
  <c r="BC50" i="6"/>
  <c r="BB50" i="6"/>
  <c r="D50" i="6"/>
  <c r="BD50" i="6" s="1"/>
  <c r="BK49" i="6"/>
  <c r="BJ49" i="6"/>
  <c r="BH49" i="6"/>
  <c r="BF49" i="6"/>
  <c r="BC49" i="6"/>
  <c r="BB49" i="6"/>
  <c r="D49" i="6"/>
  <c r="BD49" i="6" s="1"/>
  <c r="BK48" i="6"/>
  <c r="BJ48" i="6"/>
  <c r="BH48" i="6"/>
  <c r="BF48" i="6"/>
  <c r="BC48" i="6"/>
  <c r="BB48" i="6"/>
  <c r="D48" i="6"/>
  <c r="BD48" i="6" s="1"/>
  <c r="BI47" i="6"/>
  <c r="W47" i="6"/>
  <c r="BK46" i="6"/>
  <c r="BH46" i="6"/>
  <c r="BF46" i="6"/>
  <c r="BD46" i="6"/>
  <c r="BC46" i="6"/>
  <c r="D46" i="6"/>
  <c r="BB46" i="6" s="1"/>
  <c r="BK45" i="6"/>
  <c r="BH45" i="6"/>
  <c r="BF45" i="6"/>
  <c r="BD45" i="6"/>
  <c r="BC45" i="6"/>
  <c r="D45" i="6"/>
  <c r="BB45" i="6" s="1"/>
  <c r="V44" i="6"/>
  <c r="U44" i="6"/>
  <c r="S44" i="6"/>
  <c r="R44" i="6"/>
  <c r="Q44" i="6"/>
  <c r="O44" i="6"/>
  <c r="N44" i="6"/>
  <c r="M44" i="6"/>
  <c r="L44" i="6"/>
  <c r="K44" i="6"/>
  <c r="J44" i="6"/>
  <c r="I44" i="6"/>
  <c r="H44" i="6"/>
  <c r="G44" i="6"/>
  <c r="F44" i="6"/>
  <c r="D44" i="6" s="1"/>
  <c r="E44" i="6"/>
  <c r="BK43" i="6"/>
  <c r="BF43" i="6"/>
  <c r="D43" i="6"/>
  <c r="BK42" i="6"/>
  <c r="BH42" i="6"/>
  <c r="BG42" i="6"/>
  <c r="BF42" i="6"/>
  <c r="BD42" i="6"/>
  <c r="BC42" i="6"/>
  <c r="D42" i="6"/>
  <c r="BK41" i="6"/>
  <c r="BH41" i="6"/>
  <c r="BF41" i="6"/>
  <c r="BC41" i="6"/>
  <c r="D41" i="6"/>
  <c r="BG41" i="6" s="1"/>
  <c r="T37" i="6"/>
  <c r="S37" i="6"/>
  <c r="R37" i="6"/>
  <c r="Q37" i="6"/>
  <c r="P37" i="6"/>
  <c r="O37" i="6"/>
  <c r="N37" i="6"/>
  <c r="M37" i="6"/>
  <c r="BD37" i="6" s="1"/>
  <c r="L37" i="6"/>
  <c r="K37" i="6"/>
  <c r="J37" i="6"/>
  <c r="I37" i="6"/>
  <c r="H37" i="6"/>
  <c r="G37" i="6"/>
  <c r="F37" i="6"/>
  <c r="E37" i="6"/>
  <c r="BH36" i="6"/>
  <c r="BG36" i="6"/>
  <c r="BD36" i="6"/>
  <c r="BC36" i="6"/>
  <c r="BB36" i="6"/>
  <c r="D36" i="6"/>
  <c r="BJ36" i="6" s="1"/>
  <c r="BG35" i="6"/>
  <c r="BD35" i="6"/>
  <c r="BB35" i="6"/>
  <c r="D35" i="6"/>
  <c r="BJ35" i="6" s="1"/>
  <c r="BJ34" i="6"/>
  <c r="BG34" i="6"/>
  <c r="BD34" i="6"/>
  <c r="D34" i="6"/>
  <c r="BG33" i="6"/>
  <c r="BD33" i="6"/>
  <c r="D33" i="6"/>
  <c r="BH33" i="6" s="1"/>
  <c r="BG32" i="6"/>
  <c r="BD32" i="6"/>
  <c r="D32" i="6"/>
  <c r="BJ32" i="6" s="1"/>
  <c r="BJ31" i="6"/>
  <c r="BH31" i="6"/>
  <c r="BG31" i="6"/>
  <c r="BD31" i="6"/>
  <c r="BC31" i="6"/>
  <c r="BB31" i="6"/>
  <c r="D31" i="6"/>
  <c r="BJ30" i="6"/>
  <c r="BG30" i="6"/>
  <c r="BD30" i="6"/>
  <c r="D30" i="6"/>
  <c r="BG29" i="6"/>
  <c r="BD29" i="6"/>
  <c r="D29" i="6"/>
  <c r="BH29" i="6" s="1"/>
  <c r="BH28" i="6"/>
  <c r="BG28" i="6"/>
  <c r="BD28" i="6"/>
  <c r="BC28" i="6"/>
  <c r="BB28" i="6"/>
  <c r="D28" i="6"/>
  <c r="BJ28" i="6" s="1"/>
  <c r="BJ27" i="6"/>
  <c r="BH27" i="6"/>
  <c r="BG27" i="6"/>
  <c r="BD27" i="6"/>
  <c r="BC27" i="6"/>
  <c r="BB27" i="6"/>
  <c r="D27" i="6"/>
  <c r="BJ26" i="6"/>
  <c r="BG26" i="6"/>
  <c r="BD26" i="6"/>
  <c r="D26" i="6"/>
  <c r="BG25" i="6"/>
  <c r="BD25" i="6"/>
  <c r="D25" i="6"/>
  <c r="BH25" i="6" s="1"/>
  <c r="BH24" i="6"/>
  <c r="BG24" i="6"/>
  <c r="BD24" i="6"/>
  <c r="BC24" i="6"/>
  <c r="BB24" i="6"/>
  <c r="D24" i="6"/>
  <c r="BJ24" i="6" s="1"/>
  <c r="BJ23" i="6"/>
  <c r="BH23" i="6"/>
  <c r="BG23" i="6"/>
  <c r="BD23" i="6"/>
  <c r="BC23" i="6"/>
  <c r="BB23" i="6"/>
  <c r="D23" i="6"/>
  <c r="BK22" i="6"/>
  <c r="BJ22" i="6"/>
  <c r="BH22" i="6"/>
  <c r="BG22" i="6"/>
  <c r="BF22" i="6"/>
  <c r="BC22" i="6"/>
  <c r="BB22" i="6"/>
  <c r="D22" i="6"/>
  <c r="BI22" i="6" s="1"/>
  <c r="BG21" i="6"/>
  <c r="BD21" i="6"/>
  <c r="D21" i="6"/>
  <c r="BH21" i="6" s="1"/>
  <c r="BK20" i="6"/>
  <c r="BJ20" i="6"/>
  <c r="BG20" i="6"/>
  <c r="BE20" i="6"/>
  <c r="BB20" i="6"/>
  <c r="U20" i="6" s="1"/>
  <c r="D20" i="6"/>
  <c r="BF20" i="6" s="1"/>
  <c r="BK19" i="6"/>
  <c r="BJ19" i="6"/>
  <c r="BG19" i="6"/>
  <c r="BE19" i="6"/>
  <c r="BB19" i="6"/>
  <c r="D19" i="6"/>
  <c r="BF19" i="6" s="1"/>
  <c r="BK18" i="6"/>
  <c r="BJ18" i="6"/>
  <c r="BG18" i="6"/>
  <c r="BE18" i="6"/>
  <c r="BB18" i="6"/>
  <c r="U18" i="6" s="1"/>
  <c r="D18" i="6"/>
  <c r="BF18" i="6" s="1"/>
  <c r="D14" i="6"/>
  <c r="BE14" i="6" s="1"/>
  <c r="BI13" i="6"/>
  <c r="BG13" i="6"/>
  <c r="BF13" i="6"/>
  <c r="BE13" i="6"/>
  <c r="BC13" i="6"/>
  <c r="BB13" i="6"/>
  <c r="D13" i="6"/>
  <c r="BH13" i="6" s="1"/>
  <c r="BG12" i="6"/>
  <c r="BC12" i="6"/>
  <c r="D12" i="6"/>
  <c r="BI12" i="6" s="1"/>
  <c r="BG11" i="6"/>
  <c r="BC11" i="6"/>
  <c r="D11" i="6"/>
  <c r="BH11" i="6" s="1"/>
  <c r="BG10" i="6"/>
  <c r="BC10" i="6"/>
  <c r="D10" i="6"/>
  <c r="A5" i="6"/>
  <c r="A4" i="6"/>
  <c r="A3" i="6"/>
  <c r="A2" i="6"/>
  <c r="BE199" i="7" l="1"/>
  <c r="BA199" i="7"/>
  <c r="Q199" i="7" s="1"/>
  <c r="T105" i="7"/>
  <c r="U14" i="7"/>
  <c r="T103" i="7"/>
  <c r="T78" i="7"/>
  <c r="S116" i="7"/>
  <c r="W44" i="7"/>
  <c r="BK44" i="7"/>
  <c r="BF44" i="7"/>
  <c r="T82" i="7"/>
  <c r="BH37" i="7"/>
  <c r="BI37" i="7"/>
  <c r="BC37" i="7"/>
  <c r="BJ37" i="7"/>
  <c r="BE37" i="7"/>
  <c r="BB37" i="7"/>
  <c r="BF37" i="7"/>
  <c r="BK37" i="7"/>
  <c r="U25" i="7"/>
  <c r="W54" i="7"/>
  <c r="T98" i="7"/>
  <c r="U10" i="7"/>
  <c r="T84" i="7"/>
  <c r="W46" i="7"/>
  <c r="T90" i="7"/>
  <c r="U35" i="7"/>
  <c r="U31" i="7"/>
  <c r="U23" i="7"/>
  <c r="BH35" i="6"/>
  <c r="BC35" i="6"/>
  <c r="U35" i="6" s="1"/>
  <c r="BB32" i="6"/>
  <c r="U32" i="6" s="1"/>
  <c r="BC32" i="6"/>
  <c r="BH32" i="6"/>
  <c r="BG37" i="6"/>
  <c r="BD101" i="6"/>
  <c r="BA101" i="6"/>
  <c r="BH101" i="6"/>
  <c r="BE145" i="6"/>
  <c r="BE105" i="6"/>
  <c r="BG76" i="6"/>
  <c r="BA76" i="6"/>
  <c r="BE11" i="6"/>
  <c r="BB11" i="6"/>
  <c r="BI11" i="6"/>
  <c r="BF11" i="6"/>
  <c r="BB21" i="6"/>
  <c r="BC21" i="6"/>
  <c r="BJ21" i="6"/>
  <c r="BF21" i="6"/>
  <c r="BE21" i="6"/>
  <c r="BK21" i="6"/>
  <c r="W45" i="6"/>
  <c r="BF44" i="6"/>
  <c r="BK44" i="6"/>
  <c r="BI44" i="6"/>
  <c r="BD44" i="6"/>
  <c r="BJ44" i="6"/>
  <c r="BB44" i="6"/>
  <c r="BG44" i="6"/>
  <c r="BE44" i="6"/>
  <c r="BG54" i="6"/>
  <c r="BI54" i="6"/>
  <c r="BE54" i="6"/>
  <c r="BD54" i="6"/>
  <c r="BJ54" i="6"/>
  <c r="BB54" i="6"/>
  <c r="U19" i="6"/>
  <c r="BD10" i="6"/>
  <c r="BH10" i="6"/>
  <c r="BD12" i="6"/>
  <c r="BH12" i="6"/>
  <c r="BF29" i="6"/>
  <c r="BE41" i="6"/>
  <c r="BI41" i="6"/>
  <c r="BG43" i="6"/>
  <c r="BB43" i="6"/>
  <c r="BF86" i="6"/>
  <c r="BB86" i="6"/>
  <c r="BH86" i="6"/>
  <c r="BD86" i="6"/>
  <c r="T89" i="6"/>
  <c r="BH96" i="6"/>
  <c r="BD96" i="6"/>
  <c r="BF96" i="6"/>
  <c r="BA96" i="6"/>
  <c r="BC116" i="6"/>
  <c r="AZ116" i="6"/>
  <c r="BD116" i="6"/>
  <c r="BE179" i="6"/>
  <c r="BA179" i="6"/>
  <c r="Q179" i="6" s="1"/>
  <c r="BI14" i="6"/>
  <c r="BB25" i="6"/>
  <c r="U25" i="6" s="1"/>
  <c r="BI26" i="6"/>
  <c r="BE26" i="6"/>
  <c r="BF26" i="6"/>
  <c r="BK26" i="6"/>
  <c r="BB29" i="6"/>
  <c r="BI30" i="6"/>
  <c r="BE30" i="6"/>
  <c r="BF30" i="6"/>
  <c r="BK30" i="6"/>
  <c r="BB33" i="6"/>
  <c r="BI34" i="6"/>
  <c r="BE34" i="6"/>
  <c r="BF34" i="6"/>
  <c r="BK34" i="6"/>
  <c r="BI43" i="6"/>
  <c r="BH79" i="6"/>
  <c r="BD79" i="6"/>
  <c r="BF79" i="6"/>
  <c r="BB79" i="6"/>
  <c r="BG83" i="6"/>
  <c r="BA86" i="6"/>
  <c r="T99" i="6"/>
  <c r="BE195" i="6"/>
  <c r="BA195" i="6"/>
  <c r="Q195" i="6" s="1"/>
  <c r="BB10" i="6"/>
  <c r="BF10" i="6"/>
  <c r="BD11" i="6"/>
  <c r="BB12" i="6"/>
  <c r="BF12" i="6"/>
  <c r="BD13" i="6"/>
  <c r="U13" i="6" s="1"/>
  <c r="BD14" i="6"/>
  <c r="U14" i="6" s="1"/>
  <c r="BI21" i="6"/>
  <c r="BI23" i="6"/>
  <c r="BE23" i="6"/>
  <c r="BF23" i="6"/>
  <c r="BK23" i="6"/>
  <c r="BC25" i="6"/>
  <c r="BB26" i="6"/>
  <c r="BI27" i="6"/>
  <c r="BE27" i="6"/>
  <c r="BF27" i="6"/>
  <c r="BK27" i="6"/>
  <c r="BC29" i="6"/>
  <c r="BB30" i="6"/>
  <c r="BI31" i="6"/>
  <c r="BE31" i="6"/>
  <c r="BF31" i="6"/>
  <c r="BK31" i="6"/>
  <c r="BC33" i="6"/>
  <c r="BB34" i="6"/>
  <c r="BI35" i="6"/>
  <c r="BE35" i="6"/>
  <c r="BF35" i="6"/>
  <c r="BK35" i="6"/>
  <c r="BJ42" i="6"/>
  <c r="BB42" i="6"/>
  <c r="BE42" i="6"/>
  <c r="BI42" i="6"/>
  <c r="BD43" i="6"/>
  <c r="BA79" i="6"/>
  <c r="BF80" i="6"/>
  <c r="BB80" i="6"/>
  <c r="BH80" i="6"/>
  <c r="BD80" i="6"/>
  <c r="BG80" i="6"/>
  <c r="BF84" i="6"/>
  <c r="BB84" i="6"/>
  <c r="BH84" i="6"/>
  <c r="BD84" i="6"/>
  <c r="BG84" i="6"/>
  <c r="BF88" i="6"/>
  <c r="BB88" i="6"/>
  <c r="BH88" i="6"/>
  <c r="BD88" i="6"/>
  <c r="T88" i="6" s="1"/>
  <c r="BG88" i="6"/>
  <c r="BA91" i="6"/>
  <c r="BF95" i="6"/>
  <c r="BB95" i="6"/>
  <c r="BH95" i="6"/>
  <c r="BA102" i="6"/>
  <c r="BH102" i="6"/>
  <c r="BD102" i="6"/>
  <c r="BG102" i="6"/>
  <c r="BB102" i="6"/>
  <c r="BA109" i="6"/>
  <c r="BD109" i="6"/>
  <c r="AZ109" i="6"/>
  <c r="S109" i="6" s="1"/>
  <c r="BC109" i="6"/>
  <c r="BA111" i="6"/>
  <c r="BD111" i="6"/>
  <c r="AZ111" i="6"/>
  <c r="S111" i="6" s="1"/>
  <c r="BC111" i="6"/>
  <c r="BA116" i="6"/>
  <c r="BA139" i="6"/>
  <c r="BE139" i="6"/>
  <c r="BE147" i="6"/>
  <c r="BA147" i="6"/>
  <c r="Q147" i="6" s="1"/>
  <c r="BE155" i="6"/>
  <c r="BA155" i="6"/>
  <c r="Q155" i="6" s="1"/>
  <c r="BE196" i="6"/>
  <c r="BH14" i="6"/>
  <c r="BI25" i="6"/>
  <c r="BE25" i="6"/>
  <c r="BF25" i="6"/>
  <c r="BK25" i="6"/>
  <c r="U28" i="6"/>
  <c r="BI29" i="6"/>
  <c r="BE29" i="6"/>
  <c r="BK29" i="6"/>
  <c r="BI33" i="6"/>
  <c r="BE33" i="6"/>
  <c r="BF33" i="6"/>
  <c r="BK33" i="6"/>
  <c r="D37" i="6"/>
  <c r="BJ41" i="6"/>
  <c r="BB41" i="6"/>
  <c r="W41" i="6" s="1"/>
  <c r="W53" i="6"/>
  <c r="BF78" i="6"/>
  <c r="BB78" i="6"/>
  <c r="BH78" i="6"/>
  <c r="BD78" i="6"/>
  <c r="BG78" i="6"/>
  <c r="BF82" i="6"/>
  <c r="BB82" i="6"/>
  <c r="T82" i="6" s="1"/>
  <c r="BH82" i="6"/>
  <c r="BD82" i="6"/>
  <c r="BG82" i="6"/>
  <c r="BG86" i="6"/>
  <c r="BG96" i="6"/>
  <c r="BA98" i="6"/>
  <c r="BH98" i="6"/>
  <c r="BD98" i="6"/>
  <c r="BG98" i="6"/>
  <c r="BB98" i="6"/>
  <c r="BE187" i="6"/>
  <c r="BA187" i="6"/>
  <c r="Q187" i="6" s="1"/>
  <c r="BE10" i="6"/>
  <c r="BI10" i="6"/>
  <c r="BE12" i="6"/>
  <c r="BG45" i="6"/>
  <c r="BI45" i="6"/>
  <c r="BE45" i="6"/>
  <c r="BG46" i="6"/>
  <c r="BI46" i="6"/>
  <c r="BE46" i="6"/>
  <c r="W46" i="6" s="1"/>
  <c r="BA78" i="6"/>
  <c r="BG79" i="6"/>
  <c r="BH83" i="6"/>
  <c r="BD83" i="6"/>
  <c r="T83" i="6" s="1"/>
  <c r="BF83" i="6"/>
  <c r="BB83" i="6"/>
  <c r="BH87" i="6"/>
  <c r="BD87" i="6"/>
  <c r="BF87" i="6"/>
  <c r="BB87" i="6"/>
  <c r="T87" i="6" s="1"/>
  <c r="BG87" i="6"/>
  <c r="BF91" i="6"/>
  <c r="BB91" i="6"/>
  <c r="BH91" i="6"/>
  <c r="BB96" i="6"/>
  <c r="U23" i="6"/>
  <c r="BI24" i="6"/>
  <c r="BE24" i="6"/>
  <c r="U24" i="6" s="1"/>
  <c r="BF24" i="6"/>
  <c r="BK24" i="6"/>
  <c r="BJ25" i="6"/>
  <c r="BC26" i="6"/>
  <c r="BH26" i="6"/>
  <c r="U27" i="6"/>
  <c r="BI28" i="6"/>
  <c r="BE28" i="6"/>
  <c r="BF28" i="6"/>
  <c r="BK28" i="6"/>
  <c r="BJ29" i="6"/>
  <c r="BC30" i="6"/>
  <c r="BH30" i="6"/>
  <c r="U31" i="6"/>
  <c r="BI32" i="6"/>
  <c r="BE32" i="6"/>
  <c r="BF32" i="6"/>
  <c r="BK32" i="6"/>
  <c r="BJ33" i="6"/>
  <c r="BC34" i="6"/>
  <c r="BH34" i="6"/>
  <c r="BI36" i="6"/>
  <c r="BE36" i="6"/>
  <c r="U36" i="6" s="1"/>
  <c r="BF36" i="6"/>
  <c r="BK36" i="6"/>
  <c r="BD41" i="6"/>
  <c r="BE43" i="6"/>
  <c r="BJ45" i="6"/>
  <c r="BJ46" i="6"/>
  <c r="BI48" i="6"/>
  <c r="BE48" i="6"/>
  <c r="W48" i="6" s="1"/>
  <c r="BG48" i="6"/>
  <c r="BI49" i="6"/>
  <c r="BE49" i="6"/>
  <c r="W49" i="6" s="1"/>
  <c r="BG49" i="6"/>
  <c r="BI50" i="6"/>
  <c r="BE50" i="6"/>
  <c r="W50" i="6" s="1"/>
  <c r="BG50" i="6"/>
  <c r="BI51" i="6"/>
  <c r="BE51" i="6"/>
  <c r="W51" i="6" s="1"/>
  <c r="BG51" i="6"/>
  <c r="BI52" i="6"/>
  <c r="BE52" i="6"/>
  <c r="W52" i="6" s="1"/>
  <c r="BG52" i="6"/>
  <c r="BI53" i="6"/>
  <c r="BE53" i="6"/>
  <c r="BG53" i="6"/>
  <c r="BK54" i="6"/>
  <c r="BH77" i="6"/>
  <c r="BD77" i="6"/>
  <c r="BF77" i="6"/>
  <c r="BB77" i="6"/>
  <c r="T77" i="6" s="1"/>
  <c r="BG77" i="6"/>
  <c r="BH81" i="6"/>
  <c r="BD81" i="6"/>
  <c r="BF81" i="6"/>
  <c r="BB81" i="6"/>
  <c r="BG81" i="6"/>
  <c r="BH85" i="6"/>
  <c r="BD85" i="6"/>
  <c r="BF85" i="6"/>
  <c r="BB85" i="6"/>
  <c r="T85" i="6" s="1"/>
  <c r="BG85" i="6"/>
  <c r="BF89" i="6"/>
  <c r="BD89" i="6"/>
  <c r="BG89" i="6"/>
  <c r="BB89" i="6"/>
  <c r="BH89" i="6"/>
  <c r="BH92" i="6"/>
  <c r="BD92" i="6"/>
  <c r="BF92" i="6"/>
  <c r="BA92" i="6"/>
  <c r="BG92" i="6"/>
  <c r="T95" i="6"/>
  <c r="BF98" i="6"/>
  <c r="T103" i="6"/>
  <c r="BC117" i="6"/>
  <c r="BA117" i="6"/>
  <c r="AZ117" i="6"/>
  <c r="BD117" i="6"/>
  <c r="BC121" i="6"/>
  <c r="BA121" i="6"/>
  <c r="BD121" i="6"/>
  <c r="AZ121" i="6"/>
  <c r="S121" i="6" s="1"/>
  <c r="S123" i="6"/>
  <c r="BC125" i="6"/>
  <c r="BA125" i="6"/>
  <c r="AZ125" i="6"/>
  <c r="BD125" i="6"/>
  <c r="BC129" i="6"/>
  <c r="BA129" i="6"/>
  <c r="BD129" i="6"/>
  <c r="AZ129" i="6"/>
  <c r="BA135" i="6"/>
  <c r="BC135" i="6"/>
  <c r="BD135" i="6"/>
  <c r="AZ135" i="6"/>
  <c r="BE148" i="6"/>
  <c r="BE156" i="6"/>
  <c r="BE163" i="6"/>
  <c r="BA163" i="6"/>
  <c r="Q163" i="6" s="1"/>
  <c r="BE171" i="6"/>
  <c r="BA171" i="6"/>
  <c r="Q171" i="6" s="1"/>
  <c r="BE201" i="6"/>
  <c r="BA201" i="6"/>
  <c r="Q201" i="6" s="1"/>
  <c r="BE22" i="6"/>
  <c r="U22" i="6" s="1"/>
  <c r="AZ76" i="6"/>
  <c r="BD76" i="6"/>
  <c r="BH76" i="6"/>
  <c r="BB90" i="6"/>
  <c r="T90" i="6" s="1"/>
  <c r="BF93" i="6"/>
  <c r="BB93" i="6"/>
  <c r="T93" i="6" s="1"/>
  <c r="BD93" i="6"/>
  <c r="BH94" i="6"/>
  <c r="BD94" i="6"/>
  <c r="T94" i="6" s="1"/>
  <c r="BA104" i="6"/>
  <c r="BH104" i="6"/>
  <c r="BD104" i="6"/>
  <c r="BF104" i="6"/>
  <c r="BA112" i="6"/>
  <c r="AZ112" i="6"/>
  <c r="BD112" i="6"/>
  <c r="BA115" i="6"/>
  <c r="AZ115" i="6"/>
  <c r="S115" i="6" s="1"/>
  <c r="BD115" i="6"/>
  <c r="BE116" i="6"/>
  <c r="BB116" i="6"/>
  <c r="BC123" i="6"/>
  <c r="BA123" i="6"/>
  <c r="BA131" i="6"/>
  <c r="S131" i="6" s="1"/>
  <c r="BC131" i="6"/>
  <c r="BD131" i="6"/>
  <c r="BA132" i="6"/>
  <c r="BC132" i="6"/>
  <c r="AZ132" i="6"/>
  <c r="BE152" i="6"/>
  <c r="BE168" i="6"/>
  <c r="BE184" i="6"/>
  <c r="Q199" i="6"/>
  <c r="BE200" i="6"/>
  <c r="BA200" i="6"/>
  <c r="Q200" i="6" s="1"/>
  <c r="BB76" i="6"/>
  <c r="BH90" i="6"/>
  <c r="BD90" i="6"/>
  <c r="BA100" i="6"/>
  <c r="BH100" i="6"/>
  <c r="BD100" i="6"/>
  <c r="BF100" i="6"/>
  <c r="D105" i="6"/>
  <c r="BA110" i="6"/>
  <c r="BD110" i="6"/>
  <c r="AZ110" i="6"/>
  <c r="BC119" i="6"/>
  <c r="BA119" i="6"/>
  <c r="S119" i="6" s="1"/>
  <c r="BC127" i="6"/>
  <c r="BA127" i="6"/>
  <c r="S127" i="6" s="1"/>
  <c r="BB97" i="6"/>
  <c r="T97" i="6" s="1"/>
  <c r="BF97" i="6"/>
  <c r="BB99" i="6"/>
  <c r="BF99" i="6"/>
  <c r="BB101" i="6"/>
  <c r="BF101" i="6"/>
  <c r="BB103" i="6"/>
  <c r="BF103" i="6"/>
  <c r="BC114" i="6"/>
  <c r="BD118" i="6"/>
  <c r="BD120" i="6"/>
  <c r="BD122" i="6"/>
  <c r="BD124" i="6"/>
  <c r="BD126" i="6"/>
  <c r="BD128" i="6"/>
  <c r="BD130" i="6"/>
  <c r="BA133" i="6"/>
  <c r="BC133" i="6"/>
  <c r="BC113" i="6"/>
  <c r="BD114" i="6"/>
  <c r="AZ118" i="6"/>
  <c r="S118" i="6" s="1"/>
  <c r="AZ120" i="6"/>
  <c r="S120" i="6" s="1"/>
  <c r="AZ122" i="6"/>
  <c r="S122" i="6" s="1"/>
  <c r="AZ124" i="6"/>
  <c r="S124" i="6" s="1"/>
  <c r="AZ126" i="6"/>
  <c r="S126" i="6" s="1"/>
  <c r="AZ128" i="6"/>
  <c r="S128" i="6" s="1"/>
  <c r="AZ130" i="6"/>
  <c r="S130" i="6" s="1"/>
  <c r="AZ133" i="6"/>
  <c r="S133" i="6" s="1"/>
  <c r="BA134" i="6"/>
  <c r="S134" i="6" s="1"/>
  <c r="BC134" i="6"/>
  <c r="BB201" i="6"/>
  <c r="BF199" i="6"/>
  <c r="BF201" i="6"/>
  <c r="E216" i="5"/>
  <c r="D216" i="5"/>
  <c r="BF210" i="5"/>
  <c r="BB210" i="5"/>
  <c r="O210" i="5" s="1"/>
  <c r="D210" i="5"/>
  <c r="BF209" i="5"/>
  <c r="BB209" i="5"/>
  <c r="O209" i="5" s="1"/>
  <c r="D209" i="5"/>
  <c r="BF208" i="5"/>
  <c r="BB208" i="5"/>
  <c r="O208" i="5" s="1"/>
  <c r="D208" i="5"/>
  <c r="BF207" i="5"/>
  <c r="BB207" i="5"/>
  <c r="O207" i="5" s="1"/>
  <c r="D207" i="5"/>
  <c r="BF206" i="5"/>
  <c r="BB206" i="5"/>
  <c r="O206" i="5" s="1"/>
  <c r="D206" i="5"/>
  <c r="BF205" i="5"/>
  <c r="BB205" i="5"/>
  <c r="O205" i="5" s="1"/>
  <c r="D205" i="5"/>
  <c r="BE201" i="5"/>
  <c r="P201" i="5"/>
  <c r="BF201" i="5" s="1"/>
  <c r="O201" i="5"/>
  <c r="N201" i="5"/>
  <c r="M201" i="5"/>
  <c r="L201" i="5"/>
  <c r="K201" i="5"/>
  <c r="J201" i="5"/>
  <c r="I201" i="5"/>
  <c r="H201" i="5"/>
  <c r="G201" i="5"/>
  <c r="F201" i="5"/>
  <c r="E201" i="5"/>
  <c r="D201" i="5" s="1"/>
  <c r="BA201" i="5" s="1"/>
  <c r="P200" i="5"/>
  <c r="O200" i="5"/>
  <c r="N200" i="5"/>
  <c r="M200" i="5"/>
  <c r="L200" i="5"/>
  <c r="K200" i="5"/>
  <c r="BF200" i="5" s="1"/>
  <c r="J200" i="5"/>
  <c r="I200" i="5"/>
  <c r="H200" i="5"/>
  <c r="G200" i="5"/>
  <c r="F200" i="5"/>
  <c r="E200" i="5"/>
  <c r="D200" i="5" s="1"/>
  <c r="BE200" i="5" s="1"/>
  <c r="BF199" i="5"/>
  <c r="P199" i="5"/>
  <c r="O199" i="5"/>
  <c r="N199" i="5"/>
  <c r="M199" i="5"/>
  <c r="L199" i="5"/>
  <c r="K199" i="5"/>
  <c r="J199" i="5"/>
  <c r="I199" i="5"/>
  <c r="H199" i="5"/>
  <c r="G199" i="5"/>
  <c r="F199" i="5"/>
  <c r="E199" i="5"/>
  <c r="D199" i="5"/>
  <c r="P198" i="5"/>
  <c r="O198" i="5"/>
  <c r="N198" i="5"/>
  <c r="M198" i="5"/>
  <c r="L198" i="5"/>
  <c r="K198" i="5"/>
  <c r="J198" i="5"/>
  <c r="I198" i="5"/>
  <c r="H198" i="5"/>
  <c r="G198" i="5"/>
  <c r="F198" i="5"/>
  <c r="E198" i="5"/>
  <c r="BF197" i="5"/>
  <c r="BE197" i="5"/>
  <c r="BB197" i="5"/>
  <c r="Q197" i="5"/>
  <c r="D197" i="5"/>
  <c r="BA197" i="5" s="1"/>
  <c r="BF196" i="5"/>
  <c r="BB196" i="5"/>
  <c r="BA196" i="5"/>
  <c r="D196" i="5"/>
  <c r="BE196" i="5" s="1"/>
  <c r="BF195" i="5"/>
  <c r="BB195" i="5"/>
  <c r="D195" i="5"/>
  <c r="BA195" i="5" s="1"/>
  <c r="Q195" i="5" s="1"/>
  <c r="BF194" i="5"/>
  <c r="BB194" i="5"/>
  <c r="BA194" i="5"/>
  <c r="D194" i="5"/>
  <c r="BE194" i="5" s="1"/>
  <c r="BF193" i="5"/>
  <c r="BB193" i="5"/>
  <c r="D193" i="5"/>
  <c r="BF192" i="5"/>
  <c r="BB192" i="5"/>
  <c r="BA192" i="5"/>
  <c r="Q192" i="5" s="1"/>
  <c r="D192" i="5"/>
  <c r="BE192" i="5" s="1"/>
  <c r="BF191" i="5"/>
  <c r="BB191" i="5"/>
  <c r="Q191" i="5"/>
  <c r="D191" i="5"/>
  <c r="BA191" i="5" s="1"/>
  <c r="BF190" i="5"/>
  <c r="BB190" i="5"/>
  <c r="BA190" i="5"/>
  <c r="D190" i="5"/>
  <c r="BE190" i="5" s="1"/>
  <c r="BF189" i="5"/>
  <c r="BE189" i="5"/>
  <c r="BB189" i="5"/>
  <c r="Q189" i="5"/>
  <c r="D189" i="5"/>
  <c r="BA189" i="5" s="1"/>
  <c r="BF188" i="5"/>
  <c r="BB188" i="5"/>
  <c r="BA188" i="5"/>
  <c r="D188" i="5"/>
  <c r="BE188" i="5" s="1"/>
  <c r="BF187" i="5"/>
  <c r="BB187" i="5"/>
  <c r="D187" i="5"/>
  <c r="BF186" i="5"/>
  <c r="BB186" i="5"/>
  <c r="BA186" i="5"/>
  <c r="D186" i="5"/>
  <c r="BE186" i="5" s="1"/>
  <c r="BF185" i="5"/>
  <c r="BB185" i="5"/>
  <c r="D185" i="5"/>
  <c r="BF184" i="5"/>
  <c r="BB184" i="5"/>
  <c r="BA184" i="5"/>
  <c r="Q184" i="5" s="1"/>
  <c r="D184" i="5"/>
  <c r="BE184" i="5" s="1"/>
  <c r="BF183" i="5"/>
  <c r="BB183" i="5"/>
  <c r="Q183" i="5"/>
  <c r="D183" i="5"/>
  <c r="BA183" i="5" s="1"/>
  <c r="BF182" i="5"/>
  <c r="BB182" i="5"/>
  <c r="BA182" i="5"/>
  <c r="Q182" i="5" s="1"/>
  <c r="D182" i="5"/>
  <c r="BE182" i="5" s="1"/>
  <c r="BF181" i="5"/>
  <c r="BE181" i="5"/>
  <c r="BB181" i="5"/>
  <c r="Q181" i="5"/>
  <c r="D181" i="5"/>
  <c r="BA181" i="5" s="1"/>
  <c r="BF180" i="5"/>
  <c r="BB180" i="5"/>
  <c r="BA180" i="5"/>
  <c r="D180" i="5"/>
  <c r="BE180" i="5" s="1"/>
  <c r="BF179" i="5"/>
  <c r="BE179" i="5"/>
  <c r="BB179" i="5"/>
  <c r="D179" i="5"/>
  <c r="BA179" i="5" s="1"/>
  <c r="Q179" i="5" s="1"/>
  <c r="BF178" i="5"/>
  <c r="BB178" i="5"/>
  <c r="BA178" i="5"/>
  <c r="D178" i="5"/>
  <c r="BE178" i="5" s="1"/>
  <c r="BF177" i="5"/>
  <c r="BB177" i="5"/>
  <c r="D177" i="5"/>
  <c r="BF176" i="5"/>
  <c r="BB176" i="5"/>
  <c r="BA176" i="5"/>
  <c r="Q176" i="5" s="1"/>
  <c r="D176" i="5"/>
  <c r="BE176" i="5" s="1"/>
  <c r="BF175" i="5"/>
  <c r="BB175" i="5"/>
  <c r="Q175" i="5"/>
  <c r="D175" i="5"/>
  <c r="BA175" i="5" s="1"/>
  <c r="BF174" i="5"/>
  <c r="BB174" i="5"/>
  <c r="BA174" i="5"/>
  <c r="D174" i="5"/>
  <c r="BE174" i="5" s="1"/>
  <c r="BF173" i="5"/>
  <c r="BE173" i="5"/>
  <c r="BB173" i="5"/>
  <c r="Q173" i="5"/>
  <c r="D173" i="5"/>
  <c r="BA173" i="5" s="1"/>
  <c r="BF172" i="5"/>
  <c r="BB172" i="5"/>
  <c r="BA172" i="5"/>
  <c r="D172" i="5"/>
  <c r="BE172" i="5" s="1"/>
  <c r="BF171" i="5"/>
  <c r="BE171" i="5"/>
  <c r="BB171" i="5"/>
  <c r="D171" i="5"/>
  <c r="BA171" i="5" s="1"/>
  <c r="Q171" i="5" s="1"/>
  <c r="BF170" i="5"/>
  <c r="BB170" i="5"/>
  <c r="BA170" i="5"/>
  <c r="D170" i="5"/>
  <c r="BE170" i="5" s="1"/>
  <c r="BF169" i="5"/>
  <c r="BB169" i="5"/>
  <c r="D169" i="5"/>
  <c r="BF168" i="5"/>
  <c r="BB168" i="5"/>
  <c r="BA168" i="5"/>
  <c r="Q168" i="5" s="1"/>
  <c r="D168" i="5"/>
  <c r="BE168" i="5" s="1"/>
  <c r="BF167" i="5"/>
  <c r="BB167" i="5"/>
  <c r="Q167" i="5"/>
  <c r="D167" i="5"/>
  <c r="BA167" i="5" s="1"/>
  <c r="BF166" i="5"/>
  <c r="BB166" i="5"/>
  <c r="BA166" i="5"/>
  <c r="D166" i="5"/>
  <c r="BE166" i="5" s="1"/>
  <c r="BF165" i="5"/>
  <c r="BE165" i="5"/>
  <c r="BB165" i="5"/>
  <c r="Q165" i="5"/>
  <c r="D165" i="5"/>
  <c r="BA165" i="5" s="1"/>
  <c r="BF164" i="5"/>
  <c r="BB164" i="5"/>
  <c r="BA164" i="5"/>
  <c r="D164" i="5"/>
  <c r="BE164" i="5" s="1"/>
  <c r="BF163" i="5"/>
  <c r="BB163" i="5"/>
  <c r="D163" i="5"/>
  <c r="BF162" i="5"/>
  <c r="BB162" i="5"/>
  <c r="BA162" i="5"/>
  <c r="D162" i="5"/>
  <c r="BE162" i="5" s="1"/>
  <c r="BF161" i="5"/>
  <c r="BB161" i="5"/>
  <c r="D161" i="5"/>
  <c r="BF160" i="5"/>
  <c r="BB160" i="5"/>
  <c r="BA160" i="5"/>
  <c r="Q160" i="5" s="1"/>
  <c r="D160" i="5"/>
  <c r="BE160" i="5" s="1"/>
  <c r="BF159" i="5"/>
  <c r="BB159" i="5"/>
  <c r="Q159" i="5"/>
  <c r="D159" i="5"/>
  <c r="BA159" i="5" s="1"/>
  <c r="BF158" i="5"/>
  <c r="BB158" i="5"/>
  <c r="BA158" i="5"/>
  <c r="D158" i="5"/>
  <c r="BE158" i="5" s="1"/>
  <c r="BF157" i="5"/>
  <c r="BE157" i="5"/>
  <c r="BB157" i="5"/>
  <c r="Q157" i="5"/>
  <c r="D157" i="5"/>
  <c r="BA157" i="5" s="1"/>
  <c r="BF156" i="5"/>
  <c r="BB156" i="5"/>
  <c r="BA156" i="5"/>
  <c r="D156" i="5"/>
  <c r="BE156" i="5" s="1"/>
  <c r="BF155" i="5"/>
  <c r="BB155" i="5"/>
  <c r="D155" i="5"/>
  <c r="BF154" i="5"/>
  <c r="BB154" i="5"/>
  <c r="BA154" i="5"/>
  <c r="D154" i="5"/>
  <c r="BE154" i="5" s="1"/>
  <c r="BF153" i="5"/>
  <c r="BB153" i="5"/>
  <c r="D153" i="5"/>
  <c r="BF152" i="5"/>
  <c r="BB152" i="5"/>
  <c r="BA152" i="5"/>
  <c r="Q152" i="5" s="1"/>
  <c r="D152" i="5"/>
  <c r="BE152" i="5" s="1"/>
  <c r="BF151" i="5"/>
  <c r="BB151" i="5"/>
  <c r="Q151" i="5"/>
  <c r="D151" i="5"/>
  <c r="BA151" i="5" s="1"/>
  <c r="BF150" i="5"/>
  <c r="BB150" i="5"/>
  <c r="BA150" i="5"/>
  <c r="Q150" i="5" s="1"/>
  <c r="D150" i="5"/>
  <c r="BE150" i="5" s="1"/>
  <c r="BF149" i="5"/>
  <c r="BB149" i="5"/>
  <c r="D149" i="5"/>
  <c r="BF148" i="5"/>
  <c r="BB148" i="5"/>
  <c r="BA148" i="5"/>
  <c r="Q148" i="5"/>
  <c r="D148" i="5"/>
  <c r="BE148" i="5" s="1"/>
  <c r="BF147" i="5"/>
  <c r="BB147" i="5"/>
  <c r="Q147" i="5"/>
  <c r="D147" i="5"/>
  <c r="BA147" i="5" s="1"/>
  <c r="BF146" i="5"/>
  <c r="BB146" i="5"/>
  <c r="BA146" i="5"/>
  <c r="Q146" i="5" s="1"/>
  <c r="D146" i="5"/>
  <c r="BE146" i="5" s="1"/>
  <c r="BF145" i="5"/>
  <c r="BB145" i="5"/>
  <c r="D145" i="5"/>
  <c r="BA145" i="5" s="1"/>
  <c r="Q145" i="5" s="1"/>
  <c r="BF144" i="5"/>
  <c r="BB144" i="5"/>
  <c r="BA144" i="5"/>
  <c r="Q144" i="5"/>
  <c r="D144" i="5"/>
  <c r="BE144" i="5" s="1"/>
  <c r="D140" i="5"/>
  <c r="BA139" i="5"/>
  <c r="D139" i="5"/>
  <c r="BE139" i="5" s="1"/>
  <c r="BC135" i="5"/>
  <c r="AZ135" i="5"/>
  <c r="AY135" i="5"/>
  <c r="S135" i="5" s="1"/>
  <c r="D135" i="5"/>
  <c r="BB135" i="5" s="1"/>
  <c r="BB134" i="5"/>
  <c r="D134" i="5"/>
  <c r="BC133" i="5"/>
  <c r="AZ133" i="5"/>
  <c r="AY133" i="5"/>
  <c r="S133" i="5"/>
  <c r="D133" i="5"/>
  <c r="BB133" i="5" s="1"/>
  <c r="AZ132" i="5"/>
  <c r="S132" i="5"/>
  <c r="D132" i="5"/>
  <c r="AY132" i="5" s="1"/>
  <c r="BC131" i="5"/>
  <c r="AZ131" i="5"/>
  <c r="AY131" i="5"/>
  <c r="S131" i="5" s="1"/>
  <c r="D131" i="5"/>
  <c r="BB131" i="5" s="1"/>
  <c r="D130" i="5"/>
  <c r="BC129" i="5"/>
  <c r="AZ129" i="5"/>
  <c r="AY129" i="5"/>
  <c r="S129" i="5"/>
  <c r="D129" i="5"/>
  <c r="BB129" i="5" s="1"/>
  <c r="AZ128" i="5"/>
  <c r="S128" i="5" s="1"/>
  <c r="D128" i="5"/>
  <c r="AY128" i="5" s="1"/>
  <c r="BC127" i="5"/>
  <c r="AZ127" i="5"/>
  <c r="AY127" i="5"/>
  <c r="D127" i="5"/>
  <c r="BB127" i="5" s="1"/>
  <c r="BC126" i="5"/>
  <c r="BB126" i="5"/>
  <c r="D126" i="5"/>
  <c r="BC125" i="5"/>
  <c r="AZ125" i="5"/>
  <c r="AY125" i="5"/>
  <c r="S125" i="5"/>
  <c r="D125" i="5"/>
  <c r="BB125" i="5" s="1"/>
  <c r="AZ124" i="5"/>
  <c r="S124" i="5" s="1"/>
  <c r="D124" i="5"/>
  <c r="AY124" i="5" s="1"/>
  <c r="BC123" i="5"/>
  <c r="AZ123" i="5"/>
  <c r="AY123" i="5"/>
  <c r="D123" i="5"/>
  <c r="BB123" i="5" s="1"/>
  <c r="BC122" i="5"/>
  <c r="BB122" i="5"/>
  <c r="D122" i="5"/>
  <c r="BC121" i="5"/>
  <c r="AZ121" i="5"/>
  <c r="AY121" i="5"/>
  <c r="S121" i="5"/>
  <c r="D121" i="5"/>
  <c r="BB121" i="5" s="1"/>
  <c r="AZ120" i="5"/>
  <c r="S120" i="5" s="1"/>
  <c r="D120" i="5"/>
  <c r="AY120" i="5" s="1"/>
  <c r="BC119" i="5"/>
  <c r="AZ119" i="5"/>
  <c r="AY119" i="5"/>
  <c r="D119" i="5"/>
  <c r="BB119" i="5" s="1"/>
  <c r="D118" i="5"/>
  <c r="BC117" i="5"/>
  <c r="AZ117" i="5"/>
  <c r="AY117" i="5"/>
  <c r="S117" i="5"/>
  <c r="D117" i="5"/>
  <c r="BB117" i="5" s="1"/>
  <c r="R116" i="5"/>
  <c r="Q116" i="5"/>
  <c r="P116" i="5"/>
  <c r="O116" i="5"/>
  <c r="N116" i="5"/>
  <c r="M116" i="5"/>
  <c r="L116" i="5"/>
  <c r="K116" i="5"/>
  <c r="M44" i="5" s="1"/>
  <c r="J116" i="5"/>
  <c r="E116" i="5"/>
  <c r="D115" i="5"/>
  <c r="BC114" i="5"/>
  <c r="AZ114" i="5"/>
  <c r="AY114" i="5"/>
  <c r="S114" i="5"/>
  <c r="D114" i="5"/>
  <c r="BB114" i="5" s="1"/>
  <c r="AZ113" i="5"/>
  <c r="S113" i="5"/>
  <c r="D113" i="5"/>
  <c r="AY113" i="5" s="1"/>
  <c r="D112" i="5"/>
  <c r="BC111" i="5"/>
  <c r="AY111" i="5"/>
  <c r="D111" i="5"/>
  <c r="BB111" i="5" s="1"/>
  <c r="BB110" i="5"/>
  <c r="AZ110" i="5"/>
  <c r="D110" i="5"/>
  <c r="BC109" i="5"/>
  <c r="AY109" i="5"/>
  <c r="D109" i="5"/>
  <c r="BB109" i="5" s="1"/>
  <c r="S105" i="5"/>
  <c r="R105" i="5"/>
  <c r="Q105" i="5"/>
  <c r="P105" i="5"/>
  <c r="O105" i="5"/>
  <c r="N105" i="5"/>
  <c r="M105" i="5"/>
  <c r="L105" i="5"/>
  <c r="K105" i="5"/>
  <c r="J105" i="5"/>
  <c r="I105" i="5"/>
  <c r="H105" i="5"/>
  <c r="G105" i="5"/>
  <c r="F105" i="5"/>
  <c r="E105" i="5"/>
  <c r="BE104" i="5"/>
  <c r="BC104" i="5"/>
  <c r="D104" i="5"/>
  <c r="BH103" i="5"/>
  <c r="BF103" i="5"/>
  <c r="BE103" i="5"/>
  <c r="BD103" i="5"/>
  <c r="BC103" i="5"/>
  <c r="BB103" i="5"/>
  <c r="BA103" i="5"/>
  <c r="T103" i="5" s="1"/>
  <c r="D103" i="5"/>
  <c r="BG103" i="5" s="1"/>
  <c r="BE102" i="5"/>
  <c r="BC102" i="5"/>
  <c r="D102" i="5"/>
  <c r="BE101" i="5"/>
  <c r="BC101" i="5"/>
  <c r="D101" i="5"/>
  <c r="BG101" i="5" s="1"/>
  <c r="BH100" i="5"/>
  <c r="BG100" i="5"/>
  <c r="BE100" i="5"/>
  <c r="BD100" i="5"/>
  <c r="BC100" i="5"/>
  <c r="D100" i="5"/>
  <c r="BH99" i="5"/>
  <c r="BF99" i="5"/>
  <c r="BE99" i="5"/>
  <c r="BD99" i="5"/>
  <c r="BC99" i="5"/>
  <c r="BB99" i="5"/>
  <c r="BA99" i="5"/>
  <c r="D99" i="5"/>
  <c r="BG99" i="5" s="1"/>
  <c r="BE98" i="5"/>
  <c r="BC98" i="5"/>
  <c r="D98" i="5"/>
  <c r="BD98" i="5" s="1"/>
  <c r="BH97" i="5"/>
  <c r="BF97" i="5"/>
  <c r="BE97" i="5"/>
  <c r="BD97" i="5"/>
  <c r="BC97" i="5"/>
  <c r="BB97" i="5"/>
  <c r="BA97" i="5"/>
  <c r="D97" i="5"/>
  <c r="BG97" i="5" s="1"/>
  <c r="BE96" i="5"/>
  <c r="BD96" i="5"/>
  <c r="BC96" i="5"/>
  <c r="D96" i="5"/>
  <c r="BH95" i="5"/>
  <c r="BF95" i="5"/>
  <c r="BE95" i="5"/>
  <c r="BD95" i="5"/>
  <c r="BC95" i="5"/>
  <c r="BB95" i="5"/>
  <c r="BA95" i="5"/>
  <c r="T95" i="5"/>
  <c r="D95" i="5"/>
  <c r="BG95" i="5" s="1"/>
  <c r="BF94" i="5"/>
  <c r="BE94" i="5"/>
  <c r="BC94" i="5"/>
  <c r="BB94" i="5"/>
  <c r="D94" i="5"/>
  <c r="BA94" i="5" s="1"/>
  <c r="BH93" i="5"/>
  <c r="BF93" i="5"/>
  <c r="BE93" i="5"/>
  <c r="BD93" i="5"/>
  <c r="BC93" i="5"/>
  <c r="BB93" i="5"/>
  <c r="BA93" i="5"/>
  <c r="T93" i="5" s="1"/>
  <c r="D93" i="5"/>
  <c r="BG93" i="5" s="1"/>
  <c r="BE92" i="5"/>
  <c r="BC92" i="5"/>
  <c r="D92" i="5"/>
  <c r="BH92" i="5" s="1"/>
  <c r="BE91" i="5"/>
  <c r="BC91" i="5"/>
  <c r="D91" i="5"/>
  <c r="BG91" i="5" s="1"/>
  <c r="BF90" i="5"/>
  <c r="BE90" i="5"/>
  <c r="BC90" i="5"/>
  <c r="BB90" i="5"/>
  <c r="D90" i="5"/>
  <c r="BA90" i="5" s="1"/>
  <c r="BH89" i="5"/>
  <c r="BF89" i="5"/>
  <c r="BE89" i="5"/>
  <c r="BD89" i="5"/>
  <c r="BC89" i="5"/>
  <c r="BB89" i="5"/>
  <c r="BA89" i="5"/>
  <c r="D89" i="5"/>
  <c r="BG89" i="5" s="1"/>
  <c r="BE88" i="5"/>
  <c r="BC88" i="5"/>
  <c r="D88" i="5"/>
  <c r="BH87" i="5"/>
  <c r="BF87" i="5"/>
  <c r="BE87" i="5"/>
  <c r="BD87" i="5"/>
  <c r="BC87" i="5"/>
  <c r="BB87" i="5"/>
  <c r="BA87" i="5"/>
  <c r="T87" i="5"/>
  <c r="D87" i="5"/>
  <c r="BG87" i="5" s="1"/>
  <c r="BF86" i="5"/>
  <c r="BE86" i="5"/>
  <c r="BC86" i="5"/>
  <c r="BB86" i="5"/>
  <c r="D86" i="5"/>
  <c r="BA86" i="5" s="1"/>
  <c r="BH85" i="5"/>
  <c r="BF85" i="5"/>
  <c r="BE85" i="5"/>
  <c r="BD85" i="5"/>
  <c r="BC85" i="5"/>
  <c r="BB85" i="5"/>
  <c r="BA85" i="5"/>
  <c r="T85" i="5" s="1"/>
  <c r="D85" i="5"/>
  <c r="BG85" i="5" s="1"/>
  <c r="BE84" i="5"/>
  <c r="BC84" i="5"/>
  <c r="D84" i="5"/>
  <c r="BD84" i="5" s="1"/>
  <c r="BH83" i="5"/>
  <c r="BF83" i="5"/>
  <c r="BE83" i="5"/>
  <c r="BD83" i="5"/>
  <c r="BC83" i="5"/>
  <c r="BB83" i="5"/>
  <c r="BA83" i="5"/>
  <c r="T83" i="5"/>
  <c r="D83" i="5"/>
  <c r="BG83" i="5" s="1"/>
  <c r="BF82" i="5"/>
  <c r="BE82" i="5"/>
  <c r="BC82" i="5"/>
  <c r="BB82" i="5"/>
  <c r="D82" i="5"/>
  <c r="BA82" i="5" s="1"/>
  <c r="BH81" i="5"/>
  <c r="BF81" i="5"/>
  <c r="BE81" i="5"/>
  <c r="BD81" i="5"/>
  <c r="BC81" i="5"/>
  <c r="BB81" i="5"/>
  <c r="BA81" i="5"/>
  <c r="D81" i="5"/>
  <c r="BG81" i="5" s="1"/>
  <c r="BE80" i="5"/>
  <c r="BD80" i="5"/>
  <c r="BC80" i="5"/>
  <c r="D80" i="5"/>
  <c r="BH79" i="5"/>
  <c r="BF79" i="5"/>
  <c r="BE79" i="5"/>
  <c r="BD79" i="5"/>
  <c r="BC79" i="5"/>
  <c r="BB79" i="5"/>
  <c r="BA79" i="5"/>
  <c r="T79" i="5"/>
  <c r="D79" i="5"/>
  <c r="BG79" i="5" s="1"/>
  <c r="BF78" i="5"/>
  <c r="BE78" i="5"/>
  <c r="BC78" i="5"/>
  <c r="BB78" i="5"/>
  <c r="D78" i="5"/>
  <c r="BA78" i="5" s="1"/>
  <c r="BE77" i="5"/>
  <c r="BC77" i="5"/>
  <c r="D77" i="5"/>
  <c r="BG77" i="5" s="1"/>
  <c r="BH76" i="5"/>
  <c r="BE76" i="5"/>
  <c r="BD76" i="5"/>
  <c r="BC76" i="5"/>
  <c r="D76" i="5"/>
  <c r="D72" i="5"/>
  <c r="D71" i="5"/>
  <c r="BF67" i="5"/>
  <c r="BA67" i="5"/>
  <c r="F67" i="5"/>
  <c r="BF66" i="5"/>
  <c r="BA66" i="5"/>
  <c r="F66" i="5"/>
  <c r="BF65" i="5"/>
  <c r="BA65" i="5"/>
  <c r="F65" i="5"/>
  <c r="BF64" i="5"/>
  <c r="BA64" i="5"/>
  <c r="F64" i="5" s="1"/>
  <c r="BF63" i="5"/>
  <c r="BA63" i="5"/>
  <c r="F63" i="5"/>
  <c r="BF62" i="5"/>
  <c r="BA62" i="5"/>
  <c r="F62" i="5" s="1"/>
  <c r="BF61" i="5"/>
  <c r="BA61" i="5"/>
  <c r="F61" i="5"/>
  <c r="BF60" i="5"/>
  <c r="BA60" i="5"/>
  <c r="F60" i="5" s="1"/>
  <c r="BF59" i="5"/>
  <c r="BA59" i="5"/>
  <c r="F59" i="5" s="1"/>
  <c r="BF58" i="5"/>
  <c r="BA58" i="5"/>
  <c r="F58" i="5" s="1"/>
  <c r="BF57" i="5"/>
  <c r="BA57" i="5"/>
  <c r="F57" i="5"/>
  <c r="V54" i="5"/>
  <c r="U54" i="5"/>
  <c r="T54" i="5"/>
  <c r="S54" i="5"/>
  <c r="R54" i="5"/>
  <c r="Q54" i="5"/>
  <c r="P54" i="5"/>
  <c r="O54" i="5"/>
  <c r="N54" i="5"/>
  <c r="M54" i="5"/>
  <c r="L54" i="5"/>
  <c r="K54" i="5"/>
  <c r="J54" i="5"/>
  <c r="I54" i="5"/>
  <c r="H54" i="5"/>
  <c r="G54" i="5"/>
  <c r="F54" i="5"/>
  <c r="E54" i="5"/>
  <c r="BH53" i="5"/>
  <c r="BG53" i="5"/>
  <c r="BC53" i="5"/>
  <c r="D53" i="5"/>
  <c r="BI53" i="5" s="1"/>
  <c r="BG52" i="5"/>
  <c r="BF52" i="5"/>
  <c r="BD52" i="5"/>
  <c r="BC52" i="5"/>
  <c r="D52" i="5"/>
  <c r="BI51" i="5"/>
  <c r="BG51" i="5"/>
  <c r="BF51" i="5"/>
  <c r="BE51" i="5"/>
  <c r="BC51" i="5"/>
  <c r="BB51" i="5"/>
  <c r="D51" i="5"/>
  <c r="BH51" i="5" s="1"/>
  <c r="BG50" i="5"/>
  <c r="BC50" i="5"/>
  <c r="D50" i="5"/>
  <c r="BI49" i="5"/>
  <c r="BG49" i="5"/>
  <c r="BF49" i="5"/>
  <c r="BE49" i="5"/>
  <c r="BC49" i="5"/>
  <c r="BB49" i="5"/>
  <c r="D49" i="5"/>
  <c r="BH49" i="5" s="1"/>
  <c r="BG48" i="5"/>
  <c r="BC48" i="5"/>
  <c r="D48" i="5"/>
  <c r="BD48" i="5" s="1"/>
  <c r="BH47" i="5"/>
  <c r="BI46" i="5"/>
  <c r="BG46" i="5"/>
  <c r="BF46" i="5"/>
  <c r="BE46" i="5"/>
  <c r="BC46" i="5"/>
  <c r="BB46" i="5"/>
  <c r="D46" i="5"/>
  <c r="BH46" i="5" s="1"/>
  <c r="BI45" i="5"/>
  <c r="BG45" i="5"/>
  <c r="BD45" i="5"/>
  <c r="BC45" i="5"/>
  <c r="D45" i="5"/>
  <c r="BH45" i="5" s="1"/>
  <c r="BG44" i="5"/>
  <c r="V44" i="5"/>
  <c r="U44" i="5"/>
  <c r="T44" i="5"/>
  <c r="S44" i="5"/>
  <c r="R44" i="5"/>
  <c r="Q44" i="5"/>
  <c r="P44" i="5"/>
  <c r="O44" i="5"/>
  <c r="N44" i="5"/>
  <c r="L44" i="5"/>
  <c r="K44" i="5"/>
  <c r="J44" i="5"/>
  <c r="I44" i="5"/>
  <c r="H44" i="5"/>
  <c r="G44" i="5"/>
  <c r="D44" i="5" s="1"/>
  <c r="F44" i="5"/>
  <c r="E44" i="5"/>
  <c r="BH43" i="5"/>
  <c r="BF43" i="5"/>
  <c r="BD43" i="5"/>
  <c r="BB43" i="5"/>
  <c r="D43" i="5"/>
  <c r="BE43" i="5" s="1"/>
  <c r="BG42" i="5"/>
  <c r="BC42" i="5"/>
  <c r="D42" i="5"/>
  <c r="BI41" i="5"/>
  <c r="BG41" i="5"/>
  <c r="BF41" i="5"/>
  <c r="BE41" i="5"/>
  <c r="BC41" i="5"/>
  <c r="BB41" i="5"/>
  <c r="D41" i="5"/>
  <c r="BH41" i="5" s="1"/>
  <c r="T37" i="5"/>
  <c r="S37" i="5"/>
  <c r="R37" i="5"/>
  <c r="Q37" i="5"/>
  <c r="P37" i="5"/>
  <c r="O37" i="5"/>
  <c r="N37" i="5"/>
  <c r="M37" i="5"/>
  <c r="BD37" i="5" s="1"/>
  <c r="L37" i="5"/>
  <c r="K37" i="5"/>
  <c r="J37" i="5"/>
  <c r="I37" i="5"/>
  <c r="H37" i="5"/>
  <c r="G37" i="5"/>
  <c r="F37" i="5"/>
  <c r="E37" i="5"/>
  <c r="BJ36" i="5"/>
  <c r="BI36" i="5"/>
  <c r="BG36" i="5"/>
  <c r="BF36" i="5"/>
  <c r="BE36" i="5"/>
  <c r="BD36" i="5"/>
  <c r="BB36" i="5"/>
  <c r="D36" i="5"/>
  <c r="BH36" i="5" s="1"/>
  <c r="BJ35" i="5"/>
  <c r="BI35" i="5"/>
  <c r="BG35" i="5"/>
  <c r="BF35" i="5"/>
  <c r="BE35" i="5"/>
  <c r="BD35" i="5"/>
  <c r="BB35" i="5"/>
  <c r="D35" i="5"/>
  <c r="BH35" i="5" s="1"/>
  <c r="BJ34" i="5"/>
  <c r="BI34" i="5"/>
  <c r="BG34" i="5"/>
  <c r="BF34" i="5"/>
  <c r="BE34" i="5"/>
  <c r="BD34" i="5"/>
  <c r="BB34" i="5"/>
  <c r="D34" i="5"/>
  <c r="BH34" i="5" s="1"/>
  <c r="BJ33" i="5"/>
  <c r="BI33" i="5"/>
  <c r="BG33" i="5"/>
  <c r="BF33" i="5"/>
  <c r="BE33" i="5"/>
  <c r="BD33" i="5"/>
  <c r="BB33" i="5"/>
  <c r="D33" i="5"/>
  <c r="BH33" i="5" s="1"/>
  <c r="BJ32" i="5"/>
  <c r="BI32" i="5"/>
  <c r="BG32" i="5"/>
  <c r="BF32" i="5"/>
  <c r="BE32" i="5"/>
  <c r="BD32" i="5"/>
  <c r="BB32" i="5"/>
  <c r="D32" i="5"/>
  <c r="BH32" i="5" s="1"/>
  <c r="BJ31" i="5"/>
  <c r="BI31" i="5"/>
  <c r="BG31" i="5"/>
  <c r="BF31" i="5"/>
  <c r="BE31" i="5"/>
  <c r="BD31" i="5"/>
  <c r="BB31" i="5"/>
  <c r="D31" i="5"/>
  <c r="BH31" i="5" s="1"/>
  <c r="BJ30" i="5"/>
  <c r="BI30" i="5"/>
  <c r="BG30" i="5"/>
  <c r="BF30" i="5"/>
  <c r="BE30" i="5"/>
  <c r="BD30" i="5"/>
  <c r="BB30" i="5"/>
  <c r="D30" i="5"/>
  <c r="BH30" i="5" s="1"/>
  <c r="BJ29" i="5"/>
  <c r="BI29" i="5"/>
  <c r="BG29" i="5"/>
  <c r="BF29" i="5"/>
  <c r="BE29" i="5"/>
  <c r="BD29" i="5"/>
  <c r="BB29" i="5"/>
  <c r="D29" i="5"/>
  <c r="BH29" i="5" s="1"/>
  <c r="BJ28" i="5"/>
  <c r="BI28" i="5"/>
  <c r="BG28" i="5"/>
  <c r="BF28" i="5"/>
  <c r="BE28" i="5"/>
  <c r="BD28" i="5"/>
  <c r="BB28" i="5"/>
  <c r="D28" i="5"/>
  <c r="BH28" i="5" s="1"/>
  <c r="BJ27" i="5"/>
  <c r="BI27" i="5"/>
  <c r="BG27" i="5"/>
  <c r="BF27" i="5"/>
  <c r="BE27" i="5"/>
  <c r="BD27" i="5"/>
  <c r="BB27" i="5"/>
  <c r="D27" i="5"/>
  <c r="BH27" i="5" s="1"/>
  <c r="D26" i="5"/>
  <c r="BC26" i="5" s="1"/>
  <c r="BG25" i="5"/>
  <c r="BD25" i="5"/>
  <c r="D25" i="5"/>
  <c r="BG24" i="5"/>
  <c r="BD24" i="5"/>
  <c r="D24" i="5"/>
  <c r="BK24" i="5" s="1"/>
  <c r="BG23" i="5"/>
  <c r="BD23" i="5"/>
  <c r="D23" i="5"/>
  <c r="BB23" i="5" s="1"/>
  <c r="D22" i="5"/>
  <c r="BG21" i="5"/>
  <c r="BD21" i="5"/>
  <c r="BB21" i="5"/>
  <c r="D21" i="5"/>
  <c r="BH21" i="5" s="1"/>
  <c r="BG20" i="5"/>
  <c r="BB20" i="5"/>
  <c r="D20" i="5"/>
  <c r="BJ20" i="5" s="1"/>
  <c r="BG19" i="5"/>
  <c r="BB19" i="5"/>
  <c r="D19" i="5"/>
  <c r="BF19" i="5" s="1"/>
  <c r="BG18" i="5"/>
  <c r="BB18" i="5"/>
  <c r="D18" i="5"/>
  <c r="BJ18" i="5" s="1"/>
  <c r="D14" i="5"/>
  <c r="BI14" i="5" s="1"/>
  <c r="BG13" i="5"/>
  <c r="BC13" i="5"/>
  <c r="D13" i="5"/>
  <c r="BI13" i="5" s="1"/>
  <c r="BG12" i="5"/>
  <c r="BD12" i="5"/>
  <c r="BC12" i="5"/>
  <c r="BB12" i="5"/>
  <c r="D12" i="5"/>
  <c r="BH12" i="5" s="1"/>
  <c r="BI11" i="5"/>
  <c r="BG11" i="5"/>
  <c r="BF11" i="5"/>
  <c r="BE11" i="5"/>
  <c r="BC11" i="5"/>
  <c r="BB11" i="5"/>
  <c r="D11" i="5"/>
  <c r="BH11" i="5" s="1"/>
  <c r="BH10" i="5"/>
  <c r="BG10" i="5"/>
  <c r="BC10" i="5"/>
  <c r="D10" i="5"/>
  <c r="BD10" i="5" s="1"/>
  <c r="A5" i="5"/>
  <c r="A4" i="5"/>
  <c r="A3" i="5"/>
  <c r="A2" i="5"/>
  <c r="A256" i="7" l="1"/>
  <c r="T81" i="6"/>
  <c r="T100" i="6"/>
  <c r="T84" i="6"/>
  <c r="T80" i="6"/>
  <c r="BA77" i="5"/>
  <c r="BF77" i="5"/>
  <c r="BB77" i="5"/>
  <c r="BH77" i="5"/>
  <c r="BD77" i="5"/>
  <c r="T101" i="6"/>
  <c r="BD101" i="5"/>
  <c r="BA101" i="5"/>
  <c r="BB101" i="5"/>
  <c r="BF101" i="5"/>
  <c r="BH101" i="5"/>
  <c r="BG98" i="5"/>
  <c r="BH98" i="5"/>
  <c r="BD91" i="5"/>
  <c r="BA91" i="5"/>
  <c r="BB91" i="5"/>
  <c r="BF91" i="5"/>
  <c r="BH91" i="5"/>
  <c r="BD92" i="5"/>
  <c r="BH84" i="5"/>
  <c r="BG37" i="5"/>
  <c r="BF13" i="5"/>
  <c r="BB13" i="5"/>
  <c r="BE145" i="5"/>
  <c r="T76" i="6"/>
  <c r="U21" i="6"/>
  <c r="U11" i="6"/>
  <c r="BH105" i="6"/>
  <c r="BD105" i="6"/>
  <c r="BG105" i="6"/>
  <c r="BB105" i="6"/>
  <c r="BF105" i="6"/>
  <c r="BA105" i="6"/>
  <c r="S112" i="6"/>
  <c r="S135" i="6"/>
  <c r="S125" i="6"/>
  <c r="U34" i="6"/>
  <c r="U26" i="6"/>
  <c r="S116" i="6"/>
  <c r="S110" i="6"/>
  <c r="T104" i="6"/>
  <c r="T92" i="6"/>
  <c r="BJ37" i="6"/>
  <c r="BF37" i="6"/>
  <c r="BB37" i="6"/>
  <c r="BK37" i="6"/>
  <c r="BE37" i="6"/>
  <c r="BH37" i="6"/>
  <c r="BI37" i="6"/>
  <c r="BC37" i="6"/>
  <c r="U10" i="6"/>
  <c r="U33" i="6"/>
  <c r="W43" i="6"/>
  <c r="S132" i="6"/>
  <c r="S129" i="6"/>
  <c r="S117" i="6"/>
  <c r="T78" i="6"/>
  <c r="T98" i="6"/>
  <c r="T102" i="6"/>
  <c r="T91" i="6"/>
  <c r="T79" i="6"/>
  <c r="W42" i="6"/>
  <c r="U30" i="6"/>
  <c r="U12" i="6"/>
  <c r="T86" i="6"/>
  <c r="U29" i="6"/>
  <c r="T96" i="6"/>
  <c r="W54" i="6"/>
  <c r="W44" i="6"/>
  <c r="W49" i="5"/>
  <c r="T90" i="5"/>
  <c r="U28" i="5"/>
  <c r="U34" i="5"/>
  <c r="U36" i="5"/>
  <c r="BI44" i="5"/>
  <c r="BE44" i="5"/>
  <c r="BH44" i="5"/>
  <c r="BD44" i="5"/>
  <c r="BF44" i="5"/>
  <c r="BB44" i="5"/>
  <c r="W44" i="5" s="1"/>
  <c r="BI22" i="5"/>
  <c r="BC22" i="5"/>
  <c r="BF22" i="5"/>
  <c r="BF23" i="5"/>
  <c r="BJ26" i="5"/>
  <c r="BF42" i="5"/>
  <c r="BB42" i="5"/>
  <c r="BE42" i="5"/>
  <c r="BF50" i="5"/>
  <c r="BB50" i="5"/>
  <c r="W50" i="5" s="1"/>
  <c r="BI50" i="5"/>
  <c r="BE50" i="5"/>
  <c r="BH50" i="5"/>
  <c r="BA88" i="5"/>
  <c r="T88" i="5" s="1"/>
  <c r="BF88" i="5"/>
  <c r="BB88" i="5"/>
  <c r="BG88" i="5"/>
  <c r="BF102" i="5"/>
  <c r="BB102" i="5"/>
  <c r="BA102" i="5"/>
  <c r="BH102" i="5"/>
  <c r="BG102" i="5"/>
  <c r="BF104" i="5"/>
  <c r="BB104" i="5"/>
  <c r="BA104" i="5"/>
  <c r="BD104" i="5"/>
  <c r="BH104" i="5"/>
  <c r="BG104" i="5"/>
  <c r="AY115" i="5"/>
  <c r="AZ115" i="5"/>
  <c r="BC115" i="5"/>
  <c r="AY130" i="5"/>
  <c r="S130" i="5" s="1"/>
  <c r="AZ130" i="5"/>
  <c r="BC130" i="5"/>
  <c r="BB130" i="5"/>
  <c r="BA149" i="5"/>
  <c r="Q149" i="5" s="1"/>
  <c r="BE149" i="5"/>
  <c r="BD11" i="5"/>
  <c r="U11" i="5" s="1"/>
  <c r="BD14" i="5"/>
  <c r="U14" i="5" s="1"/>
  <c r="BH22" i="5"/>
  <c r="BC24" i="5"/>
  <c r="W43" i="5"/>
  <c r="BI52" i="5"/>
  <c r="BE52" i="5"/>
  <c r="BH52" i="5"/>
  <c r="BB52" i="5"/>
  <c r="W52" i="5" s="1"/>
  <c r="BD53" i="5"/>
  <c r="BA76" i="5"/>
  <c r="BF76" i="5"/>
  <c r="BB76" i="5"/>
  <c r="BG76" i="5"/>
  <c r="T81" i="5"/>
  <c r="BH88" i="5"/>
  <c r="BA92" i="5"/>
  <c r="BF92" i="5"/>
  <c r="BB92" i="5"/>
  <c r="BG92" i="5"/>
  <c r="T97" i="5"/>
  <c r="S111" i="5"/>
  <c r="BB115" i="5"/>
  <c r="S119" i="5"/>
  <c r="AY134" i="5"/>
  <c r="AZ134" i="5"/>
  <c r="BC134" i="5"/>
  <c r="BE140" i="5"/>
  <c r="BA140" i="5"/>
  <c r="D37" i="5"/>
  <c r="BK18" i="5"/>
  <c r="BE18" i="5"/>
  <c r="U18" i="5" s="1"/>
  <c r="BK20" i="5"/>
  <c r="BE20" i="5"/>
  <c r="U20" i="5" s="1"/>
  <c r="BJ23" i="5"/>
  <c r="BI23" i="5"/>
  <c r="BE23" i="5"/>
  <c r="BJ24" i="5"/>
  <c r="BF24" i="5"/>
  <c r="BB24" i="5"/>
  <c r="BI24" i="5"/>
  <c r="BE24" i="5"/>
  <c r="BH24" i="5"/>
  <c r="BH26" i="5"/>
  <c r="BB26" i="5"/>
  <c r="U26" i="5" s="1"/>
  <c r="BK26" i="5"/>
  <c r="BF26" i="5"/>
  <c r="BI10" i="5"/>
  <c r="BE10" i="5"/>
  <c r="BF10" i="5"/>
  <c r="BD13" i="5"/>
  <c r="BH13" i="5"/>
  <c r="BE14" i="5"/>
  <c r="BK19" i="5"/>
  <c r="BE19" i="5"/>
  <c r="U19" i="5" s="1"/>
  <c r="BK21" i="5"/>
  <c r="BC21" i="5"/>
  <c r="U21" i="5" s="1"/>
  <c r="BE21" i="5"/>
  <c r="BI21" i="5"/>
  <c r="BB22" i="5"/>
  <c r="U22" i="5" s="1"/>
  <c r="BJ22" i="5"/>
  <c r="BC23" i="5"/>
  <c r="U23" i="5" s="1"/>
  <c r="BH23" i="5"/>
  <c r="BJ25" i="5"/>
  <c r="BF25" i="5"/>
  <c r="BB25" i="5"/>
  <c r="BI25" i="5"/>
  <c r="BE25" i="5"/>
  <c r="BH25" i="5"/>
  <c r="BE26" i="5"/>
  <c r="BH42" i="5"/>
  <c r="BD50" i="5"/>
  <c r="BF53" i="5"/>
  <c r="BB53" i="5"/>
  <c r="BE53" i="5"/>
  <c r="BA80" i="5"/>
  <c r="BF80" i="5"/>
  <c r="BB80" i="5"/>
  <c r="BG80" i="5"/>
  <c r="BD88" i="5"/>
  <c r="BA96" i="5"/>
  <c r="BF96" i="5"/>
  <c r="BB96" i="5"/>
  <c r="BG96" i="5"/>
  <c r="BD102" i="5"/>
  <c r="AY118" i="5"/>
  <c r="AZ118" i="5"/>
  <c r="BC118" i="5"/>
  <c r="BA163" i="5"/>
  <c r="Q163" i="5" s="1"/>
  <c r="BE163" i="5"/>
  <c r="BA187" i="5"/>
  <c r="Q187" i="5" s="1"/>
  <c r="BE187" i="5"/>
  <c r="BB10" i="5"/>
  <c r="BI12" i="5"/>
  <c r="BE12" i="5"/>
  <c r="U12" i="5" s="1"/>
  <c r="BF12" i="5"/>
  <c r="BE13" i="5"/>
  <c r="BH14" i="5"/>
  <c r="BF18" i="5"/>
  <c r="BJ19" i="5"/>
  <c r="BF20" i="5"/>
  <c r="BF21" i="5"/>
  <c r="BJ21" i="5"/>
  <c r="BE22" i="5"/>
  <c r="BK22" i="5"/>
  <c r="BK23" i="5"/>
  <c r="BC25" i="5"/>
  <c r="BK25" i="5"/>
  <c r="BI26" i="5"/>
  <c r="BD42" i="5"/>
  <c r="BI42" i="5"/>
  <c r="BF45" i="5"/>
  <c r="BB45" i="5"/>
  <c r="BE45" i="5"/>
  <c r="BF48" i="5"/>
  <c r="BB48" i="5"/>
  <c r="BI48" i="5"/>
  <c r="BE48" i="5"/>
  <c r="BH48" i="5"/>
  <c r="D54" i="5"/>
  <c r="BH80" i="5"/>
  <c r="BA84" i="5"/>
  <c r="T84" i="5" s="1"/>
  <c r="BF84" i="5"/>
  <c r="BB84" i="5"/>
  <c r="BG84" i="5"/>
  <c r="T89" i="5"/>
  <c r="BH96" i="5"/>
  <c r="BE105" i="5"/>
  <c r="BC105" i="5"/>
  <c r="S109" i="5"/>
  <c r="AY112" i="5"/>
  <c r="S112" i="5" s="1"/>
  <c r="BC112" i="5"/>
  <c r="BB112" i="5"/>
  <c r="AZ112" i="5"/>
  <c r="BB118" i="5"/>
  <c r="BA153" i="5"/>
  <c r="Q153" i="5" s="1"/>
  <c r="BE153" i="5"/>
  <c r="BA155" i="5"/>
  <c r="Q155" i="5" s="1"/>
  <c r="BE155" i="5"/>
  <c r="BA161" i="5"/>
  <c r="Q161" i="5" s="1"/>
  <c r="BE161" i="5"/>
  <c r="Q174" i="5"/>
  <c r="BA185" i="5"/>
  <c r="Q185" i="5" s="1"/>
  <c r="BE185" i="5"/>
  <c r="BF198" i="5"/>
  <c r="BB198" i="5"/>
  <c r="BA193" i="5"/>
  <c r="Q193" i="5" s="1"/>
  <c r="BE193" i="5"/>
  <c r="BA200" i="5"/>
  <c r="BC27" i="5"/>
  <c r="U27" i="5" s="1"/>
  <c r="BK27" i="5"/>
  <c r="BC28" i="5"/>
  <c r="BK28" i="5"/>
  <c r="BC29" i="5"/>
  <c r="U29" i="5" s="1"/>
  <c r="BK29" i="5"/>
  <c r="BC30" i="5"/>
  <c r="U30" i="5" s="1"/>
  <c r="BK30" i="5"/>
  <c r="BC31" i="5"/>
  <c r="U31" i="5" s="1"/>
  <c r="BK31" i="5"/>
  <c r="BC32" i="5"/>
  <c r="U32" i="5" s="1"/>
  <c r="BK32" i="5"/>
  <c r="BC33" i="5"/>
  <c r="U33" i="5" s="1"/>
  <c r="BK33" i="5"/>
  <c r="BC34" i="5"/>
  <c r="BK34" i="5"/>
  <c r="BC35" i="5"/>
  <c r="U35" i="5" s="1"/>
  <c r="BK35" i="5"/>
  <c r="BC36" i="5"/>
  <c r="BK36" i="5"/>
  <c r="BD41" i="5"/>
  <c r="W41" i="5" s="1"/>
  <c r="BD46" i="5"/>
  <c r="W46" i="5" s="1"/>
  <c r="BG78" i="5"/>
  <c r="BG82" i="5"/>
  <c r="BG86" i="5"/>
  <c r="BG90" i="5"/>
  <c r="BG94" i="5"/>
  <c r="BF100" i="5"/>
  <c r="BB100" i="5"/>
  <c r="BA100" i="5"/>
  <c r="AY110" i="5"/>
  <c r="S110" i="5" s="1"/>
  <c r="BC110" i="5"/>
  <c r="AY126" i="5"/>
  <c r="S126" i="5" s="1"/>
  <c r="AZ126" i="5"/>
  <c r="S127" i="5"/>
  <c r="Q158" i="5"/>
  <c r="BA169" i="5"/>
  <c r="Q169" i="5" s="1"/>
  <c r="BE169" i="5"/>
  <c r="Q190" i="5"/>
  <c r="BB199" i="5"/>
  <c r="BD49" i="5"/>
  <c r="BD51" i="5"/>
  <c r="W51" i="5" s="1"/>
  <c r="BG54" i="5"/>
  <c r="BD78" i="5"/>
  <c r="T78" i="5" s="1"/>
  <c r="BH78" i="5"/>
  <c r="BD82" i="5"/>
  <c r="T82" i="5" s="1"/>
  <c r="BH82" i="5"/>
  <c r="BD86" i="5"/>
  <c r="T86" i="5" s="1"/>
  <c r="BH86" i="5"/>
  <c r="BD90" i="5"/>
  <c r="BH90" i="5"/>
  <c r="BD94" i="5"/>
  <c r="T94" i="5" s="1"/>
  <c r="BH94" i="5"/>
  <c r="BF98" i="5"/>
  <c r="BB98" i="5"/>
  <c r="BA98" i="5"/>
  <c r="T99" i="5"/>
  <c r="D105" i="5"/>
  <c r="AY122" i="5"/>
  <c r="AZ122" i="5"/>
  <c r="S123" i="5"/>
  <c r="Q166" i="5"/>
  <c r="BA177" i="5"/>
  <c r="Q177" i="5" s="1"/>
  <c r="BE177" i="5"/>
  <c r="BE195" i="5"/>
  <c r="D198" i="5"/>
  <c r="BA199" i="5"/>
  <c r="BE199" i="5"/>
  <c r="BC54" i="5"/>
  <c r="AZ109" i="5"/>
  <c r="AZ111" i="5"/>
  <c r="BB113" i="5"/>
  <c r="D116" i="5"/>
  <c r="BB120" i="5"/>
  <c r="BB124" i="5"/>
  <c r="BB128" i="5"/>
  <c r="BB132" i="5"/>
  <c r="BE147" i="5"/>
  <c r="BE151" i="5"/>
  <c r="Q154" i="5"/>
  <c r="BE159" i="5"/>
  <c r="Q162" i="5"/>
  <c r="BE167" i="5"/>
  <c r="Q170" i="5"/>
  <c r="BE175" i="5"/>
  <c r="Q178" i="5"/>
  <c r="BE183" i="5"/>
  <c r="Q186" i="5"/>
  <c r="BE191" i="5"/>
  <c r="Q194" i="5"/>
  <c r="BB200" i="5"/>
  <c r="BB201" i="5"/>
  <c r="Q201" i="5" s="1"/>
  <c r="BC113" i="5"/>
  <c r="BC120" i="5"/>
  <c r="BC124" i="5"/>
  <c r="BC128" i="5"/>
  <c r="BC132" i="5"/>
  <c r="Q156" i="5"/>
  <c r="Q164" i="5"/>
  <c r="Q172" i="5"/>
  <c r="Q180" i="5"/>
  <c r="Q188" i="5"/>
  <c r="Q196" i="5"/>
  <c r="P229" i="1"/>
  <c r="O229" i="1"/>
  <c r="N229" i="1"/>
  <c r="M229" i="1"/>
  <c r="L229" i="1"/>
  <c r="K229" i="1"/>
  <c r="J229" i="1"/>
  <c r="I229" i="1"/>
  <c r="H229" i="1"/>
  <c r="G229" i="1"/>
  <c r="F229" i="1"/>
  <c r="E229" i="1"/>
  <c r="D228" i="1"/>
  <c r="D227" i="1"/>
  <c r="D226" i="1"/>
  <c r="D225" i="1"/>
  <c r="D224" i="1"/>
  <c r="D223" i="1"/>
  <c r="E216" i="1"/>
  <c r="D216" i="1"/>
  <c r="BB210" i="1"/>
  <c r="O210" i="1" s="1"/>
  <c r="D210" i="1"/>
  <c r="BF210" i="1" s="1"/>
  <c r="BB209" i="1"/>
  <c r="O209" i="1" s="1"/>
  <c r="D209" i="1"/>
  <c r="BF209" i="1" s="1"/>
  <c r="BB208" i="1"/>
  <c r="O208" i="1" s="1"/>
  <c r="D208" i="1"/>
  <c r="BF208" i="1" s="1"/>
  <c r="BF207" i="1"/>
  <c r="BB207" i="1"/>
  <c r="O207" i="1" s="1"/>
  <c r="D207" i="1"/>
  <c r="BB206" i="1"/>
  <c r="O206" i="1" s="1"/>
  <c r="D206" i="1"/>
  <c r="BF206" i="1" s="1"/>
  <c r="BB205" i="1"/>
  <c r="O205" i="1" s="1"/>
  <c r="D205" i="1"/>
  <c r="BF205" i="1" s="1"/>
  <c r="P201" i="1"/>
  <c r="O201" i="1"/>
  <c r="N201" i="1"/>
  <c r="M201" i="1"/>
  <c r="L201" i="1"/>
  <c r="K201" i="1"/>
  <c r="J201" i="1"/>
  <c r="I201" i="1"/>
  <c r="H201" i="1"/>
  <c r="G201" i="1"/>
  <c r="F201" i="1"/>
  <c r="E201" i="1"/>
  <c r="P200" i="1"/>
  <c r="O200" i="1"/>
  <c r="N200" i="1"/>
  <c r="M200" i="1"/>
  <c r="L200" i="1"/>
  <c r="K200" i="1"/>
  <c r="J200" i="1"/>
  <c r="I200" i="1"/>
  <c r="H200" i="1"/>
  <c r="G200" i="1"/>
  <c r="F200" i="1"/>
  <c r="E200" i="1"/>
  <c r="P199" i="1"/>
  <c r="O199" i="1"/>
  <c r="N199" i="1"/>
  <c r="M199" i="1"/>
  <c r="L199" i="1"/>
  <c r="K199" i="1"/>
  <c r="J199" i="1"/>
  <c r="I199" i="1"/>
  <c r="H199" i="1"/>
  <c r="G199" i="1"/>
  <c r="F199" i="1"/>
  <c r="E199" i="1"/>
  <c r="P198" i="1"/>
  <c r="O198" i="1"/>
  <c r="N198" i="1"/>
  <c r="M198" i="1"/>
  <c r="L198" i="1"/>
  <c r="K198" i="1"/>
  <c r="J198" i="1"/>
  <c r="I198" i="1"/>
  <c r="H198" i="1"/>
  <c r="G198" i="1"/>
  <c r="F198" i="1"/>
  <c r="E198" i="1"/>
  <c r="BF197" i="1"/>
  <c r="BB197" i="1"/>
  <c r="D197" i="1"/>
  <c r="BF196" i="1"/>
  <c r="BB196" i="1"/>
  <c r="D196" i="1"/>
  <c r="BE196" i="1" s="1"/>
  <c r="BF195" i="1"/>
  <c r="BB195" i="1"/>
  <c r="D195" i="1"/>
  <c r="BF194" i="1"/>
  <c r="BB194" i="1"/>
  <c r="BA194" i="1"/>
  <c r="Q194" i="1" s="1"/>
  <c r="D194" i="1"/>
  <c r="BE194" i="1" s="1"/>
  <c r="BF193" i="1"/>
  <c r="BB193" i="1"/>
  <c r="Q193" i="1"/>
  <c r="D193" i="1"/>
  <c r="BA193" i="1" s="1"/>
  <c r="BF192" i="1"/>
  <c r="BB192" i="1"/>
  <c r="BA192" i="1"/>
  <c r="Q192" i="1" s="1"/>
  <c r="D192" i="1"/>
  <c r="BE192" i="1" s="1"/>
  <c r="BF191" i="1"/>
  <c r="BB191" i="1"/>
  <c r="Q191" i="1" s="1"/>
  <c r="D191" i="1"/>
  <c r="BA191" i="1" s="1"/>
  <c r="BF190" i="1"/>
  <c r="BB190" i="1"/>
  <c r="BA190" i="1"/>
  <c r="D190" i="1"/>
  <c r="BE190" i="1" s="1"/>
  <c r="BF189" i="1"/>
  <c r="BB189" i="1"/>
  <c r="D189" i="1"/>
  <c r="BA189" i="1" s="1"/>
  <c r="BF188" i="1"/>
  <c r="BB188" i="1"/>
  <c r="BA188" i="1"/>
  <c r="D188" i="1"/>
  <c r="BE188" i="1" s="1"/>
  <c r="BF187" i="1"/>
  <c r="BB187" i="1"/>
  <c r="D187" i="1"/>
  <c r="BF186" i="1"/>
  <c r="BB186" i="1"/>
  <c r="D186" i="1"/>
  <c r="BE186" i="1" s="1"/>
  <c r="BF185" i="1"/>
  <c r="BB185" i="1"/>
  <c r="D185" i="1"/>
  <c r="BA185" i="1" s="1"/>
  <c r="Q185" i="1" s="1"/>
  <c r="BF184" i="1"/>
  <c r="BB184" i="1"/>
  <c r="D184" i="1"/>
  <c r="BE184" i="1" s="1"/>
  <c r="BF183" i="1"/>
  <c r="BB183" i="1"/>
  <c r="D183" i="1"/>
  <c r="BA183" i="1" s="1"/>
  <c r="BF182" i="1"/>
  <c r="BB182" i="1"/>
  <c r="D182" i="1"/>
  <c r="BE182" i="1" s="1"/>
  <c r="BF181" i="1"/>
  <c r="BB181" i="1"/>
  <c r="Q181" i="1" s="1"/>
  <c r="D181" i="1"/>
  <c r="BA181" i="1" s="1"/>
  <c r="BF180" i="1"/>
  <c r="BB180" i="1"/>
  <c r="BA180" i="1"/>
  <c r="D180" i="1"/>
  <c r="BE180" i="1" s="1"/>
  <c r="BF179" i="1"/>
  <c r="BE179" i="1"/>
  <c r="BB179" i="1"/>
  <c r="D179" i="1"/>
  <c r="BA179" i="1" s="1"/>
  <c r="BF178" i="1"/>
  <c r="BB178" i="1"/>
  <c r="BA178" i="1"/>
  <c r="Q178" i="1" s="1"/>
  <c r="D178" i="1"/>
  <c r="BE178" i="1" s="1"/>
  <c r="BF177" i="1"/>
  <c r="BB177" i="1"/>
  <c r="D177" i="1"/>
  <c r="BA177" i="1" s="1"/>
  <c r="BF176" i="1"/>
  <c r="BB176" i="1"/>
  <c r="D176" i="1"/>
  <c r="BE176" i="1" s="1"/>
  <c r="BF175" i="1"/>
  <c r="BB175" i="1"/>
  <c r="D175" i="1"/>
  <c r="BA175" i="1" s="1"/>
  <c r="BF174" i="1"/>
  <c r="BB174" i="1"/>
  <c r="BA174" i="1"/>
  <c r="Q174" i="1" s="1"/>
  <c r="D174" i="1"/>
  <c r="BE174" i="1" s="1"/>
  <c r="BF173" i="1"/>
  <c r="BB173" i="1"/>
  <c r="D173" i="1"/>
  <c r="BA173" i="1" s="1"/>
  <c r="Q173" i="1" s="1"/>
  <c r="BF172" i="1"/>
  <c r="BB172" i="1"/>
  <c r="D172" i="1"/>
  <c r="BE172" i="1" s="1"/>
  <c r="BF171" i="1"/>
  <c r="BB171" i="1"/>
  <c r="D171" i="1"/>
  <c r="BF170" i="1"/>
  <c r="BB170" i="1"/>
  <c r="BA170" i="1"/>
  <c r="Q170" i="1" s="1"/>
  <c r="D170" i="1"/>
  <c r="BE170" i="1" s="1"/>
  <c r="BF169" i="1"/>
  <c r="BB169" i="1"/>
  <c r="D169" i="1"/>
  <c r="BA169" i="1" s="1"/>
  <c r="Q169" i="1" s="1"/>
  <c r="BF168" i="1"/>
  <c r="BB168" i="1"/>
  <c r="D168" i="1"/>
  <c r="BE168" i="1" s="1"/>
  <c r="BF167" i="1"/>
  <c r="BE167" i="1"/>
  <c r="BB167" i="1"/>
  <c r="D167" i="1"/>
  <c r="BA167" i="1" s="1"/>
  <c r="BF166" i="1"/>
  <c r="BB166" i="1"/>
  <c r="D166" i="1"/>
  <c r="BE166" i="1" s="1"/>
  <c r="BF165" i="1"/>
  <c r="BB165" i="1"/>
  <c r="Q165" i="1" s="1"/>
  <c r="D165" i="1"/>
  <c r="BA165" i="1" s="1"/>
  <c r="BF164" i="1"/>
  <c r="BB164" i="1"/>
  <c r="BA164" i="1"/>
  <c r="D164" i="1"/>
  <c r="BE164" i="1" s="1"/>
  <c r="BF163" i="1"/>
  <c r="BB163" i="1"/>
  <c r="D163" i="1"/>
  <c r="BA163" i="1" s="1"/>
  <c r="BF162" i="1"/>
  <c r="BB162" i="1"/>
  <c r="BA162" i="1"/>
  <c r="Q162" i="1" s="1"/>
  <c r="D162" i="1"/>
  <c r="BE162" i="1" s="1"/>
  <c r="BF161" i="1"/>
  <c r="BB161" i="1"/>
  <c r="D161" i="1"/>
  <c r="BA161" i="1" s="1"/>
  <c r="BF160" i="1"/>
  <c r="BB160" i="1"/>
  <c r="D160" i="1"/>
  <c r="BE160" i="1" s="1"/>
  <c r="BF159" i="1"/>
  <c r="BB159" i="1"/>
  <c r="D159" i="1"/>
  <c r="BA159" i="1" s="1"/>
  <c r="BF158" i="1"/>
  <c r="BB158" i="1"/>
  <c r="D158" i="1"/>
  <c r="BE158" i="1" s="1"/>
  <c r="BF157" i="1"/>
  <c r="BB157" i="1"/>
  <c r="D157" i="1"/>
  <c r="BA157" i="1" s="1"/>
  <c r="Q157" i="1" s="1"/>
  <c r="BF156" i="1"/>
  <c r="BB156" i="1"/>
  <c r="D156" i="1"/>
  <c r="BE156" i="1" s="1"/>
  <c r="BF155" i="1"/>
  <c r="BB155" i="1"/>
  <c r="D155" i="1"/>
  <c r="BF154" i="1"/>
  <c r="BB154" i="1"/>
  <c r="D154" i="1"/>
  <c r="BE154" i="1" s="1"/>
  <c r="BF153" i="1"/>
  <c r="BB153" i="1"/>
  <c r="D153" i="1"/>
  <c r="BA153" i="1" s="1"/>
  <c r="Q153" i="1" s="1"/>
  <c r="BF152" i="1"/>
  <c r="BB152" i="1"/>
  <c r="D152" i="1"/>
  <c r="BE152" i="1" s="1"/>
  <c r="BF151" i="1"/>
  <c r="BB151" i="1"/>
  <c r="D151" i="1"/>
  <c r="BA151" i="1" s="1"/>
  <c r="BF150" i="1"/>
  <c r="BB150" i="1"/>
  <c r="D150" i="1"/>
  <c r="BE150" i="1" s="1"/>
  <c r="BF149" i="1"/>
  <c r="BB149" i="1"/>
  <c r="Q149" i="1" s="1"/>
  <c r="D149" i="1"/>
  <c r="BA149" i="1" s="1"/>
  <c r="BF148" i="1"/>
  <c r="BB148" i="1"/>
  <c r="BA148" i="1"/>
  <c r="D148" i="1"/>
  <c r="BE148" i="1" s="1"/>
  <c r="BF147" i="1"/>
  <c r="BE147" i="1"/>
  <c r="BB147" i="1"/>
  <c r="D147" i="1"/>
  <c r="BA147" i="1" s="1"/>
  <c r="BF146" i="1"/>
  <c r="BB146" i="1"/>
  <c r="BA146" i="1"/>
  <c r="Q146" i="1" s="1"/>
  <c r="D146" i="1"/>
  <c r="BE146" i="1" s="1"/>
  <c r="BF145" i="1"/>
  <c r="BB145" i="1"/>
  <c r="D145" i="1"/>
  <c r="BA145" i="1" s="1"/>
  <c r="BF144" i="1"/>
  <c r="BB144" i="1"/>
  <c r="D144" i="1"/>
  <c r="BE144" i="1" s="1"/>
  <c r="BA140" i="1"/>
  <c r="D140" i="1"/>
  <c r="BE140" i="1" s="1"/>
  <c r="D139" i="1"/>
  <c r="BE135" i="1"/>
  <c r="BB135" i="1"/>
  <c r="D135" i="1"/>
  <c r="BA135" i="1" s="1"/>
  <c r="BE134" i="1"/>
  <c r="BB134" i="1"/>
  <c r="D134" i="1"/>
  <c r="BE133" i="1"/>
  <c r="BB133" i="1"/>
  <c r="D133" i="1"/>
  <c r="BA133" i="1" s="1"/>
  <c r="BE132" i="1"/>
  <c r="BB132" i="1"/>
  <c r="D132" i="1"/>
  <c r="BC132" i="1" s="1"/>
  <c r="BE131" i="1"/>
  <c r="BB131" i="1"/>
  <c r="D131" i="1"/>
  <c r="BE130" i="1"/>
  <c r="BB130" i="1"/>
  <c r="D130" i="1"/>
  <c r="BC130" i="1" s="1"/>
  <c r="BE129" i="1"/>
  <c r="BB129" i="1"/>
  <c r="D129" i="1"/>
  <c r="BA129" i="1" s="1"/>
  <c r="BE128" i="1"/>
  <c r="BB128" i="1"/>
  <c r="D128" i="1"/>
  <c r="BE127" i="1"/>
  <c r="BB127" i="1"/>
  <c r="D127" i="1"/>
  <c r="BA127" i="1" s="1"/>
  <c r="BE126" i="1"/>
  <c r="BB126" i="1"/>
  <c r="D126" i="1"/>
  <c r="BE125" i="1"/>
  <c r="BB125" i="1"/>
  <c r="D125" i="1"/>
  <c r="BA125" i="1" s="1"/>
  <c r="BE124" i="1"/>
  <c r="BB124" i="1"/>
  <c r="D124" i="1"/>
  <c r="BC124" i="1" s="1"/>
  <c r="BE123" i="1"/>
  <c r="BB123" i="1"/>
  <c r="D123" i="1"/>
  <c r="BC123" i="1" s="1"/>
  <c r="BE122" i="1"/>
  <c r="BB122" i="1"/>
  <c r="D122" i="1"/>
  <c r="BE121" i="1"/>
  <c r="BB121" i="1"/>
  <c r="D121" i="1"/>
  <c r="BC121" i="1" s="1"/>
  <c r="BE120" i="1"/>
  <c r="BB120" i="1"/>
  <c r="D120" i="1"/>
  <c r="BC120" i="1" s="1"/>
  <c r="BE119" i="1"/>
  <c r="BB119" i="1"/>
  <c r="D119" i="1"/>
  <c r="BC119" i="1" s="1"/>
  <c r="BE118" i="1"/>
  <c r="BB118" i="1"/>
  <c r="D118" i="1"/>
  <c r="BE117" i="1"/>
  <c r="BB117" i="1"/>
  <c r="D117" i="1"/>
  <c r="BC117" i="1" s="1"/>
  <c r="BB116" i="1"/>
  <c r="M44" i="1"/>
  <c r="BE115" i="1"/>
  <c r="BB115" i="1"/>
  <c r="D115" i="1"/>
  <c r="BA115" i="1" s="1"/>
  <c r="BE114" i="1"/>
  <c r="BB114" i="1"/>
  <c r="BA114" i="1"/>
  <c r="D114" i="1"/>
  <c r="BD114" i="1" s="1"/>
  <c r="BE113" i="1"/>
  <c r="BB113" i="1"/>
  <c r="AZ113" i="1"/>
  <c r="D113" i="1"/>
  <c r="BC113" i="1" s="1"/>
  <c r="BE112" i="1"/>
  <c r="BB112" i="1"/>
  <c r="D112" i="1"/>
  <c r="BA112" i="1" s="1"/>
  <c r="BE111" i="1"/>
  <c r="BB111" i="1"/>
  <c r="D111" i="1"/>
  <c r="BA111" i="1" s="1"/>
  <c r="BE110" i="1"/>
  <c r="BB110" i="1"/>
  <c r="BA110" i="1"/>
  <c r="D110" i="1"/>
  <c r="BD110" i="1" s="1"/>
  <c r="BE109" i="1"/>
  <c r="BB109" i="1"/>
  <c r="BA109" i="1"/>
  <c r="AZ109" i="1"/>
  <c r="D109" i="1"/>
  <c r="BC109" i="1" s="1"/>
  <c r="BC105" i="1"/>
  <c r="S105" i="1"/>
  <c r="R105" i="1"/>
  <c r="Q105" i="1"/>
  <c r="P105" i="1"/>
  <c r="O105" i="1"/>
  <c r="N105" i="1"/>
  <c r="M105" i="1"/>
  <c r="L105" i="1"/>
  <c r="K105" i="1"/>
  <c r="BE105" i="1" s="1"/>
  <c r="J105" i="1"/>
  <c r="I105" i="1"/>
  <c r="H105" i="1"/>
  <c r="G105" i="1"/>
  <c r="F105" i="1"/>
  <c r="E105" i="1"/>
  <c r="BH104" i="1"/>
  <c r="BE104" i="1"/>
  <c r="BD104" i="1"/>
  <c r="BC104" i="1"/>
  <c r="BA104" i="1"/>
  <c r="D104" i="1"/>
  <c r="BG104" i="1" s="1"/>
  <c r="BE103" i="1"/>
  <c r="BC103" i="1"/>
  <c r="D103" i="1"/>
  <c r="BB103" i="1" s="1"/>
  <c r="BE102" i="1"/>
  <c r="BC102" i="1"/>
  <c r="BA102" i="1"/>
  <c r="D102" i="1"/>
  <c r="BG102" i="1" s="1"/>
  <c r="BE101" i="1"/>
  <c r="BC101" i="1"/>
  <c r="BB101" i="1"/>
  <c r="D101" i="1"/>
  <c r="BG101" i="1" s="1"/>
  <c r="BE100" i="1"/>
  <c r="BC100" i="1"/>
  <c r="D100" i="1"/>
  <c r="BG100" i="1" s="1"/>
  <c r="BE99" i="1"/>
  <c r="BC99" i="1"/>
  <c r="D99" i="1"/>
  <c r="BE98" i="1"/>
  <c r="BC98" i="1"/>
  <c r="D98" i="1"/>
  <c r="BG98" i="1" s="1"/>
  <c r="BE97" i="1"/>
  <c r="BC97" i="1"/>
  <c r="D97" i="1"/>
  <c r="BH96" i="1"/>
  <c r="BE96" i="1"/>
  <c r="BD96" i="1"/>
  <c r="BC96" i="1"/>
  <c r="BA96" i="1"/>
  <c r="D96" i="1"/>
  <c r="BG96" i="1" s="1"/>
  <c r="BE95" i="1"/>
  <c r="BC95" i="1"/>
  <c r="D95" i="1"/>
  <c r="BB95" i="1" s="1"/>
  <c r="BE94" i="1"/>
  <c r="BC94" i="1"/>
  <c r="BA94" i="1"/>
  <c r="D94" i="1"/>
  <c r="BG94" i="1" s="1"/>
  <c r="BE93" i="1"/>
  <c r="BC93" i="1"/>
  <c r="BB93" i="1"/>
  <c r="D93" i="1"/>
  <c r="BG93" i="1" s="1"/>
  <c r="BE92" i="1"/>
  <c r="BC92" i="1"/>
  <c r="D92" i="1"/>
  <c r="BG92" i="1" s="1"/>
  <c r="BE91" i="1"/>
  <c r="BC91" i="1"/>
  <c r="D91" i="1"/>
  <c r="BG91" i="1" s="1"/>
  <c r="BE90" i="1"/>
  <c r="BC90" i="1"/>
  <c r="D90" i="1"/>
  <c r="BG90" i="1" s="1"/>
  <c r="BE89" i="1"/>
  <c r="BC89" i="1"/>
  <c r="D89" i="1"/>
  <c r="BF89" i="1" s="1"/>
  <c r="BE88" i="1"/>
  <c r="BD88" i="1"/>
  <c r="BC88" i="1"/>
  <c r="D88" i="1"/>
  <c r="BG88" i="1" s="1"/>
  <c r="BE87" i="1"/>
  <c r="BC87" i="1"/>
  <c r="D87" i="1"/>
  <c r="BB87" i="1" s="1"/>
  <c r="BE86" i="1"/>
  <c r="BC86" i="1"/>
  <c r="D86" i="1"/>
  <c r="BG86" i="1" s="1"/>
  <c r="BE85" i="1"/>
  <c r="BC85" i="1"/>
  <c r="D85" i="1"/>
  <c r="BB85" i="1" s="1"/>
  <c r="BE84" i="1"/>
  <c r="BC84" i="1"/>
  <c r="D84" i="1"/>
  <c r="BG84" i="1" s="1"/>
  <c r="BE83" i="1"/>
  <c r="BC83" i="1"/>
  <c r="D83" i="1"/>
  <c r="BH82" i="1"/>
  <c r="BE82" i="1"/>
  <c r="BD82" i="1"/>
  <c r="BC82" i="1"/>
  <c r="BA82" i="1"/>
  <c r="D82" i="1"/>
  <c r="BG82" i="1" s="1"/>
  <c r="BE81" i="1"/>
  <c r="BC81" i="1"/>
  <c r="D81" i="1"/>
  <c r="BE80" i="1"/>
  <c r="BD80" i="1"/>
  <c r="BC80" i="1"/>
  <c r="D80" i="1"/>
  <c r="BG80" i="1" s="1"/>
  <c r="BE79" i="1"/>
  <c r="BC79" i="1"/>
  <c r="D79" i="1"/>
  <c r="BB79" i="1" s="1"/>
  <c r="BH78" i="1"/>
  <c r="BE78" i="1"/>
  <c r="BD78" i="1"/>
  <c r="BC78" i="1"/>
  <c r="BA78" i="1"/>
  <c r="D78" i="1"/>
  <c r="BG78" i="1" s="1"/>
  <c r="BE77" i="1"/>
  <c r="BC77" i="1"/>
  <c r="D77" i="1"/>
  <c r="BE76" i="1"/>
  <c r="BC76" i="1"/>
  <c r="D76" i="1"/>
  <c r="BF76" i="1" s="1"/>
  <c r="D72" i="1"/>
  <c r="D71" i="1"/>
  <c r="BF67" i="1"/>
  <c r="BA67" i="1"/>
  <c r="F67" i="1" s="1"/>
  <c r="BF66" i="1"/>
  <c r="BA66" i="1"/>
  <c r="F66" i="1" s="1"/>
  <c r="BF65" i="1"/>
  <c r="BA65" i="1"/>
  <c r="F65" i="1" s="1"/>
  <c r="BF64" i="1"/>
  <c r="BA64" i="1"/>
  <c r="F64" i="1" s="1"/>
  <c r="BF63" i="1"/>
  <c r="BA63" i="1"/>
  <c r="F63" i="1" s="1"/>
  <c r="BF62" i="1"/>
  <c r="BA62" i="1"/>
  <c r="F62" i="1" s="1"/>
  <c r="BF61" i="1"/>
  <c r="BA61" i="1"/>
  <c r="F61" i="1" s="1"/>
  <c r="BF60" i="1"/>
  <c r="BA60" i="1"/>
  <c r="F60" i="1" s="1"/>
  <c r="BF59" i="1"/>
  <c r="BA59" i="1"/>
  <c r="F59" i="1" s="1"/>
  <c r="BF58" i="1"/>
  <c r="BA58" i="1"/>
  <c r="F58" i="1" s="1"/>
  <c r="BF57" i="1"/>
  <c r="BA57" i="1"/>
  <c r="F57" i="1" s="1"/>
  <c r="V54" i="1"/>
  <c r="U54" i="1"/>
  <c r="T54" i="1"/>
  <c r="S54" i="1"/>
  <c r="R54" i="1"/>
  <c r="Q54" i="1"/>
  <c r="P54" i="1"/>
  <c r="O54" i="1"/>
  <c r="N54" i="1"/>
  <c r="M54" i="1"/>
  <c r="L54" i="1"/>
  <c r="K54" i="1"/>
  <c r="J54" i="1"/>
  <c r="I54" i="1"/>
  <c r="H54" i="1"/>
  <c r="G54" i="1"/>
  <c r="F54" i="1"/>
  <c r="E54" i="1"/>
  <c r="BK53" i="1"/>
  <c r="BH53" i="1"/>
  <c r="BF53" i="1"/>
  <c r="BC53" i="1"/>
  <c r="D53" i="1"/>
  <c r="BB53" i="1" s="1"/>
  <c r="BK52" i="1"/>
  <c r="BH52" i="1"/>
  <c r="BF52" i="1"/>
  <c r="BC52" i="1"/>
  <c r="D52" i="1"/>
  <c r="BJ52" i="1" s="1"/>
  <c r="BK51" i="1"/>
  <c r="BJ51" i="1"/>
  <c r="BH51" i="1"/>
  <c r="BF51" i="1"/>
  <c r="BD51" i="1"/>
  <c r="BC51" i="1"/>
  <c r="D51" i="1"/>
  <c r="BG51" i="1" s="1"/>
  <c r="BK50" i="1"/>
  <c r="BH50" i="1"/>
  <c r="BF50" i="1"/>
  <c r="BC50" i="1"/>
  <c r="D50" i="1"/>
  <c r="BK49" i="1"/>
  <c r="BH49" i="1"/>
  <c r="BF49" i="1"/>
  <c r="BC49" i="1"/>
  <c r="D49" i="1"/>
  <c r="BB49" i="1" s="1"/>
  <c r="BK48" i="1"/>
  <c r="BH48" i="1"/>
  <c r="BF48" i="1"/>
  <c r="BC48" i="1"/>
  <c r="D48" i="1"/>
  <c r="BJ48" i="1" s="1"/>
  <c r="BI47" i="1"/>
  <c r="W47" i="1"/>
  <c r="BK46" i="1"/>
  <c r="BJ46" i="1"/>
  <c r="BH46" i="1"/>
  <c r="BF46" i="1"/>
  <c r="BE46" i="1"/>
  <c r="BC46" i="1"/>
  <c r="D46" i="1"/>
  <c r="BG46" i="1" s="1"/>
  <c r="BK45" i="1"/>
  <c r="BH45" i="1"/>
  <c r="BF45" i="1"/>
  <c r="BC45" i="1"/>
  <c r="D45" i="1"/>
  <c r="BG45" i="1" s="1"/>
  <c r="U44" i="1"/>
  <c r="T44" i="1"/>
  <c r="S44" i="1"/>
  <c r="R44" i="1"/>
  <c r="Q44" i="1"/>
  <c r="P44" i="1"/>
  <c r="O44" i="1"/>
  <c r="N44" i="1"/>
  <c r="L44" i="1"/>
  <c r="K44" i="1"/>
  <c r="J44" i="1"/>
  <c r="I44" i="1"/>
  <c r="H44" i="1"/>
  <c r="G44" i="1"/>
  <c r="F44" i="1"/>
  <c r="E44" i="1"/>
  <c r="BK43" i="1"/>
  <c r="BF43" i="1"/>
  <c r="D43" i="1"/>
  <c r="BE43" i="1" s="1"/>
  <c r="BK42" i="1"/>
  <c r="BH42" i="1"/>
  <c r="BF42" i="1"/>
  <c r="BC42" i="1"/>
  <c r="D42" i="1"/>
  <c r="BD42" i="1" s="1"/>
  <c r="BK41" i="1"/>
  <c r="BH41" i="1"/>
  <c r="BF41" i="1"/>
  <c r="BC41" i="1"/>
  <c r="D41" i="1"/>
  <c r="BD41" i="1" s="1"/>
  <c r="T37" i="1"/>
  <c r="S37" i="1"/>
  <c r="R37" i="1"/>
  <c r="Q37" i="1"/>
  <c r="P37" i="1"/>
  <c r="O37" i="1"/>
  <c r="N37" i="1"/>
  <c r="M37" i="1"/>
  <c r="BD37" i="1" s="1"/>
  <c r="L37" i="1"/>
  <c r="K37" i="1"/>
  <c r="J37" i="1"/>
  <c r="I37" i="1"/>
  <c r="H37" i="1"/>
  <c r="G37" i="1"/>
  <c r="F37" i="1"/>
  <c r="E37" i="1"/>
  <c r="BG36" i="1"/>
  <c r="BD36" i="1"/>
  <c r="D36" i="1"/>
  <c r="BJ35" i="1"/>
  <c r="BG35" i="1"/>
  <c r="BF35" i="1"/>
  <c r="BD35" i="1"/>
  <c r="BB35" i="1"/>
  <c r="D35" i="1"/>
  <c r="BH35" i="1" s="1"/>
  <c r="BG34" i="1"/>
  <c r="BD34" i="1"/>
  <c r="D34" i="1"/>
  <c r="BI34" i="1" s="1"/>
  <c r="BG33" i="1"/>
  <c r="BD33" i="1"/>
  <c r="D33" i="1"/>
  <c r="BH33" i="1" s="1"/>
  <c r="BG32" i="1"/>
  <c r="BD32" i="1"/>
  <c r="D32" i="1"/>
  <c r="BH32" i="1" s="1"/>
  <c r="BG31" i="1"/>
  <c r="BD31" i="1"/>
  <c r="D31" i="1"/>
  <c r="BH31" i="1" s="1"/>
  <c r="BG30" i="1"/>
  <c r="BD30" i="1"/>
  <c r="D30" i="1"/>
  <c r="BH30" i="1" s="1"/>
  <c r="BG29" i="1"/>
  <c r="BD29" i="1"/>
  <c r="D29" i="1"/>
  <c r="BH29" i="1" s="1"/>
  <c r="BG28" i="1"/>
  <c r="BD28" i="1"/>
  <c r="D28" i="1"/>
  <c r="BH28" i="1" s="1"/>
  <c r="BG27" i="1"/>
  <c r="BD27" i="1"/>
  <c r="D27" i="1"/>
  <c r="BH27" i="1" s="1"/>
  <c r="BG26" i="1"/>
  <c r="BD26" i="1"/>
  <c r="D26" i="1"/>
  <c r="BH26" i="1" s="1"/>
  <c r="BG25" i="1"/>
  <c r="BD25" i="1"/>
  <c r="D25" i="1"/>
  <c r="BH25" i="1" s="1"/>
  <c r="BG24" i="1"/>
  <c r="BD24" i="1"/>
  <c r="D24" i="1"/>
  <c r="BH24" i="1" s="1"/>
  <c r="BG23" i="1"/>
  <c r="BD23" i="1"/>
  <c r="D23" i="1"/>
  <c r="BH23" i="1" s="1"/>
  <c r="BG22" i="1"/>
  <c r="D22" i="1"/>
  <c r="BF22" i="1" s="1"/>
  <c r="BG21" i="1"/>
  <c r="BD21" i="1"/>
  <c r="D21" i="1"/>
  <c r="BG20" i="1"/>
  <c r="BB20" i="1"/>
  <c r="D20" i="1"/>
  <c r="BF20" i="1" s="1"/>
  <c r="BG19" i="1"/>
  <c r="BB19" i="1"/>
  <c r="D19" i="1"/>
  <c r="BF19" i="1" s="1"/>
  <c r="BG18" i="1"/>
  <c r="BB18" i="1"/>
  <c r="D18" i="1"/>
  <c r="BF18" i="1" s="1"/>
  <c r="D14" i="1"/>
  <c r="BH14" i="1" s="1"/>
  <c r="BG13" i="1"/>
  <c r="BC13" i="1"/>
  <c r="D13" i="1"/>
  <c r="BE13" i="1" s="1"/>
  <c r="BG12" i="1"/>
  <c r="BC12" i="1"/>
  <c r="D12" i="1"/>
  <c r="BH12" i="1" s="1"/>
  <c r="BG11" i="1"/>
  <c r="BC11" i="1"/>
  <c r="D11" i="1"/>
  <c r="BH11" i="1" s="1"/>
  <c r="BG10" i="1"/>
  <c r="BC10" i="1"/>
  <c r="D10" i="1"/>
  <c r="BE10" i="1" s="1"/>
  <c r="A5" i="1"/>
  <c r="A4" i="1"/>
  <c r="A3" i="1"/>
  <c r="A2" i="1"/>
  <c r="P229" i="3"/>
  <c r="O229" i="3"/>
  <c r="N229" i="3"/>
  <c r="M229" i="3"/>
  <c r="L229" i="3"/>
  <c r="K229" i="3"/>
  <c r="J229" i="3"/>
  <c r="I229" i="3"/>
  <c r="H229" i="3"/>
  <c r="G229" i="3"/>
  <c r="F229" i="3"/>
  <c r="E229" i="3"/>
  <c r="D229" i="3" s="1"/>
  <c r="D228" i="3"/>
  <c r="D227" i="3"/>
  <c r="D226" i="3"/>
  <c r="D225" i="3"/>
  <c r="D224" i="3"/>
  <c r="D223" i="3"/>
  <c r="E216" i="3"/>
  <c r="D216" i="3"/>
  <c r="BB210" i="3"/>
  <c r="O210" i="3"/>
  <c r="D210" i="3"/>
  <c r="BF210" i="3" s="1"/>
  <c r="BB209" i="3"/>
  <c r="O209" i="3"/>
  <c r="D209" i="3"/>
  <c r="BF209" i="3" s="1"/>
  <c r="BB208" i="3"/>
  <c r="O208" i="3"/>
  <c r="D208" i="3"/>
  <c r="BF208" i="3" s="1"/>
  <c r="BB207" i="3"/>
  <c r="O207" i="3"/>
  <c r="D207" i="3"/>
  <c r="BF207" i="3" s="1"/>
  <c r="BB206" i="3"/>
  <c r="O206" i="3"/>
  <c r="D206" i="3"/>
  <c r="BF206" i="3" s="1"/>
  <c r="BB205" i="3"/>
  <c r="O205" i="3"/>
  <c r="D205" i="3"/>
  <c r="BF205" i="3" s="1"/>
  <c r="P201" i="3"/>
  <c r="O201" i="3"/>
  <c r="N201" i="3"/>
  <c r="M201" i="3"/>
  <c r="L201" i="3"/>
  <c r="K201" i="3"/>
  <c r="J201" i="3"/>
  <c r="I201" i="3"/>
  <c r="H201" i="3"/>
  <c r="G201" i="3"/>
  <c r="F201" i="3"/>
  <c r="E201" i="3"/>
  <c r="BF200" i="3"/>
  <c r="P200" i="3"/>
  <c r="O200" i="3"/>
  <c r="N200" i="3"/>
  <c r="M200" i="3"/>
  <c r="L200" i="3"/>
  <c r="K200" i="3"/>
  <c r="BB200" i="3" s="1"/>
  <c r="J200" i="3"/>
  <c r="I200" i="3"/>
  <c r="H200" i="3"/>
  <c r="G200" i="3"/>
  <c r="F200" i="3"/>
  <c r="E200" i="3"/>
  <c r="D200" i="3" s="1"/>
  <c r="BA200" i="3" s="1"/>
  <c r="Q200" i="3" s="1"/>
  <c r="BB199" i="3"/>
  <c r="BA199" i="3"/>
  <c r="Q199" i="3" s="1"/>
  <c r="P199" i="3"/>
  <c r="O199" i="3"/>
  <c r="N199" i="3"/>
  <c r="M199" i="3"/>
  <c r="L199" i="3"/>
  <c r="K199" i="3"/>
  <c r="BF199" i="3" s="1"/>
  <c r="J199" i="3"/>
  <c r="I199" i="3"/>
  <c r="H199" i="3"/>
  <c r="G199" i="3"/>
  <c r="F199" i="3"/>
  <c r="D199" i="3" s="1"/>
  <c r="BE199" i="3" s="1"/>
  <c r="E199" i="3"/>
  <c r="P198" i="3"/>
  <c r="BF198" i="3" s="1"/>
  <c r="O198" i="3"/>
  <c r="N198" i="3"/>
  <c r="M198" i="3"/>
  <c r="L198" i="3"/>
  <c r="K198" i="3"/>
  <c r="J198" i="3"/>
  <c r="I198" i="3"/>
  <c r="H198" i="3"/>
  <c r="G198" i="3"/>
  <c r="F198" i="3"/>
  <c r="E198" i="3"/>
  <c r="D198" i="3"/>
  <c r="BF197" i="3"/>
  <c r="BB197" i="3"/>
  <c r="BA197" i="3"/>
  <c r="Q197" i="3" s="1"/>
  <c r="D197" i="3"/>
  <c r="BE197" i="3" s="1"/>
  <c r="BF196" i="3"/>
  <c r="BB196" i="3"/>
  <c r="Q196" i="3"/>
  <c r="D196" i="3"/>
  <c r="BA196" i="3" s="1"/>
  <c r="BF195" i="3"/>
  <c r="BB195" i="3"/>
  <c r="BA195" i="3"/>
  <c r="D195" i="3"/>
  <c r="BE195" i="3" s="1"/>
  <c r="BF194" i="3"/>
  <c r="BE194" i="3"/>
  <c r="BB194" i="3"/>
  <c r="Q194" i="3"/>
  <c r="D194" i="3"/>
  <c r="BA194" i="3" s="1"/>
  <c r="BF193" i="3"/>
  <c r="BB193" i="3"/>
  <c r="BA193" i="3"/>
  <c r="D193" i="3"/>
  <c r="BE193" i="3" s="1"/>
  <c r="BF192" i="3"/>
  <c r="BE192" i="3"/>
  <c r="BB192" i="3"/>
  <c r="D192" i="3"/>
  <c r="BA192" i="3" s="1"/>
  <c r="Q192" i="3" s="1"/>
  <c r="BF191" i="3"/>
  <c r="BB191" i="3"/>
  <c r="BA191" i="3"/>
  <c r="D191" i="3"/>
  <c r="BE191" i="3" s="1"/>
  <c r="BF190" i="3"/>
  <c r="BB190" i="3"/>
  <c r="D190" i="3"/>
  <c r="BF189" i="3"/>
  <c r="BB189" i="3"/>
  <c r="BA189" i="3"/>
  <c r="Q189" i="3" s="1"/>
  <c r="D189" i="3"/>
  <c r="BE189" i="3" s="1"/>
  <c r="BF188" i="3"/>
  <c r="BB188" i="3"/>
  <c r="Q188" i="3"/>
  <c r="D188" i="3"/>
  <c r="BA188" i="3" s="1"/>
  <c r="BF187" i="3"/>
  <c r="BB187" i="3"/>
  <c r="BA187" i="3"/>
  <c r="Q187" i="3" s="1"/>
  <c r="D187" i="3"/>
  <c r="BE187" i="3" s="1"/>
  <c r="BF186" i="3"/>
  <c r="BE186" i="3"/>
  <c r="BB186" i="3"/>
  <c r="Q186" i="3"/>
  <c r="D186" i="3"/>
  <c r="BA186" i="3" s="1"/>
  <c r="BF185" i="3"/>
  <c r="BB185" i="3"/>
  <c r="BA185" i="3"/>
  <c r="D185" i="3"/>
  <c r="BE185" i="3" s="1"/>
  <c r="BF184" i="3"/>
  <c r="BE184" i="3"/>
  <c r="BB184" i="3"/>
  <c r="D184" i="3"/>
  <c r="BA184" i="3" s="1"/>
  <c r="Q184" i="3" s="1"/>
  <c r="BF183" i="3"/>
  <c r="BB183" i="3"/>
  <c r="BA183" i="3"/>
  <c r="D183" i="3"/>
  <c r="BE183" i="3" s="1"/>
  <c r="BF182" i="3"/>
  <c r="BB182" i="3"/>
  <c r="D182" i="3"/>
  <c r="BF181" i="3"/>
  <c r="BB181" i="3"/>
  <c r="BA181" i="3"/>
  <c r="Q181" i="3" s="1"/>
  <c r="D181" i="3"/>
  <c r="BE181" i="3" s="1"/>
  <c r="BF180" i="3"/>
  <c r="BB180" i="3"/>
  <c r="Q180" i="3"/>
  <c r="D180" i="3"/>
  <c r="BA180" i="3" s="1"/>
  <c r="BF179" i="3"/>
  <c r="BB179" i="3"/>
  <c r="BA179" i="3"/>
  <c r="D179" i="3"/>
  <c r="BE179" i="3" s="1"/>
  <c r="BF178" i="3"/>
  <c r="BE178" i="3"/>
  <c r="BB178" i="3"/>
  <c r="Q178" i="3"/>
  <c r="D178" i="3"/>
  <c r="BA178" i="3" s="1"/>
  <c r="BF177" i="3"/>
  <c r="BB177" i="3"/>
  <c r="BA177" i="3"/>
  <c r="D177" i="3"/>
  <c r="BE177" i="3" s="1"/>
  <c r="BF176" i="3"/>
  <c r="BE176" i="3"/>
  <c r="BB176" i="3"/>
  <c r="D176" i="3"/>
  <c r="BA176" i="3" s="1"/>
  <c r="Q176" i="3" s="1"/>
  <c r="BF175" i="3"/>
  <c r="BB175" i="3"/>
  <c r="BA175" i="3"/>
  <c r="D175" i="3"/>
  <c r="BE175" i="3" s="1"/>
  <c r="BF174" i="3"/>
  <c r="BB174" i="3"/>
  <c r="D174" i="3"/>
  <c r="BF173" i="3"/>
  <c r="BB173" i="3"/>
  <c r="BA173" i="3"/>
  <c r="Q173" i="3" s="1"/>
  <c r="D173" i="3"/>
  <c r="BE173" i="3" s="1"/>
  <c r="BF172" i="3"/>
  <c r="BB172" i="3"/>
  <c r="Q172" i="3"/>
  <c r="D172" i="3"/>
  <c r="BA172" i="3" s="1"/>
  <c r="BF171" i="3"/>
  <c r="BB171" i="3"/>
  <c r="BA171" i="3"/>
  <c r="Q171" i="3" s="1"/>
  <c r="D171" i="3"/>
  <c r="BE171" i="3" s="1"/>
  <c r="BF170" i="3"/>
  <c r="BE170" i="3"/>
  <c r="BB170" i="3"/>
  <c r="Q170" i="3"/>
  <c r="D170" i="3"/>
  <c r="BA170" i="3" s="1"/>
  <c r="BF169" i="3"/>
  <c r="BB169" i="3"/>
  <c r="BA169" i="3"/>
  <c r="D169" i="3"/>
  <c r="BE169" i="3" s="1"/>
  <c r="BF168" i="3"/>
  <c r="BE168" i="3"/>
  <c r="BB168" i="3"/>
  <c r="D168" i="3"/>
  <c r="BA168" i="3" s="1"/>
  <c r="Q168" i="3" s="1"/>
  <c r="BF167" i="3"/>
  <c r="BB167" i="3"/>
  <c r="BA167" i="3"/>
  <c r="D167" i="3"/>
  <c r="BE167" i="3" s="1"/>
  <c r="BF166" i="3"/>
  <c r="BB166" i="3"/>
  <c r="D166" i="3"/>
  <c r="BF165" i="3"/>
  <c r="BB165" i="3"/>
  <c r="BA165" i="3"/>
  <c r="Q165" i="3" s="1"/>
  <c r="D165" i="3"/>
  <c r="BE165" i="3" s="1"/>
  <c r="BF164" i="3"/>
  <c r="BB164" i="3"/>
  <c r="Q164" i="3"/>
  <c r="D164" i="3"/>
  <c r="BA164" i="3" s="1"/>
  <c r="BF163" i="3"/>
  <c r="BB163" i="3"/>
  <c r="BA163" i="3"/>
  <c r="D163" i="3"/>
  <c r="BE163" i="3" s="1"/>
  <c r="BF162" i="3"/>
  <c r="BE162" i="3"/>
  <c r="BB162" i="3"/>
  <c r="Q162" i="3"/>
  <c r="D162" i="3"/>
  <c r="BA162" i="3" s="1"/>
  <c r="BF161" i="3"/>
  <c r="BB161" i="3"/>
  <c r="BA161" i="3"/>
  <c r="D161" i="3"/>
  <c r="BE161" i="3" s="1"/>
  <c r="BF160" i="3"/>
  <c r="BE160" i="3"/>
  <c r="BB160" i="3"/>
  <c r="D160" i="3"/>
  <c r="BA160" i="3" s="1"/>
  <c r="Q160" i="3" s="1"/>
  <c r="BF159" i="3"/>
  <c r="BB159" i="3"/>
  <c r="BA159" i="3"/>
  <c r="D159" i="3"/>
  <c r="BE159" i="3" s="1"/>
  <c r="BF158" i="3"/>
  <c r="BB158" i="3"/>
  <c r="D158" i="3"/>
  <c r="BF157" i="3"/>
  <c r="BB157" i="3"/>
  <c r="BA157" i="3"/>
  <c r="Q157" i="3" s="1"/>
  <c r="D157" i="3"/>
  <c r="BE157" i="3" s="1"/>
  <c r="BF156" i="3"/>
  <c r="BB156" i="3"/>
  <c r="Q156" i="3"/>
  <c r="D156" i="3"/>
  <c r="BA156" i="3" s="1"/>
  <c r="BF155" i="3"/>
  <c r="BB155" i="3"/>
  <c r="BA155" i="3"/>
  <c r="Q155" i="3" s="1"/>
  <c r="D155" i="3"/>
  <c r="BE155" i="3" s="1"/>
  <c r="BF154" i="3"/>
  <c r="BE154" i="3"/>
  <c r="BB154" i="3"/>
  <c r="Q154" i="3"/>
  <c r="D154" i="3"/>
  <c r="BA154" i="3" s="1"/>
  <c r="BF153" i="3"/>
  <c r="BB153" i="3"/>
  <c r="BA153" i="3"/>
  <c r="D153" i="3"/>
  <c r="BE153" i="3" s="1"/>
  <c r="BF152" i="3"/>
  <c r="BB152" i="3"/>
  <c r="D152" i="3"/>
  <c r="BA152" i="3" s="1"/>
  <c r="Q152" i="3" s="1"/>
  <c r="BF151" i="3"/>
  <c r="BB151" i="3"/>
  <c r="BA151" i="3"/>
  <c r="D151" i="3"/>
  <c r="BE151" i="3" s="1"/>
  <c r="BF150" i="3"/>
  <c r="BB150" i="3"/>
  <c r="D150" i="3"/>
  <c r="BF149" i="3"/>
  <c r="BB149" i="3"/>
  <c r="BA149" i="3"/>
  <c r="Q149" i="3" s="1"/>
  <c r="D149" i="3"/>
  <c r="BE149" i="3" s="1"/>
  <c r="BF148" i="3"/>
  <c r="BB148" i="3"/>
  <c r="Q148" i="3"/>
  <c r="D148" i="3"/>
  <c r="BA148" i="3" s="1"/>
  <c r="BF147" i="3"/>
  <c r="BB147" i="3"/>
  <c r="BA147" i="3"/>
  <c r="D147" i="3"/>
  <c r="BE147" i="3" s="1"/>
  <c r="BF146" i="3"/>
  <c r="BE146" i="3"/>
  <c r="BB146" i="3"/>
  <c r="Q146" i="3"/>
  <c r="D146" i="3"/>
  <c r="BA146" i="3" s="1"/>
  <c r="BF145" i="3"/>
  <c r="BB145" i="3"/>
  <c r="BA145" i="3"/>
  <c r="D145" i="3"/>
  <c r="BE145" i="3" s="1"/>
  <c r="BF144" i="3"/>
  <c r="BE144" i="3"/>
  <c r="BB144" i="3"/>
  <c r="D144" i="3"/>
  <c r="BA144" i="3" s="1"/>
  <c r="Q144" i="3" s="1"/>
  <c r="D140" i="3"/>
  <c r="BE139" i="3"/>
  <c r="D139" i="3"/>
  <c r="BA139" i="3" s="1"/>
  <c r="BE135" i="3"/>
  <c r="BD135" i="3"/>
  <c r="BB135" i="3"/>
  <c r="BA135" i="3"/>
  <c r="AZ135" i="3"/>
  <c r="S135" i="3" s="1"/>
  <c r="D135" i="3"/>
  <c r="BC135" i="3" s="1"/>
  <c r="BE134" i="3"/>
  <c r="BD134" i="3"/>
  <c r="BB134" i="3"/>
  <c r="BA134" i="3"/>
  <c r="AZ134" i="3"/>
  <c r="D134" i="3"/>
  <c r="BC134" i="3" s="1"/>
  <c r="BE133" i="3"/>
  <c r="BD133" i="3"/>
  <c r="BB133" i="3"/>
  <c r="BA133" i="3"/>
  <c r="AZ133" i="3"/>
  <c r="S133" i="3" s="1"/>
  <c r="D133" i="3"/>
  <c r="BC133" i="3" s="1"/>
  <c r="BE132" i="3"/>
  <c r="BB132" i="3"/>
  <c r="BA132" i="3"/>
  <c r="AZ132" i="3"/>
  <c r="S132" i="3" s="1"/>
  <c r="D132" i="3"/>
  <c r="BC132" i="3" s="1"/>
  <c r="BE131" i="3"/>
  <c r="BB131" i="3"/>
  <c r="D131" i="3"/>
  <c r="BE130" i="3"/>
  <c r="BB130" i="3"/>
  <c r="BA130" i="3"/>
  <c r="AZ130" i="3"/>
  <c r="S130" i="3" s="1"/>
  <c r="D130" i="3"/>
  <c r="BC130" i="3" s="1"/>
  <c r="BE129" i="3"/>
  <c r="BB129" i="3"/>
  <c r="D129" i="3"/>
  <c r="BE128" i="3"/>
  <c r="BB128" i="3"/>
  <c r="BA128" i="3"/>
  <c r="AZ128" i="3"/>
  <c r="S128" i="3" s="1"/>
  <c r="D128" i="3"/>
  <c r="BC128" i="3" s="1"/>
  <c r="BE127" i="3"/>
  <c r="BB127" i="3"/>
  <c r="D127" i="3"/>
  <c r="BE126" i="3"/>
  <c r="BB126" i="3"/>
  <c r="BA126" i="3"/>
  <c r="AZ126" i="3"/>
  <c r="S126" i="3" s="1"/>
  <c r="D126" i="3"/>
  <c r="BC126" i="3" s="1"/>
  <c r="BE125" i="3"/>
  <c r="BB125" i="3"/>
  <c r="D125" i="3"/>
  <c r="BE124" i="3"/>
  <c r="BB124" i="3"/>
  <c r="BA124" i="3"/>
  <c r="AZ124" i="3"/>
  <c r="S124" i="3" s="1"/>
  <c r="D124" i="3"/>
  <c r="BC124" i="3" s="1"/>
  <c r="BE123" i="3"/>
  <c r="BB123" i="3"/>
  <c r="D123" i="3"/>
  <c r="BE122" i="3"/>
  <c r="BB122" i="3"/>
  <c r="BA122" i="3"/>
  <c r="AZ122" i="3"/>
  <c r="S122" i="3" s="1"/>
  <c r="D122" i="3"/>
  <c r="BC122" i="3" s="1"/>
  <c r="BE121" i="3"/>
  <c r="BB121" i="3"/>
  <c r="D121" i="3"/>
  <c r="BE120" i="3"/>
  <c r="BB120" i="3"/>
  <c r="BA120" i="3"/>
  <c r="AZ120" i="3"/>
  <c r="S120" i="3" s="1"/>
  <c r="D120" i="3"/>
  <c r="BC120" i="3" s="1"/>
  <c r="BE119" i="3"/>
  <c r="BB119" i="3"/>
  <c r="D119" i="3"/>
  <c r="BE118" i="3"/>
  <c r="BB118" i="3"/>
  <c r="BA118" i="3"/>
  <c r="AZ118" i="3"/>
  <c r="S118" i="3" s="1"/>
  <c r="D118" i="3"/>
  <c r="BC118" i="3" s="1"/>
  <c r="BE117" i="3"/>
  <c r="BB117" i="3"/>
  <c r="D117" i="3"/>
  <c r="R116" i="3"/>
  <c r="Q116" i="3"/>
  <c r="BB116" i="3" s="1"/>
  <c r="P116" i="3"/>
  <c r="O116" i="3"/>
  <c r="N116" i="3"/>
  <c r="M116" i="3"/>
  <c r="P44" i="3" s="1"/>
  <c r="L116" i="3"/>
  <c r="K116" i="3"/>
  <c r="J116" i="3"/>
  <c r="E116" i="3"/>
  <c r="D116" i="3" s="1"/>
  <c r="BE115" i="3"/>
  <c r="BB115" i="3"/>
  <c r="D115" i="3"/>
  <c r="BE114" i="3"/>
  <c r="BD114" i="3"/>
  <c r="BB114" i="3"/>
  <c r="AZ114" i="3"/>
  <c r="S114" i="3" s="1"/>
  <c r="D114" i="3"/>
  <c r="BA114" i="3" s="1"/>
  <c r="BE113" i="3"/>
  <c r="BD113" i="3"/>
  <c r="BB113" i="3"/>
  <c r="AZ113" i="3"/>
  <c r="S113" i="3"/>
  <c r="D113" i="3"/>
  <c r="BA113" i="3" s="1"/>
  <c r="BE112" i="3"/>
  <c r="BC112" i="3"/>
  <c r="BB112" i="3"/>
  <c r="D112" i="3"/>
  <c r="BE111" i="3"/>
  <c r="BB111" i="3"/>
  <c r="BA111" i="3"/>
  <c r="D111" i="3"/>
  <c r="BE110" i="3"/>
  <c r="BB110" i="3"/>
  <c r="D110" i="3"/>
  <c r="BE109" i="3"/>
  <c r="BB109" i="3"/>
  <c r="BA109" i="3"/>
  <c r="D109" i="3"/>
  <c r="BE105" i="3"/>
  <c r="S105" i="3"/>
  <c r="R105" i="3"/>
  <c r="Q105" i="3"/>
  <c r="P105" i="3"/>
  <c r="O105" i="3"/>
  <c r="N105" i="3"/>
  <c r="M105" i="3"/>
  <c r="L105" i="3"/>
  <c r="K105" i="3"/>
  <c r="BC105" i="3" s="1"/>
  <c r="J105" i="3"/>
  <c r="I105" i="3"/>
  <c r="H105" i="3"/>
  <c r="G105" i="3"/>
  <c r="F105" i="3"/>
  <c r="D105" i="3" s="1"/>
  <c r="E105" i="3"/>
  <c r="BF104" i="3"/>
  <c r="BE104" i="3"/>
  <c r="BC104" i="3"/>
  <c r="BA104" i="3"/>
  <c r="D104" i="3"/>
  <c r="BH103" i="3"/>
  <c r="BE103" i="3"/>
  <c r="BC103" i="3"/>
  <c r="D103" i="3"/>
  <c r="BE102" i="3"/>
  <c r="BC102" i="3"/>
  <c r="D102" i="3"/>
  <c r="BE101" i="3"/>
  <c r="BC101" i="3"/>
  <c r="D101" i="3"/>
  <c r="BD101" i="3" s="1"/>
  <c r="BG100" i="3"/>
  <c r="BF100" i="3"/>
  <c r="BE100" i="3"/>
  <c r="BC100" i="3"/>
  <c r="BB100" i="3"/>
  <c r="BA100" i="3"/>
  <c r="D100" i="3"/>
  <c r="BH99" i="3"/>
  <c r="BG99" i="3"/>
  <c r="BE99" i="3"/>
  <c r="BC99" i="3"/>
  <c r="BA99" i="3"/>
  <c r="D99" i="3"/>
  <c r="BE98" i="3"/>
  <c r="BC98" i="3"/>
  <c r="BB98" i="3"/>
  <c r="D98" i="3"/>
  <c r="BG97" i="3"/>
  <c r="BE97" i="3"/>
  <c r="BD97" i="3"/>
  <c r="BC97" i="3"/>
  <c r="BA97" i="3"/>
  <c r="D97" i="3"/>
  <c r="BF96" i="3"/>
  <c r="BE96" i="3"/>
  <c r="BC96" i="3"/>
  <c r="BA96" i="3"/>
  <c r="D96" i="3"/>
  <c r="BH95" i="3"/>
  <c r="BE95" i="3"/>
  <c r="BC95" i="3"/>
  <c r="D95" i="3"/>
  <c r="BE94" i="3"/>
  <c r="BC94" i="3"/>
  <c r="D94" i="3"/>
  <c r="BE93" i="3"/>
  <c r="BC93" i="3"/>
  <c r="D93" i="3"/>
  <c r="BE92" i="3"/>
  <c r="BC92" i="3"/>
  <c r="BA92" i="3"/>
  <c r="D92" i="3"/>
  <c r="BE91" i="3"/>
  <c r="BC91" i="3"/>
  <c r="D91" i="3"/>
  <c r="BE90" i="3"/>
  <c r="BC90" i="3"/>
  <c r="BA90" i="3"/>
  <c r="D90" i="3"/>
  <c r="BE89" i="3"/>
  <c r="BC89" i="3"/>
  <c r="D89" i="3"/>
  <c r="BE88" i="3"/>
  <c r="BC88" i="3"/>
  <c r="BA88" i="3"/>
  <c r="D88" i="3"/>
  <c r="BE87" i="3"/>
  <c r="BC87" i="3"/>
  <c r="D87" i="3"/>
  <c r="BE86" i="3"/>
  <c r="BC86" i="3"/>
  <c r="BA86" i="3"/>
  <c r="D86" i="3"/>
  <c r="BE85" i="3"/>
  <c r="BC85" i="3"/>
  <c r="D85" i="3"/>
  <c r="BE84" i="3"/>
  <c r="BC84" i="3"/>
  <c r="BA84" i="3"/>
  <c r="D84" i="3"/>
  <c r="BE83" i="3"/>
  <c r="BC83" i="3"/>
  <c r="D83" i="3"/>
  <c r="BE82" i="3"/>
  <c r="BC82" i="3"/>
  <c r="BA82" i="3"/>
  <c r="D82" i="3"/>
  <c r="BE81" i="3"/>
  <c r="BC81" i="3"/>
  <c r="D81" i="3"/>
  <c r="BE80" i="3"/>
  <c r="BC80" i="3"/>
  <c r="BA80" i="3"/>
  <c r="D80" i="3"/>
  <c r="BE79" i="3"/>
  <c r="BC79" i="3"/>
  <c r="D79" i="3"/>
  <c r="BE78" i="3"/>
  <c r="BC78" i="3"/>
  <c r="BA78" i="3"/>
  <c r="D78" i="3"/>
  <c r="BE77" i="3"/>
  <c r="BC77" i="3"/>
  <c r="D77" i="3"/>
  <c r="BG76" i="3"/>
  <c r="BE76" i="3"/>
  <c r="BC76" i="3"/>
  <c r="BA76" i="3"/>
  <c r="D76" i="3"/>
  <c r="BH76" i="3" s="1"/>
  <c r="D72" i="3"/>
  <c r="D71" i="3"/>
  <c r="BF67" i="3"/>
  <c r="BA67" i="3"/>
  <c r="F67" i="3" s="1"/>
  <c r="BF66" i="3"/>
  <c r="BA66" i="3"/>
  <c r="F66" i="3"/>
  <c r="BF65" i="3"/>
  <c r="BA65" i="3"/>
  <c r="F65" i="3"/>
  <c r="BF64" i="3"/>
  <c r="BA64" i="3"/>
  <c r="F64" i="3" s="1"/>
  <c r="BF63" i="3"/>
  <c r="BA63" i="3"/>
  <c r="F63" i="3"/>
  <c r="BF62" i="3"/>
  <c r="BA62" i="3"/>
  <c r="F62" i="3" s="1"/>
  <c r="BF61" i="3"/>
  <c r="BA61" i="3"/>
  <c r="F61" i="3"/>
  <c r="BF60" i="3"/>
  <c r="BA60" i="3"/>
  <c r="F60" i="3" s="1"/>
  <c r="BF59" i="3"/>
  <c r="BA59" i="3"/>
  <c r="F59" i="3" s="1"/>
  <c r="BF58" i="3"/>
  <c r="BA58" i="3"/>
  <c r="F58" i="3"/>
  <c r="BF57" i="3"/>
  <c r="BA57" i="3"/>
  <c r="F57" i="3"/>
  <c r="BK54" i="3"/>
  <c r="BF54" i="3"/>
  <c r="V54" i="3"/>
  <c r="U54" i="3"/>
  <c r="T54" i="3"/>
  <c r="S54" i="3"/>
  <c r="R54" i="3"/>
  <c r="BH54" i="3" s="1"/>
  <c r="Q54" i="3"/>
  <c r="P54" i="3"/>
  <c r="O54" i="3"/>
  <c r="N54" i="3"/>
  <c r="M54" i="3"/>
  <c r="L54" i="3"/>
  <c r="K54" i="3"/>
  <c r="J54" i="3"/>
  <c r="I54" i="3"/>
  <c r="H54" i="3"/>
  <c r="G54" i="3"/>
  <c r="F54" i="3"/>
  <c r="D54" i="3" s="1"/>
  <c r="E54" i="3"/>
  <c r="BK53" i="3"/>
  <c r="BJ53" i="3"/>
  <c r="BH53" i="3"/>
  <c r="BF53" i="3"/>
  <c r="BE53" i="3"/>
  <c r="BC53" i="3"/>
  <c r="BB53" i="3"/>
  <c r="D53" i="3"/>
  <c r="BG53" i="3" s="1"/>
  <c r="BK52" i="3"/>
  <c r="BJ52" i="3"/>
  <c r="BI52" i="3"/>
  <c r="BH52" i="3"/>
  <c r="BG52" i="3"/>
  <c r="BF52" i="3"/>
  <c r="BE52" i="3"/>
  <c r="BC52" i="3"/>
  <c r="BB52" i="3"/>
  <c r="D52" i="3"/>
  <c r="BD52" i="3" s="1"/>
  <c r="W52" i="3" s="1"/>
  <c r="BK51" i="3"/>
  <c r="BJ51" i="3"/>
  <c r="BI51" i="3"/>
  <c r="BH51" i="3"/>
  <c r="BG51" i="3"/>
  <c r="BF51" i="3"/>
  <c r="BE51" i="3"/>
  <c r="BC51" i="3"/>
  <c r="BB51" i="3"/>
  <c r="D51" i="3"/>
  <c r="BD51" i="3" s="1"/>
  <c r="W51" i="3" s="1"/>
  <c r="BK50" i="3"/>
  <c r="BJ50" i="3"/>
  <c r="BI50" i="3"/>
  <c r="BH50" i="3"/>
  <c r="BG50" i="3"/>
  <c r="BF50" i="3"/>
  <c r="BE50" i="3"/>
  <c r="BC50" i="3"/>
  <c r="BB50" i="3"/>
  <c r="D50" i="3"/>
  <c r="BD50" i="3" s="1"/>
  <c r="W50" i="3" s="1"/>
  <c r="BK49" i="3"/>
  <c r="BJ49" i="3"/>
  <c r="BI49" i="3"/>
  <c r="BH49" i="3"/>
  <c r="BG49" i="3"/>
  <c r="BF49" i="3"/>
  <c r="BE49" i="3"/>
  <c r="BC49" i="3"/>
  <c r="BB49" i="3"/>
  <c r="D49" i="3"/>
  <c r="BD49" i="3" s="1"/>
  <c r="W49" i="3" s="1"/>
  <c r="BK48" i="3"/>
  <c r="BJ48" i="3"/>
  <c r="BI48" i="3"/>
  <c r="BH48" i="3"/>
  <c r="BG48" i="3"/>
  <c r="BF48" i="3"/>
  <c r="BE48" i="3"/>
  <c r="BC48" i="3"/>
  <c r="BB48" i="3"/>
  <c r="D48" i="3"/>
  <c r="BD48" i="3" s="1"/>
  <c r="W48" i="3" s="1"/>
  <c r="BI47" i="3"/>
  <c r="W47" i="3"/>
  <c r="BK46" i="3"/>
  <c r="BI46" i="3"/>
  <c r="BH46" i="3"/>
  <c r="BG46" i="3"/>
  <c r="BF46" i="3"/>
  <c r="BE46" i="3"/>
  <c r="BC46" i="3"/>
  <c r="D46" i="3"/>
  <c r="BJ46" i="3" s="1"/>
  <c r="BK45" i="3"/>
  <c r="BI45" i="3"/>
  <c r="BH45" i="3"/>
  <c r="BG45" i="3"/>
  <c r="BF45" i="3"/>
  <c r="BE45" i="3"/>
  <c r="BC45" i="3"/>
  <c r="D45" i="3"/>
  <c r="BJ45" i="3" s="1"/>
  <c r="U44" i="3"/>
  <c r="S44" i="3"/>
  <c r="R44" i="3"/>
  <c r="Q44" i="3"/>
  <c r="O44" i="3"/>
  <c r="N44" i="3"/>
  <c r="M44" i="3"/>
  <c r="L44" i="3"/>
  <c r="K44" i="3"/>
  <c r="J44" i="3"/>
  <c r="I44" i="3"/>
  <c r="H44" i="3"/>
  <c r="G44" i="3"/>
  <c r="F44" i="3"/>
  <c r="E44" i="3"/>
  <c r="D44" i="3" s="1"/>
  <c r="BK43" i="3"/>
  <c r="BF43" i="3"/>
  <c r="D43" i="3"/>
  <c r="BI43" i="3" s="1"/>
  <c r="BK42" i="3"/>
  <c r="BH42" i="3"/>
  <c r="BF42" i="3"/>
  <c r="BC42" i="3"/>
  <c r="D42" i="3"/>
  <c r="BG42" i="3" s="1"/>
  <c r="BK41" i="3"/>
  <c r="BH41" i="3"/>
  <c r="BF41" i="3"/>
  <c r="BC41" i="3"/>
  <c r="D41" i="3"/>
  <c r="BG41" i="3" s="1"/>
  <c r="BD37" i="3"/>
  <c r="T37" i="3"/>
  <c r="S37" i="3"/>
  <c r="R37" i="3"/>
  <c r="Q37" i="3"/>
  <c r="P37" i="3"/>
  <c r="O37" i="3"/>
  <c r="N37" i="3"/>
  <c r="M37" i="3"/>
  <c r="BG37" i="3" s="1"/>
  <c r="L37" i="3"/>
  <c r="K37" i="3"/>
  <c r="J37" i="3"/>
  <c r="I37" i="3"/>
  <c r="H37" i="3"/>
  <c r="G37" i="3"/>
  <c r="F37" i="3"/>
  <c r="E37" i="3"/>
  <c r="BK36" i="3"/>
  <c r="BI36" i="3"/>
  <c r="BG36" i="3"/>
  <c r="BE36" i="3"/>
  <c r="BD36" i="3"/>
  <c r="BC36" i="3"/>
  <c r="D36" i="3"/>
  <c r="BJ36" i="3" s="1"/>
  <c r="BK35" i="3"/>
  <c r="BI35" i="3"/>
  <c r="BG35" i="3"/>
  <c r="BE35" i="3"/>
  <c r="BD35" i="3"/>
  <c r="BC35" i="3"/>
  <c r="D35" i="3"/>
  <c r="BJ35" i="3" s="1"/>
  <c r="BK34" i="3"/>
  <c r="BI34" i="3"/>
  <c r="BG34" i="3"/>
  <c r="BE34" i="3"/>
  <c r="BD34" i="3"/>
  <c r="BC34" i="3"/>
  <c r="D34" i="3"/>
  <c r="BJ34" i="3" s="1"/>
  <c r="BK33" i="3"/>
  <c r="BI33" i="3"/>
  <c r="BG33" i="3"/>
  <c r="BE33" i="3"/>
  <c r="BD33" i="3"/>
  <c r="BC33" i="3"/>
  <c r="D33" i="3"/>
  <c r="BJ33" i="3" s="1"/>
  <c r="BK32" i="3"/>
  <c r="BI32" i="3"/>
  <c r="BG32" i="3"/>
  <c r="BE32" i="3"/>
  <c r="BD32" i="3"/>
  <c r="BC32" i="3"/>
  <c r="D32" i="3"/>
  <c r="BJ32" i="3" s="1"/>
  <c r="BK31" i="3"/>
  <c r="BI31" i="3"/>
  <c r="BG31" i="3"/>
  <c r="BE31" i="3"/>
  <c r="BD31" i="3"/>
  <c r="BC31" i="3"/>
  <c r="D31" i="3"/>
  <c r="BJ31" i="3" s="1"/>
  <c r="BK30" i="3"/>
  <c r="BI30" i="3"/>
  <c r="BG30" i="3"/>
  <c r="BE30" i="3"/>
  <c r="BD30" i="3"/>
  <c r="BC30" i="3"/>
  <c r="D30" i="3"/>
  <c r="BJ30" i="3" s="1"/>
  <c r="BK29" i="3"/>
  <c r="BI29" i="3"/>
  <c r="BG29" i="3"/>
  <c r="BE29" i="3"/>
  <c r="BD29" i="3"/>
  <c r="BC29" i="3"/>
  <c r="D29" i="3"/>
  <c r="BJ29" i="3" s="1"/>
  <c r="BK28" i="3"/>
  <c r="BI28" i="3"/>
  <c r="BG28" i="3"/>
  <c r="BE28" i="3"/>
  <c r="BD28" i="3"/>
  <c r="BC28" i="3"/>
  <c r="D28" i="3"/>
  <c r="BJ28" i="3" s="1"/>
  <c r="BK27" i="3"/>
  <c r="BI27" i="3"/>
  <c r="BG27" i="3"/>
  <c r="BE27" i="3"/>
  <c r="BD27" i="3"/>
  <c r="BC27" i="3"/>
  <c r="D27" i="3"/>
  <c r="BJ27" i="3" s="1"/>
  <c r="BK26" i="3"/>
  <c r="BI26" i="3"/>
  <c r="BG26" i="3"/>
  <c r="BE26" i="3"/>
  <c r="BD26" i="3"/>
  <c r="BC26" i="3"/>
  <c r="D26" i="3"/>
  <c r="BJ26" i="3" s="1"/>
  <c r="BK25" i="3"/>
  <c r="BI25" i="3"/>
  <c r="BG25" i="3"/>
  <c r="BE25" i="3"/>
  <c r="BD25" i="3"/>
  <c r="BC25" i="3"/>
  <c r="D25" i="3"/>
  <c r="BJ25" i="3" s="1"/>
  <c r="BK24" i="3"/>
  <c r="BI24" i="3"/>
  <c r="BG24" i="3"/>
  <c r="BE24" i="3"/>
  <c r="BD24" i="3"/>
  <c r="BC24" i="3"/>
  <c r="D24" i="3"/>
  <c r="BJ24" i="3" s="1"/>
  <c r="BK23" i="3"/>
  <c r="BI23" i="3"/>
  <c r="BG23" i="3"/>
  <c r="BE23" i="3"/>
  <c r="BD23" i="3"/>
  <c r="BC23" i="3"/>
  <c r="D23" i="3"/>
  <c r="BJ23" i="3" s="1"/>
  <c r="BK22" i="3"/>
  <c r="BG22" i="3"/>
  <c r="BB22" i="3"/>
  <c r="D22" i="3"/>
  <c r="BJ22" i="3" s="1"/>
  <c r="BJ21" i="3"/>
  <c r="BG21" i="3"/>
  <c r="BF21" i="3"/>
  <c r="BD21" i="3"/>
  <c r="BB21" i="3"/>
  <c r="D21" i="3"/>
  <c r="BI21" i="3" s="1"/>
  <c r="BJ20" i="3"/>
  <c r="BG20" i="3"/>
  <c r="BB20" i="3"/>
  <c r="D20" i="3"/>
  <c r="BF20" i="3" s="1"/>
  <c r="BJ19" i="3"/>
  <c r="BG19" i="3"/>
  <c r="BB19" i="3"/>
  <c r="D19" i="3"/>
  <c r="BF19" i="3" s="1"/>
  <c r="BJ18" i="3"/>
  <c r="BG18" i="3"/>
  <c r="BB18" i="3"/>
  <c r="D18" i="3"/>
  <c r="BF18" i="3" s="1"/>
  <c r="D14" i="3"/>
  <c r="BE14" i="3" s="1"/>
  <c r="BG13" i="3"/>
  <c r="BF13" i="3"/>
  <c r="BC13" i="3"/>
  <c r="BB13" i="3"/>
  <c r="D13" i="3"/>
  <c r="BI13" i="3" s="1"/>
  <c r="BG12" i="3"/>
  <c r="BC12" i="3"/>
  <c r="D12" i="3"/>
  <c r="BF12" i="3" s="1"/>
  <c r="BG11" i="3"/>
  <c r="BF11" i="3"/>
  <c r="BC11" i="3"/>
  <c r="BB11" i="3"/>
  <c r="D11" i="3"/>
  <c r="BI11" i="3" s="1"/>
  <c r="BG10" i="3"/>
  <c r="BC10" i="3"/>
  <c r="D10" i="3"/>
  <c r="BI10" i="3" s="1"/>
  <c r="A5" i="3"/>
  <c r="A4" i="3"/>
  <c r="A3" i="3"/>
  <c r="A2" i="3"/>
  <c r="BD11" i="1" l="1"/>
  <c r="BE45" i="1"/>
  <c r="BA76" i="1"/>
  <c r="BH84" i="1"/>
  <c r="BH90" i="1"/>
  <c r="BH98" i="1"/>
  <c r="D105" i="1"/>
  <c r="BH105" i="1" s="1"/>
  <c r="V44" i="1"/>
  <c r="BE151" i="1"/>
  <c r="BA154" i="1"/>
  <c r="Q154" i="1" s="1"/>
  <c r="BA158" i="1"/>
  <c r="Q158" i="1" s="1"/>
  <c r="BE183" i="1"/>
  <c r="BI22" i="1"/>
  <c r="BE34" i="1"/>
  <c r="BB52" i="1"/>
  <c r="BA84" i="1"/>
  <c r="BA86" i="1"/>
  <c r="BH86" i="1"/>
  <c r="BA90" i="1"/>
  <c r="BA98" i="1"/>
  <c r="BD109" i="1"/>
  <c r="BD113" i="1"/>
  <c r="BA144" i="1"/>
  <c r="Q145" i="1"/>
  <c r="BA166" i="1"/>
  <c r="Q166" i="1" s="1"/>
  <c r="BA168" i="1"/>
  <c r="Q168" i="1" s="1"/>
  <c r="BA172" i="1"/>
  <c r="Q172" i="1" s="1"/>
  <c r="Q175" i="1"/>
  <c r="BA176" i="1"/>
  <c r="Q177" i="1"/>
  <c r="BA196" i="1"/>
  <c r="D199" i="1"/>
  <c r="BE199" i="1" s="1"/>
  <c r="BF200" i="1"/>
  <c r="BB201" i="1"/>
  <c r="BD13" i="1"/>
  <c r="BE22" i="1"/>
  <c r="BD43" i="1"/>
  <c r="BJ45" i="1"/>
  <c r="BH54" i="1"/>
  <c r="AZ76" i="1"/>
  <c r="BG76" i="1"/>
  <c r="BD86" i="1"/>
  <c r="BH94" i="1"/>
  <c r="BH102" i="1"/>
  <c r="BA113" i="1"/>
  <c r="BA150" i="1"/>
  <c r="Q150" i="1" s="1"/>
  <c r="BA152" i="1"/>
  <c r="Q152" i="1" s="1"/>
  <c r="BA156" i="1"/>
  <c r="Q156" i="1" s="1"/>
  <c r="Q159" i="1"/>
  <c r="BA160" i="1"/>
  <c r="Q161" i="1"/>
  <c r="BE163" i="1"/>
  <c r="BA182" i="1"/>
  <c r="Q182" i="1" s="1"/>
  <c r="BA184" i="1"/>
  <c r="Q184" i="1" s="1"/>
  <c r="BA186" i="1"/>
  <c r="Q186" i="1" s="1"/>
  <c r="BE189" i="1"/>
  <c r="BE191" i="1"/>
  <c r="D229" i="1"/>
  <c r="BF199" i="1"/>
  <c r="Q189" i="1"/>
  <c r="BB200" i="1"/>
  <c r="Q147" i="1"/>
  <c r="Q151" i="1"/>
  <c r="Q163" i="1"/>
  <c r="Q167" i="1"/>
  <c r="Q179" i="1"/>
  <c r="Q183" i="1"/>
  <c r="D201" i="1"/>
  <c r="BA201" i="1" s="1"/>
  <c r="Q201" i="1" s="1"/>
  <c r="BF201" i="1"/>
  <c r="BC112" i="1"/>
  <c r="BC111" i="1"/>
  <c r="AZ112" i="1"/>
  <c r="S112" i="1" s="1"/>
  <c r="BD112" i="1"/>
  <c r="BC115" i="1"/>
  <c r="BA131" i="1"/>
  <c r="BC110" i="1"/>
  <c r="AZ111" i="1"/>
  <c r="S111" i="1" s="1"/>
  <c r="BD111" i="1"/>
  <c r="BC114" i="1"/>
  <c r="AZ115" i="1"/>
  <c r="S115" i="1" s="1"/>
  <c r="BD115" i="1"/>
  <c r="AZ110" i="1"/>
  <c r="S110" i="1" s="1"/>
  <c r="AZ114" i="1"/>
  <c r="S114" i="1" s="1"/>
  <c r="BG79" i="1"/>
  <c r="BG87" i="1"/>
  <c r="BG85" i="1"/>
  <c r="BA92" i="1"/>
  <c r="BG95" i="1"/>
  <c r="BH100" i="1"/>
  <c r="BG103" i="1"/>
  <c r="BH76" i="1"/>
  <c r="BA80" i="1"/>
  <c r="BH80" i="1"/>
  <c r="BD84" i="1"/>
  <c r="BA88" i="1"/>
  <c r="BH88" i="1"/>
  <c r="BD90" i="1"/>
  <c r="BD94" i="1"/>
  <c r="BD98" i="1"/>
  <c r="BD102" i="1"/>
  <c r="BH92" i="1"/>
  <c r="BA100" i="1"/>
  <c r="BD76" i="1"/>
  <c r="BD92" i="1"/>
  <c r="BD100" i="1"/>
  <c r="BG48" i="1"/>
  <c r="BB48" i="1"/>
  <c r="D54" i="1"/>
  <c r="BE54" i="1" s="1"/>
  <c r="BK54" i="1"/>
  <c r="BB51" i="1"/>
  <c r="BG52" i="1"/>
  <c r="BB45" i="1"/>
  <c r="BB46" i="1"/>
  <c r="BJ42" i="1"/>
  <c r="BE41" i="1"/>
  <c r="BB42" i="1"/>
  <c r="BJ41" i="1"/>
  <c r="BG43" i="1"/>
  <c r="BK44" i="1"/>
  <c r="BI41" i="1"/>
  <c r="BG42" i="1"/>
  <c r="BB41" i="1"/>
  <c r="W41" i="1" s="1"/>
  <c r="BG41" i="1"/>
  <c r="BE42" i="1"/>
  <c r="BI42" i="1"/>
  <c r="BB43" i="1"/>
  <c r="W43" i="1" s="1"/>
  <c r="BI43" i="1"/>
  <c r="BF23" i="1"/>
  <c r="BF26" i="1"/>
  <c r="BF27" i="1"/>
  <c r="BF29" i="1"/>
  <c r="BF31" i="1"/>
  <c r="BG37" i="1"/>
  <c r="BB27" i="1"/>
  <c r="BB28" i="1"/>
  <c r="BB29" i="1"/>
  <c r="BB31" i="1"/>
  <c r="BB32" i="1"/>
  <c r="BB33" i="1"/>
  <c r="BJ33" i="1"/>
  <c r="BI23" i="1"/>
  <c r="BI24" i="1"/>
  <c r="BI25" i="1"/>
  <c r="BI26" i="1"/>
  <c r="BI27" i="1"/>
  <c r="BI28" i="1"/>
  <c r="BI29" i="1"/>
  <c r="BI30" i="1"/>
  <c r="BI31" i="1"/>
  <c r="BI32" i="1"/>
  <c r="BF24" i="1"/>
  <c r="BF25" i="1"/>
  <c r="BF28" i="1"/>
  <c r="BF30" i="1"/>
  <c r="BF32" i="1"/>
  <c r="BB23" i="1"/>
  <c r="BB24" i="1"/>
  <c r="BB25" i="1"/>
  <c r="BB26" i="1"/>
  <c r="BB30" i="1"/>
  <c r="BJ22" i="1"/>
  <c r="BE23" i="1"/>
  <c r="BJ23" i="1"/>
  <c r="BE24" i="1"/>
  <c r="BJ24" i="1"/>
  <c r="BE25" i="1"/>
  <c r="BJ25" i="1"/>
  <c r="BE26" i="1"/>
  <c r="BJ26" i="1"/>
  <c r="BE27" i="1"/>
  <c r="BJ27" i="1"/>
  <c r="BE28" i="1"/>
  <c r="BJ28" i="1"/>
  <c r="BE29" i="1"/>
  <c r="BJ29" i="1"/>
  <c r="BE30" i="1"/>
  <c r="BJ30" i="1"/>
  <c r="BE31" i="1"/>
  <c r="BJ31" i="1"/>
  <c r="BE32" i="1"/>
  <c r="BJ32" i="1"/>
  <c r="BF33" i="1"/>
  <c r="BB12" i="1"/>
  <c r="BI11" i="1"/>
  <c r="BE12" i="1"/>
  <c r="BI13" i="1"/>
  <c r="BI14" i="1"/>
  <c r="BF12" i="1"/>
  <c r="BD14" i="1"/>
  <c r="BI12" i="1"/>
  <c r="BE14" i="1"/>
  <c r="BI10" i="1"/>
  <c r="BB10" i="1"/>
  <c r="BF10" i="1"/>
  <c r="T77" i="5"/>
  <c r="T101" i="5"/>
  <c r="T98" i="5"/>
  <c r="T92" i="5"/>
  <c r="T91" i="5"/>
  <c r="U24" i="5"/>
  <c r="U13" i="5"/>
  <c r="T105" i="6"/>
  <c r="A256" i="6" s="1"/>
  <c r="Q199" i="5"/>
  <c r="S122" i="5"/>
  <c r="S134" i="5"/>
  <c r="W42" i="5"/>
  <c r="BE198" i="5"/>
  <c r="BA198" i="5"/>
  <c r="Q198" i="5" s="1"/>
  <c r="BA105" i="5"/>
  <c r="BH105" i="5"/>
  <c r="BD105" i="5"/>
  <c r="BB105" i="5"/>
  <c r="BG105" i="5"/>
  <c r="BF105" i="5"/>
  <c r="W45" i="5"/>
  <c r="U10" i="5"/>
  <c r="T96" i="5"/>
  <c r="U25" i="5"/>
  <c r="S115" i="5"/>
  <c r="T104" i="5"/>
  <c r="Q200" i="5"/>
  <c r="S118" i="5"/>
  <c r="W53" i="5"/>
  <c r="AY116" i="5"/>
  <c r="BC116" i="5"/>
  <c r="BB116" i="5"/>
  <c r="AZ116" i="5"/>
  <c r="T100" i="5"/>
  <c r="BI54" i="5"/>
  <c r="BD54" i="5"/>
  <c r="BH54" i="5"/>
  <c r="BB54" i="5"/>
  <c r="BF54" i="5"/>
  <c r="BE54" i="5"/>
  <c r="W48" i="5"/>
  <c r="T80" i="5"/>
  <c r="BI37" i="5"/>
  <c r="BE37" i="5"/>
  <c r="BH37" i="5"/>
  <c r="BJ37" i="5"/>
  <c r="BB37" i="5"/>
  <c r="BF37" i="5"/>
  <c r="BK37" i="5"/>
  <c r="BC37" i="5"/>
  <c r="T76" i="5"/>
  <c r="T102" i="5"/>
  <c r="BG54" i="1"/>
  <c r="BD54" i="1"/>
  <c r="BK21" i="1"/>
  <c r="BC21" i="1"/>
  <c r="BJ21" i="1"/>
  <c r="BF21" i="1"/>
  <c r="BB21" i="1"/>
  <c r="BK36" i="1"/>
  <c r="BC36" i="1"/>
  <c r="BB36" i="1"/>
  <c r="BJ36" i="1"/>
  <c r="BF36" i="1"/>
  <c r="BH36" i="1"/>
  <c r="BI50" i="1"/>
  <c r="BE50" i="1"/>
  <c r="BG50" i="1"/>
  <c r="BB50" i="1"/>
  <c r="BA81" i="1"/>
  <c r="BH81" i="1"/>
  <c r="BD81" i="1"/>
  <c r="BG81" i="1"/>
  <c r="BB81" i="1"/>
  <c r="BA171" i="1"/>
  <c r="Q171" i="1" s="1"/>
  <c r="BE171" i="1"/>
  <c r="D37" i="1"/>
  <c r="BK18" i="1"/>
  <c r="BE18" i="1"/>
  <c r="U18" i="1" s="1"/>
  <c r="BJ18" i="1"/>
  <c r="BI36" i="1"/>
  <c r="BG49" i="1"/>
  <c r="BJ50" i="1"/>
  <c r="BA122" i="1"/>
  <c r="BD122" i="1"/>
  <c r="AZ122" i="1"/>
  <c r="BC122" i="1"/>
  <c r="BD126" i="1"/>
  <c r="AZ126" i="1"/>
  <c r="BA126" i="1"/>
  <c r="BC126" i="1"/>
  <c r="BF11" i="1"/>
  <c r="BB11" i="1"/>
  <c r="BE11" i="1"/>
  <c r="BK19" i="1"/>
  <c r="BE19" i="1"/>
  <c r="U19" i="1" s="1"/>
  <c r="BJ19" i="1"/>
  <c r="BI21" i="1"/>
  <c r="BE36" i="1"/>
  <c r="BD50" i="1"/>
  <c r="BA89" i="1"/>
  <c r="T89" i="1" s="1"/>
  <c r="BH89" i="1"/>
  <c r="BD89" i="1"/>
  <c r="BB89" i="1"/>
  <c r="BG89" i="1"/>
  <c r="BF105" i="1"/>
  <c r="BB105" i="1"/>
  <c r="BA105" i="1"/>
  <c r="BG105" i="1"/>
  <c r="BD105" i="1"/>
  <c r="BA118" i="1"/>
  <c r="BD118" i="1"/>
  <c r="AZ118" i="1"/>
  <c r="BC118" i="1"/>
  <c r="BA199" i="1"/>
  <c r="BA97" i="1"/>
  <c r="BH97" i="1"/>
  <c r="BD97" i="1"/>
  <c r="BG97" i="1"/>
  <c r="BB97" i="1"/>
  <c r="BD134" i="1"/>
  <c r="AZ134" i="1"/>
  <c r="BA134" i="1"/>
  <c r="BC134" i="1"/>
  <c r="BA155" i="1"/>
  <c r="Q155" i="1" s="1"/>
  <c r="BE155" i="1"/>
  <c r="BA195" i="1"/>
  <c r="Q195" i="1" s="1"/>
  <c r="BE195" i="1"/>
  <c r="BF13" i="1"/>
  <c r="BB13" i="1"/>
  <c r="U13" i="1" s="1"/>
  <c r="BH21" i="1"/>
  <c r="BI49" i="1"/>
  <c r="BE49" i="1"/>
  <c r="BJ49" i="1"/>
  <c r="BD49" i="1"/>
  <c r="W49" i="1" s="1"/>
  <c r="BH13" i="1"/>
  <c r="BK20" i="1"/>
  <c r="BE20" i="1"/>
  <c r="U20" i="1" s="1"/>
  <c r="BJ20" i="1"/>
  <c r="BE21" i="1"/>
  <c r="BH22" i="1"/>
  <c r="BC22" i="1"/>
  <c r="BK22" i="1"/>
  <c r="BB22" i="1"/>
  <c r="BK34" i="1"/>
  <c r="BC34" i="1"/>
  <c r="BB34" i="1"/>
  <c r="BJ34" i="1"/>
  <c r="BF34" i="1"/>
  <c r="BH34" i="1"/>
  <c r="D44" i="1"/>
  <c r="BI53" i="1"/>
  <c r="BE53" i="1"/>
  <c r="BJ53" i="1"/>
  <c r="BD53" i="1"/>
  <c r="W53" i="1" s="1"/>
  <c r="BG53" i="1"/>
  <c r="BF54" i="1"/>
  <c r="BH77" i="1"/>
  <c r="BD77" i="1"/>
  <c r="BG77" i="1"/>
  <c r="BB77" i="1"/>
  <c r="BF77" i="1"/>
  <c r="BA77" i="1"/>
  <c r="T77" i="1" s="1"/>
  <c r="BF81" i="1"/>
  <c r="BF97" i="1"/>
  <c r="BA197" i="1"/>
  <c r="Q197" i="1" s="1"/>
  <c r="BE197" i="1"/>
  <c r="BA83" i="1"/>
  <c r="BH83" i="1"/>
  <c r="BD83" i="1"/>
  <c r="BF83" i="1"/>
  <c r="BA99" i="1"/>
  <c r="BH99" i="1"/>
  <c r="BD99" i="1"/>
  <c r="BF99" i="1"/>
  <c r="BA119" i="1"/>
  <c r="BD119" i="1"/>
  <c r="AZ119" i="1"/>
  <c r="BD128" i="1"/>
  <c r="AZ128" i="1"/>
  <c r="BA128" i="1"/>
  <c r="BE139" i="1"/>
  <c r="BA139" i="1"/>
  <c r="BD10" i="1"/>
  <c r="U10" i="1" s="1"/>
  <c r="BH10" i="1"/>
  <c r="BD12" i="1"/>
  <c r="BC23" i="1"/>
  <c r="U23" i="1" s="1"/>
  <c r="BK23" i="1"/>
  <c r="BC24" i="1"/>
  <c r="BK24" i="1"/>
  <c r="BC25" i="1"/>
  <c r="U25" i="1" s="1"/>
  <c r="BK25" i="1"/>
  <c r="BC26" i="1"/>
  <c r="U26" i="1" s="1"/>
  <c r="BK26" i="1"/>
  <c r="BC27" i="1"/>
  <c r="U27" i="1" s="1"/>
  <c r="BK27" i="1"/>
  <c r="BC28" i="1"/>
  <c r="BK28" i="1"/>
  <c r="BC29" i="1"/>
  <c r="U29" i="1" s="1"/>
  <c r="BK29" i="1"/>
  <c r="BC30" i="1"/>
  <c r="BK30" i="1"/>
  <c r="BC31" i="1"/>
  <c r="U31" i="1" s="1"/>
  <c r="BK31" i="1"/>
  <c r="BC32" i="1"/>
  <c r="BK32" i="1"/>
  <c r="BD46" i="1"/>
  <c r="W46" i="1" s="1"/>
  <c r="BI46" i="1"/>
  <c r="BD48" i="1"/>
  <c r="BI51" i="1"/>
  <c r="BE51" i="1"/>
  <c r="W51" i="1" s="1"/>
  <c r="BD52" i="1"/>
  <c r="BC54" i="1"/>
  <c r="BB83" i="1"/>
  <c r="BG83" i="1"/>
  <c r="BA85" i="1"/>
  <c r="BH85" i="1"/>
  <c r="BD85" i="1"/>
  <c r="BF85" i="1"/>
  <c r="BB91" i="1"/>
  <c r="BA93" i="1"/>
  <c r="BH93" i="1"/>
  <c r="BD93" i="1"/>
  <c r="BF93" i="1"/>
  <c r="BB99" i="1"/>
  <c r="BG99" i="1"/>
  <c r="BA101" i="1"/>
  <c r="BH101" i="1"/>
  <c r="BD101" i="1"/>
  <c r="BF101" i="1"/>
  <c r="S109" i="1"/>
  <c r="S113" i="1"/>
  <c r="D116" i="1"/>
  <c r="BE116" i="1"/>
  <c r="BA120" i="1"/>
  <c r="BD120" i="1"/>
  <c r="AZ120" i="1"/>
  <c r="BD124" i="1"/>
  <c r="BA124" i="1"/>
  <c r="AZ124" i="1"/>
  <c r="BD130" i="1"/>
  <c r="AZ130" i="1"/>
  <c r="BA130" i="1"/>
  <c r="Q144" i="1"/>
  <c r="Q160" i="1"/>
  <c r="Q176" i="1"/>
  <c r="BF198" i="1"/>
  <c r="BB198" i="1"/>
  <c r="D200" i="1"/>
  <c r="BA91" i="1"/>
  <c r="BH91" i="1"/>
  <c r="BD91" i="1"/>
  <c r="BF91" i="1"/>
  <c r="BA123" i="1"/>
  <c r="BD123" i="1"/>
  <c r="AZ123" i="1"/>
  <c r="BK33" i="1"/>
  <c r="BC33" i="1"/>
  <c r="BE33" i="1"/>
  <c r="BI33" i="1"/>
  <c r="BK35" i="1"/>
  <c r="BC35" i="1"/>
  <c r="BE35" i="1"/>
  <c r="BI35" i="1"/>
  <c r="BD45" i="1"/>
  <c r="W45" i="1" s="1"/>
  <c r="BI45" i="1"/>
  <c r="BI48" i="1"/>
  <c r="BE48" i="1"/>
  <c r="BI52" i="1"/>
  <c r="BE52" i="1"/>
  <c r="BA79" i="1"/>
  <c r="BH79" i="1"/>
  <c r="BD79" i="1"/>
  <c r="BF79" i="1"/>
  <c r="BA87" i="1"/>
  <c r="BH87" i="1"/>
  <c r="BD87" i="1"/>
  <c r="BF87" i="1"/>
  <c r="BA95" i="1"/>
  <c r="BH95" i="1"/>
  <c r="BD95" i="1"/>
  <c r="BF95" i="1"/>
  <c r="BA103" i="1"/>
  <c r="BH103" i="1"/>
  <c r="BD103" i="1"/>
  <c r="BF103" i="1"/>
  <c r="BA117" i="1"/>
  <c r="BD117" i="1"/>
  <c r="AZ117" i="1"/>
  <c r="BA121" i="1"/>
  <c r="BD121" i="1"/>
  <c r="AZ121" i="1"/>
  <c r="BC128" i="1"/>
  <c r="BD132" i="1"/>
  <c r="AZ132" i="1"/>
  <c r="BA132" i="1"/>
  <c r="Q148" i="1"/>
  <c r="BE159" i="1"/>
  <c r="Q164" i="1"/>
  <c r="BE175" i="1"/>
  <c r="Q180" i="1"/>
  <c r="BA187" i="1"/>
  <c r="Q187" i="1" s="1"/>
  <c r="BE187" i="1"/>
  <c r="BF44" i="1"/>
  <c r="BB76" i="1"/>
  <c r="BB78" i="1"/>
  <c r="T78" i="1" s="1"/>
  <c r="BF78" i="1"/>
  <c r="BB80" i="1"/>
  <c r="BF80" i="1"/>
  <c r="BB82" i="1"/>
  <c r="T82" i="1" s="1"/>
  <c r="BF82" i="1"/>
  <c r="BB84" i="1"/>
  <c r="BF84" i="1"/>
  <c r="BB86" i="1"/>
  <c r="BF86" i="1"/>
  <c r="BB88" i="1"/>
  <c r="BF88" i="1"/>
  <c r="BB90" i="1"/>
  <c r="T90" i="1" s="1"/>
  <c r="BF90" i="1"/>
  <c r="BB92" i="1"/>
  <c r="BF92" i="1"/>
  <c r="BB94" i="1"/>
  <c r="BF94" i="1"/>
  <c r="BB96" i="1"/>
  <c r="T96" i="1" s="1"/>
  <c r="BF96" i="1"/>
  <c r="BB98" i="1"/>
  <c r="BF98" i="1"/>
  <c r="BB100" i="1"/>
  <c r="BF100" i="1"/>
  <c r="BB102" i="1"/>
  <c r="BF102" i="1"/>
  <c r="BB104" i="1"/>
  <c r="T104" i="1" s="1"/>
  <c r="BF104" i="1"/>
  <c r="BE145" i="1"/>
  <c r="BE149" i="1"/>
  <c r="BE153" i="1"/>
  <c r="BE157" i="1"/>
  <c r="BE161" i="1"/>
  <c r="BE165" i="1"/>
  <c r="BE169" i="1"/>
  <c r="BE173" i="1"/>
  <c r="BE177" i="1"/>
  <c r="BE181" i="1"/>
  <c r="BE185" i="1"/>
  <c r="Q188" i="1"/>
  <c r="BE193" i="1"/>
  <c r="Q196" i="1"/>
  <c r="D198" i="1"/>
  <c r="BD125" i="1"/>
  <c r="AZ125" i="1"/>
  <c r="S125" i="1" s="1"/>
  <c r="BC125" i="1"/>
  <c r="BD127" i="1"/>
  <c r="AZ127" i="1"/>
  <c r="S127" i="1" s="1"/>
  <c r="BC127" i="1"/>
  <c r="BD129" i="1"/>
  <c r="AZ129" i="1"/>
  <c r="S129" i="1" s="1"/>
  <c r="BC129" i="1"/>
  <c r="BD131" i="1"/>
  <c r="AZ131" i="1"/>
  <c r="S131" i="1" s="1"/>
  <c r="BC131" i="1"/>
  <c r="BD133" i="1"/>
  <c r="AZ133" i="1"/>
  <c r="S133" i="1" s="1"/>
  <c r="BC133" i="1"/>
  <c r="BD135" i="1"/>
  <c r="AZ135" i="1"/>
  <c r="S135" i="1" s="1"/>
  <c r="BC135" i="1"/>
  <c r="Q190" i="1"/>
  <c r="BB199" i="1"/>
  <c r="U19" i="3"/>
  <c r="U20" i="3"/>
  <c r="BE44" i="3"/>
  <c r="BI44" i="3"/>
  <c r="BD44" i="3"/>
  <c r="BG44" i="3"/>
  <c r="BB44" i="3"/>
  <c r="BI54" i="3"/>
  <c r="BE54" i="3"/>
  <c r="BJ54" i="3"/>
  <c r="BD54" i="3"/>
  <c r="BG54" i="3"/>
  <c r="BB54" i="3"/>
  <c r="BG105" i="3"/>
  <c r="BD105" i="3"/>
  <c r="BF105" i="3"/>
  <c r="BA105" i="3"/>
  <c r="BH105" i="3"/>
  <c r="BB105" i="3"/>
  <c r="BD10" i="3"/>
  <c r="BH10" i="3"/>
  <c r="BD12" i="3"/>
  <c r="BH12" i="3"/>
  <c r="BD41" i="3"/>
  <c r="BD42" i="3"/>
  <c r="BE43" i="3"/>
  <c r="BF77" i="3"/>
  <c r="BB77" i="3"/>
  <c r="BH77" i="3"/>
  <c r="BD77" i="3"/>
  <c r="BG77" i="3"/>
  <c r="BF81" i="3"/>
  <c r="BB81" i="3"/>
  <c r="BH81" i="3"/>
  <c r="BD81" i="3"/>
  <c r="BG81" i="3"/>
  <c r="BF85" i="3"/>
  <c r="BB85" i="3"/>
  <c r="BH85" i="3"/>
  <c r="BD85" i="3"/>
  <c r="BG85" i="3"/>
  <c r="BF89" i="3"/>
  <c r="BB89" i="3"/>
  <c r="BH89" i="3"/>
  <c r="BD89" i="3"/>
  <c r="BG89" i="3"/>
  <c r="BF93" i="3"/>
  <c r="BB93" i="3"/>
  <c r="BH93" i="3"/>
  <c r="BH102" i="3"/>
  <c r="BD102" i="3"/>
  <c r="BF102" i="3"/>
  <c r="BA102" i="3"/>
  <c r="T102" i="3" s="1"/>
  <c r="BG102" i="3"/>
  <c r="BC116" i="3"/>
  <c r="BD116" i="3"/>
  <c r="BA116" i="3"/>
  <c r="BC117" i="3"/>
  <c r="BA117" i="3"/>
  <c r="BD117" i="3"/>
  <c r="AZ117" i="3"/>
  <c r="S117" i="3" s="1"/>
  <c r="BC119" i="3"/>
  <c r="BA119" i="3"/>
  <c r="AZ119" i="3"/>
  <c r="BD119" i="3"/>
  <c r="BC121" i="3"/>
  <c r="BA121" i="3"/>
  <c r="BD121" i="3"/>
  <c r="AZ121" i="3"/>
  <c r="S121" i="3" s="1"/>
  <c r="BC123" i="3"/>
  <c r="BA123" i="3"/>
  <c r="AZ123" i="3"/>
  <c r="BD123" i="3"/>
  <c r="BC125" i="3"/>
  <c r="BA125" i="3"/>
  <c r="BD125" i="3"/>
  <c r="AZ125" i="3"/>
  <c r="S125" i="3" s="1"/>
  <c r="BC127" i="3"/>
  <c r="BA127" i="3"/>
  <c r="AZ127" i="3"/>
  <c r="BD127" i="3"/>
  <c r="BC129" i="3"/>
  <c r="BA129" i="3"/>
  <c r="BD129" i="3"/>
  <c r="AZ129" i="3"/>
  <c r="S129" i="3" s="1"/>
  <c r="BC131" i="3"/>
  <c r="BA131" i="3"/>
  <c r="AZ131" i="3"/>
  <c r="BD131" i="3"/>
  <c r="BE140" i="3"/>
  <c r="BA140" i="3"/>
  <c r="BA182" i="3"/>
  <c r="Q182" i="3" s="1"/>
  <c r="BE182" i="3"/>
  <c r="BE200" i="3"/>
  <c r="BF201" i="3"/>
  <c r="BB201" i="3"/>
  <c r="BE10" i="3"/>
  <c r="BE12" i="3"/>
  <c r="BI12" i="3"/>
  <c r="BI14" i="3"/>
  <c r="BE18" i="3"/>
  <c r="U18" i="3" s="1"/>
  <c r="BK18" i="3"/>
  <c r="BE19" i="3"/>
  <c r="BK19" i="3"/>
  <c r="BE20" i="3"/>
  <c r="BK20" i="3"/>
  <c r="BC21" i="3"/>
  <c r="U21" i="3" s="1"/>
  <c r="BK21" i="3"/>
  <c r="BC22" i="3"/>
  <c r="U22" i="3" s="1"/>
  <c r="BH22" i="3"/>
  <c r="BH23" i="3"/>
  <c r="BH24" i="3"/>
  <c r="BH25" i="3"/>
  <c r="BH26" i="3"/>
  <c r="BH27" i="3"/>
  <c r="BH28" i="3"/>
  <c r="BH29" i="3"/>
  <c r="BH30" i="3"/>
  <c r="BH31" i="3"/>
  <c r="BH32" i="3"/>
  <c r="BH33" i="3"/>
  <c r="BH34" i="3"/>
  <c r="BH35" i="3"/>
  <c r="BH36" i="3"/>
  <c r="D37" i="3"/>
  <c r="BE41" i="3"/>
  <c r="BI41" i="3"/>
  <c r="BE42" i="3"/>
  <c r="BI42" i="3"/>
  <c r="T44" i="3"/>
  <c r="BK44" i="3" s="1"/>
  <c r="BD45" i="3"/>
  <c r="BD46" i="3"/>
  <c r="BA77" i="3"/>
  <c r="T77" i="3" s="1"/>
  <c r="BH78" i="3"/>
  <c r="BD78" i="3"/>
  <c r="BF78" i="3"/>
  <c r="BB78" i="3"/>
  <c r="BG78" i="3"/>
  <c r="BA81" i="3"/>
  <c r="BH82" i="3"/>
  <c r="BD82" i="3"/>
  <c r="BF82" i="3"/>
  <c r="BB82" i="3"/>
  <c r="T82" i="3" s="1"/>
  <c r="BG82" i="3"/>
  <c r="BA85" i="3"/>
  <c r="T85" i="3" s="1"/>
  <c r="BH86" i="3"/>
  <c r="BD86" i="3"/>
  <c r="BF86" i="3"/>
  <c r="BB86" i="3"/>
  <c r="BG86" i="3"/>
  <c r="BA89" i="3"/>
  <c r="BH90" i="3"/>
  <c r="BD90" i="3"/>
  <c r="BF90" i="3"/>
  <c r="BB90" i="3"/>
  <c r="T90" i="3" s="1"/>
  <c r="BG90" i="3"/>
  <c r="BA93" i="3"/>
  <c r="T93" i="3" s="1"/>
  <c r="BG93" i="3"/>
  <c r="BF97" i="3"/>
  <c r="BB97" i="3"/>
  <c r="T97" i="3" s="1"/>
  <c r="BH97" i="3"/>
  <c r="BB102" i="3"/>
  <c r="BA115" i="3"/>
  <c r="BD115" i="3"/>
  <c r="BC115" i="3"/>
  <c r="AZ115" i="3"/>
  <c r="S115" i="3" s="1"/>
  <c r="BA198" i="3"/>
  <c r="BE198" i="3"/>
  <c r="BH14" i="3"/>
  <c r="BB10" i="3"/>
  <c r="BF10" i="3"/>
  <c r="BD11" i="3"/>
  <c r="U11" i="3" s="1"/>
  <c r="BH11" i="3"/>
  <c r="BB12" i="3"/>
  <c r="BD13" i="3"/>
  <c r="U13" i="3" s="1"/>
  <c r="BH13" i="3"/>
  <c r="BD14" i="3"/>
  <c r="U14" i="3" s="1"/>
  <c r="BH21" i="3"/>
  <c r="BE22" i="3"/>
  <c r="BI22" i="3"/>
  <c r="BB41" i="3"/>
  <c r="BJ41" i="3"/>
  <c r="BB42" i="3"/>
  <c r="W42" i="3" s="1"/>
  <c r="BJ42" i="3"/>
  <c r="BB43" i="3"/>
  <c r="BG43" i="3"/>
  <c r="BC54" i="3"/>
  <c r="T78" i="3"/>
  <c r="BF79" i="3"/>
  <c r="BB79" i="3"/>
  <c r="BH79" i="3"/>
  <c r="BD79" i="3"/>
  <c r="BG79" i="3"/>
  <c r="BF83" i="3"/>
  <c r="BB83" i="3"/>
  <c r="BH83" i="3"/>
  <c r="BD83" i="3"/>
  <c r="BG83" i="3"/>
  <c r="T86" i="3"/>
  <c r="BF87" i="3"/>
  <c r="BB87" i="3"/>
  <c r="BH87" i="3"/>
  <c r="BD87" i="3"/>
  <c r="BG87" i="3"/>
  <c r="BF91" i="3"/>
  <c r="BB91" i="3"/>
  <c r="BH91" i="3"/>
  <c r="BD91" i="3"/>
  <c r="BG91" i="3"/>
  <c r="BH94" i="3"/>
  <c r="BD94" i="3"/>
  <c r="BF94" i="3"/>
  <c r="BA94" i="3"/>
  <c r="BG94" i="3"/>
  <c r="BF101" i="3"/>
  <c r="BB101" i="3"/>
  <c r="BH101" i="3"/>
  <c r="AZ116" i="3"/>
  <c r="BA150" i="3"/>
  <c r="Q150" i="3" s="1"/>
  <c r="BE150" i="3"/>
  <c r="BE11" i="3"/>
  <c r="BE13" i="3"/>
  <c r="BE21" i="3"/>
  <c r="BF22" i="3"/>
  <c r="BB23" i="3"/>
  <c r="U23" i="3" s="1"/>
  <c r="BF23" i="3"/>
  <c r="BB24" i="3"/>
  <c r="BF24" i="3"/>
  <c r="BB25" i="3"/>
  <c r="U25" i="3" s="1"/>
  <c r="BF25" i="3"/>
  <c r="BB26" i="3"/>
  <c r="BF26" i="3"/>
  <c r="BB27" i="3"/>
  <c r="U27" i="3" s="1"/>
  <c r="BF27" i="3"/>
  <c r="BB28" i="3"/>
  <c r="BF28" i="3"/>
  <c r="BB29" i="3"/>
  <c r="U29" i="3" s="1"/>
  <c r="BF29" i="3"/>
  <c r="BB30" i="3"/>
  <c r="BF30" i="3"/>
  <c r="BB31" i="3"/>
  <c r="U31" i="3" s="1"/>
  <c r="BF31" i="3"/>
  <c r="BB32" i="3"/>
  <c r="BF32" i="3"/>
  <c r="BB33" i="3"/>
  <c r="U33" i="3" s="1"/>
  <c r="BF33" i="3"/>
  <c r="BB34" i="3"/>
  <c r="BF34" i="3"/>
  <c r="BB35" i="3"/>
  <c r="U35" i="3" s="1"/>
  <c r="BF35" i="3"/>
  <c r="BB36" i="3"/>
  <c r="BF36" i="3"/>
  <c r="BD43" i="3"/>
  <c r="V44" i="3"/>
  <c r="BJ44" i="3" s="1"/>
  <c r="BB45" i="3"/>
  <c r="W45" i="3" s="1"/>
  <c r="BB46" i="3"/>
  <c r="W46" i="3" s="1"/>
  <c r="BD53" i="3"/>
  <c r="W53" i="3" s="1"/>
  <c r="BI53" i="3"/>
  <c r="BA79" i="3"/>
  <c r="BH80" i="3"/>
  <c r="BD80" i="3"/>
  <c r="BF80" i="3"/>
  <c r="BB80" i="3"/>
  <c r="T80" i="3" s="1"/>
  <c r="BG80" i="3"/>
  <c r="BA83" i="3"/>
  <c r="T83" i="3" s="1"/>
  <c r="BH84" i="3"/>
  <c r="BD84" i="3"/>
  <c r="BF84" i="3"/>
  <c r="BB84" i="3"/>
  <c r="T84" i="3" s="1"/>
  <c r="BG84" i="3"/>
  <c r="BA87" i="3"/>
  <c r="BH88" i="3"/>
  <c r="BD88" i="3"/>
  <c r="BF88" i="3"/>
  <c r="BB88" i="3"/>
  <c r="T88" i="3" s="1"/>
  <c r="BG88" i="3"/>
  <c r="BA91" i="3"/>
  <c r="T91" i="3" s="1"/>
  <c r="BH92" i="3"/>
  <c r="BD92" i="3"/>
  <c r="BG92" i="3"/>
  <c r="BB92" i="3"/>
  <c r="T92" i="3" s="1"/>
  <c r="BF92" i="3"/>
  <c r="BD93" i="3"/>
  <c r="BB94" i="3"/>
  <c r="BH98" i="3"/>
  <c r="BD98" i="3"/>
  <c r="BF98" i="3"/>
  <c r="BA98" i="3"/>
  <c r="T98" i="3" s="1"/>
  <c r="BG98" i="3"/>
  <c r="BA101" i="3"/>
  <c r="BG101" i="3"/>
  <c r="BE116" i="3"/>
  <c r="BE152" i="3"/>
  <c r="BA166" i="3"/>
  <c r="Q166" i="3" s="1"/>
  <c r="BE166" i="3"/>
  <c r="BB76" i="3"/>
  <c r="T76" i="3" s="1"/>
  <c r="BF76" i="3"/>
  <c r="BF95" i="3"/>
  <c r="BB95" i="3"/>
  <c r="BD95" i="3"/>
  <c r="BH96" i="3"/>
  <c r="BD96" i="3"/>
  <c r="BF103" i="3"/>
  <c r="BB103" i="3"/>
  <c r="BD103" i="3"/>
  <c r="BH104" i="3"/>
  <c r="BD104" i="3"/>
  <c r="BD110" i="3"/>
  <c r="AZ110" i="3"/>
  <c r="BC110" i="3"/>
  <c r="BA112" i="3"/>
  <c r="AZ112" i="3"/>
  <c r="S112" i="3" s="1"/>
  <c r="BD112" i="3"/>
  <c r="Q163" i="3"/>
  <c r="BA174" i="3"/>
  <c r="Q174" i="3" s="1"/>
  <c r="BE174" i="3"/>
  <c r="Q195" i="3"/>
  <c r="AZ76" i="3"/>
  <c r="BD76" i="3"/>
  <c r="BA95" i="3"/>
  <c r="T95" i="3" s="1"/>
  <c r="BG95" i="3"/>
  <c r="BB96" i="3"/>
  <c r="T96" i="3" s="1"/>
  <c r="BG96" i="3"/>
  <c r="BF99" i="3"/>
  <c r="BB99" i="3"/>
  <c r="T99" i="3" s="1"/>
  <c r="BD99" i="3"/>
  <c r="BH100" i="3"/>
  <c r="BD100" i="3"/>
  <c r="T100" i="3" s="1"/>
  <c r="BA103" i="3"/>
  <c r="BG103" i="3"/>
  <c r="BB104" i="3"/>
  <c r="T104" i="3" s="1"/>
  <c r="BG104" i="3"/>
  <c r="BD109" i="3"/>
  <c r="AZ109" i="3"/>
  <c r="S109" i="3" s="1"/>
  <c r="BC109" i="3"/>
  <c r="BA110" i="3"/>
  <c r="BD111" i="3"/>
  <c r="AZ111" i="3"/>
  <c r="S111" i="3" s="1"/>
  <c r="BC111" i="3"/>
  <c r="BC113" i="3"/>
  <c r="Q147" i="3"/>
  <c r="BA158" i="3"/>
  <c r="Q158" i="3" s="1"/>
  <c r="BE158" i="3"/>
  <c r="Q179" i="3"/>
  <c r="BA190" i="3"/>
  <c r="Q190" i="3" s="1"/>
  <c r="BE190" i="3"/>
  <c r="BC114" i="3"/>
  <c r="BD118" i="3"/>
  <c r="BD120" i="3"/>
  <c r="BD122" i="3"/>
  <c r="BD124" i="3"/>
  <c r="BD126" i="3"/>
  <c r="BD128" i="3"/>
  <c r="BD130" i="3"/>
  <c r="BD132" i="3"/>
  <c r="BE148" i="3"/>
  <c r="Q151" i="3"/>
  <c r="BE156" i="3"/>
  <c r="Q159" i="3"/>
  <c r="BE164" i="3"/>
  <c r="Q167" i="3"/>
  <c r="BE172" i="3"/>
  <c r="Q175" i="3"/>
  <c r="BE180" i="3"/>
  <c r="Q183" i="3"/>
  <c r="BE188" i="3"/>
  <c r="Q191" i="3"/>
  <c r="BE196" i="3"/>
  <c r="S134" i="3"/>
  <c r="Q145" i="3"/>
  <c r="Q153" i="3"/>
  <c r="Q161" i="3"/>
  <c r="Q169" i="3"/>
  <c r="Q177" i="3"/>
  <c r="Q185" i="3"/>
  <c r="Q193" i="3"/>
  <c r="BB198" i="3"/>
  <c r="D201" i="3"/>
  <c r="S117" i="1" l="1"/>
  <c r="T100" i="1"/>
  <c r="T92" i="1"/>
  <c r="T84" i="1"/>
  <c r="T80" i="1"/>
  <c r="S124" i="1"/>
  <c r="T85" i="1"/>
  <c r="W52" i="1"/>
  <c r="T83" i="1"/>
  <c r="U22" i="1"/>
  <c r="BE201" i="1"/>
  <c r="BB54" i="1"/>
  <c r="T88" i="1"/>
  <c r="T102" i="1"/>
  <c r="T86" i="1"/>
  <c r="T105" i="1"/>
  <c r="BJ54" i="1"/>
  <c r="U14" i="1"/>
  <c r="S132" i="1"/>
  <c r="S123" i="1"/>
  <c r="S122" i="1"/>
  <c r="S118" i="1"/>
  <c r="T99" i="1"/>
  <c r="T98" i="1"/>
  <c r="T94" i="1"/>
  <c r="T103" i="1"/>
  <c r="T95" i="1"/>
  <c r="T87" i="1"/>
  <c r="T79" i="1"/>
  <c r="T101" i="1"/>
  <c r="T76" i="1"/>
  <c r="W48" i="1"/>
  <c r="BI54" i="1"/>
  <c r="W50" i="1"/>
  <c r="W42" i="1"/>
  <c r="U32" i="1"/>
  <c r="U30" i="1"/>
  <c r="U28" i="1"/>
  <c r="U24" i="1"/>
  <c r="U35" i="1"/>
  <c r="U12" i="1"/>
  <c r="T105" i="5"/>
  <c r="A255" i="5" s="1"/>
  <c r="W54" i="5"/>
  <c r="S116" i="5"/>
  <c r="S134" i="1"/>
  <c r="U11" i="1"/>
  <c r="BE198" i="1"/>
  <c r="BA198" i="1"/>
  <c r="Q198" i="1" s="1"/>
  <c r="S121" i="1"/>
  <c r="U33" i="1"/>
  <c r="T91" i="1"/>
  <c r="S130" i="1"/>
  <c r="BE44" i="1"/>
  <c r="BJ44" i="1"/>
  <c r="BD44" i="1"/>
  <c r="BB44" i="1"/>
  <c r="BI44" i="1"/>
  <c r="BG44" i="1"/>
  <c r="U34" i="1"/>
  <c r="Q199" i="1"/>
  <c r="T81" i="1"/>
  <c r="U21" i="1"/>
  <c r="S128" i="1"/>
  <c r="S126" i="1"/>
  <c r="BE200" i="1"/>
  <c r="BA200" i="1"/>
  <c r="Q200" i="1" s="1"/>
  <c r="S120" i="1"/>
  <c r="BA116" i="1"/>
  <c r="BD116" i="1"/>
  <c r="AZ116" i="1"/>
  <c r="BC116" i="1"/>
  <c r="T93" i="1"/>
  <c r="S119" i="1"/>
  <c r="T97" i="1"/>
  <c r="BH37" i="1"/>
  <c r="BK37" i="1"/>
  <c r="BF37" i="1"/>
  <c r="BJ37" i="1"/>
  <c r="BE37" i="1"/>
  <c r="BC37" i="1"/>
  <c r="BB37" i="1"/>
  <c r="BI37" i="1"/>
  <c r="U36" i="1"/>
  <c r="W54" i="1"/>
  <c r="T94" i="3"/>
  <c r="BF44" i="3"/>
  <c r="W44" i="3" s="1"/>
  <c r="BE201" i="3"/>
  <c r="BA201" i="3"/>
  <c r="Q201" i="3" s="1"/>
  <c r="T87" i="3"/>
  <c r="T79" i="3"/>
  <c r="U36" i="3"/>
  <c r="U34" i="3"/>
  <c r="U32" i="3"/>
  <c r="U30" i="3"/>
  <c r="U28" i="3"/>
  <c r="U26" i="3"/>
  <c r="U24" i="3"/>
  <c r="U12" i="3"/>
  <c r="U10" i="3"/>
  <c r="Q198" i="3"/>
  <c r="S131" i="3"/>
  <c r="S127" i="3"/>
  <c r="S123" i="3"/>
  <c r="S119" i="3"/>
  <c r="BK37" i="3"/>
  <c r="BC37" i="3"/>
  <c r="BJ37" i="3"/>
  <c r="BF37" i="3"/>
  <c r="BB37" i="3"/>
  <c r="BI37" i="3"/>
  <c r="BE37" i="3"/>
  <c r="BH37" i="3"/>
  <c r="T103" i="3"/>
  <c r="S110" i="3"/>
  <c r="T101" i="3"/>
  <c r="S116" i="3"/>
  <c r="W43" i="3"/>
  <c r="W41" i="3"/>
  <c r="T89" i="3"/>
  <c r="T81" i="3"/>
  <c r="T105" i="3"/>
  <c r="W54" i="3"/>
  <c r="S116" i="1" l="1"/>
  <c r="A256" i="1"/>
  <c r="W44" i="1"/>
  <c r="A256" i="3"/>
</calcChain>
</file>

<file path=xl/sharedStrings.xml><?xml version="1.0" encoding="utf-8"?>
<sst xmlns="http://schemas.openxmlformats.org/spreadsheetml/2006/main" count="5086" uniqueCount="222">
  <si>
    <t>SERVICIO DE SALUD</t>
  </si>
  <si>
    <t xml:space="preserve"> REM-A9.  ATENCIÓN DE SALUD ODONTOLÓGICA EN APS Y ESPECIALIDADES</t>
  </si>
  <si>
    <t>SECCIÓN A: CONSULTAS Y CONTROLES</t>
  </si>
  <si>
    <t xml:space="preserve">NIVEL - ACTIVIDAD </t>
  </si>
  <si>
    <t>TOTAL</t>
  </si>
  <si>
    <t>Según grupos de edad o de riesgo</t>
  </si>
  <si>
    <t>Según Sexo</t>
  </si>
  <si>
    <t>60
años (incluido en grupo de 20-64 años)</t>
  </si>
  <si>
    <t>Usuarios en Situación de  Discapacidad*</t>
  </si>
  <si>
    <t>Estudiantes de cuarto año Ed. Media</t>
  </si>
  <si>
    <t>2 años</t>
  </si>
  <si>
    <t>3 años</t>
  </si>
  <si>
    <t>4 años</t>
  </si>
  <si>
    <t>5 años</t>
  </si>
  <si>
    <t>6 años</t>
  </si>
  <si>
    <t>12 
años</t>
  </si>
  <si>
    <t>Resto 
&lt;15 años</t>
  </si>
  <si>
    <t>15-19 
años</t>
  </si>
  <si>
    <t>20-64 
años</t>
  </si>
  <si>
    <t>65 y 
más años</t>
  </si>
  <si>
    <t>Embarazadas</t>
  </si>
  <si>
    <t>Hombres</t>
  </si>
  <si>
    <t>Mujeres</t>
  </si>
  <si>
    <t xml:space="preserve">Consulta Tratamiento Odontológico </t>
  </si>
  <si>
    <t>Consulta de Morbilidad Odontológica</t>
  </si>
  <si>
    <t>Control post Alta</t>
  </si>
  <si>
    <t>Consulta de Urgencia (GES)</t>
  </si>
  <si>
    <t>Inasistencia a Consultas</t>
  </si>
  <si>
    <t>SECCIÓN B: OTRAS ACTIVIDADES DE ODONTOLOGÍA GENERAL</t>
  </si>
  <si>
    <t>TIPO DE ACTIVIDAD</t>
  </si>
  <si>
    <t xml:space="preserve">TOTAL </t>
  </si>
  <si>
    <t>A BENEFI- CIARIOS</t>
  </si>
  <si>
    <t>Compra de Servicio</t>
  </si>
  <si>
    <t>Educación Individual con instrucción de técnica de cepillado</t>
  </si>
  <si>
    <t>Consejería breve en tabaco</t>
  </si>
  <si>
    <t>Educación Grupal</t>
  </si>
  <si>
    <t>Examen de Salud Oral</t>
  </si>
  <si>
    <t xml:space="preserve">Aplicación de Sellante </t>
  </si>
  <si>
    <t>Fluoruracion Tópica Barniz</t>
  </si>
  <si>
    <t xml:space="preserve">Pulido coronario </t>
  </si>
  <si>
    <t xml:space="preserve">Actividad Interceptiva de Anomalias Dento Maxilares (OPI) </t>
  </si>
  <si>
    <t>Destartraje supragingival</t>
  </si>
  <si>
    <t xml:space="preserve">Exodoncia </t>
  </si>
  <si>
    <t xml:space="preserve">Pulpotomía </t>
  </si>
  <si>
    <t>Restauración Provisoria</t>
  </si>
  <si>
    <t>Restauración Estética</t>
  </si>
  <si>
    <t xml:space="preserve">Restauración de  Amalgamas </t>
  </si>
  <si>
    <t>Obturaciones de vidrio Ionomero en diente temporal</t>
  </si>
  <si>
    <t>Destartraje subgingival y Pulido radicular por Sextante</t>
  </si>
  <si>
    <t>Desinfección Bucal Total</t>
  </si>
  <si>
    <t>Procedimientos Médico-Quirúrgico</t>
  </si>
  <si>
    <t>Radiografía Intraoral (Retroalveolares, Bite Wing y Oclusales)</t>
  </si>
  <si>
    <t xml:space="preserve">Total Actividades </t>
  </si>
  <si>
    <t>SECCIÓN C : INGRESOS Y EGRESOS A TRATAMIENTOS EN ESTABLECIMIENTOS APS</t>
  </si>
  <si>
    <t>TIPO DE INGRESO O EGRESO</t>
  </si>
  <si>
    <t xml:space="preserve">TOTAL  </t>
  </si>
  <si>
    <t>Por sexo</t>
  </si>
  <si>
    <t>Por sexo (0 -19 años)</t>
  </si>
  <si>
    <t>Usuarios en Situación de  Discapacidad *</t>
  </si>
  <si>
    <t>12 años</t>
  </si>
  <si>
    <t>15-19 años</t>
  </si>
  <si>
    <t xml:space="preserve">Hombres </t>
  </si>
  <si>
    <t xml:space="preserve">Mujeres </t>
  </si>
  <si>
    <t>Ingresos a tratamiento Odontología General</t>
  </si>
  <si>
    <t>Altas Odontológicas Preventivas</t>
  </si>
  <si>
    <t>Altas Odontológicas Integrales (Excluye Sección G)</t>
  </si>
  <si>
    <t xml:space="preserve">Altas Odontológicas Totales </t>
  </si>
  <si>
    <t>Egresos por abandono</t>
  </si>
  <si>
    <t xml:space="preserve">Rechazo Urgencia </t>
  </si>
  <si>
    <t xml:space="preserve">ÍNDICE ceod O COPD EN PACIENTES INGRESADOS ODONTOLOGÍA GENERAL (Índice ceod se usa en menores de 7 años, para resto se utiliza COPD) </t>
  </si>
  <si>
    <t>0</t>
  </si>
  <si>
    <t>1 a 2</t>
  </si>
  <si>
    <t>3 a 4</t>
  </si>
  <si>
    <t>5 a 6</t>
  </si>
  <si>
    <t>7 a 8</t>
  </si>
  <si>
    <t>9 o más</t>
  </si>
  <si>
    <t>SECCIÓN D : INTERCONSULTAS GENERADAS EN ESTABLECIMIENTOS APS</t>
  </si>
  <si>
    <t>ESPECIALIDAD</t>
  </si>
  <si>
    <t xml:space="preserve">TOTAL   </t>
  </si>
  <si>
    <t>Gestantes</t>
  </si>
  <si>
    <t>Endodoncia</t>
  </si>
  <si>
    <t>Rehabilitación Oral</t>
  </si>
  <si>
    <t>Prótesis Removible</t>
  </si>
  <si>
    <t>Prótesis Fija</t>
  </si>
  <si>
    <t>Cirugía Bucal y Traumatología Máxilo Facial</t>
  </si>
  <si>
    <t>Odontopediatría</t>
  </si>
  <si>
    <t>Ortodoncia</t>
  </si>
  <si>
    <t>Periodoncia</t>
  </si>
  <si>
    <t>Imagenología Oral y Maxilofacial</t>
  </si>
  <si>
    <t>Patología Oral</t>
  </si>
  <si>
    <t>Implantología Buco Maxilofacial</t>
  </si>
  <si>
    <t>Trastornos Temporo mandibulares y Dolor Orofacial</t>
  </si>
  <si>
    <t>SECCIÓN E: CONSULTAS ODONTOLÓGICAS  EN HORARIO CONTINUADO (incluidas en  Secciones A y B. . Excluye extensiones horarias de Sección G )</t>
  </si>
  <si>
    <t>JORNADA</t>
  </si>
  <si>
    <t xml:space="preserve">CONSULTAS  </t>
  </si>
  <si>
    <t xml:space="preserve"> HORARIO CONTINUADO</t>
  </si>
  <si>
    <t>VESPERTINA (LUNES-VIERNES)</t>
  </si>
  <si>
    <t>SÁBADO, DOMINGO o FESTIVO</t>
  </si>
  <si>
    <t>SECCIÓN F:  ACTIVIDADES EN ATENCIÓN DE ESPECIALIDADES</t>
  </si>
  <si>
    <t>ACTIVIDADES DE ESPECIALIDADES</t>
  </si>
  <si>
    <t>Usuarios en Situación de  Discapacidad</t>
  </si>
  <si>
    <t>0-5 
años</t>
  </si>
  <si>
    <t>6 
años</t>
  </si>
  <si>
    <t>7 
años</t>
  </si>
  <si>
    <t>Examen y diagnóstico de especialidad</t>
  </si>
  <si>
    <t>Actividad de urgencia especialidades</t>
  </si>
  <si>
    <t>Obturación directa e Indirecta</t>
  </si>
  <si>
    <t>Endodoncia Actividad</t>
  </si>
  <si>
    <t>Periodoncia Actividad</t>
  </si>
  <si>
    <t>Tratamiento Endodoncia Unirradicular</t>
  </si>
  <si>
    <t>Tratamiento Endodoncia Birradicular</t>
  </si>
  <si>
    <t>Tratamiento Endodoncia Multirradicular</t>
  </si>
  <si>
    <t>Férula Periodoncia</t>
  </si>
  <si>
    <t>Instalación Plano de Alivio Oclusal</t>
  </si>
  <si>
    <t>Cirugía Periodontal</t>
  </si>
  <si>
    <t>Instalación aparato ortopedia prequirúrgica (fisura labiopalatina)</t>
  </si>
  <si>
    <t>Ortopedia prequirúrgica, actividad (fisura labiopalatina)</t>
  </si>
  <si>
    <t>Ortodoncia, Actividad</t>
  </si>
  <si>
    <t>Instalación Aparato Ortodoncia. (Incluye aparato Removible u otro)</t>
  </si>
  <si>
    <t>Instalación Aparato Fijo en Ortodoncia. (Brackets)</t>
  </si>
  <si>
    <t xml:space="preserve">Instalación Aparato de Contención. </t>
  </si>
  <si>
    <t>Prótesis Fija (unitaria o plural)</t>
  </si>
  <si>
    <t>Prótesis Fija Provisoria (unitaria o Plural)</t>
  </si>
  <si>
    <t>Prótesis Removible Acrílica</t>
  </si>
  <si>
    <t>Prótesis Removible Metálica</t>
  </si>
  <si>
    <t xml:space="preserve">Reparación de Prótesis. </t>
  </si>
  <si>
    <t>Cirugía Bucal ( Intervención)</t>
  </si>
  <si>
    <t>Cirugía y Traumatología Max. Facial Intervención</t>
  </si>
  <si>
    <t xml:space="preserve">Controles de Cirugía Bucal  y Traumatología Max. Facial. </t>
  </si>
  <si>
    <t xml:space="preserve">Tratamiento Traumatismo Dentoalveolar </t>
  </si>
  <si>
    <t xml:space="preserve">Instalación de Implante Endo-Oseo Oseointegrable. </t>
  </si>
  <si>
    <t xml:space="preserve">Terapia  Tratamiento Temporo Mandibular </t>
  </si>
  <si>
    <t>Total</t>
  </si>
  <si>
    <t>SECCIÓN G: PROGRAMAS ESPECIALES Y GES (Actividades incluidas en Sección F)</t>
  </si>
  <si>
    <t>PROGRAMA - ACTIVIDAD</t>
  </si>
  <si>
    <t>0-14 años</t>
  </si>
  <si>
    <t>PROGRAMA SEMBRANDO SONRISAS</t>
  </si>
  <si>
    <t>Examen de salud</t>
  </si>
  <si>
    <t>Nº de niños con Índice ceod=0 al ingreso</t>
  </si>
  <si>
    <t xml:space="preserve">Educación individual con Nº  de Set de Higiene Oral entregados. </t>
  </si>
  <si>
    <t>Nº de Aplicaciones Flúor Barniz</t>
  </si>
  <si>
    <t>PROGRAMA ODONTOLOGICO INTEGRAL, ESRATEGIA MÁS SONRISAS PARA CHILE</t>
  </si>
  <si>
    <t>Nº Auditorias clinicas realizadas</t>
  </si>
  <si>
    <t>Protesis Removibles</t>
  </si>
  <si>
    <t xml:space="preserve">Reparación de Prótesis </t>
  </si>
  <si>
    <t>Altas Integrales</t>
  </si>
  <si>
    <t>JUNJI-INTEGRA-MINEDUC</t>
  </si>
  <si>
    <t>SERNAM</t>
  </si>
  <si>
    <t>Chile Solidario</t>
  </si>
  <si>
    <t>MINVU</t>
  </si>
  <si>
    <t>Demanda  Local</t>
  </si>
  <si>
    <t>PROGRAMA ODONTOLOGICO INTEGRAL, ESRATEGIA RESOLUCION DE ESPECIALIDAD EN APS</t>
  </si>
  <si>
    <t xml:space="preserve">Tratamiento Endodoncia </t>
  </si>
  <si>
    <t>Nº pacientes</t>
  </si>
  <si>
    <t>Nº Dientes</t>
  </si>
  <si>
    <t xml:space="preserve">Prótesis Removibles </t>
  </si>
  <si>
    <t>Nº prótesis</t>
  </si>
  <si>
    <t>PROGRAMA GES ODONTOLÓGICO ADULTO DE 60 AÑOS.</t>
  </si>
  <si>
    <t>PROGRAMA DE MEJORAMIENTO DE ACCESO A LA ATENCION ODONTOLOGICA</t>
  </si>
  <si>
    <t>Altas integrales estudiantes de cuarto año medio</t>
  </si>
  <si>
    <t>Alta Integral en Extensión Horaria</t>
  </si>
  <si>
    <t>Alta Integral en Unidad Dental Móvil</t>
  </si>
  <si>
    <t>Alta Integral  en Establecimiento Educacional</t>
  </si>
  <si>
    <t>Morbilidad Adulto</t>
  </si>
  <si>
    <t xml:space="preserve">Nº de Total de Actividad recuperativas realizadas en &gt; 20 años, en Extension horaria </t>
  </si>
  <si>
    <t xml:space="preserve">Nº de Consultas Morbilidad realizadas en &gt; 20 años, en Extensión horaria </t>
  </si>
  <si>
    <t>SECCIÓN H: SEDACIÓN Y ANESTESIA</t>
  </si>
  <si>
    <t>ACTIVIDAD</t>
  </si>
  <si>
    <t>0-5 años</t>
  </si>
  <si>
    <t>6 -14años</t>
  </si>
  <si>
    <t>20-64 años</t>
  </si>
  <si>
    <t xml:space="preserve">Atención bajo Sedación (con óxido nitroso) </t>
  </si>
  <si>
    <t>Atención bajo Anestesia General</t>
  </si>
  <si>
    <t>SECCIÓN I:  CONSULTAS, INGRESOS Y EGRESOS A TRATAMIENTOS EN ESTABLECIMIENTOS DE NIVEL SECUNDARIO Y TERCIARIO</t>
  </si>
  <si>
    <t>ESPECIALIDAD Y TIPO DE INGRESO O EGRESO.</t>
  </si>
  <si>
    <t>7 años</t>
  </si>
  <si>
    <t>Resto &lt;15 años</t>
  </si>
  <si>
    <t>Consultas</t>
  </si>
  <si>
    <t>Consulta de Urgencia</t>
  </si>
  <si>
    <t>Consulta de  Morbilidad odontológica</t>
  </si>
  <si>
    <t>Cirugía Bucal</t>
  </si>
  <si>
    <t>Primeras Consultas</t>
  </si>
  <si>
    <t>Consultas Repetidas</t>
  </si>
  <si>
    <t>Ingresos a tratamiento</t>
  </si>
  <si>
    <t>Altas de tratamiento</t>
  </si>
  <si>
    <t>Cirugía  y Traumatología Máxilo Facial</t>
  </si>
  <si>
    <t>Operatoria</t>
  </si>
  <si>
    <t>Ortodoncia y Ortopedia Dento Maxilofacial</t>
  </si>
  <si>
    <t xml:space="preserve">Rehabilitación: Prótesis Fija </t>
  </si>
  <si>
    <t>Rehabilitación: Prótesis removible</t>
  </si>
  <si>
    <t xml:space="preserve">Implantología Buco Maxilofacial. </t>
  </si>
  <si>
    <t xml:space="preserve">Patología Oral. </t>
  </si>
  <si>
    <t>Trastornos Temporo-
mandibulares y dolor orofacial</t>
  </si>
  <si>
    <t xml:space="preserve">Imagenología Oral y Maxilofacial. </t>
  </si>
  <si>
    <t>SECCIÓN J: ACTIVIDADES EFECTUADAS POR TÉCNICO PARAMÉDICO DENTAL Y/O HIGIENISTAS DENTALES</t>
  </si>
  <si>
    <t>15-19
años</t>
  </si>
  <si>
    <t>Aplicación de Sellantes</t>
  </si>
  <si>
    <t>Pulido coronario y destartraje supragingival</t>
  </si>
  <si>
    <t>Fluoruracion Tópica</t>
  </si>
  <si>
    <t>Educación Grupal y / o Trabajo Comunitario</t>
  </si>
  <si>
    <t>Educación Individual con instrucción de técnica de cepillado.</t>
  </si>
  <si>
    <t>Radiografias  intraorales(retroalveolares y bitewing)</t>
  </si>
  <si>
    <t>SECCIÓN K.- GESTIÓN DE AGENDA (UNIDADES DENTALES MOVILES)</t>
  </si>
  <si>
    <t>CONSULTAS</t>
  </si>
  <si>
    <t>HORAS ODONTOLOGICAS MENSUALES CONTRATADAS</t>
  </si>
  <si>
    <t>HORAS DISPONIBLES DE ATENCION CLINICA</t>
  </si>
  <si>
    <t>CITAS AGENDADAS</t>
  </si>
  <si>
    <t xml:space="preserve">CITAS OTORGADAS </t>
  </si>
  <si>
    <t>NIVEL PRIMARIO</t>
  </si>
  <si>
    <t>Atención Morbilidad</t>
  </si>
  <si>
    <t>Atención Tratamiento</t>
  </si>
  <si>
    <t>Atención Urgencia</t>
  </si>
  <si>
    <t>SECCIÓN F.1:  ACTIVIDADES DE APOYO EN ATENCIÓN DE ESPECIALIDADES</t>
  </si>
  <si>
    <t>Actividades de Apoyo</t>
  </si>
  <si>
    <t>Radiografía Extraoral (por placa)</t>
  </si>
  <si>
    <t>Radiografía Oclusal (por placa)</t>
  </si>
  <si>
    <t xml:space="preserve">Telerradiografía. </t>
  </si>
  <si>
    <t xml:space="preserve">Radiografía Panoramica (por Placa). </t>
  </si>
  <si>
    <t xml:space="preserve">Tomografía Computacional Maxilo Facial Cone Beam. </t>
  </si>
  <si>
    <t>Sialografías (procedimiento)</t>
  </si>
  <si>
    <t>JUNJI-INTEGRA</t>
  </si>
  <si>
    <t>Alta Integral e en Establecimiento Educacional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</si>
</sst>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0_)"/>
    <numFmt numFmtId="165" formatCode="0.0"/>
  </numFmts>
  <fonts count="13" x14ac:knownFonts="1">
    <font>
      <sz val="11"/>
      <color theme="1"/>
      <name val="Calibri"/>
      <family val="2"/>
      <scheme val="minor"/>
    </font>
    <font>
      <b/>
      <sz val="8"/>
      <name val="Verdana"/>
      <family val="2"/>
    </font>
    <font>
      <sz val="9"/>
      <name val="Verdana"/>
      <family val="2"/>
    </font>
    <font>
      <sz val="8"/>
      <name val="Verdana"/>
      <family val="2"/>
    </font>
    <font>
      <b/>
      <sz val="9"/>
      <name val="Verdana"/>
      <family val="2"/>
    </font>
    <font>
      <b/>
      <sz val="11"/>
      <name val="Verdana"/>
      <family val="2"/>
    </font>
    <font>
      <sz val="9"/>
      <color rgb="FFFF0000"/>
      <name val="Verdana"/>
      <family val="2"/>
    </font>
    <font>
      <sz val="8"/>
      <color rgb="FFFF0000"/>
      <name val="Verdana"/>
      <family val="2"/>
    </font>
    <font>
      <sz val="9"/>
      <color indexed="10"/>
      <name val="Verdana"/>
      <family val="2"/>
    </font>
    <font>
      <sz val="8"/>
      <color indexed="10"/>
      <name val="Verdana"/>
      <family val="2"/>
    </font>
    <font>
      <b/>
      <sz val="8"/>
      <color indexed="10"/>
      <name val="Verdana"/>
      <family val="2"/>
    </font>
    <font>
      <sz val="8"/>
      <color theme="1"/>
      <name val="Verdana"/>
      <family val="2"/>
    </font>
    <font>
      <b/>
      <sz val="8"/>
      <color theme="1"/>
      <name val="Verdana"/>
      <family val="2"/>
    </font>
  </fonts>
  <fills count="17">
    <fill>
      <patternFill patternType="none"/>
    </fill>
    <fill>
      <patternFill patternType="gray125"/>
    </fill>
    <fill>
      <patternFill patternType="solid">
        <fgColor rgb="FF00B050"/>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rgb="FFFFFFCC"/>
        <bgColor indexed="64"/>
      </patternFill>
    </fill>
    <fill>
      <patternFill patternType="solid">
        <fgColor rgb="FFCCFFCC"/>
        <bgColor indexed="64"/>
      </patternFill>
    </fill>
    <fill>
      <patternFill patternType="solid">
        <fgColor rgb="FFCCFFFF"/>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indexed="13"/>
        <bgColor indexed="64"/>
      </patternFill>
    </fill>
    <fill>
      <patternFill patternType="solid">
        <fgColor indexed="44"/>
        <bgColor indexed="64"/>
      </patternFill>
    </fill>
  </fills>
  <borders count="8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hair">
        <color indexed="64"/>
      </right>
      <top/>
      <bottom style="hair">
        <color indexed="64"/>
      </bottom>
      <diagonal/>
    </border>
  </borders>
  <cellStyleXfs count="1">
    <xf numFmtId="0" fontId="0" fillId="0" borderId="0"/>
  </cellStyleXfs>
  <cellXfs count="827">
    <xf numFmtId="0" fontId="0" fillId="0" borderId="0" xfId="0"/>
    <xf numFmtId="0" fontId="1" fillId="0" borderId="0" xfId="0" applyNumberFormat="1" applyFont="1" applyFill="1" applyAlignment="1" applyProtection="1">
      <alignment horizontal="left"/>
    </xf>
    <xf numFmtId="0" fontId="2" fillId="0" borderId="0" xfId="0" applyFont="1"/>
    <xf numFmtId="0" fontId="2" fillId="2" borderId="0" xfId="0" applyFont="1" applyFill="1"/>
    <xf numFmtId="0" fontId="2" fillId="0" borderId="0" xfId="0" applyFont="1" applyFill="1"/>
    <xf numFmtId="0" fontId="3" fillId="3" borderId="0" xfId="0" applyFont="1" applyFill="1" applyProtection="1"/>
    <xf numFmtId="0" fontId="2" fillId="4" borderId="0" xfId="0" applyFont="1" applyFill="1"/>
    <xf numFmtId="0" fontId="1" fillId="3" borderId="0" xfId="0" applyNumberFormat="1" applyFont="1" applyFill="1" applyAlignment="1" applyProtection="1">
      <alignment horizontal="left"/>
    </xf>
    <xf numFmtId="0" fontId="2" fillId="0" borderId="0" xfId="0" applyFont="1" applyBorder="1"/>
    <xf numFmtId="0" fontId="3" fillId="3" borderId="0" xfId="0" applyNumberFormat="1" applyFont="1" applyFill="1" applyAlignment="1" applyProtection="1"/>
    <xf numFmtId="0" fontId="5" fillId="3" borderId="0" xfId="0" applyNumberFormat="1" applyFont="1" applyFill="1" applyBorder="1" applyAlignment="1" applyProtection="1">
      <alignment horizontal="left"/>
    </xf>
    <xf numFmtId="0" fontId="2" fillId="3" borderId="0" xfId="0" applyNumberFormat="1" applyFont="1" applyFill="1" applyAlignment="1" applyProtection="1">
      <alignment horizontal="left" vertical="top"/>
    </xf>
    <xf numFmtId="0" fontId="2" fillId="3" borderId="0" xfId="0" applyNumberFormat="1" applyFont="1" applyFill="1" applyAlignment="1" applyProtection="1">
      <alignment vertical="top"/>
    </xf>
    <xf numFmtId="0" fontId="4" fillId="3" borderId="0" xfId="0" applyNumberFormat="1" applyFont="1" applyFill="1" applyAlignment="1" applyProtection="1">
      <alignment vertical="top"/>
    </xf>
    <xf numFmtId="0" fontId="4" fillId="3" borderId="0" xfId="0" applyNumberFormat="1" applyFont="1" applyFill="1" applyAlignment="1" applyProtection="1">
      <alignment horizontal="center" vertical="top"/>
    </xf>
    <xf numFmtId="0" fontId="3" fillId="0" borderId="0" xfId="0" applyNumberFormat="1" applyFont="1" applyFill="1" applyAlignment="1" applyProtection="1"/>
    <xf numFmtId="0" fontId="2" fillId="0" borderId="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3" fontId="2" fillId="0" borderId="18" xfId="0" applyNumberFormat="1" applyFont="1" applyFill="1" applyBorder="1" applyAlignment="1" applyProtection="1"/>
    <xf numFmtId="3" fontId="2" fillId="6" borderId="19" xfId="0" applyNumberFormat="1" applyFont="1" applyFill="1" applyBorder="1" applyAlignment="1" applyProtection="1">
      <protection locked="0"/>
    </xf>
    <xf numFmtId="3" fontId="2" fillId="6" borderId="20" xfId="0" applyNumberFormat="1" applyFont="1" applyFill="1" applyBorder="1" applyAlignment="1" applyProtection="1">
      <protection locked="0"/>
    </xf>
    <xf numFmtId="3" fontId="2" fillId="6" borderId="21" xfId="0" applyNumberFormat="1" applyFont="1" applyFill="1" applyBorder="1" applyAlignment="1" applyProtection="1">
      <protection locked="0"/>
    </xf>
    <xf numFmtId="3" fontId="2" fillId="6" borderId="22" xfId="0" applyNumberFormat="1" applyFont="1" applyFill="1" applyBorder="1" applyAlignment="1" applyProtection="1">
      <protection locked="0"/>
    </xf>
    <xf numFmtId="3" fontId="2" fillId="6" borderId="23" xfId="0" applyNumberFormat="1" applyFont="1" applyFill="1" applyBorder="1" applyAlignment="1" applyProtection="1">
      <protection locked="0"/>
    </xf>
    <xf numFmtId="3" fontId="2" fillId="6" borderId="17" xfId="0" applyNumberFormat="1" applyFont="1" applyFill="1" applyBorder="1" applyAlignment="1" applyProtection="1">
      <protection locked="0"/>
    </xf>
    <xf numFmtId="3" fontId="2" fillId="6" borderId="18" xfId="0" applyNumberFormat="1" applyFont="1" applyFill="1" applyBorder="1" applyAlignment="1" applyProtection="1">
      <protection locked="0"/>
    </xf>
    <xf numFmtId="0" fontId="6" fillId="0" borderId="0" xfId="0" applyFont="1" applyProtection="1"/>
    <xf numFmtId="0" fontId="3" fillId="7" borderId="0" xfId="0" applyFont="1" applyFill="1" applyProtection="1"/>
    <xf numFmtId="0" fontId="3" fillId="8" borderId="0" xfId="0" applyFont="1" applyFill="1" applyBorder="1" applyProtection="1"/>
    <xf numFmtId="3" fontId="2" fillId="0" borderId="26" xfId="0" applyNumberFormat="1" applyFont="1" applyFill="1" applyBorder="1" applyAlignment="1" applyProtection="1"/>
    <xf numFmtId="3" fontId="2" fillId="6" borderId="27" xfId="0" applyNumberFormat="1" applyFont="1" applyFill="1" applyBorder="1" applyAlignment="1" applyProtection="1">
      <protection locked="0"/>
    </xf>
    <xf numFmtId="3" fontId="2" fillId="6" borderId="28" xfId="0" applyNumberFormat="1" applyFont="1" applyFill="1" applyBorder="1" applyAlignment="1" applyProtection="1">
      <protection locked="0"/>
    </xf>
    <xf numFmtId="3" fontId="2" fillId="6" borderId="29" xfId="0" applyNumberFormat="1" applyFont="1" applyFill="1" applyBorder="1" applyAlignment="1" applyProtection="1">
      <protection locked="0"/>
    </xf>
    <xf numFmtId="3" fontId="2" fillId="6" borderId="30" xfId="0" applyNumberFormat="1" applyFont="1" applyFill="1" applyBorder="1" applyAlignment="1" applyProtection="1">
      <protection locked="0"/>
    </xf>
    <xf numFmtId="3" fontId="2" fillId="6" borderId="31" xfId="0" applyNumberFormat="1" applyFont="1" applyFill="1" applyBorder="1" applyAlignment="1" applyProtection="1">
      <protection locked="0"/>
    </xf>
    <xf numFmtId="3" fontId="2" fillId="6" borderId="25" xfId="0" applyNumberFormat="1" applyFont="1" applyFill="1" applyBorder="1" applyAlignment="1" applyProtection="1">
      <protection locked="0"/>
    </xf>
    <xf numFmtId="3" fontId="2" fillId="6" borderId="26" xfId="0" applyNumberFormat="1" applyFont="1" applyFill="1" applyBorder="1" applyAlignment="1" applyProtection="1">
      <protection locked="0"/>
    </xf>
    <xf numFmtId="3" fontId="2" fillId="0" borderId="34" xfId="0" applyNumberFormat="1" applyFont="1" applyFill="1" applyBorder="1" applyAlignment="1" applyProtection="1"/>
    <xf numFmtId="3" fontId="2" fillId="6" borderId="35" xfId="0" applyNumberFormat="1" applyFont="1" applyFill="1" applyBorder="1" applyAlignment="1" applyProtection="1">
      <protection locked="0"/>
    </xf>
    <xf numFmtId="3" fontId="2" fillId="6" borderId="36" xfId="0" applyNumberFormat="1" applyFont="1" applyFill="1" applyBorder="1" applyAlignment="1" applyProtection="1">
      <protection locked="0"/>
    </xf>
    <xf numFmtId="3" fontId="2" fillId="6" borderId="37" xfId="0" applyNumberFormat="1" applyFont="1" applyFill="1" applyBorder="1" applyAlignment="1" applyProtection="1">
      <protection locked="0"/>
    </xf>
    <xf numFmtId="3" fontId="2" fillId="6" borderId="38" xfId="0" applyNumberFormat="1" applyFont="1" applyFill="1" applyBorder="1" applyAlignment="1" applyProtection="1">
      <protection locked="0"/>
    </xf>
    <xf numFmtId="3" fontId="2" fillId="6" borderId="39" xfId="0" applyNumberFormat="1" applyFont="1" applyFill="1" applyBorder="1" applyAlignment="1" applyProtection="1">
      <protection locked="0"/>
    </xf>
    <xf numFmtId="3" fontId="2" fillId="6" borderId="32" xfId="0" applyNumberFormat="1" applyFont="1" applyFill="1" applyBorder="1" applyAlignment="1" applyProtection="1">
      <protection locked="0"/>
    </xf>
    <xf numFmtId="3" fontId="2" fillId="6" borderId="34" xfId="0" applyNumberFormat="1" applyFont="1" applyFill="1" applyBorder="1" applyAlignment="1" applyProtection="1">
      <protection locked="0"/>
    </xf>
    <xf numFmtId="0" fontId="5" fillId="3" borderId="0" xfId="0" applyNumberFormat="1" applyFont="1" applyFill="1" applyBorder="1" applyAlignment="1" applyProtection="1"/>
    <xf numFmtId="0" fontId="2"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vertical="top"/>
    </xf>
    <xf numFmtId="0" fontId="3" fillId="0" borderId="0" xfId="0" applyNumberFormat="1" applyFont="1" applyFill="1" applyBorder="1" applyAlignment="1" applyProtection="1">
      <protection hidden="1"/>
    </xf>
    <xf numFmtId="3" fontId="2" fillId="9" borderId="18" xfId="0" applyNumberFormat="1" applyFont="1" applyFill="1" applyBorder="1" applyAlignment="1" applyProtection="1"/>
    <xf numFmtId="0" fontId="3" fillId="8" borderId="0" xfId="0" applyFont="1" applyFill="1" applyProtection="1"/>
    <xf numFmtId="3" fontId="2" fillId="9" borderId="30" xfId="0" applyNumberFormat="1" applyFont="1" applyFill="1" applyBorder="1" applyAlignment="1" applyProtection="1"/>
    <xf numFmtId="3" fontId="2" fillId="9" borderId="27" xfId="0" applyNumberFormat="1" applyFont="1" applyFill="1" applyBorder="1" applyAlignment="1" applyProtection="1"/>
    <xf numFmtId="3" fontId="2" fillId="9" borderId="28" xfId="0" applyNumberFormat="1" applyFont="1" applyFill="1" applyBorder="1" applyAlignment="1" applyProtection="1"/>
    <xf numFmtId="3" fontId="2" fillId="9" borderId="26" xfId="0" applyNumberFormat="1" applyFont="1" applyFill="1" applyBorder="1" applyAlignment="1" applyProtection="1"/>
    <xf numFmtId="3" fontId="2" fillId="0" borderId="43" xfId="0" applyNumberFormat="1" applyFont="1" applyFill="1" applyBorder="1" applyAlignment="1" applyProtection="1"/>
    <xf numFmtId="3" fontId="2" fillId="9" borderId="34" xfId="0" applyNumberFormat="1" applyFont="1" applyFill="1" applyBorder="1" applyAlignment="1" applyProtection="1"/>
    <xf numFmtId="3" fontId="2" fillId="6" borderId="44" xfId="0" applyNumberFormat="1" applyFont="1" applyFill="1" applyBorder="1" applyAlignment="1" applyProtection="1">
      <protection locked="0"/>
    </xf>
    <xf numFmtId="3" fontId="2" fillId="6" borderId="43" xfId="0" applyNumberFormat="1" applyFont="1" applyFill="1" applyBorder="1" applyAlignment="1" applyProtection="1">
      <protection locked="0"/>
    </xf>
    <xf numFmtId="0" fontId="3" fillId="7" borderId="0" xfId="0" applyFont="1" applyFill="1" applyAlignment="1" applyProtection="1">
      <alignment wrapText="1"/>
    </xf>
    <xf numFmtId="3" fontId="2" fillId="10" borderId="26" xfId="0" applyNumberFormat="1" applyFont="1" applyFill="1" applyBorder="1" applyAlignment="1" applyProtection="1">
      <protection locked="0"/>
    </xf>
    <xf numFmtId="0" fontId="3" fillId="0" borderId="0" xfId="0" applyFont="1" applyFill="1" applyProtection="1"/>
    <xf numFmtId="3" fontId="2" fillId="10" borderId="27" xfId="0" applyNumberFormat="1" applyFont="1" applyFill="1" applyBorder="1" applyAlignment="1" applyProtection="1">
      <protection locked="0"/>
    </xf>
    <xf numFmtId="3" fontId="2" fillId="10" borderId="28" xfId="0" applyNumberFormat="1" applyFont="1" applyFill="1" applyBorder="1" applyAlignment="1" applyProtection="1">
      <protection locked="0"/>
    </xf>
    <xf numFmtId="3" fontId="2" fillId="10" borderId="31" xfId="0" applyNumberFormat="1" applyFont="1" applyFill="1" applyBorder="1" applyAlignment="1" applyProtection="1">
      <protection locked="0"/>
    </xf>
    <xf numFmtId="3" fontId="2" fillId="3" borderId="18" xfId="0" applyNumberFormat="1" applyFont="1" applyFill="1" applyBorder="1" applyAlignment="1" applyProtection="1"/>
    <xf numFmtId="3" fontId="2" fillId="6" borderId="45" xfId="0" applyNumberFormat="1" applyFont="1" applyFill="1" applyBorder="1" applyAlignment="1" applyProtection="1">
      <protection locked="0"/>
    </xf>
    <xf numFmtId="3" fontId="2" fillId="3" borderId="26" xfId="0" applyNumberFormat="1" applyFont="1" applyFill="1" applyBorder="1" applyAlignment="1" applyProtection="1"/>
    <xf numFmtId="3" fontId="2" fillId="6" borderId="49" xfId="0" applyNumberFormat="1" applyFont="1" applyFill="1" applyBorder="1" applyAlignment="1" applyProtection="1">
      <protection locked="0"/>
    </xf>
    <xf numFmtId="3" fontId="2" fillId="6" borderId="50" xfId="0" applyNumberFormat="1" applyFont="1" applyFill="1" applyBorder="1" applyAlignment="1" applyProtection="1">
      <protection locked="0"/>
    </xf>
    <xf numFmtId="3" fontId="2" fillId="6" borderId="51" xfId="0" applyNumberFormat="1" applyFont="1" applyFill="1" applyBorder="1" applyAlignment="1" applyProtection="1">
      <protection locked="0"/>
    </xf>
    <xf numFmtId="3" fontId="2" fillId="6" borderId="52" xfId="0" applyNumberFormat="1" applyFont="1" applyFill="1" applyBorder="1" applyAlignment="1" applyProtection="1">
      <protection locked="0"/>
    </xf>
    <xf numFmtId="3" fontId="2" fillId="6" borderId="53" xfId="0" applyNumberFormat="1" applyFont="1" applyFill="1" applyBorder="1" applyAlignment="1" applyProtection="1">
      <protection locked="0"/>
    </xf>
    <xf numFmtId="3" fontId="2" fillId="6" borderId="46" xfId="0" applyNumberFormat="1" applyFont="1" applyFill="1" applyBorder="1" applyAlignment="1" applyProtection="1">
      <protection locked="0"/>
    </xf>
    <xf numFmtId="3" fontId="2" fillId="0" borderId="4" xfId="0" applyNumberFormat="1" applyFont="1" applyFill="1" applyBorder="1" applyAlignment="1" applyProtection="1"/>
    <xf numFmtId="3" fontId="2" fillId="6" borderId="54" xfId="0" applyNumberFormat="1" applyFont="1" applyFill="1" applyBorder="1" applyAlignment="1" applyProtection="1">
      <protection locked="0"/>
    </xf>
    <xf numFmtId="3" fontId="2" fillId="6" borderId="55" xfId="0" applyNumberFormat="1" applyFont="1" applyFill="1" applyBorder="1" applyAlignment="1" applyProtection="1">
      <protection locked="0"/>
    </xf>
    <xf numFmtId="3" fontId="2" fillId="6" borderId="56" xfId="0" applyNumberFormat="1" applyFont="1" applyFill="1" applyBorder="1" applyAlignment="1" applyProtection="1">
      <protection locked="0"/>
    </xf>
    <xf numFmtId="3" fontId="2" fillId="6" borderId="57" xfId="0" applyNumberFormat="1" applyFont="1" applyFill="1" applyBorder="1" applyAlignment="1" applyProtection="1">
      <protection locked="0"/>
    </xf>
    <xf numFmtId="3" fontId="2" fillId="6" borderId="4" xfId="0" applyNumberFormat="1" applyFont="1" applyFill="1" applyBorder="1" applyAlignment="1" applyProtection="1">
      <protection locked="0"/>
    </xf>
    <xf numFmtId="3" fontId="2" fillId="6" borderId="3" xfId="0" applyNumberFormat="1" applyFont="1" applyFill="1" applyBorder="1" applyAlignment="1" applyProtection="1">
      <protection locked="0"/>
    </xf>
    <xf numFmtId="3" fontId="2" fillId="0" borderId="8" xfId="0" applyNumberFormat="1" applyFont="1" applyFill="1" applyBorder="1" applyAlignment="1" applyProtection="1"/>
    <xf numFmtId="0" fontId="5" fillId="3" borderId="0" xfId="0" applyNumberFormat="1" applyFont="1" applyFill="1" applyAlignment="1" applyProtection="1"/>
    <xf numFmtId="0" fontId="2" fillId="3" borderId="0" xfId="0" applyNumberFormat="1" applyFont="1" applyFill="1" applyAlignment="1" applyProtection="1">
      <alignment horizontal="left"/>
    </xf>
    <xf numFmtId="0" fontId="2" fillId="3" borderId="0" xfId="0" applyNumberFormat="1" applyFont="1" applyFill="1" applyAlignment="1" applyProtection="1"/>
    <xf numFmtId="0" fontId="4" fillId="3" borderId="0" xfId="0" applyNumberFormat="1" applyFont="1" applyFill="1" applyAlignment="1" applyProtection="1"/>
    <xf numFmtId="0" fontId="3" fillId="0" borderId="0" xfId="0" applyFont="1" applyFill="1" applyBorder="1" applyProtection="1"/>
    <xf numFmtId="3" fontId="2" fillId="0" borderId="45" xfId="0" applyNumberFormat="1" applyFont="1" applyFill="1" applyBorder="1" applyAlignment="1" applyProtection="1"/>
    <xf numFmtId="0" fontId="6" fillId="0" borderId="0" xfId="0" applyFont="1"/>
    <xf numFmtId="3" fontId="2" fillId="0" borderId="46" xfId="0" applyNumberFormat="1" applyFont="1" applyFill="1" applyBorder="1" applyAlignment="1" applyProtection="1"/>
    <xf numFmtId="3" fontId="2" fillId="0" borderId="48" xfId="0" applyNumberFormat="1" applyFont="1" applyFill="1" applyBorder="1" applyAlignment="1" applyProtection="1"/>
    <xf numFmtId="3" fontId="2" fillId="6" borderId="40" xfId="0" applyNumberFormat="1" applyFont="1" applyFill="1" applyBorder="1" applyAlignment="1" applyProtection="1">
      <protection locked="0"/>
    </xf>
    <xf numFmtId="3" fontId="2" fillId="6" borderId="59" xfId="0" applyNumberFormat="1" applyFont="1" applyFill="1" applyBorder="1" applyAlignment="1" applyProtection="1">
      <protection locked="0"/>
    </xf>
    <xf numFmtId="3" fontId="2" fillId="6" borderId="41" xfId="0" applyNumberFormat="1" applyFont="1" applyFill="1" applyBorder="1" applyAlignment="1" applyProtection="1">
      <protection locked="0"/>
    </xf>
    <xf numFmtId="3" fontId="2" fillId="6" borderId="60" xfId="0" applyNumberFormat="1" applyFont="1" applyFill="1" applyBorder="1" applyAlignment="1" applyProtection="1">
      <protection locked="0"/>
    </xf>
    <xf numFmtId="3" fontId="2" fillId="0" borderId="7" xfId="0" applyNumberFormat="1" applyFont="1" applyFill="1" applyBorder="1" applyAlignment="1" applyProtection="1"/>
    <xf numFmtId="3" fontId="2" fillId="0" borderId="15" xfId="0" applyNumberFormat="1" applyFont="1" applyFill="1" applyBorder="1" applyAlignment="1" applyProtection="1"/>
    <xf numFmtId="3" fontId="2" fillId="0" borderId="61" xfId="0" applyNumberFormat="1" applyFont="1" applyFill="1" applyBorder="1" applyAlignment="1" applyProtection="1"/>
    <xf numFmtId="3" fontId="2" fillId="0" borderId="13" xfId="0" applyNumberFormat="1" applyFont="1" applyFill="1" applyBorder="1" applyAlignment="1" applyProtection="1"/>
    <xf numFmtId="3" fontId="2" fillId="0" borderId="14" xfId="0" applyNumberFormat="1" applyFont="1" applyFill="1" applyBorder="1" applyAlignment="1" applyProtection="1"/>
    <xf numFmtId="3" fontId="2" fillId="0" borderId="5" xfId="0" applyNumberFormat="1" applyFont="1" applyFill="1" applyBorder="1" applyAlignment="1" applyProtection="1"/>
    <xf numFmtId="0" fontId="7" fillId="0" borderId="0" xfId="0" applyFont="1" applyFill="1" applyProtection="1"/>
    <xf numFmtId="3" fontId="2" fillId="0" borderId="3" xfId="0" applyNumberFormat="1" applyFont="1" applyFill="1" applyBorder="1" applyAlignment="1" applyProtection="1"/>
    <xf numFmtId="3" fontId="2" fillId="0" borderId="33" xfId="0" applyNumberFormat="1" applyFont="1" applyFill="1" applyBorder="1" applyAlignment="1" applyProtection="1"/>
    <xf numFmtId="3" fontId="2" fillId="6" borderId="33" xfId="0" applyNumberFormat="1" applyFont="1" applyFill="1" applyBorder="1" applyAlignment="1" applyProtection="1">
      <protection locked="0"/>
    </xf>
    <xf numFmtId="0" fontId="2" fillId="0" borderId="0" xfId="0" applyNumberFormat="1" applyFont="1" applyFill="1" applyAlignment="1" applyProtection="1"/>
    <xf numFmtId="0" fontId="2" fillId="0" borderId="0" xfId="0" applyNumberFormat="1" applyFont="1" applyFill="1" applyAlignment="1" applyProtection="1">
      <alignment horizontal="left"/>
    </xf>
    <xf numFmtId="3" fontId="2" fillId="0" borderId="0" xfId="0" applyNumberFormat="1" applyFont="1" applyFill="1" applyAlignment="1" applyProtection="1"/>
    <xf numFmtId="3" fontId="2" fillId="0" borderId="10" xfId="0" applyNumberFormat="1" applyFont="1" applyFill="1" applyBorder="1" applyAlignment="1" applyProtection="1"/>
    <xf numFmtId="0" fontId="3" fillId="5" borderId="0" xfId="0" applyFont="1" applyFill="1" applyProtection="1"/>
    <xf numFmtId="49" fontId="2" fillId="3" borderId="18"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vertical="center"/>
    </xf>
    <xf numFmtId="0" fontId="2" fillId="0" borderId="43" xfId="0" applyNumberFormat="1" applyFont="1" applyFill="1" applyBorder="1" applyAlignment="1" applyProtection="1">
      <alignment horizontal="center" vertical="center"/>
    </xf>
    <xf numFmtId="3" fontId="2" fillId="6" borderId="42" xfId="0" applyNumberFormat="1" applyFont="1" applyFill="1" applyBorder="1" applyAlignment="1" applyProtection="1">
      <protection locked="0"/>
    </xf>
    <xf numFmtId="3" fontId="2" fillId="6" borderId="48" xfId="0" applyNumberFormat="1" applyFont="1" applyFill="1" applyBorder="1" applyAlignment="1" applyProtection="1">
      <protection locked="0"/>
    </xf>
    <xf numFmtId="0" fontId="2" fillId="3" borderId="8" xfId="0" applyNumberFormat="1" applyFont="1" applyFill="1" applyBorder="1" applyAlignment="1" applyProtection="1">
      <alignment horizontal="center" vertical="center"/>
    </xf>
    <xf numFmtId="3" fontId="2" fillId="0" borderId="64" xfId="0" applyNumberFormat="1" applyFont="1" applyFill="1" applyBorder="1" applyAlignment="1" applyProtection="1"/>
    <xf numFmtId="0" fontId="2" fillId="3" borderId="0" xfId="0" applyNumberFormat="1" applyFont="1" applyFill="1" applyBorder="1" applyAlignment="1" applyProtection="1">
      <alignment horizontal="left" vertical="center" wrapText="1"/>
    </xf>
    <xf numFmtId="41" fontId="2" fillId="3" borderId="0" xfId="0" applyNumberFormat="1" applyFont="1" applyFill="1" applyBorder="1" applyAlignment="1" applyProtection="1">
      <alignment horizontal="right"/>
    </xf>
    <xf numFmtId="41" fontId="2" fillId="3" borderId="0" xfId="0" applyNumberFormat="1" applyFont="1" applyFill="1" applyBorder="1" applyAlignment="1" applyProtection="1"/>
    <xf numFmtId="164" fontId="2" fillId="0" borderId="1" xfId="0" applyNumberFormat="1" applyFont="1" applyFill="1" applyBorder="1" applyAlignment="1" applyProtection="1">
      <alignment horizontal="center" vertical="center"/>
    </xf>
    <xf numFmtId="164" fontId="2" fillId="0" borderId="8"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wrapText="1"/>
      <protection locked="0"/>
    </xf>
    <xf numFmtId="0" fontId="8" fillId="0" borderId="0" xfId="0" applyFont="1"/>
    <xf numFmtId="3" fontId="2" fillId="6" borderId="52" xfId="0" applyNumberFormat="1" applyFont="1" applyFill="1" applyBorder="1" applyAlignment="1" applyProtection="1">
      <alignment wrapText="1"/>
      <protection locked="0"/>
    </xf>
    <xf numFmtId="3" fontId="2" fillId="6" borderId="26" xfId="0" applyNumberFormat="1" applyFont="1" applyFill="1" applyBorder="1" applyAlignment="1" applyProtection="1">
      <alignment wrapText="1"/>
      <protection locked="0"/>
    </xf>
    <xf numFmtId="3" fontId="2" fillId="6" borderId="43" xfId="0" applyNumberFormat="1" applyFont="1" applyFill="1" applyBorder="1" applyAlignment="1" applyProtection="1">
      <alignment wrapText="1"/>
      <protection locked="0"/>
    </xf>
    <xf numFmtId="3" fontId="2" fillId="6" borderId="34" xfId="0" applyNumberFormat="1" applyFont="1" applyFill="1" applyBorder="1" applyAlignment="1" applyProtection="1">
      <alignment wrapText="1"/>
      <protection locked="0"/>
    </xf>
    <xf numFmtId="0" fontId="5" fillId="0" borderId="0" xfId="0" applyFont="1" applyFill="1" applyBorder="1" applyAlignment="1" applyProtection="1">
      <alignment horizontal="left"/>
    </xf>
    <xf numFmtId="0" fontId="6" fillId="0" borderId="0" xfId="0" applyFont="1" applyFill="1" applyBorder="1" applyProtection="1"/>
    <xf numFmtId="0" fontId="6" fillId="0" borderId="0" xfId="0" applyFont="1" applyFill="1" applyBorder="1" applyAlignment="1" applyProtection="1">
      <alignment vertical="center"/>
    </xf>
    <xf numFmtId="0" fontId="6" fillId="0" borderId="0" xfId="0" applyFont="1" applyFill="1" applyProtection="1"/>
    <xf numFmtId="0" fontId="6" fillId="0" borderId="0" xfId="0" applyFont="1" applyFill="1"/>
    <xf numFmtId="0" fontId="2" fillId="0" borderId="8" xfId="0" applyFont="1" applyFill="1" applyBorder="1" applyAlignment="1" applyProtection="1">
      <alignment horizontal="center" vertical="center"/>
    </xf>
    <xf numFmtId="0" fontId="2" fillId="0" borderId="15"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xf>
    <xf numFmtId="3" fontId="2" fillId="0" borderId="24" xfId="0" applyNumberFormat="1" applyFont="1" applyFill="1" applyBorder="1" applyAlignment="1" applyProtection="1"/>
    <xf numFmtId="3" fontId="2" fillId="6" borderId="65" xfId="0" applyNumberFormat="1" applyFont="1" applyFill="1" applyBorder="1" applyAlignment="1" applyProtection="1">
      <protection locked="0"/>
    </xf>
    <xf numFmtId="0" fontId="9" fillId="0" borderId="0" xfId="0" applyFont="1" applyFill="1" applyAlignment="1" applyProtection="1">
      <alignment wrapText="1"/>
    </xf>
    <xf numFmtId="0" fontId="2" fillId="3" borderId="0" xfId="0" applyNumberFormat="1" applyFont="1" applyFill="1" applyBorder="1" applyAlignment="1" applyProtection="1">
      <alignment horizontal="left"/>
    </xf>
    <xf numFmtId="0" fontId="2" fillId="3" borderId="0" xfId="0" applyNumberFormat="1" applyFont="1" applyFill="1" applyBorder="1" applyAlignment="1" applyProtection="1"/>
    <xf numFmtId="3" fontId="2" fillId="6" borderId="16" xfId="0" applyNumberFormat="1" applyFont="1" applyFill="1" applyBorder="1" applyAlignment="1" applyProtection="1">
      <protection locked="0"/>
    </xf>
    <xf numFmtId="3" fontId="2" fillId="6" borderId="24" xfId="0" applyNumberFormat="1" applyFont="1" applyFill="1" applyBorder="1" applyAlignment="1" applyProtection="1">
      <protection locked="0"/>
    </xf>
    <xf numFmtId="3" fontId="2" fillId="6" borderId="66" xfId="0" applyNumberFormat="1" applyFont="1" applyFill="1" applyBorder="1" applyAlignment="1" applyProtection="1">
      <protection locked="0"/>
    </xf>
    <xf numFmtId="3" fontId="2" fillId="9" borderId="31" xfId="0" applyNumberFormat="1" applyFont="1" applyFill="1" applyBorder="1" applyAlignment="1" applyProtection="1"/>
    <xf numFmtId="41" fontId="2" fillId="3" borderId="0" xfId="0" applyNumberFormat="1" applyFont="1" applyFill="1" applyBorder="1" applyAlignment="1" applyProtection="1">
      <alignment horizontal="left"/>
    </xf>
    <xf numFmtId="0" fontId="2" fillId="0" borderId="8" xfId="0" applyNumberFormat="1"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7" fillId="3" borderId="0" xfId="0" applyNumberFormat="1" applyFont="1" applyFill="1" applyAlignment="1" applyProtection="1"/>
    <xf numFmtId="0" fontId="3" fillId="3" borderId="0" xfId="0" applyFont="1" applyFill="1" applyAlignment="1" applyProtection="1">
      <alignment wrapText="1"/>
    </xf>
    <xf numFmtId="0" fontId="3" fillId="2" borderId="0" xfId="0" applyNumberFormat="1" applyFont="1" applyFill="1" applyAlignment="1" applyProtection="1"/>
    <xf numFmtId="0" fontId="3" fillId="11" borderId="0" xfId="0" applyFont="1" applyFill="1" applyProtection="1"/>
    <xf numFmtId="0" fontId="3" fillId="12" borderId="0" xfId="0" applyFont="1" applyFill="1" applyBorder="1" applyProtection="1"/>
    <xf numFmtId="0" fontId="3" fillId="12" borderId="0" xfId="0" applyFont="1" applyFill="1" applyProtection="1"/>
    <xf numFmtId="0" fontId="3" fillId="4" borderId="0" xfId="0" applyNumberFormat="1" applyFont="1" applyFill="1" applyAlignment="1" applyProtection="1"/>
    <xf numFmtId="3" fontId="2" fillId="3" borderId="52" xfId="0" applyNumberFormat="1" applyFont="1" applyFill="1" applyBorder="1" applyAlignment="1" applyProtection="1"/>
    <xf numFmtId="3" fontId="2" fillId="3" borderId="34" xfId="0" applyNumberFormat="1" applyFont="1" applyFill="1" applyBorder="1" applyAlignment="1" applyProtection="1"/>
    <xf numFmtId="3" fontId="2" fillId="9" borderId="41" xfId="0" applyNumberFormat="1" applyFont="1" applyFill="1" applyBorder="1" applyAlignment="1" applyProtection="1"/>
    <xf numFmtId="3" fontId="2" fillId="3" borderId="26" xfId="0" applyNumberFormat="1" applyFont="1" applyFill="1" applyBorder="1" applyAlignment="1" applyProtection="1">
      <alignment horizontal="right" vertical="center"/>
    </xf>
    <xf numFmtId="3" fontId="2" fillId="3" borderId="34" xfId="0" applyNumberFormat="1" applyFont="1" applyFill="1" applyBorder="1" applyAlignment="1" applyProtection="1">
      <alignment horizontal="right" vertical="center"/>
    </xf>
    <xf numFmtId="3" fontId="2" fillId="6" borderId="68" xfId="0" applyNumberFormat="1" applyFont="1" applyFill="1" applyBorder="1" applyAlignment="1" applyProtection="1">
      <protection locked="0"/>
    </xf>
    <xf numFmtId="3" fontId="2" fillId="6" borderId="69" xfId="0" applyNumberFormat="1" applyFont="1" applyFill="1" applyBorder="1" applyAlignment="1" applyProtection="1">
      <protection locked="0"/>
    </xf>
    <xf numFmtId="3" fontId="2" fillId="6" borderId="70" xfId="0" applyNumberFormat="1" applyFont="1" applyFill="1" applyBorder="1" applyAlignment="1" applyProtection="1">
      <protection locked="0"/>
    </xf>
    <xf numFmtId="0" fontId="2" fillId="0" borderId="8" xfId="0" applyFont="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9" borderId="8" xfId="0" applyNumberFormat="1" applyFont="1" applyFill="1" applyBorder="1" applyAlignment="1" applyProtection="1"/>
    <xf numFmtId="0" fontId="2" fillId="0" borderId="52" xfId="0" applyFont="1" applyBorder="1" applyAlignment="1" applyProtection="1">
      <alignment horizontal="left" vertical="center"/>
    </xf>
    <xf numFmtId="3" fontId="2" fillId="3" borderId="18" xfId="0" applyNumberFormat="1" applyFont="1" applyFill="1" applyBorder="1" applyAlignment="1" applyProtection="1">
      <alignment horizontal="right" vertical="center"/>
    </xf>
    <xf numFmtId="3" fontId="2" fillId="9" borderId="68" xfId="0" applyNumberFormat="1" applyFont="1" applyFill="1" applyBorder="1" applyAlignment="1" applyProtection="1"/>
    <xf numFmtId="0" fontId="2" fillId="0" borderId="26" xfId="0" applyFont="1" applyBorder="1" applyAlignment="1" applyProtection="1">
      <alignment horizontal="left" vertical="center"/>
    </xf>
    <xf numFmtId="0" fontId="2" fillId="0" borderId="26" xfId="0" applyFont="1" applyFill="1" applyBorder="1" applyAlignment="1" applyProtection="1">
      <alignment horizontal="left" vertical="center"/>
    </xf>
    <xf numFmtId="0" fontId="2" fillId="0" borderId="43" xfId="0" applyFont="1" applyFill="1" applyBorder="1"/>
    <xf numFmtId="0" fontId="2" fillId="0" borderId="18" xfId="0" applyFont="1" applyBorder="1" applyAlignment="1" applyProtection="1">
      <alignment horizontal="left" vertical="center"/>
    </xf>
    <xf numFmtId="3" fontId="2" fillId="9" borderId="54" xfId="0" applyNumberFormat="1" applyFont="1" applyFill="1" applyBorder="1" applyAlignment="1" applyProtection="1"/>
    <xf numFmtId="3" fontId="2" fillId="9" borderId="56" xfId="0" applyNumberFormat="1" applyFont="1" applyFill="1" applyBorder="1" applyAlignment="1" applyProtection="1"/>
    <xf numFmtId="3" fontId="2" fillId="9" borderId="20" xfId="0" applyNumberFormat="1" applyFont="1" applyFill="1" applyBorder="1" applyAlignment="1" applyProtection="1"/>
    <xf numFmtId="3" fontId="2" fillId="9" borderId="23" xfId="0" applyNumberFormat="1" applyFont="1" applyFill="1" applyBorder="1" applyAlignment="1" applyProtection="1"/>
    <xf numFmtId="0" fontId="2" fillId="0" borderId="43" xfId="0" applyFont="1" applyBorder="1" applyAlignment="1" applyProtection="1">
      <alignment horizontal="left" vertical="center"/>
    </xf>
    <xf numFmtId="3" fontId="2" fillId="9" borderId="40" xfId="0" applyNumberFormat="1" applyFont="1" applyFill="1" applyBorder="1" applyAlignment="1" applyProtection="1"/>
    <xf numFmtId="0" fontId="2" fillId="0" borderId="34" xfId="0" applyFont="1" applyBorder="1" applyAlignment="1" applyProtection="1">
      <alignment horizontal="left" vertical="center"/>
    </xf>
    <xf numFmtId="3" fontId="2" fillId="9" borderId="38" xfId="0" applyNumberFormat="1" applyFont="1" applyFill="1" applyBorder="1" applyAlignment="1" applyProtection="1"/>
    <xf numFmtId="3" fontId="2" fillId="9" borderId="36" xfId="0" applyNumberFormat="1" applyFont="1" applyFill="1" applyBorder="1" applyAlignment="1" applyProtection="1"/>
    <xf numFmtId="3" fontId="2" fillId="6" borderId="71" xfId="0" applyNumberFormat="1" applyFont="1" applyFill="1" applyBorder="1" applyAlignment="1" applyProtection="1">
      <protection locked="0"/>
    </xf>
    <xf numFmtId="3" fontId="2" fillId="9" borderId="39" xfId="0" applyNumberFormat="1" applyFont="1" applyFill="1" applyBorder="1" applyAlignment="1" applyProtection="1"/>
    <xf numFmtId="3" fontId="2" fillId="6" borderId="72" xfId="0" applyNumberFormat="1" applyFont="1" applyFill="1" applyBorder="1" applyAlignment="1" applyProtection="1">
      <protection locked="0"/>
    </xf>
    <xf numFmtId="3" fontId="2" fillId="6" borderId="73" xfId="0" applyNumberFormat="1" applyFont="1" applyFill="1" applyBorder="1" applyAlignment="1" applyProtection="1">
      <protection locked="0"/>
    </xf>
    <xf numFmtId="3" fontId="2" fillId="9" borderId="65" xfId="0" applyNumberFormat="1" applyFont="1" applyFill="1" applyBorder="1" applyAlignment="1" applyProtection="1"/>
    <xf numFmtId="3" fontId="2" fillId="13" borderId="23" xfId="0" applyNumberFormat="1" applyFont="1" applyFill="1" applyBorder="1" applyAlignment="1" applyProtection="1"/>
    <xf numFmtId="3" fontId="2" fillId="0" borderId="52" xfId="0" applyNumberFormat="1" applyFont="1" applyFill="1" applyBorder="1" applyAlignment="1" applyProtection="1"/>
    <xf numFmtId="3" fontId="2" fillId="13" borderId="65" xfId="0" applyNumberFormat="1" applyFont="1" applyFill="1" applyBorder="1" applyAlignment="1" applyProtection="1"/>
    <xf numFmtId="3" fontId="2" fillId="13" borderId="73" xfId="0" applyNumberFormat="1" applyFont="1" applyFill="1" applyBorder="1" applyAlignment="1" applyProtection="1"/>
    <xf numFmtId="0" fontId="2" fillId="0" borderId="18" xfId="0" applyFont="1" applyFill="1" applyBorder="1" applyAlignment="1">
      <alignment wrapText="1"/>
    </xf>
    <xf numFmtId="3" fontId="2" fillId="14" borderId="50" xfId="0" applyNumberFormat="1" applyFont="1" applyFill="1" applyBorder="1" applyAlignment="1" applyProtection="1"/>
    <xf numFmtId="0" fontId="2" fillId="0" borderId="43" xfId="0" applyFont="1" applyFill="1" applyBorder="1" applyAlignment="1">
      <alignment wrapText="1"/>
    </xf>
    <xf numFmtId="3" fontId="2" fillId="14" borderId="68" xfId="0" applyNumberFormat="1" applyFont="1" applyFill="1" applyBorder="1" applyAlignment="1" applyProtection="1"/>
    <xf numFmtId="0" fontId="2" fillId="0" borderId="34" xfId="0" applyFont="1" applyFill="1" applyBorder="1" applyAlignment="1">
      <alignment wrapText="1"/>
    </xf>
    <xf numFmtId="3" fontId="2" fillId="9" borderId="35" xfId="0" applyNumberFormat="1" applyFont="1" applyFill="1" applyBorder="1" applyAlignment="1" applyProtection="1"/>
    <xf numFmtId="3" fontId="2" fillId="14" borderId="37" xfId="0" applyNumberFormat="1" applyFont="1" applyFill="1" applyBorder="1" applyAlignment="1" applyProtection="1"/>
    <xf numFmtId="0" fontId="2" fillId="0" borderId="18" xfId="0" applyFont="1" applyFill="1" applyBorder="1" applyAlignment="1">
      <alignment horizontal="left" vertical="center" wrapText="1"/>
    </xf>
    <xf numFmtId="3" fontId="2" fillId="9" borderId="19" xfId="0" applyNumberFormat="1" applyFont="1" applyFill="1" applyBorder="1" applyAlignment="1" applyProtection="1"/>
    <xf numFmtId="3" fontId="2" fillId="14" borderId="20" xfId="0" applyNumberFormat="1" applyFont="1" applyFill="1" applyBorder="1" applyAlignment="1" applyProtection="1"/>
    <xf numFmtId="3" fontId="2" fillId="13" borderId="18" xfId="0" applyNumberFormat="1" applyFont="1" applyFill="1" applyBorder="1" applyAlignment="1" applyProtection="1"/>
    <xf numFmtId="3" fontId="2" fillId="13" borderId="34" xfId="0" applyNumberFormat="1" applyFont="1" applyFill="1" applyBorder="1" applyAlignment="1" applyProtection="1"/>
    <xf numFmtId="0" fontId="4" fillId="3" borderId="0" xfId="0" applyNumberFormat="1" applyFont="1" applyFill="1" applyBorder="1" applyAlignment="1" applyProtection="1">
      <alignment horizontal="left"/>
    </xf>
    <xf numFmtId="41" fontId="4" fillId="3" borderId="0" xfId="0" applyNumberFormat="1" applyFont="1" applyFill="1" applyBorder="1" applyAlignment="1" applyProtection="1"/>
    <xf numFmtId="0" fontId="2" fillId="0" borderId="1" xfId="0" applyNumberFormat="1" applyFont="1" applyFill="1" applyBorder="1" applyAlignment="1" applyProtection="1">
      <alignment horizontal="center" vertical="center" wrapText="1"/>
    </xf>
    <xf numFmtId="0" fontId="2" fillId="0" borderId="56" xfId="0" applyNumberFormat="1" applyFont="1" applyFill="1" applyBorder="1" applyAlignment="1" applyProtection="1">
      <alignment horizontal="center" vertical="center" wrapText="1"/>
    </xf>
    <xf numFmtId="0" fontId="2" fillId="0" borderId="7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8" fillId="2" borderId="0" xfId="0" applyFont="1" applyFill="1"/>
    <xf numFmtId="0" fontId="8" fillId="0" borderId="0" xfId="0" applyFont="1" applyFill="1"/>
    <xf numFmtId="3" fontId="2" fillId="9" borderId="45" xfId="0" applyNumberFormat="1" applyFont="1" applyFill="1" applyBorder="1" applyAlignment="1" applyProtection="1"/>
    <xf numFmtId="3" fontId="2" fillId="9" borderId="46" xfId="0" applyNumberFormat="1" applyFont="1" applyFill="1" applyBorder="1" applyAlignment="1" applyProtection="1"/>
    <xf numFmtId="3" fontId="2" fillId="9" borderId="33" xfId="0" applyNumberFormat="1" applyFont="1" applyFill="1" applyBorder="1" applyAlignment="1" applyProtection="1"/>
    <xf numFmtId="0" fontId="10" fillId="0" borderId="0" xfId="0" applyFont="1"/>
    <xf numFmtId="3" fontId="2" fillId="3" borderId="43" xfId="0" applyNumberFormat="1" applyFont="1" applyFill="1" applyBorder="1" applyAlignment="1" applyProtection="1"/>
    <xf numFmtId="0" fontId="3" fillId="0" borderId="0" xfId="0" applyNumberFormat="1" applyFont="1" applyFill="1" applyBorder="1" applyAlignment="1" applyProtection="1"/>
    <xf numFmtId="3" fontId="2" fillId="9" borderId="22" xfId="0" applyNumberFormat="1" applyFont="1" applyFill="1" applyBorder="1" applyAlignment="1" applyProtection="1"/>
    <xf numFmtId="3" fontId="2" fillId="9" borderId="49" xfId="0" applyNumberFormat="1" applyFont="1" applyFill="1" applyBorder="1" applyAlignment="1" applyProtection="1"/>
    <xf numFmtId="3" fontId="2" fillId="9" borderId="50" xfId="0" applyNumberFormat="1" applyFont="1" applyFill="1" applyBorder="1" applyAlignment="1" applyProtection="1"/>
    <xf numFmtId="3" fontId="2" fillId="3" borderId="76" xfId="0" applyNumberFormat="1" applyFont="1" applyFill="1" applyBorder="1" applyAlignment="1" applyProtection="1"/>
    <xf numFmtId="3" fontId="2" fillId="3" borderId="77" xfId="0" applyNumberFormat="1" applyFont="1" applyFill="1" applyBorder="1" applyAlignment="1" applyProtection="1"/>
    <xf numFmtId="3" fontId="2" fillId="3" borderId="78" xfId="0" applyNumberFormat="1" applyFont="1" applyFill="1" applyBorder="1" applyAlignment="1" applyProtection="1"/>
    <xf numFmtId="3" fontId="2" fillId="3" borderId="79" xfId="0" applyNumberFormat="1" applyFont="1" applyFill="1" applyBorder="1" applyAlignment="1" applyProtection="1"/>
    <xf numFmtId="3" fontId="2" fillId="3" borderId="30" xfId="0" applyNumberFormat="1" applyFont="1" applyFill="1" applyBorder="1" applyAlignment="1" applyProtection="1"/>
    <xf numFmtId="3" fontId="2" fillId="3" borderId="28" xfId="0" applyNumberFormat="1" applyFont="1" applyFill="1" applyBorder="1" applyAlignment="1" applyProtection="1"/>
    <xf numFmtId="3" fontId="2" fillId="3" borderId="31" xfId="0" applyNumberFormat="1" applyFont="1" applyFill="1" applyBorder="1" applyAlignment="1" applyProtection="1"/>
    <xf numFmtId="3" fontId="2" fillId="3" borderId="38" xfId="0" applyNumberFormat="1" applyFont="1" applyFill="1" applyBorder="1" applyAlignment="1" applyProtection="1"/>
    <xf numFmtId="3" fontId="2" fillId="3" borderId="36" xfId="0" applyNumberFormat="1" applyFont="1" applyFill="1" applyBorder="1" applyAlignment="1" applyProtection="1"/>
    <xf numFmtId="3" fontId="2" fillId="3" borderId="39" xfId="0" applyNumberFormat="1" applyFont="1" applyFill="1" applyBorder="1" applyAlignment="1" applyProtection="1"/>
    <xf numFmtId="3" fontId="2" fillId="0" borderId="34" xfId="0" applyNumberFormat="1" applyFont="1" applyBorder="1" applyAlignment="1" applyProtection="1"/>
    <xf numFmtId="0" fontId="5" fillId="0" borderId="0" xfId="0" applyNumberFormat="1" applyFont="1" applyFill="1" applyAlignment="1" applyProtection="1"/>
    <xf numFmtId="0" fontId="5" fillId="0" borderId="0" xfId="0" applyNumberFormat="1" applyFont="1" applyFill="1" applyBorder="1" applyAlignment="1" applyProtection="1">
      <alignment horizontal="center"/>
    </xf>
    <xf numFmtId="0" fontId="5" fillId="3" borderId="0" xfId="0" applyNumberFormat="1" applyFont="1" applyFill="1" applyBorder="1" applyAlignment="1" applyProtection="1">
      <alignment horizontal="center"/>
    </xf>
    <xf numFmtId="0" fontId="2" fillId="0" borderId="0" xfId="0" applyNumberFormat="1" applyFont="1" applyFill="1" applyBorder="1" applyAlignment="1" applyProtection="1"/>
    <xf numFmtId="0" fontId="4" fillId="0" borderId="0" xfId="0" applyNumberFormat="1" applyFont="1" applyFill="1" applyBorder="1" applyAlignment="1" applyProtection="1"/>
    <xf numFmtId="0" fontId="3" fillId="2" borderId="0" xfId="0" applyNumberFormat="1" applyFont="1" applyFill="1" applyBorder="1" applyAlignment="1" applyProtection="1">
      <protection hidden="1"/>
    </xf>
    <xf numFmtId="0" fontId="1" fillId="0" borderId="8" xfId="0" applyNumberFormat="1" applyFont="1" applyFill="1" applyBorder="1" applyAlignment="1" applyProtection="1">
      <alignment vertical="center"/>
    </xf>
    <xf numFmtId="165" fontId="3" fillId="6" borderId="17" xfId="0" applyNumberFormat="1" applyFont="1" applyFill="1" applyBorder="1" applyAlignment="1" applyProtection="1">
      <protection locked="0"/>
    </xf>
    <xf numFmtId="165" fontId="3" fillId="6" borderId="18" xfId="0" applyNumberFormat="1" applyFont="1" applyFill="1" applyBorder="1" applyAlignment="1" applyProtection="1">
      <protection locked="0"/>
    </xf>
    <xf numFmtId="165" fontId="3" fillId="0" borderId="8" xfId="0" applyNumberFormat="1" applyFont="1" applyFill="1" applyBorder="1" applyAlignment="1" applyProtection="1">
      <alignment vertical="center"/>
    </xf>
    <xf numFmtId="165" fontId="2" fillId="0" borderId="0" xfId="0" applyNumberFormat="1" applyFont="1" applyFill="1" applyBorder="1" applyAlignment="1" applyProtection="1"/>
    <xf numFmtId="0" fontId="3" fillId="0" borderId="18" xfId="0" applyFont="1" applyBorder="1"/>
    <xf numFmtId="165" fontId="3" fillId="13" borderId="17" xfId="0" applyNumberFormat="1" applyFont="1" applyFill="1" applyBorder="1" applyAlignment="1" applyProtection="1"/>
    <xf numFmtId="165" fontId="3" fillId="13" borderId="18" xfId="0" applyNumberFormat="1" applyFont="1" applyFill="1" applyBorder="1" applyAlignment="1" applyProtection="1"/>
    <xf numFmtId="0" fontId="3" fillId="0" borderId="26" xfId="0" applyFont="1" applyBorder="1"/>
    <xf numFmtId="165" fontId="3" fillId="13" borderId="25" xfId="0" applyNumberFormat="1" applyFont="1" applyFill="1" applyBorder="1" applyAlignment="1" applyProtection="1"/>
    <xf numFmtId="165" fontId="3" fillId="13" borderId="26" xfId="0" applyNumberFormat="1" applyFont="1" applyFill="1" applyBorder="1" applyAlignment="1" applyProtection="1"/>
    <xf numFmtId="165" fontId="3" fillId="6" borderId="25" xfId="0" applyNumberFormat="1" applyFont="1" applyFill="1" applyBorder="1" applyAlignment="1" applyProtection="1">
      <protection locked="0"/>
    </xf>
    <xf numFmtId="165" fontId="3" fillId="6" borderId="26" xfId="0" applyNumberFormat="1" applyFont="1" applyFill="1" applyBorder="1" applyAlignment="1" applyProtection="1">
      <protection locked="0"/>
    </xf>
    <xf numFmtId="0" fontId="3" fillId="0" borderId="34" xfId="0" applyFont="1" applyBorder="1"/>
    <xf numFmtId="165" fontId="3" fillId="13" borderId="32" xfId="0" applyNumberFormat="1" applyFont="1" applyFill="1" applyBorder="1" applyAlignment="1" applyProtection="1"/>
    <xf numFmtId="165" fontId="3" fillId="13" borderId="34" xfId="0" applyNumberFormat="1" applyFont="1" applyFill="1" applyBorder="1" applyAlignment="1" applyProtection="1"/>
    <xf numFmtId="165" fontId="3" fillId="6" borderId="32" xfId="0" applyNumberFormat="1" applyFont="1" applyFill="1" applyBorder="1" applyAlignment="1" applyProtection="1">
      <protection locked="0"/>
    </xf>
    <xf numFmtId="165" fontId="3" fillId="6" borderId="34" xfId="0" applyNumberFormat="1" applyFont="1" applyFill="1" applyBorder="1" applyAlignment="1" applyProtection="1">
      <protection locked="0"/>
    </xf>
    <xf numFmtId="0" fontId="2" fillId="0" borderId="0" xfId="0" applyNumberFormat="1" applyFont="1" applyFill="1" applyBorder="1" applyAlignment="1" applyProtection="1">
      <protection hidden="1"/>
    </xf>
    <xf numFmtId="0" fontId="2" fillId="2" borderId="0" xfId="0" applyNumberFormat="1" applyFont="1" applyFill="1" applyBorder="1" applyAlignment="1" applyProtection="1">
      <protection hidden="1"/>
    </xf>
    <xf numFmtId="3" fontId="2" fillId="6" borderId="80" xfId="0" applyNumberFormat="1" applyFont="1" applyFill="1" applyBorder="1" applyAlignment="1" applyProtection="1">
      <protection locked="0"/>
    </xf>
    <xf numFmtId="3" fontId="2" fillId="3" borderId="12" xfId="0" applyNumberFormat="1" applyFont="1" applyFill="1" applyBorder="1" applyAlignment="1" applyProtection="1"/>
    <xf numFmtId="0" fontId="3" fillId="15" borderId="0" xfId="0" applyNumberFormat="1" applyFont="1" applyFill="1" applyBorder="1" applyAlignment="1" applyProtection="1">
      <protection hidden="1"/>
    </xf>
    <xf numFmtId="0" fontId="3" fillId="16" borderId="0" xfId="0" applyNumberFormat="1" applyFont="1" applyFill="1" applyBorder="1" applyAlignment="1" applyProtection="1"/>
    <xf numFmtId="0" fontId="4" fillId="3" borderId="0" xfId="0" applyNumberFormat="1" applyFont="1" applyFill="1" applyBorder="1" applyAlignment="1" applyProtection="1"/>
    <xf numFmtId="3" fontId="2" fillId="6" borderId="58" xfId="0" applyNumberFormat="1" applyFont="1" applyFill="1" applyBorder="1" applyAlignment="1" applyProtection="1">
      <protection locked="0"/>
    </xf>
    <xf numFmtId="0" fontId="4" fillId="0" borderId="0" xfId="0" applyNumberFormat="1" applyFont="1" applyFill="1" applyAlignment="1" applyProtection="1"/>
    <xf numFmtId="0" fontId="3" fillId="16" borderId="0" xfId="0" applyNumberFormat="1" applyFont="1" applyFill="1" applyBorder="1" applyAlignment="1" applyProtection="1">
      <protection hidden="1"/>
    </xf>
    <xf numFmtId="0" fontId="2" fillId="0" borderId="5"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3" fontId="11" fillId="3" borderId="26" xfId="0" applyNumberFormat="1" applyFont="1" applyFill="1" applyBorder="1" applyAlignment="1" applyProtection="1"/>
    <xf numFmtId="3" fontId="11" fillId="6" borderId="30" xfId="0" applyNumberFormat="1" applyFont="1" applyFill="1" applyBorder="1" applyAlignment="1" applyProtection="1">
      <protection locked="0"/>
    </xf>
    <xf numFmtId="3" fontId="11" fillId="6" borderId="28" xfId="0" applyNumberFormat="1" applyFont="1" applyFill="1" applyBorder="1" applyAlignment="1" applyProtection="1">
      <protection locked="0"/>
    </xf>
    <xf numFmtId="3" fontId="11" fillId="6" borderId="31" xfId="0" applyNumberFormat="1" applyFont="1" applyFill="1" applyBorder="1" applyAlignment="1" applyProtection="1">
      <protection locked="0"/>
    </xf>
    <xf numFmtId="3" fontId="11" fillId="6" borderId="26" xfId="0" applyNumberFormat="1" applyFont="1" applyFill="1" applyBorder="1" applyAlignment="1" applyProtection="1">
      <protection locked="0"/>
    </xf>
    <xf numFmtId="3" fontId="11" fillId="6" borderId="46" xfId="0" applyNumberFormat="1" applyFont="1" applyFill="1" applyBorder="1" applyAlignment="1" applyProtection="1">
      <protection locked="0"/>
    </xf>
    <xf numFmtId="0" fontId="12" fillId="0" borderId="0" xfId="0" applyNumberFormat="1" applyFont="1" applyFill="1" applyAlignment="1" applyProtection="1">
      <alignment horizontal="left"/>
    </xf>
    <xf numFmtId="0" fontId="11" fillId="0" borderId="0" xfId="0" applyFont="1"/>
    <xf numFmtId="0" fontId="11" fillId="2" borderId="0" xfId="0" applyFont="1" applyFill="1"/>
    <xf numFmtId="0" fontId="11" fillId="0" borderId="0" xfId="0" applyFont="1" applyFill="1"/>
    <xf numFmtId="0" fontId="11" fillId="3" borderId="0" xfId="0" applyFont="1" applyFill="1" applyProtection="1"/>
    <xf numFmtId="0" fontId="11" fillId="4" borderId="0" xfId="0" applyFont="1" applyFill="1"/>
    <xf numFmtId="0" fontId="12" fillId="3" borderId="0" xfId="0" applyNumberFormat="1" applyFont="1" applyFill="1" applyAlignment="1" applyProtection="1">
      <alignment horizontal="left"/>
    </xf>
    <xf numFmtId="0" fontId="11" fillId="0" borderId="0" xfId="0" applyFont="1" applyBorder="1"/>
    <xf numFmtId="0" fontId="11" fillId="3" borderId="0" xfId="0" applyNumberFormat="1" applyFont="1" applyFill="1" applyAlignment="1" applyProtection="1"/>
    <xf numFmtId="0" fontId="12" fillId="3" borderId="0" xfId="0" applyNumberFormat="1" applyFont="1" applyFill="1" applyBorder="1" applyAlignment="1" applyProtection="1">
      <alignment horizontal="left"/>
    </xf>
    <xf numFmtId="0" fontId="11" fillId="3" borderId="0" xfId="0" applyNumberFormat="1" applyFont="1" applyFill="1" applyAlignment="1" applyProtection="1">
      <alignment horizontal="left" vertical="top"/>
    </xf>
    <xf numFmtId="0" fontId="11" fillId="3" borderId="0" xfId="0" applyNumberFormat="1" applyFont="1" applyFill="1" applyAlignment="1" applyProtection="1">
      <alignment vertical="top"/>
    </xf>
    <xf numFmtId="0" fontId="12" fillId="3" borderId="0" xfId="0" applyNumberFormat="1" applyFont="1" applyFill="1" applyAlignment="1" applyProtection="1">
      <alignment vertical="top"/>
    </xf>
    <xf numFmtId="0" fontId="12" fillId="3" borderId="0" xfId="0" applyNumberFormat="1" applyFont="1" applyFill="1" applyAlignment="1" applyProtection="1">
      <alignment horizontal="center" vertical="top"/>
    </xf>
    <xf numFmtId="0" fontId="11" fillId="0" borderId="0" xfId="0" applyNumberFormat="1" applyFont="1" applyFill="1" applyAlignment="1" applyProtection="1"/>
    <xf numFmtId="0" fontId="11" fillId="0" borderId="5" xfId="0" applyNumberFormat="1" applyFont="1" applyFill="1" applyBorder="1" applyAlignment="1" applyProtection="1">
      <alignment horizontal="center" vertical="center" wrapText="1"/>
    </xf>
    <xf numFmtId="0" fontId="11" fillId="0" borderId="13" xfId="0" applyNumberFormat="1" applyFont="1" applyFill="1" applyBorder="1" applyAlignment="1" applyProtection="1">
      <alignment horizontal="center" vertical="center" wrapText="1"/>
    </xf>
    <xf numFmtId="0" fontId="11" fillId="0" borderId="14" xfId="0" applyNumberFormat="1" applyFont="1" applyFill="1" applyBorder="1" applyAlignment="1" applyProtection="1">
      <alignment horizontal="center" vertical="center" wrapText="1"/>
    </xf>
    <xf numFmtId="0" fontId="11" fillId="0" borderId="15" xfId="0" applyNumberFormat="1" applyFont="1" applyFill="1" applyBorder="1" applyAlignment="1" applyProtection="1">
      <alignment horizontal="center" vertical="center" wrapText="1"/>
    </xf>
    <xf numFmtId="0" fontId="11" fillId="0" borderId="7" xfId="0" applyNumberFormat="1" applyFont="1" applyFill="1" applyBorder="1" applyAlignment="1" applyProtection="1">
      <alignment horizontal="center" vertical="center" wrapText="1"/>
    </xf>
    <xf numFmtId="3" fontId="11" fillId="0" borderId="18" xfId="0" applyNumberFormat="1" applyFont="1" applyFill="1" applyBorder="1" applyAlignment="1" applyProtection="1"/>
    <xf numFmtId="3" fontId="11" fillId="6" borderId="19" xfId="0" applyNumberFormat="1" applyFont="1" applyFill="1" applyBorder="1" applyAlignment="1" applyProtection="1">
      <protection locked="0"/>
    </xf>
    <xf numFmtId="3" fontId="11" fillId="6" borderId="20" xfId="0" applyNumberFormat="1" applyFont="1" applyFill="1" applyBorder="1" applyAlignment="1" applyProtection="1">
      <protection locked="0"/>
    </xf>
    <xf numFmtId="3" fontId="11" fillId="6" borderId="21" xfId="0" applyNumberFormat="1" applyFont="1" applyFill="1" applyBorder="1" applyAlignment="1" applyProtection="1">
      <protection locked="0"/>
    </xf>
    <xf numFmtId="3" fontId="11" fillId="6" borderId="22" xfId="0" applyNumberFormat="1" applyFont="1" applyFill="1" applyBorder="1" applyAlignment="1" applyProtection="1">
      <protection locked="0"/>
    </xf>
    <xf numFmtId="3" fontId="11" fillId="6" borderId="23" xfId="0" applyNumberFormat="1" applyFont="1" applyFill="1" applyBorder="1" applyAlignment="1" applyProtection="1">
      <protection locked="0"/>
    </xf>
    <xf numFmtId="3" fontId="11" fillId="6" borderId="17" xfId="0" applyNumberFormat="1" applyFont="1" applyFill="1" applyBorder="1" applyAlignment="1" applyProtection="1">
      <protection locked="0"/>
    </xf>
    <xf numFmtId="3" fontId="11" fillId="6" borderId="18" xfId="0" applyNumberFormat="1" applyFont="1" applyFill="1" applyBorder="1" applyAlignment="1" applyProtection="1">
      <protection locked="0"/>
    </xf>
    <xf numFmtId="0" fontId="11" fillId="0" borderId="0" xfId="0" applyFont="1" applyProtection="1"/>
    <xf numFmtId="0" fontId="11" fillId="7" borderId="0" xfId="0" applyFont="1" applyFill="1" applyProtection="1"/>
    <xf numFmtId="0" fontId="11" fillId="8" borderId="0" xfId="0" applyFont="1" applyFill="1" applyBorder="1" applyProtection="1"/>
    <xf numFmtId="3" fontId="12" fillId="6" borderId="28" xfId="0" applyNumberFormat="1" applyFont="1" applyFill="1" applyBorder="1" applyAlignment="1" applyProtection="1">
      <protection locked="0"/>
    </xf>
    <xf numFmtId="3" fontId="12" fillId="6" borderId="30" xfId="0" applyNumberFormat="1" applyFont="1" applyFill="1" applyBorder="1" applyAlignment="1" applyProtection="1">
      <protection locked="0"/>
    </xf>
    <xf numFmtId="3" fontId="12" fillId="6" borderId="31" xfId="0" applyNumberFormat="1" applyFont="1" applyFill="1" applyBorder="1" applyAlignment="1" applyProtection="1">
      <protection locked="0"/>
    </xf>
    <xf numFmtId="3" fontId="11" fillId="6" borderId="25" xfId="0" applyNumberFormat="1" applyFont="1" applyFill="1" applyBorder="1" applyAlignment="1" applyProtection="1">
      <protection locked="0"/>
    </xf>
    <xf numFmtId="3" fontId="11" fillId="0" borderId="26" xfId="0" applyNumberFormat="1" applyFont="1" applyFill="1" applyBorder="1" applyAlignment="1" applyProtection="1"/>
    <xf numFmtId="3" fontId="11" fillId="6" borderId="27" xfId="0" applyNumberFormat="1" applyFont="1" applyFill="1" applyBorder="1" applyAlignment="1" applyProtection="1">
      <protection locked="0"/>
    </xf>
    <xf numFmtId="3" fontId="11" fillId="6" borderId="29" xfId="0" applyNumberFormat="1" applyFont="1" applyFill="1" applyBorder="1" applyAlignment="1" applyProtection="1">
      <protection locked="0"/>
    </xf>
    <xf numFmtId="3" fontId="11" fillId="0" borderId="34" xfId="0" applyNumberFormat="1" applyFont="1" applyFill="1" applyBorder="1" applyAlignment="1" applyProtection="1"/>
    <xf numFmtId="3" fontId="11" fillId="6" borderId="35" xfId="0" applyNumberFormat="1" applyFont="1" applyFill="1" applyBorder="1" applyAlignment="1" applyProtection="1">
      <protection locked="0"/>
    </xf>
    <xf numFmtId="3" fontId="11" fillId="6" borderId="36" xfId="0" applyNumberFormat="1" applyFont="1" applyFill="1" applyBorder="1" applyAlignment="1" applyProtection="1">
      <protection locked="0"/>
    </xf>
    <xf numFmtId="3" fontId="11" fillId="6" borderId="37" xfId="0" applyNumberFormat="1" applyFont="1" applyFill="1" applyBorder="1" applyAlignment="1" applyProtection="1">
      <protection locked="0"/>
    </xf>
    <xf numFmtId="3" fontId="11" fillId="6" borderId="38" xfId="0" applyNumberFormat="1" applyFont="1" applyFill="1" applyBorder="1" applyAlignment="1" applyProtection="1">
      <protection locked="0"/>
    </xf>
    <xf numFmtId="3" fontId="11" fillId="6" borderId="39" xfId="0" applyNumberFormat="1" applyFont="1" applyFill="1" applyBorder="1" applyAlignment="1" applyProtection="1">
      <protection locked="0"/>
    </xf>
    <xf numFmtId="3" fontId="11" fillId="6" borderId="32" xfId="0" applyNumberFormat="1" applyFont="1" applyFill="1" applyBorder="1" applyAlignment="1" applyProtection="1">
      <protection locked="0"/>
    </xf>
    <xf numFmtId="3" fontId="11" fillId="6" borderId="34" xfId="0" applyNumberFormat="1" applyFont="1" applyFill="1" applyBorder="1" applyAlignment="1" applyProtection="1">
      <protection locked="0"/>
    </xf>
    <xf numFmtId="0" fontId="12" fillId="3" borderId="0" xfId="0" applyNumberFormat="1" applyFont="1" applyFill="1" applyBorder="1" applyAlignment="1" applyProtection="1"/>
    <xf numFmtId="0" fontId="11" fillId="3" borderId="0" xfId="0" applyNumberFormat="1" applyFont="1" applyFill="1" applyBorder="1" applyAlignment="1" applyProtection="1">
      <alignment horizontal="left" vertical="top"/>
    </xf>
    <xf numFmtId="0" fontId="11" fillId="3" borderId="0" xfId="0" applyNumberFormat="1" applyFont="1" applyFill="1" applyBorder="1" applyAlignment="1" applyProtection="1">
      <alignment vertical="top"/>
    </xf>
    <xf numFmtId="0" fontId="11" fillId="0" borderId="0" xfId="0" applyNumberFormat="1" applyFont="1" applyFill="1" applyBorder="1" applyAlignment="1" applyProtection="1">
      <protection hidden="1"/>
    </xf>
    <xf numFmtId="3" fontId="11" fillId="9" borderId="18" xfId="0" applyNumberFormat="1" applyFont="1" applyFill="1" applyBorder="1" applyAlignment="1" applyProtection="1"/>
    <xf numFmtId="0" fontId="11" fillId="8" borderId="0" xfId="0" applyFont="1" applyFill="1" applyProtection="1"/>
    <xf numFmtId="3" fontId="11" fillId="9" borderId="30" xfId="0" applyNumberFormat="1" applyFont="1" applyFill="1" applyBorder="1" applyAlignment="1" applyProtection="1"/>
    <xf numFmtId="3" fontId="11" fillId="9" borderId="27" xfId="0" applyNumberFormat="1" applyFont="1" applyFill="1" applyBorder="1" applyAlignment="1" applyProtection="1"/>
    <xf numFmtId="3" fontId="11" fillId="9" borderId="28" xfId="0" applyNumberFormat="1" applyFont="1" applyFill="1" applyBorder="1" applyAlignment="1" applyProtection="1"/>
    <xf numFmtId="3" fontId="11" fillId="9" borderId="26" xfId="0" applyNumberFormat="1" applyFont="1" applyFill="1" applyBorder="1" applyAlignment="1" applyProtection="1"/>
    <xf numFmtId="3" fontId="11" fillId="0" borderId="43" xfId="0" applyNumberFormat="1" applyFont="1" applyFill="1" applyBorder="1" applyAlignment="1" applyProtection="1"/>
    <xf numFmtId="3" fontId="11" fillId="9" borderId="34" xfId="0" applyNumberFormat="1" applyFont="1" applyFill="1" applyBorder="1" applyAlignment="1" applyProtection="1"/>
    <xf numFmtId="3" fontId="11" fillId="6" borderId="44" xfId="0" applyNumberFormat="1" applyFont="1" applyFill="1" applyBorder="1" applyAlignment="1" applyProtection="1">
      <protection locked="0"/>
    </xf>
    <xf numFmtId="3" fontId="11" fillId="6" borderId="43" xfId="0" applyNumberFormat="1" applyFont="1" applyFill="1" applyBorder="1" applyAlignment="1" applyProtection="1">
      <protection locked="0"/>
    </xf>
    <xf numFmtId="0" fontId="11" fillId="7" borderId="0" xfId="0" applyFont="1" applyFill="1" applyAlignment="1" applyProtection="1">
      <alignment wrapText="1"/>
    </xf>
    <xf numFmtId="3" fontId="11" fillId="10" borderId="26" xfId="0" applyNumberFormat="1" applyFont="1" applyFill="1" applyBorder="1" applyAlignment="1" applyProtection="1">
      <protection locked="0"/>
    </xf>
    <xf numFmtId="0" fontId="11" fillId="0" borderId="0" xfId="0" applyFont="1" applyFill="1" applyProtection="1"/>
    <xf numFmtId="3" fontId="11" fillId="10" borderId="27" xfId="0" applyNumberFormat="1" applyFont="1" applyFill="1" applyBorder="1" applyAlignment="1" applyProtection="1">
      <protection locked="0"/>
    </xf>
    <xf numFmtId="3" fontId="11" fillId="10" borderId="28" xfId="0" applyNumberFormat="1" applyFont="1" applyFill="1" applyBorder="1" applyAlignment="1" applyProtection="1">
      <protection locked="0"/>
    </xf>
    <xf numFmtId="3" fontId="11" fillId="10" borderId="31" xfId="0" applyNumberFormat="1" applyFont="1" applyFill="1" applyBorder="1" applyAlignment="1" applyProtection="1">
      <protection locked="0"/>
    </xf>
    <xf numFmtId="3" fontId="11" fillId="3" borderId="18" xfId="0" applyNumberFormat="1" applyFont="1" applyFill="1" applyBorder="1" applyAlignment="1" applyProtection="1"/>
    <xf numFmtId="3" fontId="11" fillId="6" borderId="45" xfId="0" applyNumberFormat="1" applyFont="1" applyFill="1" applyBorder="1" applyAlignment="1" applyProtection="1">
      <protection locked="0"/>
    </xf>
    <xf numFmtId="3" fontId="11" fillId="6" borderId="49" xfId="0" applyNumberFormat="1" applyFont="1" applyFill="1" applyBorder="1" applyAlignment="1" applyProtection="1">
      <protection locked="0"/>
    </xf>
    <xf numFmtId="3" fontId="11" fillId="6" borderId="50" xfId="0" applyNumberFormat="1" applyFont="1" applyFill="1" applyBorder="1" applyAlignment="1" applyProtection="1">
      <protection locked="0"/>
    </xf>
    <xf numFmtId="3" fontId="11" fillId="6" borderId="51" xfId="0" applyNumberFormat="1" applyFont="1" applyFill="1" applyBorder="1" applyAlignment="1" applyProtection="1">
      <protection locked="0"/>
    </xf>
    <xf numFmtId="3" fontId="11" fillId="6" borderId="52" xfId="0" applyNumberFormat="1" applyFont="1" applyFill="1" applyBorder="1" applyAlignment="1" applyProtection="1">
      <protection locked="0"/>
    </xf>
    <xf numFmtId="3" fontId="11" fillId="6" borderId="53" xfId="0" applyNumberFormat="1" applyFont="1" applyFill="1" applyBorder="1" applyAlignment="1" applyProtection="1">
      <protection locked="0"/>
    </xf>
    <xf numFmtId="3" fontId="11" fillId="0" borderId="4" xfId="0" applyNumberFormat="1" applyFont="1" applyFill="1" applyBorder="1" applyAlignment="1" applyProtection="1"/>
    <xf numFmtId="3" fontId="11" fillId="6" borderId="54" xfId="0" applyNumberFormat="1" applyFont="1" applyFill="1" applyBorder="1" applyAlignment="1" applyProtection="1">
      <protection locked="0"/>
    </xf>
    <xf numFmtId="3" fontId="11" fillId="6" borderId="55" xfId="0" applyNumberFormat="1" applyFont="1" applyFill="1" applyBorder="1" applyAlignment="1" applyProtection="1">
      <protection locked="0"/>
    </xf>
    <xf numFmtId="3" fontId="11" fillId="6" borderId="56" xfId="0" applyNumberFormat="1" applyFont="1" applyFill="1" applyBorder="1" applyAlignment="1" applyProtection="1">
      <protection locked="0"/>
    </xf>
    <xf numFmtId="3" fontId="11" fillId="6" borderId="57" xfId="0" applyNumberFormat="1" applyFont="1" applyFill="1" applyBorder="1" applyAlignment="1" applyProtection="1">
      <protection locked="0"/>
    </xf>
    <xf numFmtId="3" fontId="11" fillId="6" borderId="4" xfId="0" applyNumberFormat="1" applyFont="1" applyFill="1" applyBorder="1" applyAlignment="1" applyProtection="1">
      <protection locked="0"/>
    </xf>
    <xf numFmtId="3" fontId="11" fillId="6" borderId="3" xfId="0" applyNumberFormat="1" applyFont="1" applyFill="1" applyBorder="1" applyAlignment="1" applyProtection="1">
      <protection locked="0"/>
    </xf>
    <xf numFmtId="3" fontId="11" fillId="0" borderId="8" xfId="0" applyNumberFormat="1" applyFont="1" applyFill="1" applyBorder="1" applyAlignment="1" applyProtection="1"/>
    <xf numFmtId="0" fontId="12" fillId="3" borderId="0" xfId="0" applyNumberFormat="1" applyFont="1" applyFill="1" applyAlignment="1" applyProtection="1"/>
    <xf numFmtId="0" fontId="11" fillId="3" borderId="0" xfId="0" applyNumberFormat="1" applyFont="1" applyFill="1" applyAlignment="1" applyProtection="1">
      <alignment horizontal="left"/>
    </xf>
    <xf numFmtId="0" fontId="11" fillId="0" borderId="0" xfId="0" applyFont="1" applyFill="1" applyBorder="1" applyProtection="1"/>
    <xf numFmtId="3" fontId="11" fillId="0" borderId="45" xfId="0" applyNumberFormat="1" applyFont="1" applyFill="1" applyBorder="1" applyAlignment="1" applyProtection="1"/>
    <xf numFmtId="3" fontId="11" fillId="0" borderId="46" xfId="0" applyNumberFormat="1" applyFont="1" applyFill="1" applyBorder="1" applyAlignment="1" applyProtection="1"/>
    <xf numFmtId="3" fontId="11" fillId="0" borderId="48" xfId="0" applyNumberFormat="1" applyFont="1" applyFill="1" applyBorder="1" applyAlignment="1" applyProtection="1"/>
    <xf numFmtId="3" fontId="11" fillId="6" borderId="40" xfId="0" applyNumberFormat="1" applyFont="1" applyFill="1" applyBorder="1" applyAlignment="1" applyProtection="1">
      <protection locked="0"/>
    </xf>
    <xf numFmtId="3" fontId="11" fillId="6" borderId="59" xfId="0" applyNumberFormat="1" applyFont="1" applyFill="1" applyBorder="1" applyAlignment="1" applyProtection="1">
      <protection locked="0"/>
    </xf>
    <xf numFmtId="3" fontId="11" fillId="6" borderId="41" xfId="0" applyNumberFormat="1" applyFont="1" applyFill="1" applyBorder="1" applyAlignment="1" applyProtection="1">
      <protection locked="0"/>
    </xf>
    <xf numFmtId="3" fontId="11" fillId="6" borderId="60" xfId="0" applyNumberFormat="1" applyFont="1" applyFill="1" applyBorder="1" applyAlignment="1" applyProtection="1">
      <protection locked="0"/>
    </xf>
    <xf numFmtId="3" fontId="11" fillId="0" borderId="7" xfId="0" applyNumberFormat="1" applyFont="1" applyFill="1" applyBorder="1" applyAlignment="1" applyProtection="1"/>
    <xf numFmtId="3" fontId="11" fillId="0" borderId="15" xfId="0" applyNumberFormat="1" applyFont="1" applyFill="1" applyBorder="1" applyAlignment="1" applyProtection="1"/>
    <xf numFmtId="3" fontId="11" fillId="0" borderId="61" xfId="0" applyNumberFormat="1" applyFont="1" applyFill="1" applyBorder="1" applyAlignment="1" applyProtection="1"/>
    <xf numFmtId="3" fontId="11" fillId="0" borderId="13" xfId="0" applyNumberFormat="1" applyFont="1" applyFill="1" applyBorder="1" applyAlignment="1" applyProtection="1"/>
    <xf numFmtId="3" fontId="11" fillId="0" borderId="14" xfId="0" applyNumberFormat="1" applyFont="1" applyFill="1" applyBorder="1" applyAlignment="1" applyProtection="1"/>
    <xf numFmtId="3" fontId="11" fillId="0" borderId="5" xfId="0" applyNumberFormat="1" applyFont="1" applyFill="1" applyBorder="1" applyAlignment="1" applyProtection="1"/>
    <xf numFmtId="3" fontId="11" fillId="0" borderId="3" xfId="0" applyNumberFormat="1" applyFont="1" applyFill="1" applyBorder="1" applyAlignment="1" applyProtection="1"/>
    <xf numFmtId="3" fontId="11" fillId="0" borderId="33" xfId="0" applyNumberFormat="1" applyFont="1" applyFill="1" applyBorder="1" applyAlignment="1" applyProtection="1"/>
    <xf numFmtId="3" fontId="11" fillId="6" borderId="33" xfId="0" applyNumberFormat="1" applyFont="1" applyFill="1" applyBorder="1" applyAlignment="1" applyProtection="1">
      <protection locked="0"/>
    </xf>
    <xf numFmtId="0" fontId="11" fillId="0" borderId="0" xfId="0" applyNumberFormat="1" applyFont="1" applyFill="1" applyAlignment="1" applyProtection="1">
      <alignment horizontal="left"/>
    </xf>
    <xf numFmtId="3" fontId="11" fillId="0" borderId="0" xfId="0" applyNumberFormat="1" applyFont="1" applyFill="1" applyAlignment="1" applyProtection="1"/>
    <xf numFmtId="3" fontId="11" fillId="0" borderId="10" xfId="0" applyNumberFormat="1" applyFont="1" applyFill="1" applyBorder="1" applyAlignment="1" applyProtection="1"/>
    <xf numFmtId="0" fontId="11" fillId="5" borderId="0" xfId="0" applyFont="1" applyFill="1" applyProtection="1"/>
    <xf numFmtId="49" fontId="11" fillId="3" borderId="18" xfId="0" applyNumberFormat="1" applyFont="1" applyFill="1" applyBorder="1" applyAlignment="1" applyProtection="1">
      <alignment horizontal="center" vertical="center"/>
    </xf>
    <xf numFmtId="0" fontId="11" fillId="0" borderId="26" xfId="0" applyNumberFormat="1" applyFont="1" applyFill="1" applyBorder="1" applyAlignment="1" applyProtection="1">
      <alignment horizontal="center" vertical="center"/>
    </xf>
    <xf numFmtId="0" fontId="11" fillId="0" borderId="43" xfId="0" applyNumberFormat="1" applyFont="1" applyFill="1" applyBorder="1" applyAlignment="1" applyProtection="1">
      <alignment horizontal="center" vertical="center"/>
    </xf>
    <xf numFmtId="3" fontId="11" fillId="6" borderId="42" xfId="0" applyNumberFormat="1" applyFont="1" applyFill="1" applyBorder="1" applyAlignment="1" applyProtection="1">
      <protection locked="0"/>
    </xf>
    <xf numFmtId="3" fontId="11" fillId="6" borderId="48" xfId="0" applyNumberFormat="1" applyFont="1" applyFill="1" applyBorder="1" applyAlignment="1" applyProtection="1">
      <protection locked="0"/>
    </xf>
    <xf numFmtId="0" fontId="11" fillId="3" borderId="8" xfId="0" applyNumberFormat="1" applyFont="1" applyFill="1" applyBorder="1" applyAlignment="1" applyProtection="1">
      <alignment horizontal="center" vertical="center"/>
    </xf>
    <xf numFmtId="3" fontId="11" fillId="0" borderId="64" xfId="0" applyNumberFormat="1" applyFont="1" applyFill="1" applyBorder="1" applyAlignment="1" applyProtection="1"/>
    <xf numFmtId="0" fontId="11" fillId="3" borderId="0" xfId="0" applyNumberFormat="1" applyFont="1" applyFill="1" applyBorder="1" applyAlignment="1" applyProtection="1">
      <alignment horizontal="left" vertical="center" wrapText="1"/>
    </xf>
    <xf numFmtId="41" fontId="11" fillId="3" borderId="0" xfId="0" applyNumberFormat="1" applyFont="1" applyFill="1" applyBorder="1" applyAlignment="1" applyProtection="1">
      <alignment horizontal="right"/>
    </xf>
    <xf numFmtId="41" fontId="11" fillId="3" borderId="0" xfId="0" applyNumberFormat="1" applyFont="1" applyFill="1" applyBorder="1" applyAlignment="1" applyProtection="1"/>
    <xf numFmtId="164" fontId="11" fillId="0" borderId="1" xfId="0" applyNumberFormat="1" applyFont="1" applyFill="1" applyBorder="1" applyAlignment="1" applyProtection="1">
      <alignment horizontal="center" vertical="center"/>
    </xf>
    <xf numFmtId="164" fontId="11" fillId="0" borderId="8" xfId="0" applyNumberFormat="1" applyFont="1" applyFill="1" applyBorder="1" applyAlignment="1" applyProtection="1">
      <alignment horizontal="center" vertical="center"/>
    </xf>
    <xf numFmtId="3" fontId="11" fillId="6" borderId="18" xfId="0" applyNumberFormat="1" applyFont="1" applyFill="1" applyBorder="1" applyAlignment="1" applyProtection="1">
      <alignment wrapText="1"/>
      <protection locked="0"/>
    </xf>
    <xf numFmtId="3" fontId="11" fillId="6" borderId="52" xfId="0" applyNumberFormat="1" applyFont="1" applyFill="1" applyBorder="1" applyAlignment="1" applyProtection="1">
      <alignment wrapText="1"/>
      <protection locked="0"/>
    </xf>
    <xf numFmtId="3" fontId="11" fillId="6" borderId="26" xfId="0" applyNumberFormat="1" applyFont="1" applyFill="1" applyBorder="1" applyAlignment="1" applyProtection="1">
      <alignment wrapText="1"/>
      <protection locked="0"/>
    </xf>
    <xf numFmtId="3" fontId="11" fillId="6" borderId="43" xfId="0" applyNumberFormat="1" applyFont="1" applyFill="1" applyBorder="1" applyAlignment="1" applyProtection="1">
      <alignment wrapText="1"/>
      <protection locked="0"/>
    </xf>
    <xf numFmtId="3" fontId="11" fillId="6" borderId="34" xfId="0" applyNumberFormat="1" applyFont="1" applyFill="1" applyBorder="1" applyAlignment="1" applyProtection="1">
      <alignment wrapText="1"/>
      <protection locked="0"/>
    </xf>
    <xf numFmtId="0" fontId="12" fillId="0" borderId="0" xfId="0" applyFont="1" applyFill="1" applyBorder="1" applyAlignment="1" applyProtection="1">
      <alignment horizontal="left"/>
    </xf>
    <xf numFmtId="0" fontId="11" fillId="0" borderId="0" xfId="0" applyFont="1" applyFill="1" applyBorder="1" applyAlignment="1" applyProtection="1">
      <alignment vertical="center"/>
    </xf>
    <xf numFmtId="0" fontId="11" fillId="0" borderId="8" xfId="0" applyFont="1" applyFill="1" applyBorder="1" applyAlignment="1" applyProtection="1">
      <alignment horizontal="center" vertical="center"/>
    </xf>
    <xf numFmtId="0" fontId="11" fillId="0" borderId="15"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3" fontId="11" fillId="0" borderId="24" xfId="0" applyNumberFormat="1" applyFont="1" applyFill="1" applyBorder="1" applyAlignment="1" applyProtection="1"/>
    <xf numFmtId="3" fontId="11" fillId="6" borderId="65" xfId="0" applyNumberFormat="1" applyFont="1" applyFill="1" applyBorder="1" applyAlignment="1" applyProtection="1">
      <protection locked="0"/>
    </xf>
    <xf numFmtId="0" fontId="11" fillId="0" borderId="0" xfId="0" applyFont="1" applyFill="1" applyAlignment="1" applyProtection="1">
      <alignment wrapText="1"/>
    </xf>
    <xf numFmtId="0" fontId="11" fillId="3" borderId="0" xfId="0" applyNumberFormat="1" applyFont="1" applyFill="1" applyBorder="1" applyAlignment="1" applyProtection="1">
      <alignment horizontal="left"/>
    </xf>
    <xf numFmtId="0" fontId="11" fillId="3" borderId="0" xfId="0" applyNumberFormat="1" applyFont="1" applyFill="1" applyBorder="1" applyAlignment="1" applyProtection="1"/>
    <xf numFmtId="3" fontId="11" fillId="6" borderId="24" xfId="0" applyNumberFormat="1" applyFont="1" applyFill="1" applyBorder="1" applyAlignment="1" applyProtection="1">
      <protection locked="0"/>
    </xf>
    <xf numFmtId="3" fontId="11" fillId="6" borderId="66" xfId="0" applyNumberFormat="1" applyFont="1" applyFill="1" applyBorder="1" applyAlignment="1" applyProtection="1">
      <protection locked="0"/>
    </xf>
    <xf numFmtId="3" fontId="11" fillId="9" borderId="31" xfId="0" applyNumberFormat="1" applyFont="1" applyFill="1" applyBorder="1" applyAlignment="1" applyProtection="1"/>
    <xf numFmtId="41" fontId="11" fillId="3" borderId="0" xfId="0" applyNumberFormat="1" applyFont="1" applyFill="1" applyBorder="1" applyAlignment="1" applyProtection="1">
      <alignment horizontal="left"/>
    </xf>
    <xf numFmtId="0" fontId="11" fillId="0" borderId="8" xfId="0" applyNumberFormat="1"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3" borderId="0" xfId="0" applyFont="1" applyFill="1" applyAlignment="1" applyProtection="1">
      <alignment wrapText="1"/>
    </xf>
    <xf numFmtId="0" fontId="11" fillId="2" borderId="0" xfId="0" applyNumberFormat="1" applyFont="1" applyFill="1" applyAlignment="1" applyProtection="1"/>
    <xf numFmtId="0" fontId="11" fillId="11" borderId="0" xfId="0" applyFont="1" applyFill="1" applyProtection="1"/>
    <xf numFmtId="0" fontId="11" fillId="12" borderId="0" xfId="0" applyFont="1" applyFill="1" applyBorder="1" applyProtection="1"/>
    <xf numFmtId="0" fontId="11" fillId="12" borderId="0" xfId="0" applyFont="1" applyFill="1" applyProtection="1"/>
    <xf numFmtId="0" fontId="11" fillId="4" borderId="0" xfId="0" applyNumberFormat="1" applyFont="1" applyFill="1" applyAlignment="1" applyProtection="1"/>
    <xf numFmtId="3" fontId="11" fillId="3" borderId="52" xfId="0" applyNumberFormat="1" applyFont="1" applyFill="1" applyBorder="1" applyAlignment="1" applyProtection="1"/>
    <xf numFmtId="3" fontId="11" fillId="3" borderId="34" xfId="0" applyNumberFormat="1" applyFont="1" applyFill="1" applyBorder="1" applyAlignment="1" applyProtection="1"/>
    <xf numFmtId="3" fontId="11" fillId="9" borderId="41" xfId="0" applyNumberFormat="1" applyFont="1" applyFill="1" applyBorder="1" applyAlignment="1" applyProtection="1"/>
    <xf numFmtId="3" fontId="11" fillId="3" borderId="26" xfId="0" applyNumberFormat="1" applyFont="1" applyFill="1" applyBorder="1" applyAlignment="1" applyProtection="1">
      <alignment horizontal="right" vertical="center"/>
    </xf>
    <xf numFmtId="3" fontId="11" fillId="3" borderId="34" xfId="0" applyNumberFormat="1" applyFont="1" applyFill="1" applyBorder="1" applyAlignment="1" applyProtection="1">
      <alignment horizontal="right" vertical="center"/>
    </xf>
    <xf numFmtId="3" fontId="11" fillId="6" borderId="68" xfId="0" applyNumberFormat="1" applyFont="1" applyFill="1" applyBorder="1" applyAlignment="1" applyProtection="1">
      <protection locked="0"/>
    </xf>
    <xf numFmtId="3" fontId="11" fillId="6" borderId="69" xfId="0" applyNumberFormat="1" applyFont="1" applyFill="1" applyBorder="1" applyAlignment="1" applyProtection="1">
      <protection locked="0"/>
    </xf>
    <xf numFmtId="3" fontId="11" fillId="6" borderId="70" xfId="0" applyNumberFormat="1" applyFont="1" applyFill="1" applyBorder="1" applyAlignment="1" applyProtection="1">
      <protection locked="0"/>
    </xf>
    <xf numFmtId="0" fontId="11" fillId="0" borderId="8" xfId="0" applyFont="1" applyBorder="1" applyAlignment="1" applyProtection="1">
      <alignment horizontal="left" vertical="center"/>
    </xf>
    <xf numFmtId="3" fontId="11" fillId="0" borderId="8" xfId="0" applyNumberFormat="1" applyFont="1" applyFill="1" applyBorder="1" applyAlignment="1" applyProtection="1">
      <alignment horizontal="right" vertical="center"/>
    </xf>
    <xf numFmtId="3" fontId="11" fillId="9" borderId="8" xfId="0" applyNumberFormat="1" applyFont="1" applyFill="1" applyBorder="1" applyAlignment="1" applyProtection="1"/>
    <xf numFmtId="0" fontId="11" fillId="0" borderId="52" xfId="0" applyFont="1" applyBorder="1" applyAlignment="1" applyProtection="1">
      <alignment horizontal="left" vertical="center"/>
    </xf>
    <xf numFmtId="3" fontId="11" fillId="3" borderId="18" xfId="0" applyNumberFormat="1" applyFont="1" applyFill="1" applyBorder="1" applyAlignment="1" applyProtection="1">
      <alignment horizontal="right" vertical="center"/>
    </xf>
    <xf numFmtId="3" fontId="11" fillId="9" borderId="68" xfId="0" applyNumberFormat="1" applyFont="1" applyFill="1" applyBorder="1" applyAlignment="1" applyProtection="1"/>
    <xf numFmtId="0" fontId="11" fillId="0" borderId="26" xfId="0" applyFont="1" applyBorder="1" applyAlignment="1" applyProtection="1">
      <alignment horizontal="left" vertical="center"/>
    </xf>
    <xf numFmtId="0" fontId="11" fillId="0" borderId="26" xfId="0" applyFont="1" applyFill="1" applyBorder="1" applyAlignment="1" applyProtection="1">
      <alignment horizontal="left" vertical="center"/>
    </xf>
    <xf numFmtId="0" fontId="11" fillId="0" borderId="43" xfId="0" applyFont="1" applyFill="1" applyBorder="1"/>
    <xf numFmtId="0" fontId="11" fillId="0" borderId="18" xfId="0" applyFont="1" applyBorder="1" applyAlignment="1" applyProtection="1">
      <alignment horizontal="left" vertical="center"/>
    </xf>
    <xf numFmtId="3" fontId="11" fillId="9" borderId="54" xfId="0" applyNumberFormat="1" applyFont="1" applyFill="1" applyBorder="1" applyAlignment="1" applyProtection="1"/>
    <xf numFmtId="3" fontId="11" fillId="9" borderId="56" xfId="0" applyNumberFormat="1" applyFont="1" applyFill="1" applyBorder="1" applyAlignment="1" applyProtection="1"/>
    <xf numFmtId="3" fontId="11" fillId="9" borderId="20" xfId="0" applyNumberFormat="1" applyFont="1" applyFill="1" applyBorder="1" applyAlignment="1" applyProtection="1"/>
    <xf numFmtId="3" fontId="11" fillId="9" borderId="23" xfId="0" applyNumberFormat="1" applyFont="1" applyFill="1" applyBorder="1" applyAlignment="1" applyProtection="1"/>
    <xf numFmtId="0" fontId="11" fillId="0" borderId="43" xfId="0" applyFont="1" applyBorder="1" applyAlignment="1" applyProtection="1">
      <alignment horizontal="left" vertical="center"/>
    </xf>
    <xf numFmtId="3" fontId="11" fillId="9" borderId="40" xfId="0" applyNumberFormat="1" applyFont="1" applyFill="1" applyBorder="1" applyAlignment="1" applyProtection="1"/>
    <xf numFmtId="0" fontId="11" fillId="0" borderId="34" xfId="0" applyFont="1" applyBorder="1" applyAlignment="1" applyProtection="1">
      <alignment horizontal="left" vertical="center"/>
    </xf>
    <xf numFmtId="3" fontId="11" fillId="9" borderId="38" xfId="0" applyNumberFormat="1" applyFont="1" applyFill="1" applyBorder="1" applyAlignment="1" applyProtection="1"/>
    <xf numFmtId="3" fontId="11" fillId="9" borderId="36" xfId="0" applyNumberFormat="1" applyFont="1" applyFill="1" applyBorder="1" applyAlignment="1" applyProtection="1"/>
    <xf numFmtId="3" fontId="11" fillId="6" borderId="71" xfId="0" applyNumberFormat="1" applyFont="1" applyFill="1" applyBorder="1" applyAlignment="1" applyProtection="1">
      <protection locked="0"/>
    </xf>
    <xf numFmtId="3" fontId="11" fillId="9" borderId="39" xfId="0" applyNumberFormat="1" applyFont="1" applyFill="1" applyBorder="1" applyAlignment="1" applyProtection="1"/>
    <xf numFmtId="3" fontId="11" fillId="6" borderId="72" xfId="0" applyNumberFormat="1" applyFont="1" applyFill="1" applyBorder="1" applyAlignment="1" applyProtection="1">
      <protection locked="0"/>
    </xf>
    <xf numFmtId="3" fontId="11" fillId="6" borderId="73" xfId="0" applyNumberFormat="1" applyFont="1" applyFill="1" applyBorder="1" applyAlignment="1" applyProtection="1">
      <protection locked="0"/>
    </xf>
    <xf numFmtId="3" fontId="11" fillId="9" borderId="65" xfId="0" applyNumberFormat="1" applyFont="1" applyFill="1" applyBorder="1" applyAlignment="1" applyProtection="1"/>
    <xf numFmtId="3" fontId="11" fillId="13" borderId="23" xfId="0" applyNumberFormat="1" applyFont="1" applyFill="1" applyBorder="1" applyAlignment="1" applyProtection="1"/>
    <xf numFmtId="3" fontId="11" fillId="0" borderId="52" xfId="0" applyNumberFormat="1" applyFont="1" applyFill="1" applyBorder="1" applyAlignment="1" applyProtection="1"/>
    <xf numFmtId="3" fontId="11" fillId="13" borderId="65" xfId="0" applyNumberFormat="1" applyFont="1" applyFill="1" applyBorder="1" applyAlignment="1" applyProtection="1"/>
    <xf numFmtId="3" fontId="11" fillId="13" borderId="73" xfId="0" applyNumberFormat="1" applyFont="1" applyFill="1" applyBorder="1" applyAlignment="1" applyProtection="1"/>
    <xf numFmtId="0" fontId="11" fillId="0" borderId="18" xfId="0" applyFont="1" applyFill="1" applyBorder="1" applyAlignment="1">
      <alignment wrapText="1"/>
    </xf>
    <xf numFmtId="3" fontId="11" fillId="14" borderId="50" xfId="0" applyNumberFormat="1" applyFont="1" applyFill="1" applyBorder="1" applyAlignment="1" applyProtection="1"/>
    <xf numFmtId="0" fontId="11" fillId="0" borderId="43" xfId="0" applyFont="1" applyFill="1" applyBorder="1" applyAlignment="1">
      <alignment wrapText="1"/>
    </xf>
    <xf numFmtId="3" fontId="11" fillId="14" borderId="68" xfId="0" applyNumberFormat="1" applyFont="1" applyFill="1" applyBorder="1" applyAlignment="1" applyProtection="1"/>
    <xf numFmtId="0" fontId="11" fillId="0" borderId="34" xfId="0" applyFont="1" applyFill="1" applyBorder="1" applyAlignment="1">
      <alignment wrapText="1"/>
    </xf>
    <xf numFmtId="3" fontId="11" fillId="9" borderId="35" xfId="0" applyNumberFormat="1" applyFont="1" applyFill="1" applyBorder="1" applyAlignment="1" applyProtection="1"/>
    <xf numFmtId="3" fontId="11" fillId="14" borderId="37" xfId="0" applyNumberFormat="1" applyFont="1" applyFill="1" applyBorder="1" applyAlignment="1" applyProtection="1"/>
    <xf numFmtId="0" fontId="11" fillId="0" borderId="18" xfId="0" applyFont="1" applyFill="1" applyBorder="1" applyAlignment="1">
      <alignment horizontal="left" vertical="center" wrapText="1"/>
    </xf>
    <xf numFmtId="3" fontId="11" fillId="9" borderId="19" xfId="0" applyNumberFormat="1" applyFont="1" applyFill="1" applyBorder="1" applyAlignment="1" applyProtection="1"/>
    <xf numFmtId="3" fontId="11" fillId="14" borderId="20" xfId="0" applyNumberFormat="1" applyFont="1" applyFill="1" applyBorder="1" applyAlignment="1" applyProtection="1"/>
    <xf numFmtId="3" fontId="11" fillId="13" borderId="18" xfId="0" applyNumberFormat="1" applyFont="1" applyFill="1" applyBorder="1" applyAlignment="1" applyProtection="1"/>
    <xf numFmtId="3" fontId="11" fillId="13" borderId="34" xfId="0" applyNumberFormat="1" applyFont="1" applyFill="1" applyBorder="1" applyAlignment="1" applyProtection="1"/>
    <xf numFmtId="41" fontId="12" fillId="3" borderId="0" xfId="0" applyNumberFormat="1" applyFont="1" applyFill="1" applyBorder="1" applyAlignment="1" applyProtection="1"/>
    <xf numFmtId="0" fontId="11" fillId="0" borderId="1" xfId="0" applyNumberFormat="1" applyFont="1" applyFill="1" applyBorder="1" applyAlignment="1" applyProtection="1">
      <alignment horizontal="center" vertical="center" wrapText="1"/>
    </xf>
    <xf numFmtId="0" fontId="11" fillId="0" borderId="5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xf>
    <xf numFmtId="0" fontId="11" fillId="0" borderId="4" xfId="0" applyNumberFormat="1" applyFont="1" applyFill="1" applyBorder="1" applyAlignment="1" applyProtection="1">
      <alignment horizontal="center" vertical="center" wrapText="1"/>
    </xf>
    <xf numFmtId="0" fontId="11" fillId="0" borderId="3" xfId="0" applyNumberFormat="1" applyFont="1" applyFill="1" applyBorder="1" applyAlignment="1" applyProtection="1">
      <alignment horizontal="center" vertical="center" wrapText="1"/>
    </xf>
    <xf numFmtId="3" fontId="12" fillId="3" borderId="26" xfId="0" applyNumberFormat="1" applyFont="1" applyFill="1" applyBorder="1" applyAlignment="1" applyProtection="1"/>
    <xf numFmtId="3" fontId="12" fillId="6" borderId="26" xfId="0" applyNumberFormat="1" applyFont="1" applyFill="1" applyBorder="1" applyAlignment="1" applyProtection="1">
      <protection locked="0"/>
    </xf>
    <xf numFmtId="3" fontId="12" fillId="6" borderId="46" xfId="0" applyNumberFormat="1" applyFont="1" applyFill="1" applyBorder="1" applyAlignment="1" applyProtection="1">
      <protection locked="0"/>
    </xf>
    <xf numFmtId="3" fontId="11" fillId="9" borderId="45" xfId="0" applyNumberFormat="1" applyFont="1" applyFill="1" applyBorder="1" applyAlignment="1" applyProtection="1"/>
    <xf numFmtId="3" fontId="11" fillId="9" borderId="46" xfId="0" applyNumberFormat="1" applyFont="1" applyFill="1" applyBorder="1" applyAlignment="1" applyProtection="1"/>
    <xf numFmtId="3" fontId="11" fillId="9" borderId="33" xfId="0" applyNumberFormat="1" applyFont="1" applyFill="1" applyBorder="1" applyAlignment="1" applyProtection="1"/>
    <xf numFmtId="0" fontId="12" fillId="0" borderId="0" xfId="0" applyFont="1"/>
    <xf numFmtId="3" fontId="11" fillId="3" borderId="43" xfId="0" applyNumberFormat="1" applyFont="1" applyFill="1" applyBorder="1" applyAlignment="1" applyProtection="1"/>
    <xf numFmtId="0" fontId="11" fillId="0" borderId="0" xfId="0" applyNumberFormat="1" applyFont="1" applyFill="1" applyBorder="1" applyAlignment="1" applyProtection="1"/>
    <xf numFmtId="3" fontId="11" fillId="9" borderId="22" xfId="0" applyNumberFormat="1" applyFont="1" applyFill="1" applyBorder="1" applyAlignment="1" applyProtection="1"/>
    <xf numFmtId="3" fontId="11" fillId="9" borderId="49" xfId="0" applyNumberFormat="1" applyFont="1" applyFill="1" applyBorder="1" applyAlignment="1" applyProtection="1"/>
    <xf numFmtId="3" fontId="11" fillId="9" borderId="50" xfId="0" applyNumberFormat="1" applyFont="1" applyFill="1" applyBorder="1" applyAlignment="1" applyProtection="1"/>
    <xf numFmtId="3" fontId="11" fillId="3" borderId="76" xfId="0" applyNumberFormat="1" applyFont="1" applyFill="1" applyBorder="1" applyAlignment="1" applyProtection="1"/>
    <xf numFmtId="3" fontId="11" fillId="3" borderId="77" xfId="0" applyNumberFormat="1" applyFont="1" applyFill="1" applyBorder="1" applyAlignment="1" applyProtection="1"/>
    <xf numFmtId="3" fontId="11" fillId="3" borderId="78" xfId="0" applyNumberFormat="1" applyFont="1" applyFill="1" applyBorder="1" applyAlignment="1" applyProtection="1"/>
    <xf numFmtId="3" fontId="11" fillId="3" borderId="79" xfId="0" applyNumberFormat="1" applyFont="1" applyFill="1" applyBorder="1" applyAlignment="1" applyProtection="1"/>
    <xf numFmtId="3" fontId="11" fillId="3" borderId="30" xfId="0" applyNumberFormat="1" applyFont="1" applyFill="1" applyBorder="1" applyAlignment="1" applyProtection="1"/>
    <xf numFmtId="3" fontId="11" fillId="3" borderId="28" xfId="0" applyNumberFormat="1" applyFont="1" applyFill="1" applyBorder="1" applyAlignment="1" applyProtection="1"/>
    <xf numFmtId="3" fontId="11" fillId="3" borderId="31" xfId="0" applyNumberFormat="1" applyFont="1" applyFill="1" applyBorder="1" applyAlignment="1" applyProtection="1"/>
    <xf numFmtId="3" fontId="11" fillId="3" borderId="38" xfId="0" applyNumberFormat="1" applyFont="1" applyFill="1" applyBorder="1" applyAlignment="1" applyProtection="1"/>
    <xf numFmtId="3" fontId="11" fillId="3" borderId="36" xfId="0" applyNumberFormat="1" applyFont="1" applyFill="1" applyBorder="1" applyAlignment="1" applyProtection="1"/>
    <xf numFmtId="3" fontId="11" fillId="3" borderId="39" xfId="0" applyNumberFormat="1" applyFont="1" applyFill="1" applyBorder="1" applyAlignment="1" applyProtection="1"/>
    <xf numFmtId="3" fontId="11" fillId="0" borderId="34" xfId="0" applyNumberFormat="1" applyFont="1" applyBorder="1" applyAlignment="1" applyProtection="1"/>
    <xf numFmtId="0" fontId="12" fillId="0" borderId="0" xfId="0" applyNumberFormat="1" applyFont="1" applyFill="1" applyAlignment="1" applyProtection="1"/>
    <xf numFmtId="0" fontId="12" fillId="0" borderId="0" xfId="0" applyNumberFormat="1" applyFont="1" applyFill="1" applyBorder="1" applyAlignment="1" applyProtection="1">
      <alignment horizontal="center"/>
    </xf>
    <xf numFmtId="0" fontId="12" fillId="3" borderId="0" xfId="0" applyNumberFormat="1" applyFont="1" applyFill="1" applyBorder="1" applyAlignment="1" applyProtection="1">
      <alignment horizontal="center"/>
    </xf>
    <xf numFmtId="0" fontId="12" fillId="0" borderId="0" xfId="0" applyNumberFormat="1" applyFont="1" applyFill="1" applyBorder="1" applyAlignment="1" applyProtection="1"/>
    <xf numFmtId="0" fontId="11" fillId="2" borderId="0" xfId="0" applyNumberFormat="1" applyFont="1" applyFill="1" applyBorder="1" applyAlignment="1" applyProtection="1">
      <protection hidden="1"/>
    </xf>
    <xf numFmtId="0" fontId="12" fillId="0" borderId="8" xfId="0" applyNumberFormat="1" applyFont="1" applyFill="1" applyBorder="1" applyAlignment="1" applyProtection="1">
      <alignment vertical="center"/>
    </xf>
    <xf numFmtId="165" fontId="11" fillId="6" borderId="17" xfId="0" applyNumberFormat="1" applyFont="1" applyFill="1" applyBorder="1" applyAlignment="1" applyProtection="1">
      <protection locked="0"/>
    </xf>
    <xf numFmtId="165" fontId="11" fillId="6" borderId="18" xfId="0" applyNumberFormat="1" applyFont="1" applyFill="1" applyBorder="1" applyAlignment="1" applyProtection="1">
      <protection locked="0"/>
    </xf>
    <xf numFmtId="165" fontId="11" fillId="0" borderId="8" xfId="0" applyNumberFormat="1" applyFont="1" applyFill="1" applyBorder="1" applyAlignment="1" applyProtection="1">
      <alignment vertical="center"/>
    </xf>
    <xf numFmtId="165" fontId="11" fillId="0" borderId="0" xfId="0" applyNumberFormat="1" applyFont="1" applyFill="1" applyBorder="1" applyAlignment="1" applyProtection="1"/>
    <xf numFmtId="0" fontId="11" fillId="0" borderId="18" xfId="0" applyFont="1" applyBorder="1"/>
    <xf numFmtId="165" fontId="11" fillId="13" borderId="17" xfId="0" applyNumberFormat="1" applyFont="1" applyFill="1" applyBorder="1" applyAlignment="1" applyProtection="1"/>
    <xf numFmtId="165" fontId="11" fillId="13" borderId="18" xfId="0" applyNumberFormat="1" applyFont="1" applyFill="1" applyBorder="1" applyAlignment="1" applyProtection="1"/>
    <xf numFmtId="0" fontId="11" fillId="0" borderId="26" xfId="0" applyFont="1" applyBorder="1"/>
    <xf numFmtId="165" fontId="11" fillId="13" borderId="25" xfId="0" applyNumberFormat="1" applyFont="1" applyFill="1" applyBorder="1" applyAlignment="1" applyProtection="1"/>
    <xf numFmtId="165" fontId="11" fillId="13" borderId="26" xfId="0" applyNumberFormat="1" applyFont="1" applyFill="1" applyBorder="1" applyAlignment="1" applyProtection="1"/>
    <xf numFmtId="165" fontId="11" fillId="6" borderId="25" xfId="0" applyNumberFormat="1" applyFont="1" applyFill="1" applyBorder="1" applyAlignment="1" applyProtection="1">
      <protection locked="0"/>
    </xf>
    <xf numFmtId="165" fontId="11" fillId="6" borderId="26" xfId="0" applyNumberFormat="1" applyFont="1" applyFill="1" applyBorder="1" applyAlignment="1" applyProtection="1">
      <protection locked="0"/>
    </xf>
    <xf numFmtId="0" fontId="11" fillId="0" borderId="34" xfId="0" applyFont="1" applyBorder="1"/>
    <xf numFmtId="165" fontId="11" fillId="13" borderId="32" xfId="0" applyNumberFormat="1" applyFont="1" applyFill="1" applyBorder="1" applyAlignment="1" applyProtection="1"/>
    <xf numFmtId="165" fontId="11" fillId="13" borderId="34" xfId="0" applyNumberFormat="1" applyFont="1" applyFill="1" applyBorder="1" applyAlignment="1" applyProtection="1"/>
    <xf numFmtId="165" fontId="11" fillId="6" borderId="32" xfId="0" applyNumberFormat="1" applyFont="1" applyFill="1" applyBorder="1" applyAlignment="1" applyProtection="1">
      <protection locked="0"/>
    </xf>
    <xf numFmtId="165" fontId="11" fillId="6" borderId="34" xfId="0" applyNumberFormat="1" applyFont="1" applyFill="1" applyBorder="1" applyAlignment="1" applyProtection="1">
      <protection locked="0"/>
    </xf>
    <xf numFmtId="3" fontId="11" fillId="6" borderId="80" xfId="0" applyNumberFormat="1" applyFont="1" applyFill="1" applyBorder="1" applyAlignment="1" applyProtection="1">
      <protection locked="0"/>
    </xf>
    <xf numFmtId="3" fontId="11" fillId="3" borderId="12" xfId="0" applyNumberFormat="1" applyFont="1" applyFill="1" applyBorder="1" applyAlignment="1" applyProtection="1"/>
    <xf numFmtId="0" fontId="11" fillId="15" borderId="0" xfId="0" applyNumberFormat="1" applyFont="1" applyFill="1" applyBorder="1" applyAlignment="1" applyProtection="1">
      <protection hidden="1"/>
    </xf>
    <xf numFmtId="0" fontId="11" fillId="16" borderId="0" xfId="0" applyNumberFormat="1" applyFont="1" applyFill="1" applyBorder="1" applyAlignment="1" applyProtection="1"/>
    <xf numFmtId="3" fontId="11" fillId="6" borderId="16" xfId="0" applyNumberFormat="1" applyFont="1" applyFill="1" applyBorder="1" applyAlignment="1" applyProtection="1">
      <protection locked="0"/>
    </xf>
    <xf numFmtId="0" fontId="2" fillId="0" borderId="5"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3" borderId="24" xfId="0" applyNumberFormat="1" applyFont="1" applyFill="1" applyBorder="1" applyAlignment="1" applyProtection="1">
      <alignment horizontal="left" vertical="center" wrapText="1"/>
    </xf>
    <xf numFmtId="0" fontId="2" fillId="3" borderId="25" xfId="0" applyNumberFormat="1" applyFont="1" applyFill="1" applyBorder="1" applyAlignment="1" applyProtection="1">
      <alignment horizontal="left" vertical="center" wrapText="1"/>
    </xf>
    <xf numFmtId="0" fontId="2" fillId="3" borderId="46" xfId="0" applyNumberFormat="1" applyFont="1" applyFill="1" applyBorder="1" applyAlignment="1" applyProtection="1">
      <alignment horizontal="left" vertical="center" wrapText="1"/>
    </xf>
    <xf numFmtId="0" fontId="2" fillId="0" borderId="24"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left" vertical="center" wrapText="1"/>
    </xf>
    <xf numFmtId="0" fontId="2" fillId="0" borderId="46" xfId="0" applyNumberFormat="1" applyFont="1" applyFill="1" applyBorder="1" applyAlignment="1" applyProtection="1">
      <alignment horizontal="left"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left" vertical="center" wrapText="1"/>
    </xf>
    <xf numFmtId="0" fontId="2" fillId="0" borderId="17" xfId="0" applyNumberFormat="1" applyFont="1" applyFill="1" applyBorder="1" applyAlignment="1" applyProtection="1">
      <alignment horizontal="left" vertical="center" wrapText="1"/>
    </xf>
    <xf numFmtId="0" fontId="2" fillId="0" borderId="45" xfId="0" applyNumberFormat="1" applyFont="1" applyFill="1" applyBorder="1" applyAlignment="1" applyProtection="1">
      <alignment horizontal="left" vertical="center" wrapText="1"/>
    </xf>
    <xf numFmtId="0" fontId="3" fillId="0" borderId="4" xfId="0" applyNumberFormat="1" applyFont="1" applyFill="1" applyBorder="1" applyAlignment="1" applyProtection="1">
      <alignment horizontal="center" vertical="center" wrapText="1"/>
    </xf>
    <xf numFmtId="0" fontId="3" fillId="0" borderId="67" xfId="0" applyNumberFormat="1" applyFont="1" applyFill="1" applyBorder="1" applyAlignment="1" applyProtection="1">
      <alignment horizontal="center" vertical="center" wrapText="1"/>
    </xf>
    <xf numFmtId="0" fontId="3" fillId="0" borderId="12"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horizontal="center" wrapText="1"/>
    </xf>
    <xf numFmtId="0" fontId="4" fillId="3" borderId="2" xfId="0" applyNumberFormat="1" applyFont="1" applyFill="1" applyBorder="1" applyAlignment="1" applyProtection="1">
      <alignment horizontal="center" wrapText="1"/>
    </xf>
    <xf numFmtId="0" fontId="4" fillId="3" borderId="3" xfId="0" applyNumberFormat="1" applyFont="1" applyFill="1" applyBorder="1" applyAlignment="1" applyProtection="1">
      <alignment horizontal="center" wrapText="1"/>
    </xf>
    <xf numFmtId="0" fontId="4" fillId="3" borderId="9" xfId="0" applyNumberFormat="1" applyFont="1" applyFill="1" applyBorder="1" applyAlignment="1" applyProtection="1">
      <alignment horizontal="center" wrapText="1"/>
    </xf>
    <xf numFmtId="0" fontId="4" fillId="3" borderId="10" xfId="0" applyNumberFormat="1" applyFont="1" applyFill="1" applyBorder="1" applyAlignment="1" applyProtection="1">
      <alignment horizontal="center" wrapText="1"/>
    </xf>
    <xf numFmtId="0" fontId="4" fillId="3" borderId="11" xfId="0" applyNumberFormat="1" applyFont="1" applyFill="1" applyBorder="1" applyAlignment="1" applyProtection="1">
      <alignment horizontal="center" wrapText="1"/>
    </xf>
    <xf numFmtId="0" fontId="2" fillId="0" borderId="4" xfId="0" applyFont="1" applyFill="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3" borderId="49" xfId="0" applyNumberFormat="1" applyFont="1" applyFill="1" applyBorder="1" applyAlignment="1" applyProtection="1">
      <alignment horizontal="left" vertical="center" wrapText="1"/>
    </xf>
    <xf numFmtId="0" fontId="2" fillId="3" borderId="50" xfId="0" applyNumberFormat="1" applyFont="1" applyFill="1" applyBorder="1" applyAlignment="1" applyProtection="1">
      <alignment horizontal="left" vertical="center" wrapText="1"/>
    </xf>
    <xf numFmtId="0" fontId="2" fillId="3" borderId="51" xfId="0" applyNumberFormat="1" applyFont="1" applyFill="1" applyBorder="1" applyAlignment="1" applyProtection="1">
      <alignment horizontal="left" vertical="center" wrapText="1"/>
    </xf>
    <xf numFmtId="0" fontId="2" fillId="0" borderId="58" xfId="0" applyFont="1" applyBorder="1" applyAlignment="1" applyProtection="1">
      <alignment horizontal="left"/>
    </xf>
    <xf numFmtId="0" fontId="2" fillId="0" borderId="32" xfId="0" applyFont="1" applyBorder="1" applyAlignment="1" applyProtection="1">
      <alignment horizontal="left"/>
    </xf>
    <xf numFmtId="0" fontId="2" fillId="0" borderId="33" xfId="0" applyFont="1" applyBorder="1" applyAlignment="1" applyProtection="1">
      <alignment horizontal="left"/>
    </xf>
    <xf numFmtId="0" fontId="2" fillId="0" borderId="12" xfId="0" applyFont="1" applyFill="1" applyBorder="1" applyAlignment="1" applyProtection="1">
      <alignment horizontal="center" vertical="center" wrapText="1"/>
    </xf>
    <xf numFmtId="0" fontId="4" fillId="3" borderId="75" xfId="0" applyNumberFormat="1" applyFont="1" applyFill="1" applyBorder="1" applyAlignment="1" applyProtection="1">
      <alignment horizontal="center" vertical="center" wrapText="1"/>
    </xf>
    <xf numFmtId="0" fontId="4" fillId="3" borderId="67" xfId="0" applyNumberFormat="1" applyFont="1" applyFill="1" applyBorder="1" applyAlignment="1" applyProtection="1">
      <alignment horizontal="center" vertical="center" wrapText="1"/>
    </xf>
    <xf numFmtId="0" fontId="4" fillId="3" borderId="12" xfId="0" applyNumberFormat="1" applyFont="1" applyFill="1" applyBorder="1" applyAlignment="1" applyProtection="1">
      <alignment horizontal="center" vertical="center" wrapText="1"/>
    </xf>
    <xf numFmtId="0" fontId="2" fillId="3" borderId="76" xfId="0" applyNumberFormat="1" applyFont="1" applyFill="1" applyBorder="1" applyAlignment="1" applyProtection="1">
      <alignment horizontal="left" vertical="center" wrapText="1"/>
    </xf>
    <xf numFmtId="0" fontId="2" fillId="5" borderId="26" xfId="0" applyNumberFormat="1" applyFont="1" applyFill="1" applyBorder="1" applyAlignment="1" applyProtection="1">
      <alignment horizontal="left" vertical="center" wrapText="1"/>
    </xf>
    <xf numFmtId="0" fontId="2" fillId="3" borderId="34" xfId="0" applyNumberFormat="1" applyFont="1" applyFill="1" applyBorder="1" applyAlignment="1" applyProtection="1">
      <alignment horizontal="left" vertical="center" wrapText="1"/>
    </xf>
    <xf numFmtId="0" fontId="2" fillId="0" borderId="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10"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0" fontId="2" fillId="0" borderId="67" xfId="0" applyNumberFormat="1" applyFont="1" applyFill="1" applyBorder="1" applyAlignment="1" applyProtection="1">
      <alignment horizontal="center" vertical="center" wrapText="1"/>
    </xf>
    <xf numFmtId="0" fontId="2" fillId="3" borderId="5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center" vertical="center" wrapText="1"/>
    </xf>
    <xf numFmtId="0" fontId="2" fillId="3" borderId="63" xfId="0" applyNumberFormat="1" applyFont="1" applyFill="1" applyBorder="1" applyAlignment="1" applyProtection="1">
      <alignment horizontal="center" vertical="center" wrapText="1"/>
    </xf>
    <xf numFmtId="0" fontId="2" fillId="3" borderId="43" xfId="0" applyNumberFormat="1" applyFont="1" applyFill="1" applyBorder="1" applyAlignment="1" applyProtection="1">
      <alignment horizontal="left" vertical="center" wrapText="1"/>
    </xf>
    <xf numFmtId="0" fontId="2" fillId="5" borderId="18" xfId="0" applyNumberFormat="1" applyFont="1" applyFill="1" applyBorder="1" applyAlignment="1" applyProtection="1">
      <alignment horizontal="left" vertical="center" wrapText="1"/>
    </xf>
    <xf numFmtId="0" fontId="2" fillId="0" borderId="63" xfId="0" applyNumberFormat="1" applyFont="1" applyFill="1" applyBorder="1" applyAlignment="1" applyProtection="1">
      <alignment horizontal="center" vertical="center" wrapText="1"/>
    </xf>
    <xf numFmtId="0" fontId="2" fillId="5" borderId="4" xfId="0" applyNumberFormat="1" applyFont="1" applyFill="1" applyBorder="1" applyAlignment="1" applyProtection="1">
      <alignment horizontal="center" vertical="center"/>
    </xf>
    <xf numFmtId="0" fontId="2" fillId="5" borderId="12" xfId="0" applyNumberFormat="1" applyFont="1" applyFill="1" applyBorder="1" applyAlignment="1" applyProtection="1">
      <alignment horizontal="center" vertical="center"/>
    </xf>
    <xf numFmtId="0" fontId="2" fillId="0" borderId="22"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xf>
    <xf numFmtId="0" fontId="2" fillId="0" borderId="38" xfId="0" applyNumberFormat="1" applyFont="1" applyFill="1" applyBorder="1" applyAlignment="1" applyProtection="1">
      <alignment horizontal="left" vertical="center" wrapText="1"/>
    </xf>
    <xf numFmtId="0" fontId="2" fillId="0" borderId="36"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left" vertical="center" wrapText="1"/>
    </xf>
    <xf numFmtId="0" fontId="2" fillId="3" borderId="1" xfId="0" applyNumberFormat="1" applyFont="1" applyFill="1" applyBorder="1" applyAlignment="1" applyProtection="1">
      <alignment horizontal="center" vertical="center"/>
    </xf>
    <xf numFmtId="0" fontId="2" fillId="3" borderId="2" xfId="0" applyNumberFormat="1" applyFont="1" applyFill="1" applyBorder="1" applyAlignment="1" applyProtection="1">
      <alignment horizontal="center" vertical="center"/>
    </xf>
    <xf numFmtId="0" fontId="2" fillId="3" borderId="3" xfId="0" applyNumberFormat="1" applyFont="1" applyFill="1" applyBorder="1" applyAlignment="1" applyProtection="1">
      <alignment horizontal="center" vertical="center"/>
    </xf>
    <xf numFmtId="0" fontId="2" fillId="3" borderId="9"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2" fillId="3" borderId="63" xfId="0" applyNumberFormat="1" applyFont="1" applyFill="1" applyBorder="1" applyAlignment="1" applyProtection="1">
      <alignment horizontal="center" vertical="center"/>
    </xf>
    <xf numFmtId="0" fontId="2" fillId="0" borderId="67" xfId="0" applyFont="1" applyFill="1" applyBorder="1" applyAlignment="1" applyProtection="1">
      <alignment horizontal="center" vertical="center" wrapText="1"/>
    </xf>
    <xf numFmtId="0" fontId="2" fillId="0" borderId="5"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4" xfId="0" applyFont="1" applyFill="1" applyBorder="1" applyAlignment="1">
      <alignment horizontal="center" vertical="center" wrapText="1"/>
    </xf>
    <xf numFmtId="0" fontId="2" fillId="0" borderId="6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4" xfId="0" applyFont="1" applyFill="1" applyBorder="1" applyAlignment="1">
      <alignment horizontal="center" wrapText="1"/>
    </xf>
    <xf numFmtId="0" fontId="2" fillId="0" borderId="67" xfId="0" applyFont="1" applyFill="1" applyBorder="1" applyAlignment="1">
      <alignment horizontal="center" wrapText="1"/>
    </xf>
    <xf numFmtId="0" fontId="2" fillId="0" borderId="12" xfId="0" applyFont="1" applyFill="1" applyBorder="1" applyAlignment="1">
      <alignment horizontal="center" wrapText="1"/>
    </xf>
    <xf numFmtId="0" fontId="2" fillId="3" borderId="16" xfId="0" applyFont="1" applyFill="1" applyBorder="1" applyAlignment="1" applyProtection="1">
      <alignment horizontal="left" vertical="center"/>
    </xf>
    <xf numFmtId="0" fontId="2" fillId="3" borderId="45" xfId="0" applyFont="1" applyFill="1" applyBorder="1" applyAlignment="1" applyProtection="1">
      <alignment horizontal="left" vertical="center"/>
    </xf>
    <xf numFmtId="0" fontId="2" fillId="3" borderId="58" xfId="0" applyNumberFormat="1" applyFont="1" applyFill="1" applyBorder="1" applyAlignment="1" applyProtection="1">
      <alignment horizontal="left" vertical="center" wrapText="1"/>
    </xf>
    <xf numFmtId="0" fontId="2" fillId="3" borderId="33" xfId="0" applyNumberFormat="1" applyFont="1" applyFill="1" applyBorder="1" applyAlignment="1" applyProtection="1">
      <alignment horizontal="left" vertical="center" wrapText="1"/>
    </xf>
    <xf numFmtId="0" fontId="2" fillId="0" borderId="4" xfId="0" applyFont="1" applyBorder="1" applyAlignment="1" applyProtection="1">
      <alignment horizontal="center" vertical="center" wrapText="1"/>
    </xf>
    <xf numFmtId="0" fontId="2" fillId="0" borderId="67" xfId="0" applyFont="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xf>
    <xf numFmtId="0" fontId="2" fillId="3" borderId="17" xfId="0" applyNumberFormat="1" applyFont="1" applyFill="1" applyBorder="1" applyAlignment="1" applyProtection="1">
      <alignment horizontal="left" vertical="center" wrapText="1"/>
    </xf>
    <xf numFmtId="0" fontId="2" fillId="3" borderId="32" xfId="0" applyNumberFormat="1" applyFont="1" applyFill="1" applyBorder="1" applyAlignment="1" applyProtection="1">
      <alignment horizontal="left" vertical="center" wrapText="1"/>
    </xf>
    <xf numFmtId="0" fontId="2" fillId="0" borderId="26"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2" fillId="3" borderId="47" xfId="0" applyFont="1" applyFill="1" applyBorder="1" applyAlignment="1" applyProtection="1">
      <alignment horizontal="left" vertical="center" wrapText="1"/>
    </xf>
    <xf numFmtId="0" fontId="2" fillId="3" borderId="48" xfId="0" applyFont="1" applyFill="1" applyBorder="1" applyAlignment="1" applyProtection="1">
      <alignment horizontal="left" vertical="center" wrapText="1"/>
    </xf>
    <xf numFmtId="0" fontId="2" fillId="0" borderId="26" xfId="0" applyNumberFormat="1" applyFont="1" applyFill="1" applyBorder="1" applyAlignment="1" applyProtection="1">
      <alignment horizontal="left" vertical="center" wrapText="1"/>
    </xf>
    <xf numFmtId="0" fontId="2" fillId="0" borderId="44" xfId="0" applyFont="1" applyFill="1" applyBorder="1" applyAlignment="1" applyProtection="1">
      <alignment horizontal="left" vertical="center" wrapText="1"/>
    </xf>
    <xf numFmtId="0" fontId="2" fillId="0" borderId="47" xfId="0" applyFont="1" applyFill="1" applyBorder="1" applyAlignment="1" applyProtection="1">
      <alignment horizontal="left" vertical="center" wrapText="1"/>
    </xf>
    <xf numFmtId="0" fontId="2" fillId="0" borderId="48" xfId="0"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18" xfId="0" applyFont="1" applyBorder="1" applyAlignment="1" applyProtection="1">
      <alignment horizontal="left" vertical="center" wrapText="1"/>
    </xf>
    <xf numFmtId="0" fontId="2" fillId="0" borderId="58" xfId="0" applyNumberFormat="1" applyFont="1" applyFill="1" applyBorder="1" applyAlignment="1" applyProtection="1">
      <alignment horizontal="left" vertical="center" wrapText="1"/>
    </xf>
    <xf numFmtId="0" fontId="2" fillId="0" borderId="32" xfId="0" applyNumberFormat="1" applyFont="1" applyFill="1" applyBorder="1" applyAlignment="1" applyProtection="1">
      <alignment horizontal="left" vertical="center" wrapText="1"/>
    </xf>
    <xf numFmtId="0" fontId="2" fillId="0" borderId="33" xfId="0" applyNumberFormat="1" applyFont="1" applyFill="1" applyBorder="1" applyAlignment="1" applyProtection="1">
      <alignment horizontal="left" vertical="center" wrapText="1"/>
    </xf>
    <xf numFmtId="0" fontId="2" fillId="0" borderId="1"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4" xfId="0" applyFont="1" applyFill="1" applyBorder="1" applyAlignment="1" applyProtection="1">
      <alignment horizontal="left" vertical="center" wrapText="1"/>
    </xf>
    <xf numFmtId="0" fontId="2" fillId="0" borderId="12" xfId="0" applyFont="1" applyFill="1" applyBorder="1" applyAlignment="1" applyProtection="1">
      <alignment horizontal="left" vertical="center" wrapText="1"/>
    </xf>
    <xf numFmtId="0" fontId="2" fillId="0" borderId="16" xfId="0" applyFont="1" applyFill="1" applyBorder="1" applyAlignment="1" applyProtection="1">
      <alignment horizontal="left"/>
    </xf>
    <xf numFmtId="0" fontId="2" fillId="0" borderId="45" xfId="0" applyFont="1" applyFill="1" applyBorder="1" applyAlignment="1" applyProtection="1">
      <alignment horizontal="left"/>
    </xf>
    <xf numFmtId="0" fontId="2" fillId="0" borderId="58" xfId="0" applyFont="1" applyFill="1" applyBorder="1" applyAlignment="1" applyProtection="1">
      <alignment horizontal="left"/>
    </xf>
    <xf numFmtId="0" fontId="2" fillId="0" borderId="33" xfId="0" applyFont="1" applyFill="1" applyBorder="1" applyAlignment="1" applyProtection="1">
      <alignment horizontal="left"/>
    </xf>
    <xf numFmtId="0" fontId="2" fillId="0" borderId="44" xfId="0" applyNumberFormat="1" applyFont="1" applyFill="1" applyBorder="1" applyAlignment="1" applyProtection="1">
      <alignment horizontal="left" vertical="center" wrapText="1"/>
    </xf>
    <xf numFmtId="0" fontId="2" fillId="0" borderId="47" xfId="0" applyNumberFormat="1" applyFont="1" applyFill="1" applyBorder="1" applyAlignment="1" applyProtection="1">
      <alignment horizontal="left" vertical="center" wrapText="1"/>
    </xf>
    <xf numFmtId="0" fontId="2" fillId="0" borderId="48" xfId="0" applyNumberFormat="1" applyFont="1" applyFill="1" applyBorder="1" applyAlignment="1" applyProtection="1">
      <alignment horizontal="left" vertical="center" wrapText="1"/>
    </xf>
    <xf numFmtId="0" fontId="2" fillId="3" borderId="1" xfId="0" applyNumberFormat="1" applyFont="1" applyFill="1" applyBorder="1" applyAlignment="1" applyProtection="1">
      <alignment horizontal="center" vertical="center" wrapText="1"/>
    </xf>
    <xf numFmtId="0" fontId="2" fillId="3" borderId="62" xfId="0" applyNumberFormat="1" applyFont="1" applyFill="1" applyBorder="1" applyAlignment="1" applyProtection="1">
      <alignment horizontal="center" vertical="center"/>
    </xf>
    <xf numFmtId="0" fontId="2" fillId="3" borderId="11" xfId="0" applyNumberFormat="1" applyFont="1" applyFill="1" applyBorder="1" applyAlignment="1" applyProtection="1">
      <alignment horizontal="center" vertical="center"/>
    </xf>
    <xf numFmtId="0" fontId="2" fillId="0" borderId="41" xfId="0" applyNumberFormat="1" applyFont="1" applyFill="1" applyBorder="1" applyAlignment="1" applyProtection="1">
      <alignment vertical="center" wrapText="1"/>
    </xf>
    <xf numFmtId="0" fontId="2" fillId="0" borderId="50" xfId="0" applyNumberFormat="1" applyFont="1" applyFill="1" applyBorder="1" applyAlignment="1" applyProtection="1">
      <alignment vertical="center" wrapText="1"/>
    </xf>
    <xf numFmtId="0" fontId="2" fillId="5" borderId="8"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left" vertical="center"/>
    </xf>
    <xf numFmtId="0" fontId="2" fillId="0" borderId="25" xfId="0" applyNumberFormat="1" applyFont="1" applyFill="1" applyBorder="1" applyAlignment="1" applyProtection="1">
      <alignment horizontal="left" vertical="center"/>
    </xf>
    <xf numFmtId="0" fontId="2" fillId="0" borderId="46" xfId="0" applyNumberFormat="1" applyFont="1" applyFill="1" applyBorder="1" applyAlignment="1" applyProtection="1">
      <alignment horizontal="left" vertical="center"/>
    </xf>
    <xf numFmtId="0" fontId="2" fillId="0" borderId="1"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3" xfId="0" applyNumberFormat="1" applyFont="1" applyFill="1" applyBorder="1" applyAlignment="1" applyProtection="1">
      <alignment horizontal="left" vertical="center" wrapText="1"/>
    </xf>
    <xf numFmtId="0" fontId="2" fillId="3" borderId="44" xfId="0" applyNumberFormat="1" applyFont="1" applyFill="1" applyBorder="1" applyAlignment="1" applyProtection="1">
      <alignment horizontal="left" vertical="center" wrapText="1"/>
    </xf>
    <xf numFmtId="0" fontId="2" fillId="3" borderId="47" xfId="0" applyNumberFormat="1" applyFont="1" applyFill="1" applyBorder="1" applyAlignment="1" applyProtection="1">
      <alignment horizontal="left" vertical="center" wrapText="1"/>
    </xf>
    <xf numFmtId="0" fontId="2" fillId="3" borderId="48" xfId="0" applyNumberFormat="1" applyFont="1" applyFill="1" applyBorder="1" applyAlignment="1" applyProtection="1">
      <alignment horizontal="left" vertical="center" wrapText="1"/>
    </xf>
    <xf numFmtId="0" fontId="4" fillId="0" borderId="8"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left" vertical="center" wrapText="1"/>
    </xf>
    <xf numFmtId="0" fontId="2" fillId="0" borderId="28" xfId="0" applyNumberFormat="1" applyFont="1" applyFill="1" applyBorder="1" applyAlignment="1" applyProtection="1">
      <alignment horizontal="left" vertical="center" wrapText="1"/>
    </xf>
    <xf numFmtId="0" fontId="2" fillId="0" borderId="29" xfId="0" applyNumberFormat="1" applyFont="1" applyFill="1" applyBorder="1" applyAlignment="1" applyProtection="1">
      <alignment horizontal="left" vertical="center" wrapText="1"/>
    </xf>
    <xf numFmtId="0" fontId="2" fillId="3" borderId="40" xfId="0" applyNumberFormat="1" applyFont="1" applyFill="1" applyBorder="1" applyAlignment="1" applyProtection="1">
      <alignment horizontal="left" vertical="center" wrapText="1"/>
    </xf>
    <xf numFmtId="0" fontId="2" fillId="3" borderId="41" xfId="0" applyNumberFormat="1" applyFont="1" applyFill="1" applyBorder="1" applyAlignment="1" applyProtection="1">
      <alignment horizontal="left" vertical="center" wrapText="1"/>
    </xf>
    <xf numFmtId="0" fontId="2" fillId="3" borderId="42"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left" vertical="center" wrapText="1"/>
      <protection locked="0"/>
    </xf>
    <xf numFmtId="0" fontId="2" fillId="0" borderId="28" xfId="0" applyNumberFormat="1" applyFont="1" applyFill="1" applyBorder="1" applyAlignment="1" applyProtection="1">
      <alignment horizontal="left" vertical="center" wrapText="1"/>
      <protection locked="0"/>
    </xf>
    <xf numFmtId="0" fontId="2" fillId="0" borderId="29" xfId="0" applyNumberFormat="1" applyFont="1" applyFill="1" applyBorder="1" applyAlignment="1" applyProtection="1">
      <alignment horizontal="left" vertical="center" wrapText="1"/>
      <protection locked="0"/>
    </xf>
    <xf numFmtId="0" fontId="4" fillId="3" borderId="0" xfId="0" applyNumberFormat="1" applyFont="1" applyFill="1" applyBorder="1" applyAlignment="1" applyProtection="1">
      <alignment horizontal="center" vertical="center" wrapText="1"/>
    </xf>
    <xf numFmtId="0" fontId="2" fillId="0" borderId="32" xfId="0" applyNumberFormat="1" applyFont="1" applyFill="1" applyBorder="1" applyAlignment="1" applyProtection="1">
      <alignment horizontal="left" vertical="center" wrapText="1"/>
      <protection locked="0"/>
    </xf>
    <xf numFmtId="0" fontId="2" fillId="0" borderId="33" xfId="0" applyNumberFormat="1" applyFont="1" applyFill="1" applyBorder="1" applyAlignment="1" applyProtection="1">
      <alignment horizontal="left" vertical="center" wrapText="1"/>
      <protection locked="0"/>
    </xf>
    <xf numFmtId="0" fontId="2" fillId="0" borderId="3" xfId="0" applyFont="1" applyFill="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11" fillId="3" borderId="24" xfId="0" applyNumberFormat="1" applyFont="1" applyFill="1" applyBorder="1" applyAlignment="1" applyProtection="1">
      <alignment horizontal="left" vertical="center" wrapText="1"/>
    </xf>
    <xf numFmtId="0" fontId="11" fillId="3" borderId="25" xfId="0" applyNumberFormat="1" applyFont="1" applyFill="1" applyBorder="1" applyAlignment="1" applyProtection="1">
      <alignment horizontal="left" vertical="center" wrapText="1"/>
    </xf>
    <xf numFmtId="0" fontId="11" fillId="3" borderId="46" xfId="0" applyNumberFormat="1" applyFont="1" applyFill="1" applyBorder="1" applyAlignment="1" applyProtection="1">
      <alignment horizontal="left" vertical="center" wrapText="1"/>
    </xf>
    <xf numFmtId="0" fontId="11" fillId="0" borderId="24" xfId="0" applyNumberFormat="1" applyFont="1" applyFill="1" applyBorder="1" applyAlignment="1" applyProtection="1">
      <alignment horizontal="left" vertical="center" wrapText="1"/>
    </xf>
    <xf numFmtId="0" fontId="11" fillId="0" borderId="25" xfId="0" applyNumberFormat="1" applyFont="1" applyFill="1" applyBorder="1" applyAlignment="1" applyProtection="1">
      <alignment horizontal="left" vertical="center" wrapText="1"/>
    </xf>
    <xf numFmtId="0" fontId="11" fillId="0" borderId="46" xfId="0" applyNumberFormat="1" applyFont="1" applyFill="1" applyBorder="1" applyAlignment="1" applyProtection="1">
      <alignment horizontal="left" vertical="center" wrapText="1"/>
    </xf>
    <xf numFmtId="0" fontId="11" fillId="0" borderId="5" xfId="0" applyNumberFormat="1" applyFont="1" applyFill="1" applyBorder="1" applyAlignment="1" applyProtection="1">
      <alignment horizontal="center" vertical="center" wrapText="1"/>
    </xf>
    <xf numFmtId="0" fontId="11" fillId="0" borderId="6" xfId="0" applyNumberFormat="1" applyFont="1" applyFill="1" applyBorder="1" applyAlignment="1" applyProtection="1">
      <alignment horizontal="center" vertical="center" wrapText="1"/>
    </xf>
    <xf numFmtId="0" fontId="11" fillId="0" borderId="7" xfId="0" applyNumberFormat="1" applyFont="1" applyFill="1" applyBorder="1" applyAlignment="1" applyProtection="1">
      <alignment horizontal="center" vertical="center" wrapText="1"/>
    </xf>
    <xf numFmtId="0" fontId="11" fillId="0" borderId="4" xfId="0" applyNumberFormat="1" applyFont="1" applyFill="1" applyBorder="1" applyAlignment="1" applyProtection="1">
      <alignment horizontal="center" vertical="center" wrapText="1"/>
    </xf>
    <xf numFmtId="0" fontId="11" fillId="0" borderId="12" xfId="0" applyNumberFormat="1" applyFont="1" applyFill="1" applyBorder="1" applyAlignment="1" applyProtection="1">
      <alignment horizontal="center" vertical="center" wrapText="1"/>
    </xf>
    <xf numFmtId="0" fontId="11" fillId="0" borderId="16" xfId="0" applyNumberFormat="1" applyFont="1" applyFill="1" applyBorder="1" applyAlignment="1" applyProtection="1">
      <alignment horizontal="left" vertical="center" wrapText="1"/>
    </xf>
    <xf numFmtId="0" fontId="11" fillId="0" borderId="17" xfId="0" applyNumberFormat="1" applyFont="1" applyFill="1" applyBorder="1" applyAlignment="1" applyProtection="1">
      <alignment horizontal="left" vertical="center" wrapText="1"/>
    </xf>
    <xf numFmtId="0" fontId="11" fillId="0" borderId="45" xfId="0" applyNumberFormat="1" applyFont="1" applyFill="1" applyBorder="1" applyAlignment="1" applyProtection="1">
      <alignment horizontal="left" vertical="center" wrapText="1"/>
    </xf>
    <xf numFmtId="0" fontId="11" fillId="0" borderId="67" xfId="0" applyNumberFormat="1" applyFont="1" applyFill="1" applyBorder="1" applyAlignment="1" applyProtection="1">
      <alignment horizontal="center" vertical="center" wrapText="1"/>
    </xf>
    <xf numFmtId="0" fontId="12" fillId="3" borderId="1" xfId="0" applyNumberFormat="1" applyFont="1" applyFill="1" applyBorder="1" applyAlignment="1" applyProtection="1">
      <alignment horizontal="center" wrapText="1"/>
    </xf>
    <xf numFmtId="0" fontId="12" fillId="3" borderId="2" xfId="0" applyNumberFormat="1" applyFont="1" applyFill="1" applyBorder="1" applyAlignment="1" applyProtection="1">
      <alignment horizontal="center" wrapText="1"/>
    </xf>
    <xf numFmtId="0" fontId="12" fillId="3" borderId="3" xfId="0" applyNumberFormat="1" applyFont="1" applyFill="1" applyBorder="1" applyAlignment="1" applyProtection="1">
      <alignment horizontal="center" wrapText="1"/>
    </xf>
    <xf numFmtId="0" fontId="12" fillId="3" borderId="9" xfId="0" applyNumberFormat="1" applyFont="1" applyFill="1" applyBorder="1" applyAlignment="1" applyProtection="1">
      <alignment horizontal="center" wrapText="1"/>
    </xf>
    <xf numFmtId="0" fontId="12" fillId="3" borderId="10" xfId="0" applyNumberFormat="1" applyFont="1" applyFill="1" applyBorder="1" applyAlignment="1" applyProtection="1">
      <alignment horizontal="center" wrapText="1"/>
    </xf>
    <xf numFmtId="0" fontId="12" fillId="3" borderId="11" xfId="0" applyNumberFormat="1" applyFont="1" applyFill="1" applyBorder="1" applyAlignment="1" applyProtection="1">
      <alignment horizontal="center" wrapText="1"/>
    </xf>
    <xf numFmtId="0" fontId="11" fillId="0" borderId="4" xfId="0" applyFont="1" applyFill="1" applyBorder="1" applyAlignment="1" applyProtection="1">
      <alignment horizontal="center" vertical="center" wrapText="1"/>
    </xf>
    <xf numFmtId="0" fontId="11" fillId="0" borderId="12" xfId="0" applyFont="1" applyBorder="1" applyAlignment="1" applyProtection="1">
      <alignment horizontal="center" vertical="center" wrapText="1"/>
    </xf>
    <xf numFmtId="0" fontId="11" fillId="3" borderId="49" xfId="0" applyNumberFormat="1" applyFont="1" applyFill="1" applyBorder="1" applyAlignment="1" applyProtection="1">
      <alignment horizontal="left" vertical="center" wrapText="1"/>
    </xf>
    <xf numFmtId="0" fontId="11" fillId="3" borderId="50" xfId="0" applyNumberFormat="1" applyFont="1" applyFill="1" applyBorder="1" applyAlignment="1" applyProtection="1">
      <alignment horizontal="left" vertical="center" wrapText="1"/>
    </xf>
    <xf numFmtId="0" fontId="11" fillId="3" borderId="51" xfId="0" applyNumberFormat="1" applyFont="1" applyFill="1" applyBorder="1" applyAlignment="1" applyProtection="1">
      <alignment horizontal="left" vertical="center" wrapText="1"/>
    </xf>
    <xf numFmtId="0" fontId="11" fillId="0" borderId="58" xfId="0" applyFont="1" applyBorder="1" applyAlignment="1" applyProtection="1">
      <alignment horizontal="left"/>
    </xf>
    <xf numFmtId="0" fontId="11" fillId="0" borderId="32" xfId="0" applyFont="1" applyBorder="1" applyAlignment="1" applyProtection="1">
      <alignment horizontal="left"/>
    </xf>
    <xf numFmtId="0" fontId="11" fillId="0" borderId="33" xfId="0" applyFont="1" applyBorder="1" applyAlignment="1" applyProtection="1">
      <alignment horizontal="left"/>
    </xf>
    <xf numFmtId="0" fontId="11" fillId="0" borderId="12" xfId="0" applyFont="1" applyFill="1" applyBorder="1" applyAlignment="1" applyProtection="1">
      <alignment horizontal="center" vertical="center" wrapText="1"/>
    </xf>
    <xf numFmtId="0" fontId="12" fillId="3" borderId="75" xfId="0" applyNumberFormat="1" applyFont="1" applyFill="1" applyBorder="1" applyAlignment="1" applyProtection="1">
      <alignment horizontal="center" vertical="center" wrapText="1"/>
    </xf>
    <xf numFmtId="0" fontId="12" fillId="3" borderId="67" xfId="0" applyNumberFormat="1" applyFont="1" applyFill="1" applyBorder="1" applyAlignment="1" applyProtection="1">
      <alignment horizontal="center" vertical="center" wrapText="1"/>
    </xf>
    <xf numFmtId="0" fontId="12" fillId="3" borderId="12" xfId="0" applyNumberFormat="1" applyFont="1" applyFill="1" applyBorder="1" applyAlignment="1" applyProtection="1">
      <alignment horizontal="center" vertical="center" wrapText="1"/>
    </xf>
    <xf numFmtId="0" fontId="11" fillId="3" borderId="76" xfId="0" applyNumberFormat="1" applyFont="1" applyFill="1" applyBorder="1" applyAlignment="1" applyProtection="1">
      <alignment horizontal="left" vertical="center" wrapText="1"/>
    </xf>
    <xf numFmtId="0" fontId="11" fillId="5" borderId="26" xfId="0" applyNumberFormat="1" applyFont="1" applyFill="1" applyBorder="1" applyAlignment="1" applyProtection="1">
      <alignment horizontal="left" vertical="center" wrapText="1"/>
    </xf>
    <xf numFmtId="0" fontId="11" fillId="3" borderId="34" xfId="0" applyNumberFormat="1" applyFont="1" applyFill="1" applyBorder="1" applyAlignment="1" applyProtection="1">
      <alignment horizontal="left" vertical="center" wrapText="1"/>
    </xf>
    <xf numFmtId="0" fontId="11" fillId="0" borderId="1"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3" borderId="52" xfId="0" applyNumberFormat="1" applyFont="1" applyFill="1" applyBorder="1" applyAlignment="1" applyProtection="1">
      <alignment horizontal="left" vertical="center" wrapText="1"/>
    </xf>
    <xf numFmtId="0" fontId="11" fillId="3" borderId="3" xfId="0" applyNumberFormat="1" applyFont="1" applyFill="1" applyBorder="1" applyAlignment="1" applyProtection="1">
      <alignment horizontal="center" vertical="center" wrapText="1"/>
    </xf>
    <xf numFmtId="0" fontId="11" fillId="3" borderId="63" xfId="0" applyNumberFormat="1" applyFont="1" applyFill="1" applyBorder="1" applyAlignment="1" applyProtection="1">
      <alignment horizontal="center" vertical="center" wrapText="1"/>
    </xf>
    <xf numFmtId="0" fontId="11" fillId="3" borderId="43" xfId="0" applyNumberFormat="1" applyFont="1" applyFill="1" applyBorder="1" applyAlignment="1" applyProtection="1">
      <alignment horizontal="left" vertical="center" wrapText="1"/>
    </xf>
    <xf numFmtId="0" fontId="11" fillId="5" borderId="18" xfId="0" applyNumberFormat="1" applyFont="1" applyFill="1" applyBorder="1" applyAlignment="1" applyProtection="1">
      <alignment horizontal="left" vertical="center" wrapText="1"/>
    </xf>
    <xf numFmtId="0" fontId="11" fillId="0" borderId="63" xfId="0" applyNumberFormat="1" applyFont="1" applyFill="1" applyBorder="1" applyAlignment="1" applyProtection="1">
      <alignment horizontal="center" vertical="center" wrapText="1"/>
    </xf>
    <xf numFmtId="0" fontId="11" fillId="5" borderId="4" xfId="0" applyNumberFormat="1" applyFont="1" applyFill="1" applyBorder="1" applyAlignment="1" applyProtection="1">
      <alignment horizontal="center" vertical="center"/>
    </xf>
    <xf numFmtId="0" fontId="11" fillId="5" borderId="12" xfId="0" applyNumberFormat="1" applyFont="1" applyFill="1" applyBorder="1" applyAlignment="1" applyProtection="1">
      <alignment horizontal="center" vertical="center"/>
    </xf>
    <xf numFmtId="0" fontId="11" fillId="0" borderId="22" xfId="0" applyNumberFormat="1" applyFont="1" applyFill="1" applyBorder="1" applyAlignment="1" applyProtection="1">
      <alignment horizontal="left" vertical="center" wrapText="1"/>
    </xf>
    <xf numFmtId="0" fontId="11" fillId="0" borderId="20" xfId="0" applyNumberFormat="1" applyFont="1" applyFill="1" applyBorder="1" applyAlignment="1" applyProtection="1">
      <alignment horizontal="left" vertical="center" wrapText="1"/>
    </xf>
    <xf numFmtId="0" fontId="11" fillId="0" borderId="21" xfId="0" applyNumberFormat="1" applyFont="1" applyFill="1" applyBorder="1" applyAlignment="1" applyProtection="1">
      <alignment horizontal="left" vertical="center" wrapText="1"/>
    </xf>
    <xf numFmtId="0" fontId="11" fillId="0" borderId="38" xfId="0" applyNumberFormat="1" applyFont="1" applyFill="1" applyBorder="1" applyAlignment="1" applyProtection="1">
      <alignment horizontal="left" vertical="center" wrapText="1"/>
    </xf>
    <xf numFmtId="0" fontId="11" fillId="0" borderId="36" xfId="0" applyNumberFormat="1" applyFont="1" applyFill="1" applyBorder="1" applyAlignment="1" applyProtection="1">
      <alignment horizontal="left" vertical="center" wrapText="1"/>
    </xf>
    <xf numFmtId="0" fontId="11" fillId="0" borderId="37" xfId="0" applyNumberFormat="1" applyFont="1" applyFill="1" applyBorder="1" applyAlignment="1" applyProtection="1">
      <alignment horizontal="left" vertical="center" wrapText="1"/>
    </xf>
    <xf numFmtId="0" fontId="11" fillId="3" borderId="1" xfId="0" applyNumberFormat="1" applyFont="1" applyFill="1" applyBorder="1" applyAlignment="1" applyProtection="1">
      <alignment horizontal="center" vertical="center"/>
    </xf>
    <xf numFmtId="0" fontId="11" fillId="3" borderId="2" xfId="0" applyNumberFormat="1" applyFont="1" applyFill="1" applyBorder="1" applyAlignment="1" applyProtection="1">
      <alignment horizontal="center" vertical="center"/>
    </xf>
    <xf numFmtId="0" fontId="11" fillId="3" borderId="3" xfId="0" applyNumberFormat="1" applyFont="1" applyFill="1" applyBorder="1" applyAlignment="1" applyProtection="1">
      <alignment horizontal="center" vertical="center"/>
    </xf>
    <xf numFmtId="0" fontId="11" fillId="3" borderId="9" xfId="0" applyNumberFormat="1" applyFont="1" applyFill="1" applyBorder="1" applyAlignment="1" applyProtection="1">
      <alignment horizontal="center" vertical="center"/>
    </xf>
    <xf numFmtId="0" fontId="11" fillId="3" borderId="0" xfId="0" applyNumberFormat="1" applyFont="1" applyFill="1" applyBorder="1" applyAlignment="1" applyProtection="1">
      <alignment horizontal="center" vertical="center"/>
    </xf>
    <xf numFmtId="0" fontId="11" fillId="3" borderId="63" xfId="0" applyNumberFormat="1" applyFont="1" applyFill="1" applyBorder="1" applyAlignment="1" applyProtection="1">
      <alignment horizontal="center" vertical="center"/>
    </xf>
    <xf numFmtId="0" fontId="11" fillId="0" borderId="67" xfId="0" applyFont="1" applyFill="1" applyBorder="1" applyAlignment="1" applyProtection="1">
      <alignment horizontal="center" vertical="center" wrapText="1"/>
    </xf>
    <xf numFmtId="0" fontId="11" fillId="0" borderId="5"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4" xfId="0" applyFont="1" applyFill="1" applyBorder="1" applyAlignment="1">
      <alignment horizontal="center" vertical="center" wrapText="1"/>
    </xf>
    <xf numFmtId="0" fontId="11" fillId="0" borderId="67"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4" xfId="0" applyFont="1" applyFill="1" applyBorder="1" applyAlignment="1">
      <alignment horizontal="center" wrapText="1"/>
    </xf>
    <xf numFmtId="0" fontId="11" fillId="0" borderId="67" xfId="0" applyFont="1" applyFill="1" applyBorder="1" applyAlignment="1">
      <alignment horizontal="center" wrapText="1"/>
    </xf>
    <xf numFmtId="0" fontId="11" fillId="0" borderId="12" xfId="0" applyFont="1" applyFill="1" applyBorder="1" applyAlignment="1">
      <alignment horizontal="center" wrapText="1"/>
    </xf>
    <xf numFmtId="0" fontId="11" fillId="3" borderId="16" xfId="0" applyFont="1" applyFill="1" applyBorder="1" applyAlignment="1" applyProtection="1">
      <alignment horizontal="left" vertical="center"/>
    </xf>
    <xf numFmtId="0" fontId="11" fillId="3" borderId="45" xfId="0" applyFont="1" applyFill="1" applyBorder="1" applyAlignment="1" applyProtection="1">
      <alignment horizontal="left" vertical="center"/>
    </xf>
    <xf numFmtId="0" fontId="11" fillId="3" borderId="58" xfId="0" applyNumberFormat="1" applyFont="1" applyFill="1" applyBorder="1" applyAlignment="1" applyProtection="1">
      <alignment horizontal="left" vertical="center" wrapText="1"/>
    </xf>
    <xf numFmtId="0" fontId="11" fillId="3" borderId="33" xfId="0" applyNumberFormat="1" applyFont="1" applyFill="1" applyBorder="1" applyAlignment="1" applyProtection="1">
      <alignment horizontal="left" vertical="center" wrapText="1"/>
    </xf>
    <xf numFmtId="0" fontId="11" fillId="0" borderId="4" xfId="0" applyFont="1" applyBorder="1" applyAlignment="1" applyProtection="1">
      <alignment horizontal="center" vertical="center" wrapText="1"/>
    </xf>
    <xf numFmtId="0" fontId="11" fillId="0" borderId="67" xfId="0" applyFont="1" applyBorder="1" applyAlignment="1" applyProtection="1">
      <alignment horizontal="center" vertical="center" wrapText="1"/>
    </xf>
    <xf numFmtId="0" fontId="11" fillId="0" borderId="8" xfId="0" applyNumberFormat="1" applyFont="1" applyFill="1" applyBorder="1" applyAlignment="1" applyProtection="1">
      <alignment horizontal="center" vertical="center" wrapText="1"/>
    </xf>
    <xf numFmtId="0" fontId="11" fillId="0" borderId="18" xfId="0" applyNumberFormat="1" applyFont="1" applyFill="1" applyBorder="1" applyAlignment="1" applyProtection="1">
      <alignment horizontal="center" vertical="center" wrapText="1"/>
    </xf>
    <xf numFmtId="0" fontId="11" fillId="0" borderId="52" xfId="0" applyNumberFormat="1" applyFont="1" applyFill="1" applyBorder="1" applyAlignment="1" applyProtection="1">
      <alignment horizontal="center" vertical="center" wrapText="1"/>
    </xf>
    <xf numFmtId="0" fontId="11" fillId="0" borderId="26" xfId="0" applyNumberFormat="1" applyFont="1" applyFill="1" applyBorder="1" applyAlignment="1" applyProtection="1">
      <alignment horizontal="center" vertical="center" wrapText="1"/>
    </xf>
    <xf numFmtId="0" fontId="11" fillId="0" borderId="34" xfId="0" applyNumberFormat="1" applyFont="1" applyFill="1" applyBorder="1" applyAlignment="1" applyProtection="1">
      <alignment horizontal="center" vertical="center" wrapText="1"/>
    </xf>
    <xf numFmtId="0" fontId="11" fillId="3" borderId="17" xfId="0" applyNumberFormat="1" applyFont="1" applyFill="1" applyBorder="1" applyAlignment="1" applyProtection="1">
      <alignment horizontal="left" vertical="center" wrapText="1"/>
    </xf>
    <xf numFmtId="0" fontId="11" fillId="3" borderId="32" xfId="0" applyNumberFormat="1" applyFont="1" applyFill="1" applyBorder="1" applyAlignment="1" applyProtection="1">
      <alignment horizontal="left" vertical="center" wrapText="1"/>
    </xf>
    <xf numFmtId="0" fontId="11" fillId="0" borderId="26" xfId="0" applyFont="1" applyFill="1" applyBorder="1" applyAlignment="1" applyProtection="1">
      <alignment horizontal="left" vertical="center" wrapText="1"/>
    </xf>
    <xf numFmtId="0" fontId="11" fillId="3" borderId="44" xfId="0" applyFont="1" applyFill="1" applyBorder="1" applyAlignment="1" applyProtection="1">
      <alignment horizontal="left" vertical="center" wrapText="1"/>
    </xf>
    <xf numFmtId="0" fontId="11" fillId="3" borderId="47" xfId="0" applyFont="1" applyFill="1" applyBorder="1" applyAlignment="1" applyProtection="1">
      <alignment horizontal="left" vertical="center" wrapText="1"/>
    </xf>
    <xf numFmtId="0" fontId="11" fillId="3" borderId="48" xfId="0" applyFont="1" applyFill="1" applyBorder="1" applyAlignment="1" applyProtection="1">
      <alignment horizontal="left" vertical="center" wrapText="1"/>
    </xf>
    <xf numFmtId="0" fontId="11" fillId="0" borderId="26" xfId="0" applyNumberFormat="1" applyFont="1" applyFill="1" applyBorder="1" applyAlignment="1" applyProtection="1">
      <alignment horizontal="left" vertical="center" wrapText="1"/>
    </xf>
    <xf numFmtId="0" fontId="11" fillId="0" borderId="44" xfId="0" applyFont="1" applyFill="1" applyBorder="1" applyAlignment="1" applyProtection="1">
      <alignment horizontal="left" vertical="center" wrapText="1"/>
    </xf>
    <xf numFmtId="0" fontId="11" fillId="0" borderId="47" xfId="0" applyFont="1" applyFill="1" applyBorder="1" applyAlignment="1" applyProtection="1">
      <alignment horizontal="left" vertical="center" wrapText="1"/>
    </xf>
    <xf numFmtId="0" fontId="11" fillId="0" borderId="48" xfId="0" applyFont="1" applyFill="1" applyBorder="1" applyAlignment="1" applyProtection="1">
      <alignment horizontal="left" vertical="center" wrapText="1"/>
    </xf>
    <xf numFmtId="0" fontId="11" fillId="0" borderId="18" xfId="0" applyNumberFormat="1" applyFont="1" applyFill="1" applyBorder="1" applyAlignment="1" applyProtection="1">
      <alignment horizontal="left" vertical="center" wrapText="1"/>
    </xf>
    <xf numFmtId="0" fontId="11" fillId="0" borderId="18" xfId="0" applyFont="1" applyBorder="1" applyAlignment="1" applyProtection="1">
      <alignment horizontal="left" vertical="center" wrapText="1"/>
    </xf>
    <xf numFmtId="0" fontId="11" fillId="0" borderId="58" xfId="0" applyNumberFormat="1" applyFont="1" applyFill="1" applyBorder="1" applyAlignment="1" applyProtection="1">
      <alignment horizontal="left" vertical="center" wrapText="1"/>
    </xf>
    <xf numFmtId="0" fontId="11" fillId="0" borderId="32" xfId="0" applyNumberFormat="1" applyFont="1" applyFill="1" applyBorder="1" applyAlignment="1" applyProtection="1">
      <alignment horizontal="left" vertical="center" wrapText="1"/>
    </xf>
    <xf numFmtId="0" fontId="11" fillId="0" borderId="33" xfId="0" applyNumberFormat="1" applyFont="1" applyFill="1" applyBorder="1" applyAlignment="1" applyProtection="1">
      <alignment horizontal="left" vertical="center" wrapText="1"/>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7" xfId="0" applyNumberFormat="1" applyFont="1" applyFill="1" applyBorder="1" applyAlignment="1" applyProtection="1">
      <alignment horizontal="center" vertical="center"/>
    </xf>
    <xf numFmtId="0" fontId="11" fillId="0" borderId="4" xfId="0" applyFont="1" applyFill="1" applyBorder="1" applyAlignment="1" applyProtection="1">
      <alignment horizontal="left" vertical="center" wrapText="1"/>
    </xf>
    <xf numFmtId="0" fontId="11" fillId="0" borderId="12" xfId="0" applyFont="1" applyFill="1" applyBorder="1" applyAlignment="1" applyProtection="1">
      <alignment horizontal="left" vertical="center" wrapText="1"/>
    </xf>
    <xf numFmtId="0" fontId="11" fillId="0" borderId="16" xfId="0" applyFont="1" applyFill="1" applyBorder="1" applyAlignment="1" applyProtection="1">
      <alignment horizontal="left"/>
    </xf>
    <xf numFmtId="0" fontId="11" fillId="0" borderId="45" xfId="0" applyFont="1" applyFill="1" applyBorder="1" applyAlignment="1" applyProtection="1">
      <alignment horizontal="left"/>
    </xf>
    <xf numFmtId="0" fontId="11" fillId="0" borderId="58" xfId="0" applyFont="1" applyFill="1" applyBorder="1" applyAlignment="1" applyProtection="1">
      <alignment horizontal="left"/>
    </xf>
    <xf numFmtId="0" fontId="11" fillId="0" borderId="33" xfId="0" applyFont="1" applyFill="1" applyBorder="1" applyAlignment="1" applyProtection="1">
      <alignment horizontal="left"/>
    </xf>
    <xf numFmtId="0" fontId="11" fillId="0" borderId="44" xfId="0" applyNumberFormat="1" applyFont="1" applyFill="1" applyBorder="1" applyAlignment="1" applyProtection="1">
      <alignment horizontal="left" vertical="center" wrapText="1"/>
    </xf>
    <xf numFmtId="0" fontId="11" fillId="0" borderId="47" xfId="0" applyNumberFormat="1" applyFont="1" applyFill="1" applyBorder="1" applyAlignment="1" applyProtection="1">
      <alignment horizontal="left" vertical="center" wrapText="1"/>
    </xf>
    <xf numFmtId="0" fontId="11" fillId="0" borderId="48" xfId="0" applyNumberFormat="1" applyFont="1" applyFill="1" applyBorder="1" applyAlignment="1" applyProtection="1">
      <alignment horizontal="left" vertical="center" wrapText="1"/>
    </xf>
    <xf numFmtId="0" fontId="11" fillId="3" borderId="1" xfId="0" applyNumberFormat="1" applyFont="1" applyFill="1" applyBorder="1" applyAlignment="1" applyProtection="1">
      <alignment horizontal="center" vertical="center" wrapText="1"/>
    </xf>
    <xf numFmtId="0" fontId="11" fillId="3" borderId="62" xfId="0" applyNumberFormat="1" applyFont="1" applyFill="1" applyBorder="1" applyAlignment="1" applyProtection="1">
      <alignment horizontal="center" vertical="center"/>
    </xf>
    <xf numFmtId="0" fontId="11" fillId="3" borderId="11" xfId="0" applyNumberFormat="1" applyFont="1" applyFill="1" applyBorder="1" applyAlignment="1" applyProtection="1">
      <alignment horizontal="center" vertical="center"/>
    </xf>
    <xf numFmtId="0" fontId="11" fillId="0" borderId="41" xfId="0" applyNumberFormat="1" applyFont="1" applyFill="1" applyBorder="1" applyAlignment="1" applyProtection="1">
      <alignment vertical="center" wrapText="1"/>
    </xf>
    <xf numFmtId="0" fontId="11" fillId="0" borderId="50" xfId="0" applyNumberFormat="1" applyFont="1" applyFill="1" applyBorder="1" applyAlignment="1" applyProtection="1">
      <alignment vertical="center" wrapText="1"/>
    </xf>
    <xf numFmtId="0" fontId="11" fillId="5" borderId="8" xfId="0" applyNumberFormat="1" applyFont="1" applyFill="1" applyBorder="1" applyAlignment="1" applyProtection="1">
      <alignment horizontal="center" vertical="center" wrapText="1"/>
    </xf>
    <xf numFmtId="0" fontId="11" fillId="0" borderId="24" xfId="0" applyNumberFormat="1" applyFont="1" applyFill="1" applyBorder="1" applyAlignment="1" applyProtection="1">
      <alignment horizontal="left" vertical="center"/>
    </xf>
    <xf numFmtId="0" fontId="11" fillId="0" borderId="25" xfId="0" applyNumberFormat="1" applyFont="1" applyFill="1" applyBorder="1" applyAlignment="1" applyProtection="1">
      <alignment horizontal="left" vertical="center"/>
    </xf>
    <xf numFmtId="0" fontId="11" fillId="0" borderId="46" xfId="0" applyNumberFormat="1" applyFont="1" applyFill="1" applyBorder="1" applyAlignment="1" applyProtection="1">
      <alignment horizontal="left" vertical="center"/>
    </xf>
    <xf numFmtId="0" fontId="11" fillId="0" borderId="1" xfId="0" applyNumberFormat="1" applyFont="1" applyFill="1" applyBorder="1" applyAlignment="1" applyProtection="1">
      <alignment horizontal="left" vertical="center" wrapText="1"/>
    </xf>
    <xf numFmtId="0" fontId="11" fillId="0" borderId="2" xfId="0" applyNumberFormat="1" applyFont="1" applyFill="1" applyBorder="1" applyAlignment="1" applyProtection="1">
      <alignment horizontal="left" vertical="center" wrapText="1"/>
    </xf>
    <xf numFmtId="0" fontId="11" fillId="0" borderId="3" xfId="0" applyNumberFormat="1" applyFont="1" applyFill="1" applyBorder="1" applyAlignment="1" applyProtection="1">
      <alignment horizontal="left" vertical="center" wrapText="1"/>
    </xf>
    <xf numFmtId="0" fontId="11" fillId="3" borderId="44" xfId="0" applyNumberFormat="1" applyFont="1" applyFill="1" applyBorder="1" applyAlignment="1" applyProtection="1">
      <alignment horizontal="left" vertical="center" wrapText="1"/>
    </xf>
    <xf numFmtId="0" fontId="11" fillId="3" borderId="47" xfId="0" applyNumberFormat="1" applyFont="1" applyFill="1" applyBorder="1" applyAlignment="1" applyProtection="1">
      <alignment horizontal="left" vertical="center" wrapText="1"/>
    </xf>
    <xf numFmtId="0" fontId="11" fillId="3" borderId="48" xfId="0" applyNumberFormat="1" applyFont="1" applyFill="1" applyBorder="1" applyAlignment="1" applyProtection="1">
      <alignment horizontal="left" vertical="center" wrapText="1"/>
    </xf>
    <xf numFmtId="0" fontId="12" fillId="0" borderId="8" xfId="0" applyNumberFormat="1" applyFont="1" applyFill="1" applyBorder="1" applyAlignment="1" applyProtection="1">
      <alignment horizontal="center" vertical="center" wrapText="1"/>
    </xf>
    <xf numFmtId="0" fontId="11" fillId="0" borderId="30" xfId="0" applyNumberFormat="1" applyFont="1" applyFill="1" applyBorder="1" applyAlignment="1" applyProtection="1">
      <alignment horizontal="left" vertical="center" wrapText="1"/>
    </xf>
    <xf numFmtId="0" fontId="11" fillId="0" borderId="28" xfId="0" applyNumberFormat="1" applyFont="1" applyFill="1" applyBorder="1" applyAlignment="1" applyProtection="1">
      <alignment horizontal="left" vertical="center" wrapText="1"/>
    </xf>
    <xf numFmtId="0" fontId="11" fillId="0" borderId="29" xfId="0" applyNumberFormat="1" applyFont="1" applyFill="1" applyBorder="1" applyAlignment="1" applyProtection="1">
      <alignment horizontal="left" vertical="center" wrapText="1"/>
    </xf>
    <xf numFmtId="0" fontId="11" fillId="3" borderId="40" xfId="0" applyNumberFormat="1" applyFont="1" applyFill="1" applyBorder="1" applyAlignment="1" applyProtection="1">
      <alignment horizontal="left" vertical="center" wrapText="1"/>
    </xf>
    <xf numFmtId="0" fontId="11" fillId="3" borderId="41" xfId="0" applyNumberFormat="1" applyFont="1" applyFill="1" applyBorder="1" applyAlignment="1" applyProtection="1">
      <alignment horizontal="left" vertical="center" wrapText="1"/>
    </xf>
    <xf numFmtId="0" fontId="11" fillId="3" borderId="42" xfId="0" applyNumberFormat="1" applyFont="1" applyFill="1" applyBorder="1" applyAlignment="1" applyProtection="1">
      <alignment horizontal="left" vertical="center" wrapText="1"/>
    </xf>
    <xf numFmtId="0" fontId="11" fillId="0" borderId="30" xfId="0" applyNumberFormat="1" applyFont="1" applyFill="1" applyBorder="1" applyAlignment="1" applyProtection="1">
      <alignment horizontal="left" vertical="center" wrapText="1"/>
      <protection locked="0"/>
    </xf>
    <xf numFmtId="0" fontId="11" fillId="0" borderId="28" xfId="0" applyNumberFormat="1" applyFont="1" applyFill="1" applyBorder="1" applyAlignment="1" applyProtection="1">
      <alignment horizontal="left" vertical="center" wrapText="1"/>
      <protection locked="0"/>
    </xf>
    <xf numFmtId="0" fontId="11" fillId="0" borderId="29" xfId="0" applyNumberFormat="1" applyFont="1" applyFill="1" applyBorder="1" applyAlignment="1" applyProtection="1">
      <alignment horizontal="left" vertical="center" wrapText="1"/>
      <protection locked="0"/>
    </xf>
    <xf numFmtId="0" fontId="12" fillId="0" borderId="16" xfId="0" applyNumberFormat="1" applyFont="1" applyFill="1" applyBorder="1" applyAlignment="1" applyProtection="1">
      <alignment horizontal="left" vertical="center" wrapText="1"/>
    </xf>
    <xf numFmtId="0" fontId="12" fillId="0" borderId="17" xfId="0" applyNumberFormat="1" applyFont="1" applyFill="1" applyBorder="1" applyAlignment="1" applyProtection="1">
      <alignment horizontal="left" vertical="center" wrapText="1"/>
    </xf>
    <xf numFmtId="0" fontId="12" fillId="0" borderId="45" xfId="0" applyNumberFormat="1" applyFont="1" applyFill="1" applyBorder="1" applyAlignment="1" applyProtection="1">
      <alignment horizontal="left" vertical="center" wrapText="1"/>
    </xf>
    <xf numFmtId="0" fontId="12" fillId="3" borderId="0" xfId="0" applyNumberFormat="1" applyFont="1" applyFill="1" applyBorder="1" applyAlignment="1" applyProtection="1">
      <alignment horizontal="center" vertical="center" wrapText="1"/>
    </xf>
    <xf numFmtId="0" fontId="11" fillId="0" borderId="32" xfId="0" applyNumberFormat="1" applyFont="1" applyFill="1" applyBorder="1" applyAlignment="1" applyProtection="1">
      <alignment horizontal="left" vertical="center" wrapText="1"/>
      <protection locked="0"/>
    </xf>
    <xf numFmtId="0" fontId="11" fillId="0" borderId="33" xfId="0" applyNumberFormat="1" applyFont="1" applyFill="1" applyBorder="1" applyAlignment="1" applyProtection="1">
      <alignment horizontal="left" vertical="center" wrapText="1"/>
      <protection locked="0"/>
    </xf>
    <xf numFmtId="0" fontId="11" fillId="0" borderId="3" xfId="0" applyFont="1" applyFill="1" applyBorder="1" applyAlignment="1" applyProtection="1">
      <alignment horizontal="center" vertical="center" wrapText="1"/>
    </xf>
    <xf numFmtId="0" fontId="11" fillId="0" borderId="11" xfId="0" applyFont="1" applyBorder="1" applyAlignment="1" applyProtection="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topLeftCell="A209" workbookViewId="0">
      <selection activeCell="B241" sqref="B241"/>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",[1]NOMBRE!B2," - ","( ",[1]NOMBRE!C2,[1]NOMBRE!D2,[1]NOMBRE!E2,[1]NOMBRE!F2,[1]NOMBRE!G2," )")</f>
        <v>COMUNA:  - (  )</v>
      </c>
      <c r="BB2" s="5"/>
      <c r="BC2" s="5"/>
      <c r="BD2" s="5"/>
      <c r="BE2" s="5"/>
      <c r="BF2" s="5"/>
      <c r="BG2" s="5"/>
      <c r="BH2" s="5"/>
    </row>
    <row r="3" spans="1:61" ht="12.75" customHeight="1" x14ac:dyDescent="0.15">
      <c r="A3" s="1" t="str">
        <f>CONCATENATE("ESTABLECIMIENTO/ESTRATEGIA: ",[1]NOMBRE!B3," - ","( ",[1]NOMBRE!C3,[1]NOMBRE!D3,[1]NOMBRE!E3,[1]NOMBRE!F3,[1]NOMBRE!G3,[1]NOMBRE!H3," )")</f>
        <v>ESTABLECIMIENTO/ESTRATEGIA:  - (  )</v>
      </c>
      <c r="BB3" s="5"/>
      <c r="BC3" s="5"/>
      <c r="BD3" s="5"/>
      <c r="BE3" s="5"/>
      <c r="BF3" s="5"/>
      <c r="BG3" s="5"/>
      <c r="BH3" s="5"/>
    </row>
    <row r="4" spans="1:61" ht="12.75" customHeight="1" x14ac:dyDescent="0.15">
      <c r="A4" s="1" t="str">
        <f>CONCATENATE("MES: ",[1]NOMBRE!B6," - ","( ",[1]NOMBRE!C6,[1]NOMBRE!D6," )")</f>
        <v>MES:  - (  )</v>
      </c>
      <c r="BB4" s="5"/>
      <c r="BC4" s="5"/>
      <c r="BD4" s="5"/>
      <c r="BE4" s="5"/>
      <c r="BF4" s="5"/>
      <c r="BG4" s="5"/>
      <c r="BH4" s="5"/>
    </row>
    <row r="5" spans="1:61" ht="12.75" customHeight="1" x14ac:dyDescent="0.15">
      <c r="A5" s="7" t="str">
        <f>CONCATENATE("AÑO: ",[1]NOMBRE!B7)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4" t="s">
        <v>1</v>
      </c>
      <c r="B6" s="674"/>
      <c r="C6" s="674"/>
      <c r="D6" s="674"/>
      <c r="E6" s="674"/>
      <c r="F6" s="674"/>
      <c r="G6" s="674"/>
      <c r="H6" s="674"/>
      <c r="I6" s="674"/>
      <c r="J6" s="674"/>
      <c r="K6" s="674"/>
      <c r="L6" s="674"/>
      <c r="M6" s="674"/>
      <c r="N6" s="674"/>
      <c r="O6" s="674"/>
      <c r="P6" s="674"/>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BB8" s="15"/>
      <c r="BC8" s="15"/>
      <c r="BD8" s="15"/>
      <c r="BE8" s="15"/>
      <c r="BF8" s="15"/>
      <c r="BG8" s="15"/>
      <c r="BH8" s="15"/>
    </row>
    <row r="9" spans="1:61" ht="22.5" x14ac:dyDescent="0.15">
      <c r="A9" s="572"/>
      <c r="B9" s="573"/>
      <c r="C9" s="574"/>
      <c r="D9" s="555"/>
      <c r="E9" s="16" t="s">
        <v>10</v>
      </c>
      <c r="F9" s="17" t="s">
        <v>11</v>
      </c>
      <c r="G9" s="17" t="s">
        <v>12</v>
      </c>
      <c r="H9" s="17" t="s">
        <v>13</v>
      </c>
      <c r="I9" s="17" t="s">
        <v>14</v>
      </c>
      <c r="J9" s="17" t="s">
        <v>15</v>
      </c>
      <c r="K9" s="17" t="s">
        <v>16</v>
      </c>
      <c r="L9" s="17" t="s">
        <v>17</v>
      </c>
      <c r="M9" s="17" t="s">
        <v>18</v>
      </c>
      <c r="N9" s="17" t="s">
        <v>19</v>
      </c>
      <c r="O9" s="18" t="s">
        <v>20</v>
      </c>
      <c r="P9" s="19" t="s">
        <v>21</v>
      </c>
      <c r="Q9" s="20" t="s">
        <v>22</v>
      </c>
      <c r="R9" s="611"/>
      <c r="S9" s="654"/>
      <c r="T9" s="654"/>
      <c r="BB9" s="15"/>
      <c r="BC9" s="15"/>
      <c r="BD9" s="15"/>
      <c r="BE9" s="15"/>
      <c r="BF9" s="15"/>
      <c r="BG9" s="15"/>
      <c r="BH9" s="15"/>
    </row>
    <row r="10" spans="1:61" ht="15.75" customHeight="1" x14ac:dyDescent="0.15">
      <c r="A10" s="542" t="s">
        <v>23</v>
      </c>
      <c r="B10" s="543"/>
      <c r="C10" s="543"/>
      <c r="D10" s="21">
        <f>SUM(E10:O10)</f>
        <v>6066</v>
      </c>
      <c r="E10" s="22">
        <f>+Enero!E10+Febrero!E10+'Marzo '!E10+'Abril '!E10+'Mayo '!E10+Junio!E10+Julio!E10+Agosto!E10+Septiembre!E10+'Octubre '!E10+Noviembre!E10+'Diciembre '!E10</f>
        <v>32</v>
      </c>
      <c r="F10" s="22">
        <f>+Enero!F10+Febrero!F10+'Marzo '!F10+'Abril '!F10+'Mayo '!F10+Junio!F10+Julio!F10+Agosto!F10+Septiembre!F10+'Octubre '!F10+Noviembre!F10+'Diciembre '!F10</f>
        <v>63</v>
      </c>
      <c r="G10" s="22">
        <f>+Enero!G10+Febrero!G10+'Marzo '!G10+'Abril '!G10+'Mayo '!G10+Junio!G10+Julio!G10+Agosto!G10+Septiembre!G10+'Octubre '!G10+Noviembre!G10+'Diciembre '!G10</f>
        <v>195</v>
      </c>
      <c r="H10" s="22">
        <f>+Enero!H10+Febrero!H10+'Marzo '!H10+'Abril '!H10+'Mayo '!H10+Junio!H10+Julio!H10+Agosto!H10+Septiembre!H10+'Octubre '!H10+Noviembre!H10+'Diciembre '!H10</f>
        <v>151</v>
      </c>
      <c r="I10" s="22">
        <f>+Enero!I10+Febrero!I10+'Marzo '!I10+'Abril '!I10+'Mayo '!I10+Junio!I10+Julio!I10+Agosto!I10+Septiembre!I10+'Octubre '!I10+Noviembre!I10+'Diciembre '!I10</f>
        <v>128</v>
      </c>
      <c r="J10" s="22">
        <f>+Enero!J10+Febrero!J10+'Marzo '!J10+'Abril '!J10+'Mayo '!J10+Junio!J10+Julio!J10+Agosto!J10+Septiembre!J10+'Octubre '!J10+Noviembre!J10+'Diciembre '!J10</f>
        <v>141</v>
      </c>
      <c r="K10" s="22">
        <f>+Enero!K10+Febrero!K10+'Marzo '!K10+'Abril '!K10+'Mayo '!K10+Junio!K10+Julio!K10+Agosto!K10+Septiembre!K10+'Octubre '!K10+Noviembre!K10+'Diciembre '!K10</f>
        <v>862</v>
      </c>
      <c r="L10" s="22">
        <f>+Enero!L10+Febrero!L10+'Marzo '!L10+'Abril '!L10+'Mayo '!L10+Junio!L10+Julio!L10+Agosto!L10+Septiembre!L10+'Octubre '!L10+Noviembre!L10+'Diciembre '!L10</f>
        <v>882</v>
      </c>
      <c r="M10" s="22">
        <f>+Enero!M10+Febrero!M10+'Marzo '!M10+'Abril '!M10+'Mayo '!M10+Junio!M10+Julio!M10+Agosto!M10+Septiembre!M10+'Octubre '!M10+Noviembre!M10+'Diciembre '!M10</f>
        <v>2534</v>
      </c>
      <c r="N10" s="22">
        <f>+Enero!N10+Febrero!N10+'Marzo '!N10+'Abril '!N10+'Mayo '!N10+Junio!N10+Julio!N10+Agosto!N10+Septiembre!N10+'Octubre '!N10+Noviembre!N10+'Diciembre '!N10</f>
        <v>495</v>
      </c>
      <c r="O10" s="22">
        <f>+Enero!O10+Febrero!O10+'Marzo '!O10+'Abril '!O10+'Mayo '!O10+Junio!O10+Julio!O10+Agosto!O10+Septiembre!O10+'Octubre '!O10+Noviembre!O10+'Diciembre '!O10</f>
        <v>583</v>
      </c>
      <c r="P10" s="22">
        <f>+Enero!P10+Febrero!P10+'Marzo '!P10+'Abril '!P10+'Mayo '!P10+Junio!P10+Julio!P10+Agosto!P10+Septiembre!P10+'Octubre '!P10+Noviembre!P10+'Diciembre '!P10</f>
        <v>2070</v>
      </c>
      <c r="Q10" s="22">
        <f>+Enero!Q10+Febrero!Q10+'Marzo '!Q10+'Abril '!Q10+'Mayo '!Q10+Junio!Q10+Julio!Q10+Agosto!Q10+Septiembre!Q10+'Octubre '!Q10+Noviembre!Q10+'Diciembre '!Q10</f>
        <v>3996</v>
      </c>
      <c r="R10" s="22">
        <f>+Enero!R10+Febrero!R10+'Marzo '!R10+'Abril '!R10+'Mayo '!R10+Junio!R10+Julio!R10+Agosto!R10+Septiembre!R10+'Octubre '!R10+Noviembre!R10+'Diciembre '!R10</f>
        <v>59</v>
      </c>
      <c r="S10" s="22">
        <f>+Enero!S10+Febrero!S10+'Marzo '!S10+'Abril '!S10+'Mayo '!S10+Junio!S10+Julio!S10+Agosto!S10+Septiembre!S10+'Octubre '!S10+Noviembre!S10+'Diciembre '!S10</f>
        <v>6</v>
      </c>
      <c r="T10" s="22">
        <f>+Enero!T10+Febrero!T10+'Marzo '!T10+'Abril '!T10+'Mayo '!T10+Junio!T10+Julio!T10+Agosto!T10+Septiembre!T10+'Octubre '!T10+Noviembre!T10+'Diciembre '!T10</f>
        <v>7</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4" t="s">
        <v>24</v>
      </c>
      <c r="B11" s="535"/>
      <c r="C11" s="535"/>
      <c r="D11" s="32">
        <f>SUM(E11:O11)</f>
        <v>3465</v>
      </c>
      <c r="E11" s="22">
        <f>+Enero!E11+Febrero!E11+'Marzo '!E11+'Abril '!E11+'Mayo '!E11+Junio!E11+Julio!E11+Agosto!E11+Septiembre!E11+'Octubre '!E11+Noviembre!E11+'Diciembre '!E11</f>
        <v>25</v>
      </c>
      <c r="F11" s="22">
        <f>+Enero!F11+Febrero!F11+'Marzo '!F11+'Abril '!F11+'Mayo '!F11+Junio!F11+Julio!F11+Agosto!F11+Septiembre!F11+'Octubre '!F11+Noviembre!F11+'Diciembre '!F11</f>
        <v>33</v>
      </c>
      <c r="G11" s="22">
        <f>+Enero!G11+Febrero!G11+'Marzo '!G11+'Abril '!G11+'Mayo '!G11+Junio!G11+Julio!G11+Agosto!G11+Septiembre!G11+'Octubre '!G11+Noviembre!G11+'Diciembre '!G11</f>
        <v>59</v>
      </c>
      <c r="H11" s="22">
        <f>+Enero!H11+Febrero!H11+'Marzo '!H11+'Abril '!H11+'Mayo '!H11+Junio!H11+Julio!H11+Agosto!H11+Septiembre!H11+'Octubre '!H11+Noviembre!H11+'Diciembre '!H11</f>
        <v>66</v>
      </c>
      <c r="I11" s="22">
        <f>+Enero!I11+Febrero!I11+'Marzo '!I11+'Abril '!I11+'Mayo '!I11+Junio!I11+Julio!I11+Agosto!I11+Septiembre!I11+'Octubre '!I11+Noviembre!I11+'Diciembre '!I11</f>
        <v>57</v>
      </c>
      <c r="J11" s="22">
        <f>+Enero!J11+Febrero!J11+'Marzo '!J11+'Abril '!J11+'Mayo '!J11+Junio!J11+Julio!J11+Agosto!J11+Septiembre!J11+'Octubre '!J11+Noviembre!J11+'Diciembre '!J11</f>
        <v>97</v>
      </c>
      <c r="K11" s="22">
        <f>+Enero!K11+Febrero!K11+'Marzo '!K11+'Abril '!K11+'Mayo '!K11+Junio!K11+Julio!K11+Agosto!K11+Septiembre!K11+'Octubre '!K11+Noviembre!K11+'Diciembre '!K11</f>
        <v>566</v>
      </c>
      <c r="L11" s="22">
        <f>+Enero!L11+Febrero!L11+'Marzo '!L11+'Abril '!L11+'Mayo '!L11+Junio!L11+Julio!L11+Agosto!L11+Septiembre!L11+'Octubre '!L11+Noviembre!L11+'Diciembre '!L11</f>
        <v>575</v>
      </c>
      <c r="M11" s="22">
        <f>+Enero!M11+Febrero!M11+'Marzo '!M11+'Abril '!M11+'Mayo '!M11+Junio!M11+Julio!M11+Agosto!M11+Septiembre!M11+'Octubre '!M11+Noviembre!M11+'Diciembre '!M11</f>
        <v>1385</v>
      </c>
      <c r="N11" s="22">
        <f>+Enero!N11+Febrero!N11+'Marzo '!N11+'Abril '!N11+'Mayo '!N11+Junio!N11+Julio!N11+Agosto!N11+Septiembre!N11+'Octubre '!N11+Noviembre!N11+'Diciembre '!N11</f>
        <v>246</v>
      </c>
      <c r="O11" s="22">
        <f>+Enero!O11+Febrero!O11+'Marzo '!O11+'Abril '!O11+'Mayo '!O11+Junio!O11+Julio!O11+Agosto!O11+Septiembre!O11+'Octubre '!O11+Noviembre!O11+'Diciembre '!O11</f>
        <v>356</v>
      </c>
      <c r="P11" s="22">
        <f>+Enero!P11+Febrero!P11+'Marzo '!P11+'Abril '!P11+'Mayo '!P11+Junio!P11+Julio!P11+Agosto!P11+Septiembre!P11+'Octubre '!P11+Noviembre!P11+'Diciembre '!P11</f>
        <v>1217</v>
      </c>
      <c r="Q11" s="22">
        <f>+Enero!Q11+Febrero!Q11+'Marzo '!Q11+'Abril '!Q11+'Mayo '!Q11+Junio!Q11+Julio!Q11+Agosto!Q11+Septiembre!Q11+'Octubre '!Q11+Noviembre!Q11+'Diciembre '!Q11</f>
        <v>2248</v>
      </c>
      <c r="R11" s="22">
        <f>+Enero!R11+Febrero!R11+'Marzo '!R11+'Abril '!R11+'Mayo '!R11+Junio!R11+Julio!R11+Agosto!R11+Septiembre!R11+'Octubre '!R11+Noviembre!R11+'Diciembre '!R11</f>
        <v>23</v>
      </c>
      <c r="S11" s="22">
        <f>+Enero!S11+Febrero!S11+'Marzo '!S11+'Abril '!S11+'Mayo '!S11+Junio!S11+Julio!S11+Agosto!S11+Septiembre!S11+'Octubre '!S11+Noviembre!S11+'Diciembre '!S11</f>
        <v>8</v>
      </c>
      <c r="T11" s="22">
        <f>+Enero!T11+Febrero!T11+'Marzo '!T11+'Abril '!T11+'Mayo '!T11+Junio!T11+Julio!T11+Agosto!T11+Septiembre!T11+'Octubre '!T11+Noviembre!T11+'Diciembre '!T11</f>
        <v>2</v>
      </c>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4" t="s">
        <v>25</v>
      </c>
      <c r="B12" s="535"/>
      <c r="C12" s="535"/>
      <c r="D12" s="32">
        <f>SUM(E12:O12)</f>
        <v>339</v>
      </c>
      <c r="E12" s="22">
        <f>+Enero!E12+Febrero!E12+'Marzo '!E12+'Abril '!E12+'Mayo '!E12+Junio!E12+Julio!E12+Agosto!E12+Septiembre!E12+'Octubre '!E12+Noviembre!E12+'Diciembre '!E12</f>
        <v>3</v>
      </c>
      <c r="F12" s="22">
        <f>+Enero!F12+Febrero!F12+'Marzo '!F12+'Abril '!F12+'Mayo '!F12+Junio!F12+Julio!F12+Agosto!F12+Septiembre!F12+'Octubre '!F12+Noviembre!F12+'Diciembre '!F12</f>
        <v>0</v>
      </c>
      <c r="G12" s="22">
        <f>+Enero!G12+Febrero!G12+'Marzo '!G12+'Abril '!G12+'Mayo '!G12+Junio!G12+Julio!G12+Agosto!G12+Septiembre!G12+'Octubre '!G12+Noviembre!G12+'Diciembre '!G12</f>
        <v>1</v>
      </c>
      <c r="H12" s="22">
        <f>+Enero!H12+Febrero!H12+'Marzo '!H12+'Abril '!H12+'Mayo '!H12+Junio!H12+Julio!H12+Agosto!H12+Septiembre!H12+'Octubre '!H12+Noviembre!H12+'Diciembre '!H12</f>
        <v>0</v>
      </c>
      <c r="I12" s="22">
        <f>+Enero!I12+Febrero!I12+'Marzo '!I12+'Abril '!I12+'Mayo '!I12+Junio!I12+Julio!I12+Agosto!I12+Septiembre!I12+'Octubre '!I12+Noviembre!I12+'Diciembre '!I12</f>
        <v>2</v>
      </c>
      <c r="J12" s="22">
        <f>+Enero!J12+Febrero!J12+'Marzo '!J12+'Abril '!J12+'Mayo '!J12+Junio!J12+Julio!J12+Agosto!J12+Septiembre!J12+'Octubre '!J12+Noviembre!J12+'Diciembre '!J12</f>
        <v>9</v>
      </c>
      <c r="K12" s="22">
        <f>+Enero!K12+Febrero!K12+'Marzo '!K12+'Abril '!K12+'Mayo '!K12+Junio!K12+Julio!K12+Agosto!K12+Septiembre!K12+'Octubre '!K12+Noviembre!K12+'Diciembre '!K12</f>
        <v>33</v>
      </c>
      <c r="L12" s="22">
        <f>+Enero!L12+Febrero!L12+'Marzo '!L12+'Abril '!L12+'Mayo '!L12+Junio!L12+Julio!L12+Agosto!L12+Septiembre!L12+'Octubre '!L12+Noviembre!L12+'Diciembre '!L12</f>
        <v>63</v>
      </c>
      <c r="M12" s="22">
        <f>+Enero!M12+Febrero!M12+'Marzo '!M12+'Abril '!M12+'Mayo '!M12+Junio!M12+Julio!M12+Agosto!M12+Septiembre!M12+'Octubre '!M12+Noviembre!M12+'Diciembre '!M12</f>
        <v>152</v>
      </c>
      <c r="N12" s="22">
        <f>+Enero!N12+Febrero!N12+'Marzo '!N12+'Abril '!N12+'Mayo '!N12+Junio!N12+Julio!N12+Agosto!N12+Septiembre!N12+'Octubre '!N12+Noviembre!N12+'Diciembre '!N12</f>
        <v>22</v>
      </c>
      <c r="O12" s="22">
        <f>+Enero!O12+Febrero!O12+'Marzo '!O12+'Abril '!O12+'Mayo '!O12+Junio!O12+Julio!O12+Agosto!O12+Septiembre!O12+'Octubre '!O12+Noviembre!O12+'Diciembre '!O12</f>
        <v>54</v>
      </c>
      <c r="P12" s="22">
        <f>+Enero!P12+Febrero!P12+'Marzo '!P12+'Abril '!P12+'Mayo '!P12+Junio!P12+Julio!P12+Agosto!P12+Septiembre!P12+'Octubre '!P12+Noviembre!P12+'Diciembre '!P12</f>
        <v>94</v>
      </c>
      <c r="Q12" s="22">
        <f>+Enero!Q12+Febrero!Q12+'Marzo '!Q12+'Abril '!Q12+'Mayo '!Q12+Junio!Q12+Julio!Q12+Agosto!Q12+Septiembre!Q12+'Octubre '!Q12+Noviembre!Q12+'Diciembre '!Q12</f>
        <v>245</v>
      </c>
      <c r="R12" s="22">
        <f>+Enero!R12+Febrero!R12+'Marzo '!R12+'Abril '!R12+'Mayo '!R12+Junio!R12+Julio!R12+Agosto!R12+Septiembre!R12+'Octubre '!R12+Noviembre!R12+'Diciembre '!R12</f>
        <v>0</v>
      </c>
      <c r="S12" s="22">
        <f>+Enero!S12+Febrero!S12+'Marzo '!S12+'Abril '!S12+'Mayo '!S12+Junio!S12+Julio!S12+Agosto!S12+Septiembre!S12+'Octubre '!S12+Noviembre!S12+'Diciembre '!S12</f>
        <v>0</v>
      </c>
      <c r="T12" s="22">
        <f>+Enero!T12+Febrero!T12+'Marzo '!T12+'Abril '!T12+'Mayo '!T12+Junio!T12+Julio!T12+Agosto!T12+Septiembre!T12+'Octubre '!T12+Noviembre!T12+'Diciembre '!T12</f>
        <v>1</v>
      </c>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1" t="s">
        <v>26</v>
      </c>
      <c r="B13" s="672"/>
      <c r="C13" s="673"/>
      <c r="D13" s="32">
        <f>SUM(E13:O13)</f>
        <v>434</v>
      </c>
      <c r="E13" s="22">
        <f>+Enero!E13+Febrero!E13+'Marzo '!E13+'Abril '!E13+'Mayo '!E13+Junio!E13+Julio!E13+Agosto!E13+Septiembre!E13+'Octubre '!E13+Noviembre!E13+'Diciembre '!E13</f>
        <v>4</v>
      </c>
      <c r="F13" s="22">
        <f>+Enero!F13+Febrero!F13+'Marzo '!F13+'Abril '!F13+'Mayo '!F13+Junio!F13+Julio!F13+Agosto!F13+Septiembre!F13+'Octubre '!F13+Noviembre!F13+'Diciembre '!F13</f>
        <v>8</v>
      </c>
      <c r="G13" s="22">
        <f>+Enero!G13+Febrero!G13+'Marzo '!G13+'Abril '!G13+'Mayo '!G13+Junio!G13+Julio!G13+Agosto!G13+Septiembre!G13+'Octubre '!G13+Noviembre!G13+'Diciembre '!G13</f>
        <v>20</v>
      </c>
      <c r="H13" s="22">
        <f>+Enero!H13+Febrero!H13+'Marzo '!H13+'Abril '!H13+'Mayo '!H13+Junio!H13+Julio!H13+Agosto!H13+Septiembre!H13+'Octubre '!H13+Noviembre!H13+'Diciembre '!H13</f>
        <v>20</v>
      </c>
      <c r="I13" s="22">
        <f>+Enero!I13+Febrero!I13+'Marzo '!I13+'Abril '!I13+'Mayo '!I13+Junio!I13+Julio!I13+Agosto!I13+Septiembre!I13+'Octubre '!I13+Noviembre!I13+'Diciembre '!I13</f>
        <v>22</v>
      </c>
      <c r="J13" s="22">
        <f>+Enero!J13+Febrero!J13+'Marzo '!J13+'Abril '!J13+'Mayo '!J13+Junio!J13+Julio!J13+Agosto!J13+Septiembre!J13+'Octubre '!J13+Noviembre!J13+'Diciembre '!J13</f>
        <v>15</v>
      </c>
      <c r="K13" s="22">
        <f>+Enero!K13+Febrero!K13+'Marzo '!K13+'Abril '!K13+'Mayo '!K13+Junio!K13+Julio!K13+Agosto!K13+Septiembre!K13+'Octubre '!K13+Noviembre!K13+'Diciembre '!K13</f>
        <v>122</v>
      </c>
      <c r="L13" s="22">
        <f>+Enero!L13+Febrero!L13+'Marzo '!L13+'Abril '!L13+'Mayo '!L13+Junio!L13+Julio!L13+Agosto!L13+Septiembre!L13+'Octubre '!L13+Noviembre!L13+'Diciembre '!L13</f>
        <v>38</v>
      </c>
      <c r="M13" s="22">
        <f>+Enero!M13+Febrero!M13+'Marzo '!M13+'Abril '!M13+'Mayo '!M13+Junio!M13+Julio!M13+Agosto!M13+Septiembre!M13+'Octubre '!M13+Noviembre!M13+'Diciembre '!M13</f>
        <v>162</v>
      </c>
      <c r="N13" s="22">
        <f>+Enero!N13+Febrero!N13+'Marzo '!N13+'Abril '!N13+'Mayo '!N13+Junio!N13+Julio!N13+Agosto!N13+Septiembre!N13+'Octubre '!N13+Noviembre!N13+'Diciembre '!N13</f>
        <v>21</v>
      </c>
      <c r="O13" s="22">
        <f>+Enero!O13+Febrero!O13+'Marzo '!O13+'Abril '!O13+'Mayo '!O13+Junio!O13+Julio!O13+Agosto!O13+Septiembre!O13+'Octubre '!O13+Noviembre!O13+'Diciembre '!O13</f>
        <v>2</v>
      </c>
      <c r="P13" s="22">
        <f>+Enero!P13+Febrero!P13+'Marzo '!P13+'Abril '!P13+'Mayo '!P13+Junio!P13+Julio!P13+Agosto!P13+Septiembre!P13+'Octubre '!P13+Noviembre!P13+'Diciembre '!P13</f>
        <v>233</v>
      </c>
      <c r="Q13" s="22">
        <f>+Enero!Q13+Febrero!Q13+'Marzo '!Q13+'Abril '!Q13+'Mayo '!Q13+Junio!Q13+Julio!Q13+Agosto!Q13+Septiembre!Q13+'Octubre '!Q13+Noviembre!Q13+'Diciembre '!Q13</f>
        <v>201</v>
      </c>
      <c r="R13" s="22">
        <f>+Enero!R13+Febrero!R13+'Marzo '!R13+'Abril '!R13+'Mayo '!R13+Junio!R13+Julio!R13+Agosto!R13+Septiembre!R13+'Octubre '!R13+Noviembre!R13+'Diciembre '!R13</f>
        <v>3</v>
      </c>
      <c r="S13" s="22">
        <f>+Enero!S13+Febrero!S13+'Marzo '!S13+'Abril '!S13+'Mayo '!S13+Junio!S13+Julio!S13+Agosto!S13+Septiembre!S13+'Octubre '!S13+Noviembre!S13+'Diciembre '!S13</f>
        <v>2</v>
      </c>
      <c r="T13" s="22">
        <f>+Enero!T13+Febrero!T13+'Marzo '!T13+'Abril '!T13+'Mayo '!T13+Junio!T13+Julio!T13+Agosto!T13+Septiembre!T13+'Octubre '!T13+Noviembre!T13+'Diciembre '!T13</f>
        <v>0</v>
      </c>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5" t="s">
        <v>27</v>
      </c>
      <c r="B14" s="675"/>
      <c r="C14" s="676"/>
      <c r="D14" s="40">
        <f>SUM(E14:O14)</f>
        <v>2748</v>
      </c>
      <c r="E14" s="22">
        <f>+Enero!E14+Febrero!E14+'Marzo '!E14+'Abril '!E14+'Mayo '!E14+Junio!E14+Julio!E14+Agosto!E14+Septiembre!E14+'Octubre '!E14+Noviembre!E14+'Diciembre '!E14</f>
        <v>14</v>
      </c>
      <c r="F14" s="22">
        <f>+Enero!F14+Febrero!F14+'Marzo '!F14+'Abril '!F14+'Mayo '!F14+Junio!F14+Julio!F14+Agosto!F14+Septiembre!F14+'Octubre '!F14+Noviembre!F14+'Diciembre '!F14</f>
        <v>16</v>
      </c>
      <c r="G14" s="22">
        <f>+Enero!G14+Febrero!G14+'Marzo '!G14+'Abril '!G14+'Mayo '!G14+Junio!G14+Julio!G14+Agosto!G14+Septiembre!G14+'Octubre '!G14+Noviembre!G14+'Diciembre '!G14</f>
        <v>59</v>
      </c>
      <c r="H14" s="22">
        <f>+Enero!H14+Febrero!H14+'Marzo '!H14+'Abril '!H14+'Mayo '!H14+Junio!H14+Julio!H14+Agosto!H14+Septiembre!H14+'Octubre '!H14+Noviembre!H14+'Diciembre '!H14</f>
        <v>51</v>
      </c>
      <c r="I14" s="22">
        <f>+Enero!I14+Febrero!I14+'Marzo '!I14+'Abril '!I14+'Mayo '!I14+Junio!I14+Julio!I14+Agosto!I14+Septiembre!I14+'Octubre '!I14+Noviembre!I14+'Diciembre '!I14</f>
        <v>56</v>
      </c>
      <c r="J14" s="22">
        <f>+Enero!J14+Febrero!J14+'Marzo '!J14+'Abril '!J14+'Mayo '!J14+Junio!J14+Julio!J14+Agosto!J14+Septiembre!J14+'Octubre '!J14+Noviembre!J14+'Diciembre '!J14</f>
        <v>64</v>
      </c>
      <c r="K14" s="22">
        <f>+Enero!K14+Febrero!K14+'Marzo '!K14+'Abril '!K14+'Mayo '!K14+Junio!K14+Julio!K14+Agosto!K14+Septiembre!K14+'Octubre '!K14+Noviembre!K14+'Diciembre '!K14</f>
        <v>347</v>
      </c>
      <c r="L14" s="22">
        <f>+Enero!L14+Febrero!L14+'Marzo '!L14+'Abril '!L14+'Mayo '!L14+Junio!L14+Julio!L14+Agosto!L14+Septiembre!L14+'Octubre '!L14+Noviembre!L14+'Diciembre '!L14</f>
        <v>402</v>
      </c>
      <c r="M14" s="22">
        <f>+Enero!M14+Febrero!M14+'Marzo '!M14+'Abril '!M14+'Mayo '!M14+Junio!M14+Julio!M14+Agosto!M14+Septiembre!M14+'Octubre '!M14+Noviembre!M14+'Diciembre '!M14</f>
        <v>1300</v>
      </c>
      <c r="N14" s="22">
        <f>+Enero!N14+Febrero!N14+'Marzo '!N14+'Abril '!N14+'Mayo '!N14+Junio!N14+Julio!N14+Agosto!N14+Septiembre!N14+'Octubre '!N14+Noviembre!N14+'Diciembre '!N14</f>
        <v>165</v>
      </c>
      <c r="O14" s="22">
        <f>+Enero!O14+Febrero!O14+'Marzo '!O14+'Abril '!O14+'Mayo '!O14+Junio!O14+Julio!O14+Agosto!O14+Septiembre!O14+'Octubre '!O14+Noviembre!O14+'Diciembre '!O14</f>
        <v>274</v>
      </c>
      <c r="P14" s="22">
        <f>+Enero!P14+Febrero!P14+'Marzo '!P14+'Abril '!P14+'Mayo '!P14+Junio!P14+Julio!P14+Agosto!P14+Septiembre!P14+'Octubre '!P14+Noviembre!P14+'Diciembre '!P14</f>
        <v>933</v>
      </c>
      <c r="Q14" s="22">
        <f>+Enero!Q14+Febrero!Q14+'Marzo '!Q14+'Abril '!Q14+'Mayo '!Q14+Junio!Q14+Julio!Q14+Agosto!Q14+Septiembre!Q14+'Octubre '!Q14+Noviembre!Q14+'Diciembre '!Q14</f>
        <v>1815</v>
      </c>
      <c r="R14" s="22">
        <f>+Enero!R14+Febrero!R14+'Marzo '!R14+'Abril '!R14+'Mayo '!R14+Junio!R14+Julio!R14+Agosto!R14+Septiembre!R14+'Octubre '!R14+Noviembre!R14+'Diciembre '!R14</f>
        <v>1</v>
      </c>
      <c r="S14" s="22">
        <f>+Enero!S14+Febrero!S14+'Marzo '!S14+'Abril '!S14+'Mayo '!S14+Junio!S14+Julio!S14+Agosto!S14+Septiembre!S14+'Octubre '!S14+Noviembre!S14+'Diciembre '!S14</f>
        <v>0</v>
      </c>
      <c r="T14" s="22">
        <f>+Enero!T14+Febrero!T14+'Marzo '!T14+'Abril '!T14+'Mayo '!T14+Junio!T14+Julio!T14+Agosto!T14+Septiembre!T14+'Octubre '!T14+Noviembre!T14+'Diciembre '!T14</f>
        <v>0</v>
      </c>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BB16" s="9"/>
      <c r="BC16" s="9"/>
      <c r="BD16" s="9"/>
      <c r="BE16" s="9"/>
      <c r="BF16" s="15"/>
      <c r="BG16" s="15"/>
      <c r="BH16" s="15"/>
    </row>
    <row r="17" spans="1:63" ht="30.75" customHeight="1" x14ac:dyDescent="0.15">
      <c r="A17" s="572"/>
      <c r="B17" s="573"/>
      <c r="C17" s="574"/>
      <c r="D17" s="678"/>
      <c r="E17" s="16"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BG17" s="15"/>
      <c r="BH17" s="15"/>
    </row>
    <row r="18" spans="1:63" ht="18.75" customHeight="1" x14ac:dyDescent="0.15">
      <c r="A18" s="665" t="s">
        <v>33</v>
      </c>
      <c r="B18" s="666"/>
      <c r="C18" s="667"/>
      <c r="D18" s="21">
        <f>SUM(E18:O18)</f>
        <v>173</v>
      </c>
      <c r="E18" s="22">
        <f>+Enero!E18+Febrero!E18+'Marzo '!E18+'Abril '!E18+'Mayo '!E18+Junio!E18+Julio!E18+Agosto!E18+Septiembre!E18+'Octubre '!E18+Noviembre!E18+'Diciembre '!E18</f>
        <v>0</v>
      </c>
      <c r="F18" s="22">
        <f>+Enero!F18+Febrero!F18+'Marzo '!F18+'Abril '!F18+'Mayo '!F18+Junio!F18+Julio!F18+Agosto!F18+Septiembre!F18+'Octubre '!F18+Noviembre!F18+'Diciembre '!F18</f>
        <v>0</v>
      </c>
      <c r="G18" s="22">
        <f>+Enero!G18+Febrero!G18+'Marzo '!G18+'Abril '!G18+'Mayo '!G18+Junio!G18+Julio!G18+Agosto!G18+Septiembre!G18+'Octubre '!G18+Noviembre!G18+'Diciembre '!G18</f>
        <v>0</v>
      </c>
      <c r="H18" s="22">
        <f>+Enero!H18+Febrero!H18+'Marzo '!H18+'Abril '!H18+'Mayo '!H18+Junio!H18+Julio!H18+Agosto!H18+Septiembre!H18+'Octubre '!H18+Noviembre!H18+'Diciembre '!H18</f>
        <v>0</v>
      </c>
      <c r="I18" s="22">
        <f>+Enero!I18+Febrero!I18+'Marzo '!I18+'Abril '!I18+'Mayo '!I18+Junio!I18+Julio!I18+Agosto!I18+Septiembre!I18+'Octubre '!I18+Noviembre!I18+'Diciembre '!I18</f>
        <v>0</v>
      </c>
      <c r="J18" s="22">
        <f>+Enero!J18+Febrero!J18+'Marzo '!J18+'Abril '!J18+'Mayo '!J18+Junio!J18+Julio!J18+Agosto!J18+Septiembre!J18+'Octubre '!J18+Noviembre!J18+'Diciembre '!J18</f>
        <v>0</v>
      </c>
      <c r="K18" s="22">
        <f>+Enero!K18+Febrero!K18+'Marzo '!K18+'Abril '!K18+'Mayo '!K18+Junio!K18+Julio!K18+Agosto!K18+Septiembre!K18+'Octubre '!K18+Noviembre!K18+'Diciembre '!K18</f>
        <v>1</v>
      </c>
      <c r="L18" s="22">
        <f>+Enero!L18+Febrero!L18+'Marzo '!L18+'Abril '!L18+'Mayo '!L18+Junio!L18+Julio!L18+Agosto!L18+Septiembre!L18+'Octubre '!L18+Noviembre!L18+'Diciembre '!L18</f>
        <v>6</v>
      </c>
      <c r="M18" s="22">
        <f>+Enero!M18+Febrero!M18+'Marzo '!M18+'Abril '!M18+'Mayo '!M18+Junio!M18+Julio!M18+Agosto!M18+Septiembre!M18+'Octubre '!M18+Noviembre!M18+'Diciembre '!M18</f>
        <v>128</v>
      </c>
      <c r="N18" s="22">
        <f>+Enero!N18+Febrero!N18+'Marzo '!N18+'Abril '!N18+'Mayo '!N18+Junio!N18+Julio!N18+Agosto!N18+Septiembre!N18+'Octubre '!N18+Noviembre!N18+'Diciembre '!N18</f>
        <v>13</v>
      </c>
      <c r="O18" s="22">
        <f>+Enero!O18+Febrero!O18+'Marzo '!O18+'Abril '!O18+'Mayo '!O18+Junio!O18+Julio!O18+Agosto!O18+Septiembre!O18+'Octubre '!O18+Noviembre!O18+'Diciembre '!O18</f>
        <v>25</v>
      </c>
      <c r="P18" s="22">
        <f>+Enero!P18+Febrero!P18+'Marzo '!P18+'Abril '!P18+'Mayo '!P18+Junio!P18+Julio!P18+Agosto!P18+Septiembre!P18+'Octubre '!P18+Noviembre!P18+'Diciembre '!P18</f>
        <v>0</v>
      </c>
      <c r="Q18" s="22">
        <f>+Enero!Q18+Febrero!Q18+'Marzo '!Q18+'Abril '!Q18+'Mayo '!Q18+Junio!Q18+Julio!Q18+Agosto!Q18+Septiembre!Q18+'Octubre '!Q18+Noviembre!Q18+'Diciembre '!Q18</f>
        <v>4</v>
      </c>
      <c r="R18" s="22">
        <f>+Enero!R18+Febrero!R18+'Marzo '!R18+'Abril '!R18+'Mayo '!R18+Junio!R18+Julio!R18+Agosto!R18+Septiembre!R18+'Octubre '!R18+Noviembre!R18+'Diciembre '!R18</f>
        <v>0</v>
      </c>
      <c r="S18" s="22">
        <f>+Enero!S18+Febrero!S18+'Marzo '!S18+'Abril '!S18+'Mayo '!S18+Junio!S18+Julio!S18+Agosto!S18+Septiembre!S18+'Octubre '!S18+Noviembre!S18+'Diciembre '!S18</f>
        <v>0</v>
      </c>
      <c r="T18" s="22">
        <f>+Enero!T18+Febrero!T18+'Marzo '!T18+'Abril '!T18+'Mayo '!T18+Junio!T18+Julio!T18+Agosto!T18+Septiembre!T18+'Octubre '!T18+Noviembre!T18+'Diciembre '!T18</f>
        <v>0</v>
      </c>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5" t="s">
        <v>34</v>
      </c>
      <c r="B19" s="666"/>
      <c r="C19" s="667"/>
      <c r="D19" s="32">
        <f t="shared" ref="D19:D36" si="1">SUM(E19:O19)</f>
        <v>0</v>
      </c>
      <c r="E19" s="22">
        <f>+Enero!E19+Febrero!E19+'Marzo '!E19+'Abril '!E19+'Mayo '!E19+Junio!E19+Julio!E19+Agosto!E19+Septiembre!E19+'Octubre '!E19+Noviembre!E19+'Diciembre '!E19</f>
        <v>0</v>
      </c>
      <c r="F19" s="22">
        <f>+Enero!F19+Febrero!F19+'Marzo '!F19+'Abril '!F19+'Mayo '!F19+Junio!F19+Julio!F19+Agosto!F19+Septiembre!F19+'Octubre '!F19+Noviembre!F19+'Diciembre '!F19</f>
        <v>0</v>
      </c>
      <c r="G19" s="22">
        <f>+Enero!G19+Febrero!G19+'Marzo '!G19+'Abril '!G19+'Mayo '!G19+Junio!G19+Julio!G19+Agosto!G19+Septiembre!G19+'Octubre '!G19+Noviembre!G19+'Diciembre '!G19</f>
        <v>0</v>
      </c>
      <c r="H19" s="22">
        <f>+Enero!H19+Febrero!H19+'Marzo '!H19+'Abril '!H19+'Mayo '!H19+Junio!H19+Julio!H19+Agosto!H19+Septiembre!H19+'Octubre '!H19+Noviembre!H19+'Diciembre '!H19</f>
        <v>0</v>
      </c>
      <c r="I19" s="22">
        <f>+Enero!I19+Febrero!I19+'Marzo '!I19+'Abril '!I19+'Mayo '!I19+Junio!I19+Julio!I19+Agosto!I19+Septiembre!I19+'Octubre '!I19+Noviembre!I19+'Diciembre '!I19</f>
        <v>0</v>
      </c>
      <c r="J19" s="22">
        <f>+Enero!J19+Febrero!J19+'Marzo '!J19+'Abril '!J19+'Mayo '!J19+Junio!J19+Julio!J19+Agosto!J19+Septiembre!J19+'Octubre '!J19+Noviembre!J19+'Diciembre '!J19</f>
        <v>0</v>
      </c>
      <c r="K19" s="22">
        <f>+Enero!K19+Febrero!K19+'Marzo '!K19+'Abril '!K19+'Mayo '!K19+Junio!K19+Julio!K19+Agosto!K19+Septiembre!K19+'Octubre '!K19+Noviembre!K19+'Diciembre '!K19</f>
        <v>0</v>
      </c>
      <c r="L19" s="22">
        <f>+Enero!L19+Febrero!L19+'Marzo '!L19+'Abril '!L19+'Mayo '!L19+Junio!L19+Julio!L19+Agosto!L19+Septiembre!L19+'Octubre '!L19+Noviembre!L19+'Diciembre '!L19</f>
        <v>0</v>
      </c>
      <c r="M19" s="22">
        <f>+Enero!M19+Febrero!M19+'Marzo '!M19+'Abril '!M19+'Mayo '!M19+Junio!M19+Julio!M19+Agosto!M19+Septiembre!M19+'Octubre '!M19+Noviembre!M19+'Diciembre '!M19</f>
        <v>0</v>
      </c>
      <c r="N19" s="22">
        <f>+Enero!N19+Febrero!N19+'Marzo '!N19+'Abril '!N19+'Mayo '!N19+Junio!N19+Julio!N19+Agosto!N19+Septiembre!N19+'Octubre '!N19+Noviembre!N19+'Diciembre '!N19</f>
        <v>0</v>
      </c>
      <c r="O19" s="22">
        <f>+Enero!O19+Febrero!O19+'Marzo '!O19+'Abril '!O19+'Mayo '!O19+Junio!O19+Julio!O19+Agosto!O19+Septiembre!O19+'Octubre '!O19+Noviembre!O19+'Diciembre '!O19</f>
        <v>0</v>
      </c>
      <c r="P19" s="22">
        <f>+Enero!P19+Febrero!P19+'Marzo '!P19+'Abril '!P19+'Mayo '!P19+Junio!P19+Julio!P19+Agosto!P19+Septiembre!P19+'Octubre '!P19+Noviembre!P19+'Diciembre '!P19</f>
        <v>0</v>
      </c>
      <c r="Q19" s="22">
        <f>+Enero!Q19+Febrero!Q19+'Marzo '!Q19+'Abril '!Q19+'Mayo '!Q19+Junio!Q19+Julio!Q19+Agosto!Q19+Septiembre!Q19+'Octubre '!Q19+Noviembre!Q19+'Diciembre '!Q19</f>
        <v>0</v>
      </c>
      <c r="R19" s="22">
        <f>+Enero!R19+Febrero!R19+'Marzo '!R19+'Abril '!R19+'Mayo '!R19+Junio!R19+Julio!R19+Agosto!R19+Septiembre!R19+'Octubre '!R19+Noviembre!R19+'Diciembre '!R19</f>
        <v>0</v>
      </c>
      <c r="S19" s="22">
        <f>+Enero!S19+Febrero!S19+'Marzo '!S19+'Abril '!S19+'Mayo '!S19+Junio!S19+Julio!S19+Agosto!S19+Septiembre!S19+'Octubre '!S19+Noviembre!S19+'Diciembre '!S19</f>
        <v>0</v>
      </c>
      <c r="T19" s="22">
        <f>+Enero!T19+Febrero!T19+'Marzo '!T19+'Abril '!T19+'Mayo '!T19+Junio!T19+Julio!T19+Agosto!T19+Septiembre!T19+'Octubre '!T19+Noviembre!T19+'Diciembre '!T19</f>
        <v>0</v>
      </c>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68" t="s">
        <v>35</v>
      </c>
      <c r="B20" s="669"/>
      <c r="C20" s="670"/>
      <c r="D20" s="58">
        <f t="shared" si="1"/>
        <v>0</v>
      </c>
      <c r="E20" s="22">
        <f>+Enero!E20+Febrero!E20+'Marzo '!E20+'Abril '!E20+'Mayo '!E20+Junio!E20+Julio!E20+Agosto!E20+Septiembre!E20+'Octubre '!E20+Noviembre!E20+'Diciembre '!E20</f>
        <v>0</v>
      </c>
      <c r="F20" s="22">
        <f>+Enero!F20+Febrero!F20+'Marzo '!F20+'Abril '!F20+'Mayo '!F20+Junio!F20+Julio!F20+Agosto!F20+Septiembre!F20+'Octubre '!F20+Noviembre!F20+'Diciembre '!F20</f>
        <v>0</v>
      </c>
      <c r="G20" s="22">
        <f>+Enero!G20+Febrero!G20+'Marzo '!G20+'Abril '!G20+'Mayo '!G20+Junio!G20+Julio!G20+Agosto!G20+Septiembre!G20+'Octubre '!G20+Noviembre!G20+'Diciembre '!G20</f>
        <v>0</v>
      </c>
      <c r="H20" s="22">
        <f>+Enero!H20+Febrero!H20+'Marzo '!H20+'Abril '!H20+'Mayo '!H20+Junio!H20+Julio!H20+Agosto!H20+Septiembre!H20+'Octubre '!H20+Noviembre!H20+'Diciembre '!H20</f>
        <v>0</v>
      </c>
      <c r="I20" s="22">
        <f>+Enero!I20+Febrero!I20+'Marzo '!I20+'Abril '!I20+'Mayo '!I20+Junio!I20+Julio!I20+Agosto!I20+Septiembre!I20+'Octubre '!I20+Noviembre!I20+'Diciembre '!I20</f>
        <v>0</v>
      </c>
      <c r="J20" s="22">
        <f>+Enero!J20+Febrero!J20+'Marzo '!J20+'Abril '!J20+'Mayo '!J20+Junio!J20+Julio!J20+Agosto!J20+Septiembre!J20+'Octubre '!J20+Noviembre!J20+'Diciembre '!J20</f>
        <v>0</v>
      </c>
      <c r="K20" s="22">
        <f>+Enero!K20+Febrero!K20+'Marzo '!K20+'Abril '!K20+'Mayo '!K20+Junio!K20+Julio!K20+Agosto!K20+Septiembre!K20+'Octubre '!K20+Noviembre!K20+'Diciembre '!K20</f>
        <v>0</v>
      </c>
      <c r="L20" s="22">
        <f>+Enero!L20+Febrero!L20+'Marzo '!L20+'Abril '!L20+'Mayo '!L20+Junio!L20+Julio!L20+Agosto!L20+Septiembre!L20+'Octubre '!L20+Noviembre!L20+'Diciembre '!L20</f>
        <v>0</v>
      </c>
      <c r="M20" s="22">
        <f>+Enero!M20+Febrero!M20+'Marzo '!M20+'Abril '!M20+'Mayo '!M20+Junio!M20+Julio!M20+Agosto!M20+Septiembre!M20+'Octubre '!M20+Noviembre!M20+'Diciembre '!M20</f>
        <v>0</v>
      </c>
      <c r="N20" s="22">
        <f>+Enero!N20+Febrero!N20+'Marzo '!N20+'Abril '!N20+'Mayo '!N20+Junio!N20+Julio!N20+Agosto!N20+Septiembre!N20+'Octubre '!N20+Noviembre!N20+'Diciembre '!N20</f>
        <v>0</v>
      </c>
      <c r="O20" s="22">
        <f>+Enero!O20+Febrero!O20+'Marzo '!O20+'Abril '!O20+'Mayo '!O20+Junio!O20+Julio!O20+Agosto!O20+Septiembre!O20+'Octubre '!O20+Noviembre!O20+'Diciembre '!O20</f>
        <v>0</v>
      </c>
      <c r="P20" s="22">
        <f>+Enero!P20+Febrero!P20+'Marzo '!P20+'Abril '!P20+'Mayo '!P20+Junio!P20+Julio!P20+Agosto!P20+Septiembre!P20+'Octubre '!P20+Noviembre!P20+'Diciembre '!P20</f>
        <v>0</v>
      </c>
      <c r="Q20" s="22">
        <f>+Enero!Q20+Febrero!Q20+'Marzo '!Q20+'Abril '!Q20+'Mayo '!Q20+Junio!Q20+Julio!Q20+Agosto!Q20+Septiembre!Q20+'Octubre '!Q20+Noviembre!Q20+'Diciembre '!Q20</f>
        <v>0</v>
      </c>
      <c r="R20" s="22">
        <f>+Enero!R20+Febrero!R20+'Marzo '!R20+'Abril '!R20+'Mayo '!R20+Junio!R20+Julio!R20+Agosto!R20+Septiembre!R20+'Octubre '!R20+Noviembre!R20+'Diciembre '!R20</f>
        <v>0</v>
      </c>
      <c r="S20" s="22">
        <f>+Enero!S20+Febrero!S20+'Marzo '!S20+'Abril '!S20+'Mayo '!S20+Junio!S20+Julio!S20+Agosto!S20+Septiembre!S20+'Octubre '!S20+Noviembre!S20+'Diciembre '!S20</f>
        <v>0</v>
      </c>
      <c r="T20" s="22">
        <f>+Enero!T20+Febrero!T20+'Marzo '!T20+'Abril '!T20+'Mayo '!T20+Junio!T20+Julio!T20+Agosto!T20+Septiembre!T20+'Octubre '!T20+Noviembre!T20+'Diciembre '!T20</f>
        <v>0</v>
      </c>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2" t="s">
        <v>36</v>
      </c>
      <c r="B21" s="543"/>
      <c r="C21" s="544"/>
      <c r="D21" s="21">
        <f t="shared" si="1"/>
        <v>0</v>
      </c>
      <c r="E21" s="22">
        <f>+Enero!E21+Febrero!E21+'Marzo '!E21+'Abril '!E21+'Mayo '!E21+Junio!E21+Julio!E21+Agosto!E21+Septiembre!E21+'Octubre '!E21+Noviembre!E21+'Diciembre '!E21</f>
        <v>0</v>
      </c>
      <c r="F21" s="22">
        <f>+Enero!F21+Febrero!F21+'Marzo '!F21+'Abril '!F21+'Mayo '!F21+Junio!F21+Julio!F21+Agosto!F21+Septiembre!F21+'Octubre '!F21+Noviembre!F21+'Diciembre '!F21</f>
        <v>0</v>
      </c>
      <c r="G21" s="22">
        <f>+Enero!G21+Febrero!G21+'Marzo '!G21+'Abril '!G21+'Mayo '!G21+Junio!G21+Julio!G21+Agosto!G21+Septiembre!G21+'Octubre '!G21+Noviembre!G21+'Diciembre '!G21</f>
        <v>0</v>
      </c>
      <c r="H21" s="22">
        <f>+Enero!H21+Febrero!H21+'Marzo '!H21+'Abril '!H21+'Mayo '!H21+Junio!H21+Julio!H21+Agosto!H21+Septiembre!H21+'Octubre '!H21+Noviembre!H21+'Diciembre '!H21</f>
        <v>0</v>
      </c>
      <c r="I21" s="22">
        <f>+Enero!I21+Febrero!I21+'Marzo '!I21+'Abril '!I21+'Mayo '!I21+Junio!I21+Julio!I21+Agosto!I21+Septiembre!I21+'Octubre '!I21+Noviembre!I21+'Diciembre '!I21</f>
        <v>0</v>
      </c>
      <c r="J21" s="22">
        <f>+Enero!J21+Febrero!J21+'Marzo '!J21+'Abril '!J21+'Mayo '!J21+Junio!J21+Julio!J21+Agosto!J21+Septiembre!J21+'Octubre '!J21+Noviembre!J21+'Diciembre '!J21</f>
        <v>0</v>
      </c>
      <c r="K21" s="22">
        <f>+Enero!K21+Febrero!K21+'Marzo '!K21+'Abril '!K21+'Mayo '!K21+Junio!K21+Julio!K21+Agosto!K21+Septiembre!K21+'Octubre '!K21+Noviembre!K21+'Diciembre '!K21</f>
        <v>0</v>
      </c>
      <c r="L21" s="22">
        <f>+Enero!L21+Febrero!L21+'Marzo '!L21+'Abril '!L21+'Mayo '!L21+Junio!L21+Julio!L21+Agosto!L21+Septiembre!L21+'Octubre '!L21+Noviembre!L21+'Diciembre '!L21</f>
        <v>0</v>
      </c>
      <c r="M21" s="22">
        <f>+Enero!M21+Febrero!M21+'Marzo '!M21+'Abril '!M21+'Mayo '!M21+Junio!M21+Julio!M21+Agosto!M21+Septiembre!M21+'Octubre '!M21+Noviembre!M21+'Diciembre '!M21</f>
        <v>0</v>
      </c>
      <c r="N21" s="22">
        <f>+Enero!N21+Febrero!N21+'Marzo '!N21+'Abril '!N21+'Mayo '!N21+Junio!N21+Julio!N21+Agosto!N21+Septiembre!N21+'Octubre '!N21+Noviembre!N21+'Diciembre '!N21</f>
        <v>0</v>
      </c>
      <c r="O21" s="22">
        <f>+Enero!O21+Febrero!O21+'Marzo '!O21+'Abril '!O21+'Mayo '!O21+Junio!O21+Julio!O21+Agosto!O21+Septiembre!O21+'Octubre '!O21+Noviembre!O21+'Diciembre '!O21</f>
        <v>0</v>
      </c>
      <c r="P21" s="22">
        <f>+Enero!P21+Febrero!P21+'Marzo '!P21+'Abril '!P21+'Mayo '!P21+Junio!P21+Julio!P21+Agosto!P21+Septiembre!P21+'Octubre '!P21+Noviembre!P21+'Diciembre '!P21</f>
        <v>0</v>
      </c>
      <c r="Q21" s="22">
        <f>+Enero!Q21+Febrero!Q21+'Marzo '!Q21+'Abril '!Q21+'Mayo '!Q21+Junio!Q21+Julio!Q21+Agosto!Q21+Septiembre!Q21+'Octubre '!Q21+Noviembre!Q21+'Diciembre '!Q21</f>
        <v>0</v>
      </c>
      <c r="R21" s="22">
        <f>+Enero!R21+Febrero!R21+'Marzo '!R21+'Abril '!R21+'Mayo '!R21+Junio!R21+Julio!R21+Agosto!R21+Septiembre!R21+'Octubre '!R21+Noviembre!R21+'Diciembre '!R21</f>
        <v>0</v>
      </c>
      <c r="S21" s="22">
        <f>+Enero!S21+Febrero!S21+'Marzo '!S21+'Abril '!S21+'Mayo '!S21+Junio!S21+Julio!S21+Agosto!S21+Septiembre!S21+'Octubre '!S21+Noviembre!S21+'Diciembre '!S21</f>
        <v>0</v>
      </c>
      <c r="T21" s="22">
        <f>+Enero!T21+Febrero!T21+'Marzo '!T21+'Abril '!T21+'Mayo '!T21+Junio!T21+Julio!T21+Agosto!T21+Septiembre!T21+'Octubre '!T21+Noviembre!T21+'Diciembre '!T21</f>
        <v>0</v>
      </c>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4" t="s">
        <v>37</v>
      </c>
      <c r="B22" s="535"/>
      <c r="C22" s="536"/>
      <c r="D22" s="32">
        <f t="shared" si="1"/>
        <v>36</v>
      </c>
      <c r="E22" s="22">
        <f>+Enero!E22+Febrero!E22+'Marzo '!E22+'Abril '!E22+'Mayo '!E22+Junio!E22+Julio!E22+Agosto!E22+Septiembre!E22+'Octubre '!E22+Noviembre!E22+'Diciembre '!E22</f>
        <v>0</v>
      </c>
      <c r="F22" s="22">
        <f>+Enero!F22+Febrero!F22+'Marzo '!F22+'Abril '!F22+'Mayo '!F22+Junio!F22+Julio!F22+Agosto!F22+Septiembre!F22+'Octubre '!F22+Noviembre!F22+'Diciembre '!F22</f>
        <v>1</v>
      </c>
      <c r="G22" s="22">
        <f>+Enero!G22+Febrero!G22+'Marzo '!G22+'Abril '!G22+'Mayo '!G22+Junio!G22+Julio!G22+Agosto!G22+Septiembre!G22+'Octubre '!G22+Noviembre!G22+'Diciembre '!G22</f>
        <v>3</v>
      </c>
      <c r="H22" s="22">
        <f>+Enero!H22+Febrero!H22+'Marzo '!H22+'Abril '!H22+'Mayo '!H22+Junio!H22+Julio!H22+Agosto!H22+Septiembre!H22+'Octubre '!H22+Noviembre!H22+'Diciembre '!H22</f>
        <v>3</v>
      </c>
      <c r="I22" s="22">
        <f>+Enero!I22+Febrero!I22+'Marzo '!I22+'Abril '!I22+'Mayo '!I22+Junio!I22+Julio!I22+Agosto!I22+Septiembre!I22+'Octubre '!I22+Noviembre!I22+'Diciembre '!I22</f>
        <v>1</v>
      </c>
      <c r="J22" s="22">
        <f>+Enero!J22+Febrero!J22+'Marzo '!J22+'Abril '!J22+'Mayo '!J22+Junio!J22+Julio!J22+Agosto!J22+Septiembre!J22+'Octubre '!J22+Noviembre!J22+'Diciembre '!J22</f>
        <v>1</v>
      </c>
      <c r="K22" s="22">
        <f>+Enero!K22+Febrero!K22+'Marzo '!K22+'Abril '!K22+'Mayo '!K22+Junio!K22+Julio!K22+Agosto!K22+Septiembre!K22+'Octubre '!K22+Noviembre!K22+'Diciembre '!K22</f>
        <v>21</v>
      </c>
      <c r="L22" s="22">
        <f>+Enero!L22+Febrero!L22+'Marzo '!L22+'Abril '!L22+'Mayo '!L22+Junio!L22+Julio!L22+Agosto!L22+Septiembre!L22+'Octubre '!L22+Noviembre!L22+'Diciembre '!L22</f>
        <v>6</v>
      </c>
      <c r="M22" s="22">
        <f>+Enero!M22+Febrero!M22+'Marzo '!M22+'Abril '!M22+'Mayo '!M22+Junio!M22+Julio!M22+Agosto!M22+Septiembre!M22+'Octubre '!M22+Noviembre!M22+'Diciembre '!M22</f>
        <v>0</v>
      </c>
      <c r="N22" s="22">
        <f>+Enero!N22+Febrero!N22+'Marzo '!N22+'Abril '!N22+'Mayo '!N22+Junio!N22+Julio!N22+Agosto!N22+Septiembre!N22+'Octubre '!N22+Noviembre!N22+'Diciembre '!N22</f>
        <v>0</v>
      </c>
      <c r="O22" s="22">
        <f>+Enero!O22+Febrero!O22+'Marzo '!O22+'Abril '!O22+'Mayo '!O22+Junio!O22+Julio!O22+Agosto!O22+Septiembre!O22+'Octubre '!O22+Noviembre!O22+'Diciembre '!O22</f>
        <v>0</v>
      </c>
      <c r="P22" s="22">
        <f>+Enero!P22+Febrero!P22+'Marzo '!P22+'Abril '!P22+'Mayo '!P22+Junio!P22+Julio!P22+Agosto!P22+Septiembre!P22+'Octubre '!P22+Noviembre!P22+'Diciembre '!P22</f>
        <v>36</v>
      </c>
      <c r="Q22" s="22">
        <f>+Enero!Q22+Febrero!Q22+'Marzo '!Q22+'Abril '!Q22+'Mayo '!Q22+Junio!Q22+Julio!Q22+Agosto!Q22+Septiembre!Q22+'Octubre '!Q22+Noviembre!Q22+'Diciembre '!Q22</f>
        <v>0</v>
      </c>
      <c r="R22" s="22">
        <f>+Enero!R22+Febrero!R22+'Marzo '!R22+'Abril '!R22+'Mayo '!R22+Junio!R22+Julio!R22+Agosto!R22+Septiembre!R22+'Octubre '!R22+Noviembre!R22+'Diciembre '!R22</f>
        <v>0</v>
      </c>
      <c r="S22" s="22">
        <f>+Enero!S22+Febrero!S22+'Marzo '!S22+'Abril '!S22+'Mayo '!S22+Junio!S22+Julio!S22+Agosto!S22+Septiembre!S22+'Octubre '!S22+Noviembre!S22+'Diciembre '!S22</f>
        <v>0</v>
      </c>
      <c r="T22" s="22">
        <f>+Enero!T22+Febrero!T22+'Marzo '!T22+'Abril '!T22+'Mayo '!T22+Junio!T22+Julio!T22+Agosto!T22+Septiembre!T22+'Octubre '!T22+Noviembre!T22+'Diciembre '!T22</f>
        <v>0</v>
      </c>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4" t="s">
        <v>38</v>
      </c>
      <c r="B23" s="535"/>
      <c r="C23" s="536"/>
      <c r="D23" s="32">
        <f t="shared" si="1"/>
        <v>0</v>
      </c>
      <c r="E23" s="22">
        <f>+Enero!E23+Febrero!E23+'Marzo '!E23+'Abril '!E23+'Mayo '!E23+Junio!E23+Julio!E23+Agosto!E23+Septiembre!E23+'Octubre '!E23+Noviembre!E23+'Diciembre '!E23</f>
        <v>0</v>
      </c>
      <c r="F23" s="22">
        <f>+Enero!F23+Febrero!F23+'Marzo '!F23+'Abril '!F23+'Mayo '!F23+Junio!F23+Julio!F23+Agosto!F23+Septiembre!F23+'Octubre '!F23+Noviembre!F23+'Diciembre '!F23</f>
        <v>0</v>
      </c>
      <c r="G23" s="22">
        <f>+Enero!G23+Febrero!G23+'Marzo '!G23+'Abril '!G23+'Mayo '!G23+Junio!G23+Julio!G23+Agosto!G23+Septiembre!G23+'Octubre '!G23+Noviembre!G23+'Diciembre '!G23</f>
        <v>0</v>
      </c>
      <c r="H23" s="22">
        <f>+Enero!H23+Febrero!H23+'Marzo '!H23+'Abril '!H23+'Mayo '!H23+Junio!H23+Julio!H23+Agosto!H23+Septiembre!H23+'Octubre '!H23+Noviembre!H23+'Diciembre '!H23</f>
        <v>0</v>
      </c>
      <c r="I23" s="22">
        <f>+Enero!I23+Febrero!I23+'Marzo '!I23+'Abril '!I23+'Mayo '!I23+Junio!I23+Julio!I23+Agosto!I23+Septiembre!I23+'Octubre '!I23+Noviembre!I23+'Diciembre '!I23</f>
        <v>0</v>
      </c>
      <c r="J23" s="22">
        <f>+Enero!J23+Febrero!J23+'Marzo '!J23+'Abril '!J23+'Mayo '!J23+Junio!J23+Julio!J23+Agosto!J23+Septiembre!J23+'Octubre '!J23+Noviembre!J23+'Diciembre '!J23</f>
        <v>0</v>
      </c>
      <c r="K23" s="22">
        <f>+Enero!K23+Febrero!K23+'Marzo '!K23+'Abril '!K23+'Mayo '!K23+Junio!K23+Julio!K23+Agosto!K23+Septiembre!K23+'Octubre '!K23+Noviembre!K23+'Diciembre '!K23</f>
        <v>0</v>
      </c>
      <c r="L23" s="22">
        <f>+Enero!L23+Febrero!L23+'Marzo '!L23+'Abril '!L23+'Mayo '!L23+Junio!L23+Julio!L23+Agosto!L23+Septiembre!L23+'Octubre '!L23+Noviembre!L23+'Diciembre '!L23</f>
        <v>0</v>
      </c>
      <c r="M23" s="22">
        <f>+Enero!M23+Febrero!M23+'Marzo '!M23+'Abril '!M23+'Mayo '!M23+Junio!M23+Julio!M23+Agosto!M23+Septiembre!M23+'Octubre '!M23+Noviembre!M23+'Diciembre '!M23</f>
        <v>0</v>
      </c>
      <c r="N23" s="22">
        <f>+Enero!N23+Febrero!N23+'Marzo '!N23+'Abril '!N23+'Mayo '!N23+Junio!N23+Julio!N23+Agosto!N23+Septiembre!N23+'Octubre '!N23+Noviembre!N23+'Diciembre '!N23</f>
        <v>0</v>
      </c>
      <c r="O23" s="22">
        <f>+Enero!O23+Febrero!O23+'Marzo '!O23+'Abril '!O23+'Mayo '!O23+Junio!O23+Julio!O23+Agosto!O23+Septiembre!O23+'Octubre '!O23+Noviembre!O23+'Diciembre '!O23</f>
        <v>0</v>
      </c>
      <c r="P23" s="22">
        <f>+Enero!P23+Febrero!P23+'Marzo '!P23+'Abril '!P23+'Mayo '!P23+Junio!P23+Julio!P23+Agosto!P23+Septiembre!P23+'Octubre '!P23+Noviembre!P23+'Diciembre '!P23</f>
        <v>0</v>
      </c>
      <c r="Q23" s="22">
        <f>+Enero!Q23+Febrero!Q23+'Marzo '!Q23+'Abril '!Q23+'Mayo '!Q23+Junio!Q23+Julio!Q23+Agosto!Q23+Septiembre!Q23+'Octubre '!Q23+Noviembre!Q23+'Diciembre '!Q23</f>
        <v>0</v>
      </c>
      <c r="R23" s="22">
        <f>+Enero!R23+Febrero!R23+'Marzo '!R23+'Abril '!R23+'Mayo '!R23+Junio!R23+Julio!R23+Agosto!R23+Septiembre!R23+'Octubre '!R23+Noviembre!R23+'Diciembre '!R23</f>
        <v>0</v>
      </c>
      <c r="S23" s="22">
        <f>+Enero!S23+Febrero!S23+'Marzo '!S23+'Abril '!S23+'Mayo '!S23+Junio!S23+Julio!S23+Agosto!S23+Septiembre!S23+'Octubre '!S23+Noviembre!S23+'Diciembre '!S23</f>
        <v>0</v>
      </c>
      <c r="T23" s="22">
        <f>+Enero!T23+Febrero!T23+'Marzo '!T23+'Abril '!T23+'Mayo '!T23+Junio!T23+Julio!T23+Agosto!T23+Septiembre!T23+'Octubre '!T23+Noviembre!T23+'Diciembre '!T23</f>
        <v>0</v>
      </c>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4" t="s">
        <v>39</v>
      </c>
      <c r="B24" s="535"/>
      <c r="C24" s="536"/>
      <c r="D24" s="32">
        <f t="shared" si="1"/>
        <v>11</v>
      </c>
      <c r="E24" s="22">
        <f>+Enero!E24+Febrero!E24+'Marzo '!E24+'Abril '!E24+'Mayo '!E24+Junio!E24+Julio!E24+Agosto!E24+Septiembre!E24+'Octubre '!E24+Noviembre!E24+'Diciembre '!E24</f>
        <v>0</v>
      </c>
      <c r="F24" s="22">
        <f>+Enero!F24+Febrero!F24+'Marzo '!F24+'Abril '!F24+'Mayo '!F24+Junio!F24+Julio!F24+Agosto!F24+Septiembre!F24+'Octubre '!F24+Noviembre!F24+'Diciembre '!F24</f>
        <v>0</v>
      </c>
      <c r="G24" s="22">
        <f>+Enero!G24+Febrero!G24+'Marzo '!G24+'Abril '!G24+'Mayo '!G24+Junio!G24+Julio!G24+Agosto!G24+Septiembre!G24+'Octubre '!G24+Noviembre!G24+'Diciembre '!G24</f>
        <v>0</v>
      </c>
      <c r="H24" s="22">
        <f>+Enero!H24+Febrero!H24+'Marzo '!H24+'Abril '!H24+'Mayo '!H24+Junio!H24+Julio!H24+Agosto!H24+Septiembre!H24+'Octubre '!H24+Noviembre!H24+'Diciembre '!H24</f>
        <v>0</v>
      </c>
      <c r="I24" s="22">
        <f>+Enero!I24+Febrero!I24+'Marzo '!I24+'Abril '!I24+'Mayo '!I24+Junio!I24+Julio!I24+Agosto!I24+Septiembre!I24+'Octubre '!I24+Noviembre!I24+'Diciembre '!I24</f>
        <v>0</v>
      </c>
      <c r="J24" s="22">
        <f>+Enero!J24+Febrero!J24+'Marzo '!J24+'Abril '!J24+'Mayo '!J24+Junio!J24+Julio!J24+Agosto!J24+Septiembre!J24+'Octubre '!J24+Noviembre!J24+'Diciembre '!J24</f>
        <v>0</v>
      </c>
      <c r="K24" s="22">
        <f>+Enero!K24+Febrero!K24+'Marzo '!K24+'Abril '!K24+'Mayo '!K24+Junio!K24+Julio!K24+Agosto!K24+Septiembre!K24+'Octubre '!K24+Noviembre!K24+'Diciembre '!K24</f>
        <v>0</v>
      </c>
      <c r="L24" s="22">
        <f>+Enero!L24+Febrero!L24+'Marzo '!L24+'Abril '!L24+'Mayo '!L24+Junio!L24+Julio!L24+Agosto!L24+Septiembre!L24+'Octubre '!L24+Noviembre!L24+'Diciembre '!L24</f>
        <v>0</v>
      </c>
      <c r="M24" s="22">
        <f>+Enero!M24+Febrero!M24+'Marzo '!M24+'Abril '!M24+'Mayo '!M24+Junio!M24+Julio!M24+Agosto!M24+Septiembre!M24+'Octubre '!M24+Noviembre!M24+'Diciembre '!M24</f>
        <v>11</v>
      </c>
      <c r="N24" s="22">
        <f>+Enero!N24+Febrero!N24+'Marzo '!N24+'Abril '!N24+'Mayo '!N24+Junio!N24+Julio!N24+Agosto!N24+Septiembre!N24+'Octubre '!N24+Noviembre!N24+'Diciembre '!N24</f>
        <v>0</v>
      </c>
      <c r="O24" s="22">
        <f>+Enero!O24+Febrero!O24+'Marzo '!O24+'Abril '!O24+'Mayo '!O24+Junio!O24+Julio!O24+Agosto!O24+Septiembre!O24+'Octubre '!O24+Noviembre!O24+'Diciembre '!O24</f>
        <v>0</v>
      </c>
      <c r="P24" s="22">
        <f>+Enero!P24+Febrero!P24+'Marzo '!P24+'Abril '!P24+'Mayo '!P24+Junio!P24+Julio!P24+Agosto!P24+Septiembre!P24+'Octubre '!P24+Noviembre!P24+'Diciembre '!P24</f>
        <v>11</v>
      </c>
      <c r="Q24" s="22">
        <f>+Enero!Q24+Febrero!Q24+'Marzo '!Q24+'Abril '!Q24+'Mayo '!Q24+Junio!Q24+Julio!Q24+Agosto!Q24+Septiembre!Q24+'Octubre '!Q24+Noviembre!Q24+'Diciembre '!Q24</f>
        <v>0</v>
      </c>
      <c r="R24" s="22">
        <f>+Enero!R24+Febrero!R24+'Marzo '!R24+'Abril '!R24+'Mayo '!R24+Junio!R24+Julio!R24+Agosto!R24+Septiembre!R24+'Octubre '!R24+Noviembre!R24+'Diciembre '!R24</f>
        <v>0</v>
      </c>
      <c r="S24" s="22">
        <f>+Enero!S24+Febrero!S24+'Marzo '!S24+'Abril '!S24+'Mayo '!S24+Junio!S24+Julio!S24+Agosto!S24+Septiembre!S24+'Octubre '!S24+Noviembre!S24+'Diciembre '!S24</f>
        <v>0</v>
      </c>
      <c r="T24" s="22">
        <f>+Enero!T24+Febrero!T24+'Marzo '!T24+'Abril '!T24+'Mayo '!T24+Junio!T24+Julio!T24+Agosto!T24+Septiembre!T24+'Octubre '!T24+Noviembre!T24+'Diciembre '!T24</f>
        <v>0</v>
      </c>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f t="shared" si="10"/>
        <v>0</v>
      </c>
      <c r="BJ24" s="53">
        <f t="shared" si="5"/>
        <v>0</v>
      </c>
      <c r="BK24" s="53">
        <f t="shared" si="6"/>
        <v>0</v>
      </c>
    </row>
    <row r="25" spans="1:63" ht="15.75" customHeight="1" x14ac:dyDescent="0.15">
      <c r="A25" s="534" t="s">
        <v>40</v>
      </c>
      <c r="B25" s="535"/>
      <c r="C25" s="536"/>
      <c r="D25" s="32">
        <f t="shared" si="1"/>
        <v>0</v>
      </c>
      <c r="E25" s="22">
        <f>+Enero!E25+Febrero!E25+'Marzo '!E25+'Abril '!E25+'Mayo '!E25+Junio!E25+Julio!E25+Agosto!E25+Septiembre!E25+'Octubre '!E25+Noviembre!E25+'Diciembre '!E25</f>
        <v>0</v>
      </c>
      <c r="F25" s="22">
        <f>+Enero!F25+Febrero!F25+'Marzo '!F25+'Abril '!F25+'Mayo '!F25+Junio!F25+Julio!F25+Agosto!F25+Septiembre!F25+'Octubre '!F25+Noviembre!F25+'Diciembre '!F25</f>
        <v>0</v>
      </c>
      <c r="G25" s="22">
        <f>+Enero!G25+Febrero!G25+'Marzo '!G25+'Abril '!G25+'Mayo '!G25+Junio!G25+Julio!G25+Agosto!G25+Septiembre!G25+'Octubre '!G25+Noviembre!G25+'Diciembre '!G25</f>
        <v>0</v>
      </c>
      <c r="H25" s="22">
        <f>+Enero!H25+Febrero!H25+'Marzo '!H25+'Abril '!H25+'Mayo '!H25+Junio!H25+Julio!H25+Agosto!H25+Septiembre!H25+'Octubre '!H25+Noviembre!H25+'Diciembre '!H25</f>
        <v>0</v>
      </c>
      <c r="I25" s="22">
        <f>+Enero!I25+Febrero!I25+'Marzo '!I25+'Abril '!I25+'Mayo '!I25+Junio!I25+Julio!I25+Agosto!I25+Septiembre!I25+'Octubre '!I25+Noviembre!I25+'Diciembre '!I25</f>
        <v>0</v>
      </c>
      <c r="J25" s="22">
        <f>+Enero!J25+Febrero!J25+'Marzo '!J25+'Abril '!J25+'Mayo '!J25+Junio!J25+Julio!J25+Agosto!J25+Septiembre!J25+'Octubre '!J25+Noviembre!J25+'Diciembre '!J25</f>
        <v>0</v>
      </c>
      <c r="K25" s="22">
        <f>+Enero!K25+Febrero!K25+'Marzo '!K25+'Abril '!K25+'Mayo '!K25+Junio!K25+Julio!K25+Agosto!K25+Septiembre!K25+'Octubre '!K25+Noviembre!K25+'Diciembre '!K25</f>
        <v>0</v>
      </c>
      <c r="L25" s="22">
        <f>+Enero!L25+Febrero!L25+'Marzo '!L25+'Abril '!L25+'Mayo '!L25+Junio!L25+Julio!L25+Agosto!L25+Septiembre!L25+'Octubre '!L25+Noviembre!L25+'Diciembre '!L25</f>
        <v>0</v>
      </c>
      <c r="M25" s="22">
        <f>+Enero!M25+Febrero!M25+'Marzo '!M25+'Abril '!M25+'Mayo '!M25+Junio!M25+Julio!M25+Agosto!M25+Septiembre!M25+'Octubre '!M25+Noviembre!M25+'Diciembre '!M25</f>
        <v>0</v>
      </c>
      <c r="N25" s="22">
        <f>+Enero!N25+Febrero!N25+'Marzo '!N25+'Abril '!N25+'Mayo '!N25+Junio!N25+Julio!N25+Agosto!N25+Septiembre!N25+'Octubre '!N25+Noviembre!N25+'Diciembre '!N25</f>
        <v>0</v>
      </c>
      <c r="O25" s="22">
        <f>+Enero!O25+Febrero!O25+'Marzo '!O25+'Abril '!O25+'Mayo '!O25+Junio!O25+Julio!O25+Agosto!O25+Septiembre!O25+'Octubre '!O25+Noviembre!O25+'Diciembre '!O25</f>
        <v>0</v>
      </c>
      <c r="P25" s="22">
        <f>+Enero!P25+Febrero!P25+'Marzo '!P25+'Abril '!P25+'Mayo '!P25+Junio!P25+Julio!P25+Agosto!P25+Septiembre!P25+'Octubre '!P25+Noviembre!P25+'Diciembre '!P25</f>
        <v>0</v>
      </c>
      <c r="Q25" s="22">
        <f>+Enero!Q25+Febrero!Q25+'Marzo '!Q25+'Abril '!Q25+'Mayo '!Q25+Junio!Q25+Julio!Q25+Agosto!Q25+Septiembre!Q25+'Octubre '!Q25+Noviembre!Q25+'Diciembre '!Q25</f>
        <v>0</v>
      </c>
      <c r="R25" s="22">
        <f>+Enero!R25+Febrero!R25+'Marzo '!R25+'Abril '!R25+'Mayo '!R25+Junio!R25+Julio!R25+Agosto!R25+Septiembre!R25+'Octubre '!R25+Noviembre!R25+'Diciembre '!R25</f>
        <v>0</v>
      </c>
      <c r="S25" s="22">
        <f>+Enero!S25+Febrero!S25+'Marzo '!S25+'Abril '!S25+'Mayo '!S25+Junio!S25+Julio!S25+Agosto!S25+Septiembre!S25+'Octubre '!S25+Noviembre!S25+'Diciembre '!S25</f>
        <v>0</v>
      </c>
      <c r="T25" s="22">
        <f>+Enero!T25+Febrero!T25+'Marzo '!T25+'Abril '!T25+'Mayo '!T25+Junio!T25+Julio!T25+Agosto!T25+Septiembre!T25+'Octubre '!T25+Noviembre!T25+'Diciembre '!T25</f>
        <v>0</v>
      </c>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46" t="s">
        <v>41</v>
      </c>
      <c r="B26" s="647"/>
      <c r="C26" s="648"/>
      <c r="D26" s="32">
        <f t="shared" si="1"/>
        <v>0</v>
      </c>
      <c r="E26" s="22">
        <f>+Enero!E26+Febrero!E26+'Marzo '!E26+'Abril '!E26+'Mayo '!E26+Junio!E26+Julio!E26+Agosto!E26+Septiembre!E26+'Octubre '!E26+Noviembre!E26+'Diciembre '!E26</f>
        <v>0</v>
      </c>
      <c r="F26" s="22">
        <f>+Enero!F26+Febrero!F26+'Marzo '!F26+'Abril '!F26+'Mayo '!F26+Junio!F26+Julio!F26+Agosto!F26+Septiembre!F26+'Octubre '!F26+Noviembre!F26+'Diciembre '!F26</f>
        <v>0</v>
      </c>
      <c r="G26" s="22">
        <f>+Enero!G26+Febrero!G26+'Marzo '!G26+'Abril '!G26+'Mayo '!G26+Junio!G26+Julio!G26+Agosto!G26+Septiembre!G26+'Octubre '!G26+Noviembre!G26+'Diciembre '!G26</f>
        <v>0</v>
      </c>
      <c r="H26" s="22">
        <f>+Enero!H26+Febrero!H26+'Marzo '!H26+'Abril '!H26+'Mayo '!H26+Junio!H26+Julio!H26+Agosto!H26+Septiembre!H26+'Octubre '!H26+Noviembre!H26+'Diciembre '!H26</f>
        <v>0</v>
      </c>
      <c r="I26" s="22">
        <f>+Enero!I26+Febrero!I26+'Marzo '!I26+'Abril '!I26+'Mayo '!I26+Junio!I26+Julio!I26+Agosto!I26+Septiembre!I26+'Octubre '!I26+Noviembre!I26+'Diciembre '!I26</f>
        <v>0</v>
      </c>
      <c r="J26" s="22">
        <f>+Enero!J26+Febrero!J26+'Marzo '!J26+'Abril '!J26+'Mayo '!J26+Junio!J26+Julio!J26+Agosto!J26+Septiembre!J26+'Octubre '!J26+Noviembre!J26+'Diciembre '!J26</f>
        <v>0</v>
      </c>
      <c r="K26" s="22">
        <f>+Enero!K26+Febrero!K26+'Marzo '!K26+'Abril '!K26+'Mayo '!K26+Junio!K26+Julio!K26+Agosto!K26+Septiembre!K26+'Octubre '!K26+Noviembre!K26+'Diciembre '!K26</f>
        <v>0</v>
      </c>
      <c r="L26" s="22">
        <f>+Enero!L26+Febrero!L26+'Marzo '!L26+'Abril '!L26+'Mayo '!L26+Junio!L26+Julio!L26+Agosto!L26+Septiembre!L26+'Octubre '!L26+Noviembre!L26+'Diciembre '!L26</f>
        <v>0</v>
      </c>
      <c r="M26" s="22">
        <f>+Enero!M26+Febrero!M26+'Marzo '!M26+'Abril '!M26+'Mayo '!M26+Junio!M26+Julio!M26+Agosto!M26+Septiembre!M26+'Octubre '!M26+Noviembre!M26+'Diciembre '!M26</f>
        <v>0</v>
      </c>
      <c r="N26" s="22">
        <f>+Enero!N26+Febrero!N26+'Marzo '!N26+'Abril '!N26+'Mayo '!N26+Junio!N26+Julio!N26+Agosto!N26+Septiembre!N26+'Octubre '!N26+Noviembre!N26+'Diciembre '!N26</f>
        <v>0</v>
      </c>
      <c r="O26" s="22">
        <f>+Enero!O26+Febrero!O26+'Marzo '!O26+'Abril '!O26+'Mayo '!O26+Junio!O26+Julio!O26+Agosto!O26+Septiembre!O26+'Octubre '!O26+Noviembre!O26+'Diciembre '!O26</f>
        <v>0</v>
      </c>
      <c r="P26" s="22">
        <f>+Enero!P26+Febrero!P26+'Marzo '!P26+'Abril '!P26+'Mayo '!P26+Junio!P26+Julio!P26+Agosto!P26+Septiembre!P26+'Octubre '!P26+Noviembre!P26+'Diciembre '!P26</f>
        <v>0</v>
      </c>
      <c r="Q26" s="22">
        <f>+Enero!Q26+Febrero!Q26+'Marzo '!Q26+'Abril '!Q26+'Mayo '!Q26+Junio!Q26+Julio!Q26+Agosto!Q26+Septiembre!Q26+'Octubre '!Q26+Noviembre!Q26+'Diciembre '!Q26</f>
        <v>0</v>
      </c>
      <c r="R26" s="22">
        <f>+Enero!R26+Febrero!R26+'Marzo '!R26+'Abril '!R26+'Mayo '!R26+Junio!R26+Julio!R26+Agosto!R26+Septiembre!R26+'Octubre '!R26+Noviembre!R26+'Diciembre '!R26</f>
        <v>0</v>
      </c>
      <c r="S26" s="22">
        <f>+Enero!S26+Febrero!S26+'Marzo '!S26+'Abril '!S26+'Mayo '!S26+Junio!S26+Julio!S26+Agosto!S26+Septiembre!S26+'Octubre '!S26+Noviembre!S26+'Diciembre '!S26</f>
        <v>0</v>
      </c>
      <c r="T26" s="22">
        <f>+Enero!T26+Febrero!T26+'Marzo '!T26+'Abril '!T26+'Mayo '!T26+Junio!T26+Julio!T26+Agosto!T26+Septiembre!T26+'Octubre '!T26+Noviembre!T26+'Diciembre '!T26</f>
        <v>0</v>
      </c>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2" t="s">
        <v>42</v>
      </c>
      <c r="B27" s="543"/>
      <c r="C27" s="544"/>
      <c r="D27" s="68">
        <f t="shared" si="1"/>
        <v>157</v>
      </c>
      <c r="E27" s="22">
        <f>+Enero!E27+Febrero!E27+'Marzo '!E27+'Abril '!E27+'Mayo '!E27+Junio!E27+Julio!E27+Agosto!E27+Septiembre!E27+'Octubre '!E27+Noviembre!E27+'Diciembre '!E27</f>
        <v>0</v>
      </c>
      <c r="F27" s="22">
        <f>+Enero!F27+Febrero!F27+'Marzo '!F27+'Abril '!F27+'Mayo '!F27+Junio!F27+Julio!F27+Agosto!F27+Septiembre!F27+'Octubre '!F27+Noviembre!F27+'Diciembre '!F27</f>
        <v>0</v>
      </c>
      <c r="G27" s="22">
        <f>+Enero!G27+Febrero!G27+'Marzo '!G27+'Abril '!G27+'Mayo '!G27+Junio!G27+Julio!G27+Agosto!G27+Septiembre!G27+'Octubre '!G27+Noviembre!G27+'Diciembre '!G27</f>
        <v>0</v>
      </c>
      <c r="H27" s="22">
        <f>+Enero!H27+Febrero!H27+'Marzo '!H27+'Abril '!H27+'Mayo '!H27+Junio!H27+Julio!H27+Agosto!H27+Septiembre!H27+'Octubre '!H27+Noviembre!H27+'Diciembre '!H27</f>
        <v>0</v>
      </c>
      <c r="I27" s="22">
        <f>+Enero!I27+Febrero!I27+'Marzo '!I27+'Abril '!I27+'Mayo '!I27+Junio!I27+Julio!I27+Agosto!I27+Septiembre!I27+'Octubre '!I27+Noviembre!I27+'Diciembre '!I27</f>
        <v>2</v>
      </c>
      <c r="J27" s="22">
        <f>+Enero!J27+Febrero!J27+'Marzo '!J27+'Abril '!J27+'Mayo '!J27+Junio!J27+Julio!J27+Agosto!J27+Septiembre!J27+'Octubre '!J27+Noviembre!J27+'Diciembre '!J27</f>
        <v>2</v>
      </c>
      <c r="K27" s="22">
        <f>+Enero!K27+Febrero!K27+'Marzo '!K27+'Abril '!K27+'Mayo '!K27+Junio!K27+Julio!K27+Agosto!K27+Septiembre!K27+'Octubre '!K27+Noviembre!K27+'Diciembre '!K27</f>
        <v>3</v>
      </c>
      <c r="L27" s="22">
        <f>+Enero!L27+Febrero!L27+'Marzo '!L27+'Abril '!L27+'Mayo '!L27+Junio!L27+Julio!L27+Agosto!L27+Septiembre!L27+'Octubre '!L27+Noviembre!L27+'Diciembre '!L27</f>
        <v>22</v>
      </c>
      <c r="M27" s="22">
        <f>+Enero!M27+Febrero!M27+'Marzo '!M27+'Abril '!M27+'Mayo '!M27+Junio!M27+Julio!M27+Agosto!M27+Septiembre!M27+'Octubre '!M27+Noviembre!M27+'Diciembre '!M27</f>
        <v>111</v>
      </c>
      <c r="N27" s="22">
        <f>+Enero!N27+Febrero!N27+'Marzo '!N27+'Abril '!N27+'Mayo '!N27+Junio!N27+Julio!N27+Agosto!N27+Septiembre!N27+'Octubre '!N27+Noviembre!N27+'Diciembre '!N27</f>
        <v>15</v>
      </c>
      <c r="O27" s="22">
        <f>+Enero!O27+Febrero!O27+'Marzo '!O27+'Abril '!O27+'Mayo '!O27+Junio!O27+Julio!O27+Agosto!O27+Septiembre!O27+'Octubre '!O27+Noviembre!O27+'Diciembre '!O27</f>
        <v>2</v>
      </c>
      <c r="P27" s="22">
        <f>+Enero!P27+Febrero!P27+'Marzo '!P27+'Abril '!P27+'Mayo '!P27+Junio!P27+Julio!P27+Agosto!P27+Septiembre!P27+'Octubre '!P27+Noviembre!P27+'Diciembre '!P27</f>
        <v>157</v>
      </c>
      <c r="Q27" s="22">
        <f>+Enero!Q27+Febrero!Q27+'Marzo '!Q27+'Abril '!Q27+'Mayo '!Q27+Junio!Q27+Julio!Q27+Agosto!Q27+Septiembre!Q27+'Octubre '!Q27+Noviembre!Q27+'Diciembre '!Q27</f>
        <v>0</v>
      </c>
      <c r="R27" s="22">
        <f>+Enero!R27+Febrero!R27+'Marzo '!R27+'Abril '!R27+'Mayo '!R27+Junio!R27+Julio!R27+Agosto!R27+Septiembre!R27+'Octubre '!R27+Noviembre!R27+'Diciembre '!R27</f>
        <v>0</v>
      </c>
      <c r="S27" s="22">
        <f>+Enero!S27+Febrero!S27+'Marzo '!S27+'Abril '!S27+'Mayo '!S27+Junio!S27+Julio!S27+Agosto!S27+Septiembre!S27+'Octubre '!S27+Noviembre!S27+'Diciembre '!S27</f>
        <v>0</v>
      </c>
      <c r="T27" s="22">
        <f>+Enero!T27+Febrero!T27+'Marzo '!T27+'Abril '!T27+'Mayo '!T27+Junio!T27+Julio!T27+Agosto!T27+Septiembre!T27+'Octubre '!T27+Noviembre!T27+'Diciembre '!T27</f>
        <v>0</v>
      </c>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4" t="s">
        <v>43</v>
      </c>
      <c r="B28" s="535"/>
      <c r="C28" s="536"/>
      <c r="D28" s="70">
        <f t="shared" si="1"/>
        <v>4</v>
      </c>
      <c r="E28" s="22">
        <f>+Enero!E28+Febrero!E28+'Marzo '!E28+'Abril '!E28+'Mayo '!E28+Junio!E28+Julio!E28+Agosto!E28+Septiembre!E28+'Octubre '!E28+Noviembre!E28+'Diciembre '!E28</f>
        <v>0</v>
      </c>
      <c r="F28" s="22">
        <f>+Enero!F28+Febrero!F28+'Marzo '!F28+'Abril '!F28+'Mayo '!F28+Junio!F28+Julio!F28+Agosto!F28+Septiembre!F28+'Octubre '!F28+Noviembre!F28+'Diciembre '!F28</f>
        <v>0</v>
      </c>
      <c r="G28" s="22">
        <f>+Enero!G28+Febrero!G28+'Marzo '!G28+'Abril '!G28+'Mayo '!G28+Junio!G28+Julio!G28+Agosto!G28+Septiembre!G28+'Octubre '!G28+Noviembre!G28+'Diciembre '!G28</f>
        <v>0</v>
      </c>
      <c r="H28" s="22">
        <f>+Enero!H28+Febrero!H28+'Marzo '!H28+'Abril '!H28+'Mayo '!H28+Junio!H28+Julio!H28+Agosto!H28+Septiembre!H28+'Octubre '!H28+Noviembre!H28+'Diciembre '!H28</f>
        <v>2</v>
      </c>
      <c r="I28" s="22">
        <f>+Enero!I28+Febrero!I28+'Marzo '!I28+'Abril '!I28+'Mayo '!I28+Junio!I28+Julio!I28+Agosto!I28+Septiembre!I28+'Octubre '!I28+Noviembre!I28+'Diciembre '!I28</f>
        <v>0</v>
      </c>
      <c r="J28" s="22">
        <f>+Enero!J28+Febrero!J28+'Marzo '!J28+'Abril '!J28+'Mayo '!J28+Junio!J28+Julio!J28+Agosto!J28+Septiembre!J28+'Octubre '!J28+Noviembre!J28+'Diciembre '!J28</f>
        <v>0</v>
      </c>
      <c r="K28" s="22">
        <f>+Enero!K28+Febrero!K28+'Marzo '!K28+'Abril '!K28+'Mayo '!K28+Junio!K28+Julio!K28+Agosto!K28+Septiembre!K28+'Octubre '!K28+Noviembre!K28+'Diciembre '!K28</f>
        <v>0</v>
      </c>
      <c r="L28" s="22">
        <f>+Enero!L28+Febrero!L28+'Marzo '!L28+'Abril '!L28+'Mayo '!L28+Junio!L28+Julio!L28+Agosto!L28+Septiembre!L28+'Octubre '!L28+Noviembre!L28+'Diciembre '!L28</f>
        <v>1</v>
      </c>
      <c r="M28" s="22">
        <f>+Enero!M28+Febrero!M28+'Marzo '!M28+'Abril '!M28+'Mayo '!M28+Junio!M28+Julio!M28+Agosto!M28+Septiembre!M28+'Octubre '!M28+Noviembre!M28+'Diciembre '!M28</f>
        <v>1</v>
      </c>
      <c r="N28" s="22">
        <f>+Enero!N28+Febrero!N28+'Marzo '!N28+'Abril '!N28+'Mayo '!N28+Junio!N28+Julio!N28+Agosto!N28+Septiembre!N28+'Octubre '!N28+Noviembre!N28+'Diciembre '!N28</f>
        <v>0</v>
      </c>
      <c r="O28" s="22">
        <f>+Enero!O28+Febrero!O28+'Marzo '!O28+'Abril '!O28+'Mayo '!O28+Junio!O28+Julio!O28+Agosto!O28+Septiembre!O28+'Octubre '!O28+Noviembre!O28+'Diciembre '!O28</f>
        <v>0</v>
      </c>
      <c r="P28" s="22">
        <f>+Enero!P28+Febrero!P28+'Marzo '!P28+'Abril '!P28+'Mayo '!P28+Junio!P28+Julio!P28+Agosto!P28+Septiembre!P28+'Octubre '!P28+Noviembre!P28+'Diciembre '!P28</f>
        <v>4</v>
      </c>
      <c r="Q28" s="22">
        <f>+Enero!Q28+Febrero!Q28+'Marzo '!Q28+'Abril '!Q28+'Mayo '!Q28+Junio!Q28+Julio!Q28+Agosto!Q28+Septiembre!Q28+'Octubre '!Q28+Noviembre!Q28+'Diciembre '!Q28</f>
        <v>0</v>
      </c>
      <c r="R28" s="22">
        <f>+Enero!R28+Febrero!R28+'Marzo '!R28+'Abril '!R28+'Mayo '!R28+Junio!R28+Julio!R28+Agosto!R28+Septiembre!R28+'Octubre '!R28+Noviembre!R28+'Diciembre '!R28</f>
        <v>0</v>
      </c>
      <c r="S28" s="22">
        <f>+Enero!S28+Febrero!S28+'Marzo '!S28+'Abril '!S28+'Mayo '!S28+Junio!S28+Julio!S28+Agosto!S28+Septiembre!S28+'Octubre '!S28+Noviembre!S28+'Diciembre '!S28</f>
        <v>0</v>
      </c>
      <c r="T28" s="22">
        <f>+Enero!T28+Febrero!T28+'Marzo '!T28+'Abril '!T28+'Mayo '!T28+Junio!T28+Julio!T28+Agosto!T28+Septiembre!T28+'Octubre '!T28+Noviembre!T28+'Diciembre '!T28</f>
        <v>0</v>
      </c>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f t="shared" si="10"/>
        <v>0</v>
      </c>
      <c r="BJ28" s="53">
        <f t="shared" si="5"/>
        <v>0</v>
      </c>
      <c r="BK28" s="53">
        <f t="shared" si="6"/>
        <v>0</v>
      </c>
    </row>
    <row r="29" spans="1:63" ht="15.75" customHeight="1" x14ac:dyDescent="0.15">
      <c r="A29" s="534" t="s">
        <v>44</v>
      </c>
      <c r="B29" s="535"/>
      <c r="C29" s="536"/>
      <c r="D29" s="32">
        <f t="shared" si="1"/>
        <v>2</v>
      </c>
      <c r="E29" s="22">
        <f>+Enero!E29+Febrero!E29+'Marzo '!E29+'Abril '!E29+'Mayo '!E29+Junio!E29+Julio!E29+Agosto!E29+Septiembre!E29+'Octubre '!E29+Noviembre!E29+'Diciembre '!E29</f>
        <v>0</v>
      </c>
      <c r="F29" s="22">
        <f>+Enero!F29+Febrero!F29+'Marzo '!F29+'Abril '!F29+'Mayo '!F29+Junio!F29+Julio!F29+Agosto!F29+Septiembre!F29+'Octubre '!F29+Noviembre!F29+'Diciembre '!F29</f>
        <v>0</v>
      </c>
      <c r="G29" s="22">
        <f>+Enero!G29+Febrero!G29+'Marzo '!G29+'Abril '!G29+'Mayo '!G29+Junio!G29+Julio!G29+Agosto!G29+Septiembre!G29+'Octubre '!G29+Noviembre!G29+'Diciembre '!G29</f>
        <v>0</v>
      </c>
      <c r="H29" s="22">
        <f>+Enero!H29+Febrero!H29+'Marzo '!H29+'Abril '!H29+'Mayo '!H29+Junio!H29+Julio!H29+Agosto!H29+Septiembre!H29+'Octubre '!H29+Noviembre!H29+'Diciembre '!H29</f>
        <v>0</v>
      </c>
      <c r="I29" s="22">
        <f>+Enero!I29+Febrero!I29+'Marzo '!I29+'Abril '!I29+'Mayo '!I29+Junio!I29+Julio!I29+Agosto!I29+Septiembre!I29+'Octubre '!I29+Noviembre!I29+'Diciembre '!I29</f>
        <v>0</v>
      </c>
      <c r="J29" s="22">
        <f>+Enero!J29+Febrero!J29+'Marzo '!J29+'Abril '!J29+'Mayo '!J29+Junio!J29+Julio!J29+Agosto!J29+Septiembre!J29+'Octubre '!J29+Noviembre!J29+'Diciembre '!J29</f>
        <v>0</v>
      </c>
      <c r="K29" s="22">
        <f>+Enero!K29+Febrero!K29+'Marzo '!K29+'Abril '!K29+'Mayo '!K29+Junio!K29+Julio!K29+Agosto!K29+Septiembre!K29+'Octubre '!K29+Noviembre!K29+'Diciembre '!K29</f>
        <v>0</v>
      </c>
      <c r="L29" s="22">
        <f>+Enero!L29+Febrero!L29+'Marzo '!L29+'Abril '!L29+'Mayo '!L29+Junio!L29+Julio!L29+Agosto!L29+Septiembre!L29+'Octubre '!L29+Noviembre!L29+'Diciembre '!L29</f>
        <v>1</v>
      </c>
      <c r="M29" s="22">
        <f>+Enero!M29+Febrero!M29+'Marzo '!M29+'Abril '!M29+'Mayo '!M29+Junio!M29+Julio!M29+Agosto!M29+Septiembre!M29+'Octubre '!M29+Noviembre!M29+'Diciembre '!M29</f>
        <v>0</v>
      </c>
      <c r="N29" s="22">
        <f>+Enero!N29+Febrero!N29+'Marzo '!N29+'Abril '!N29+'Mayo '!N29+Junio!N29+Julio!N29+Agosto!N29+Septiembre!N29+'Octubre '!N29+Noviembre!N29+'Diciembre '!N29</f>
        <v>0</v>
      </c>
      <c r="O29" s="22">
        <f>+Enero!O29+Febrero!O29+'Marzo '!O29+'Abril '!O29+'Mayo '!O29+Junio!O29+Julio!O29+Agosto!O29+Septiembre!O29+'Octubre '!O29+Noviembre!O29+'Diciembre '!O29</f>
        <v>1</v>
      </c>
      <c r="P29" s="22">
        <f>+Enero!P29+Febrero!P29+'Marzo '!P29+'Abril '!P29+'Mayo '!P29+Junio!P29+Julio!P29+Agosto!P29+Septiembre!P29+'Octubre '!P29+Noviembre!P29+'Diciembre '!P29</f>
        <v>1</v>
      </c>
      <c r="Q29" s="22">
        <f>+Enero!Q29+Febrero!Q29+'Marzo '!Q29+'Abril '!Q29+'Mayo '!Q29+Junio!Q29+Julio!Q29+Agosto!Q29+Septiembre!Q29+'Octubre '!Q29+Noviembre!Q29+'Diciembre '!Q29</f>
        <v>0</v>
      </c>
      <c r="R29" s="22">
        <f>+Enero!R29+Febrero!R29+'Marzo '!R29+'Abril '!R29+'Mayo '!R29+Junio!R29+Julio!R29+Agosto!R29+Septiembre!R29+'Octubre '!R29+Noviembre!R29+'Diciembre '!R29</f>
        <v>0</v>
      </c>
      <c r="S29" s="22">
        <f>+Enero!S29+Febrero!S29+'Marzo '!S29+'Abril '!S29+'Mayo '!S29+Junio!S29+Julio!S29+Agosto!S29+Septiembre!S29+'Octubre '!S29+Noviembre!S29+'Diciembre '!S29</f>
        <v>0</v>
      </c>
      <c r="T29" s="22">
        <f>+Enero!T29+Febrero!T29+'Marzo '!T29+'Abril '!T29+'Mayo '!T29+Junio!T29+Julio!T29+Agosto!T29+Septiembre!T29+'Octubre '!T29+Noviembre!T29+'Diciembre '!T29</f>
        <v>0</v>
      </c>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f t="shared" si="10"/>
        <v>0</v>
      </c>
      <c r="BJ29" s="53">
        <f t="shared" si="5"/>
        <v>0</v>
      </c>
      <c r="BK29" s="53">
        <f t="shared" si="6"/>
        <v>0</v>
      </c>
    </row>
    <row r="30" spans="1:63" ht="15.75" customHeight="1" x14ac:dyDescent="0.15">
      <c r="A30" s="534" t="s">
        <v>45</v>
      </c>
      <c r="B30" s="535"/>
      <c r="C30" s="536"/>
      <c r="D30" s="32">
        <f t="shared" si="1"/>
        <v>0</v>
      </c>
      <c r="E30" s="22">
        <f>+Enero!E30+Febrero!E30+'Marzo '!E30+'Abril '!E30+'Mayo '!E30+Junio!E30+Julio!E30+Agosto!E30+Septiembre!E30+'Octubre '!E30+Noviembre!E30+'Diciembre '!E30</f>
        <v>0</v>
      </c>
      <c r="F30" s="22">
        <f>+Enero!F30+Febrero!F30+'Marzo '!F30+'Abril '!F30+'Mayo '!F30+Junio!F30+Julio!F30+Agosto!F30+Septiembre!F30+'Octubre '!F30+Noviembre!F30+'Diciembre '!F30</f>
        <v>0</v>
      </c>
      <c r="G30" s="22">
        <f>+Enero!G30+Febrero!G30+'Marzo '!G30+'Abril '!G30+'Mayo '!G30+Junio!G30+Julio!G30+Agosto!G30+Septiembre!G30+'Octubre '!G30+Noviembre!G30+'Diciembre '!G30</f>
        <v>0</v>
      </c>
      <c r="H30" s="22">
        <f>+Enero!H30+Febrero!H30+'Marzo '!H30+'Abril '!H30+'Mayo '!H30+Junio!H30+Julio!H30+Agosto!H30+Septiembre!H30+'Octubre '!H30+Noviembre!H30+'Diciembre '!H30</f>
        <v>0</v>
      </c>
      <c r="I30" s="22">
        <f>+Enero!I30+Febrero!I30+'Marzo '!I30+'Abril '!I30+'Mayo '!I30+Junio!I30+Julio!I30+Agosto!I30+Septiembre!I30+'Octubre '!I30+Noviembre!I30+'Diciembre '!I30</f>
        <v>0</v>
      </c>
      <c r="J30" s="22">
        <f>+Enero!J30+Febrero!J30+'Marzo '!J30+'Abril '!J30+'Mayo '!J30+Junio!J30+Julio!J30+Agosto!J30+Septiembre!J30+'Octubre '!J30+Noviembre!J30+'Diciembre '!J30</f>
        <v>0</v>
      </c>
      <c r="K30" s="22">
        <f>+Enero!K30+Febrero!K30+'Marzo '!K30+'Abril '!K30+'Mayo '!K30+Junio!K30+Julio!K30+Agosto!K30+Septiembre!K30+'Octubre '!K30+Noviembre!K30+'Diciembre '!K30</f>
        <v>0</v>
      </c>
      <c r="L30" s="22">
        <f>+Enero!L30+Febrero!L30+'Marzo '!L30+'Abril '!L30+'Mayo '!L30+Junio!L30+Julio!L30+Agosto!L30+Septiembre!L30+'Octubre '!L30+Noviembre!L30+'Diciembre '!L30</f>
        <v>0</v>
      </c>
      <c r="M30" s="22">
        <f>+Enero!M30+Febrero!M30+'Marzo '!M30+'Abril '!M30+'Mayo '!M30+Junio!M30+Julio!M30+Agosto!M30+Septiembre!M30+'Octubre '!M30+Noviembre!M30+'Diciembre '!M30</f>
        <v>0</v>
      </c>
      <c r="N30" s="22">
        <f>+Enero!N30+Febrero!N30+'Marzo '!N30+'Abril '!N30+'Mayo '!N30+Junio!N30+Julio!N30+Agosto!N30+Septiembre!N30+'Octubre '!N30+Noviembre!N30+'Diciembre '!N30</f>
        <v>0</v>
      </c>
      <c r="O30" s="22">
        <f>+Enero!O30+Febrero!O30+'Marzo '!O30+'Abril '!O30+'Mayo '!O30+Junio!O30+Julio!O30+Agosto!O30+Septiembre!O30+'Octubre '!O30+Noviembre!O30+'Diciembre '!O30</f>
        <v>0</v>
      </c>
      <c r="P30" s="22">
        <f>+Enero!P30+Febrero!P30+'Marzo '!P30+'Abril '!P30+'Mayo '!P30+Junio!P30+Julio!P30+Agosto!P30+Septiembre!P30+'Octubre '!P30+Noviembre!P30+'Diciembre '!P30</f>
        <v>0</v>
      </c>
      <c r="Q30" s="22">
        <f>+Enero!Q30+Febrero!Q30+'Marzo '!Q30+'Abril '!Q30+'Mayo '!Q30+Junio!Q30+Julio!Q30+Agosto!Q30+Septiembre!Q30+'Octubre '!Q30+Noviembre!Q30+'Diciembre '!Q30</f>
        <v>0</v>
      </c>
      <c r="R30" s="22">
        <f>+Enero!R30+Febrero!R30+'Marzo '!R30+'Abril '!R30+'Mayo '!R30+Junio!R30+Julio!R30+Agosto!R30+Septiembre!R30+'Octubre '!R30+Noviembre!R30+'Diciembre '!R30</f>
        <v>0</v>
      </c>
      <c r="S30" s="22">
        <f>+Enero!S30+Febrero!S30+'Marzo '!S30+'Abril '!S30+'Mayo '!S30+Junio!S30+Julio!S30+Agosto!S30+Septiembre!S30+'Octubre '!S30+Noviembre!S30+'Diciembre '!S30</f>
        <v>0</v>
      </c>
      <c r="T30" s="22">
        <f>+Enero!T30+Febrero!T30+'Marzo '!T30+'Abril '!T30+'Mayo '!T30+Junio!T30+Julio!T30+Agosto!T30+Septiembre!T30+'Octubre '!T30+Noviembre!T30+'Diciembre '!T30</f>
        <v>0</v>
      </c>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4" t="s">
        <v>46</v>
      </c>
      <c r="B31" s="535"/>
      <c r="C31" s="536"/>
      <c r="D31" s="32">
        <f t="shared" si="1"/>
        <v>0</v>
      </c>
      <c r="E31" s="22">
        <f>+Enero!E31+Febrero!E31+'Marzo '!E31+'Abril '!E31+'Mayo '!E31+Junio!E31+Julio!E31+Agosto!E31+Septiembre!E31+'Octubre '!E31+Noviembre!E31+'Diciembre '!E31</f>
        <v>0</v>
      </c>
      <c r="F31" s="22">
        <f>+Enero!F31+Febrero!F31+'Marzo '!F31+'Abril '!F31+'Mayo '!F31+Junio!F31+Julio!F31+Agosto!F31+Septiembre!F31+'Octubre '!F31+Noviembre!F31+'Diciembre '!F31</f>
        <v>0</v>
      </c>
      <c r="G31" s="22">
        <f>+Enero!G31+Febrero!G31+'Marzo '!G31+'Abril '!G31+'Mayo '!G31+Junio!G31+Julio!G31+Agosto!G31+Septiembre!G31+'Octubre '!G31+Noviembre!G31+'Diciembre '!G31</f>
        <v>0</v>
      </c>
      <c r="H31" s="22">
        <f>+Enero!H31+Febrero!H31+'Marzo '!H31+'Abril '!H31+'Mayo '!H31+Junio!H31+Julio!H31+Agosto!H31+Septiembre!H31+'Octubre '!H31+Noviembre!H31+'Diciembre '!H31</f>
        <v>0</v>
      </c>
      <c r="I31" s="22">
        <f>+Enero!I31+Febrero!I31+'Marzo '!I31+'Abril '!I31+'Mayo '!I31+Junio!I31+Julio!I31+Agosto!I31+Septiembre!I31+'Octubre '!I31+Noviembre!I31+'Diciembre '!I31</f>
        <v>0</v>
      </c>
      <c r="J31" s="22">
        <f>+Enero!J31+Febrero!J31+'Marzo '!J31+'Abril '!J31+'Mayo '!J31+Junio!J31+Julio!J31+Agosto!J31+Septiembre!J31+'Octubre '!J31+Noviembre!J31+'Diciembre '!J31</f>
        <v>0</v>
      </c>
      <c r="K31" s="22">
        <f>+Enero!K31+Febrero!K31+'Marzo '!K31+'Abril '!K31+'Mayo '!K31+Junio!K31+Julio!K31+Agosto!K31+Septiembre!K31+'Octubre '!K31+Noviembre!K31+'Diciembre '!K31</f>
        <v>0</v>
      </c>
      <c r="L31" s="22">
        <f>+Enero!L31+Febrero!L31+'Marzo '!L31+'Abril '!L31+'Mayo '!L31+Junio!L31+Julio!L31+Agosto!L31+Septiembre!L31+'Octubre '!L31+Noviembre!L31+'Diciembre '!L31</f>
        <v>0</v>
      </c>
      <c r="M31" s="22">
        <f>+Enero!M31+Febrero!M31+'Marzo '!M31+'Abril '!M31+'Mayo '!M31+Junio!M31+Julio!M31+Agosto!M31+Septiembre!M31+'Octubre '!M31+Noviembre!M31+'Diciembre '!M31</f>
        <v>0</v>
      </c>
      <c r="N31" s="22">
        <f>+Enero!N31+Febrero!N31+'Marzo '!N31+'Abril '!N31+'Mayo '!N31+Junio!N31+Julio!N31+Agosto!N31+Septiembre!N31+'Octubre '!N31+Noviembre!N31+'Diciembre '!N31</f>
        <v>0</v>
      </c>
      <c r="O31" s="22">
        <f>+Enero!O31+Febrero!O31+'Marzo '!O31+'Abril '!O31+'Mayo '!O31+Junio!O31+Julio!O31+Agosto!O31+Septiembre!O31+'Octubre '!O31+Noviembre!O31+'Diciembre '!O31</f>
        <v>0</v>
      </c>
      <c r="P31" s="22">
        <f>+Enero!P31+Febrero!P31+'Marzo '!P31+'Abril '!P31+'Mayo '!P31+Junio!P31+Julio!P31+Agosto!P31+Septiembre!P31+'Octubre '!P31+Noviembre!P31+'Diciembre '!P31</f>
        <v>0</v>
      </c>
      <c r="Q31" s="22">
        <f>+Enero!Q31+Febrero!Q31+'Marzo '!Q31+'Abril '!Q31+'Mayo '!Q31+Junio!Q31+Julio!Q31+Agosto!Q31+Septiembre!Q31+'Octubre '!Q31+Noviembre!Q31+'Diciembre '!Q31</f>
        <v>0</v>
      </c>
      <c r="R31" s="22">
        <f>+Enero!R31+Febrero!R31+'Marzo '!R31+'Abril '!R31+'Mayo '!R31+Junio!R31+Julio!R31+Agosto!R31+Septiembre!R31+'Octubre '!R31+Noviembre!R31+'Diciembre '!R31</f>
        <v>0</v>
      </c>
      <c r="S31" s="22">
        <f>+Enero!S31+Febrero!S31+'Marzo '!S31+'Abril '!S31+'Mayo '!S31+Junio!S31+Julio!S31+Agosto!S31+Septiembre!S31+'Octubre '!S31+Noviembre!S31+'Diciembre '!S31</f>
        <v>0</v>
      </c>
      <c r="T31" s="22">
        <f>+Enero!T31+Febrero!T31+'Marzo '!T31+'Abril '!T31+'Mayo '!T31+Junio!T31+Julio!T31+Agosto!T31+Septiembre!T31+'Octubre '!T31+Noviembre!T31+'Diciembre '!T31</f>
        <v>0</v>
      </c>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4" t="s">
        <v>47</v>
      </c>
      <c r="B32" s="535"/>
      <c r="C32" s="536"/>
      <c r="D32" s="32">
        <f t="shared" si="1"/>
        <v>0</v>
      </c>
      <c r="E32" s="22">
        <f>+Enero!E32+Febrero!E32+'Marzo '!E32+'Abril '!E32+'Mayo '!E32+Junio!E32+Julio!E32+Agosto!E32+Septiembre!E32+'Octubre '!E32+Noviembre!E32+'Diciembre '!E32</f>
        <v>0</v>
      </c>
      <c r="F32" s="22">
        <f>+Enero!F32+Febrero!F32+'Marzo '!F32+'Abril '!F32+'Mayo '!F32+Junio!F32+Julio!F32+Agosto!F32+Septiembre!F32+'Octubre '!F32+Noviembre!F32+'Diciembre '!F32</f>
        <v>0</v>
      </c>
      <c r="G32" s="22">
        <f>+Enero!G32+Febrero!G32+'Marzo '!G32+'Abril '!G32+'Mayo '!G32+Junio!G32+Julio!G32+Agosto!G32+Septiembre!G32+'Octubre '!G32+Noviembre!G32+'Diciembre '!G32</f>
        <v>0</v>
      </c>
      <c r="H32" s="22">
        <f>+Enero!H32+Febrero!H32+'Marzo '!H32+'Abril '!H32+'Mayo '!H32+Junio!H32+Julio!H32+Agosto!H32+Septiembre!H32+'Octubre '!H32+Noviembre!H32+'Diciembre '!H32</f>
        <v>0</v>
      </c>
      <c r="I32" s="22">
        <f>+Enero!I32+Febrero!I32+'Marzo '!I32+'Abril '!I32+'Mayo '!I32+Junio!I32+Julio!I32+Agosto!I32+Septiembre!I32+'Octubre '!I32+Noviembre!I32+'Diciembre '!I32</f>
        <v>0</v>
      </c>
      <c r="J32" s="22">
        <f>+Enero!J32+Febrero!J32+'Marzo '!J32+'Abril '!J32+'Mayo '!J32+Junio!J32+Julio!J32+Agosto!J32+Septiembre!J32+'Octubre '!J32+Noviembre!J32+'Diciembre '!J32</f>
        <v>0</v>
      </c>
      <c r="K32" s="22">
        <f>+Enero!K32+Febrero!K32+'Marzo '!K32+'Abril '!K32+'Mayo '!K32+Junio!K32+Julio!K32+Agosto!K32+Septiembre!K32+'Octubre '!K32+Noviembre!K32+'Diciembre '!K32</f>
        <v>0</v>
      </c>
      <c r="L32" s="22">
        <f>+Enero!L32+Febrero!L32+'Marzo '!L32+'Abril '!L32+'Mayo '!L32+Junio!L32+Julio!L32+Agosto!L32+Septiembre!L32+'Octubre '!L32+Noviembre!L32+'Diciembre '!L32</f>
        <v>0</v>
      </c>
      <c r="M32" s="22">
        <f>+Enero!M32+Febrero!M32+'Marzo '!M32+'Abril '!M32+'Mayo '!M32+Junio!M32+Julio!M32+Agosto!M32+Septiembre!M32+'Octubre '!M32+Noviembre!M32+'Diciembre '!M32</f>
        <v>0</v>
      </c>
      <c r="N32" s="22">
        <f>+Enero!N32+Febrero!N32+'Marzo '!N32+'Abril '!N32+'Mayo '!N32+Junio!N32+Julio!N32+Agosto!N32+Septiembre!N32+'Octubre '!N32+Noviembre!N32+'Diciembre '!N32</f>
        <v>0</v>
      </c>
      <c r="O32" s="22">
        <f>+Enero!O32+Febrero!O32+'Marzo '!O32+'Abril '!O32+'Mayo '!O32+Junio!O32+Julio!O32+Agosto!O32+Septiembre!O32+'Octubre '!O32+Noviembre!O32+'Diciembre '!O32</f>
        <v>0</v>
      </c>
      <c r="P32" s="22">
        <f>+Enero!P32+Febrero!P32+'Marzo '!P32+'Abril '!P32+'Mayo '!P32+Junio!P32+Julio!P32+Agosto!P32+Septiembre!P32+'Octubre '!P32+Noviembre!P32+'Diciembre '!P32</f>
        <v>0</v>
      </c>
      <c r="Q32" s="22">
        <f>+Enero!Q32+Febrero!Q32+'Marzo '!Q32+'Abril '!Q32+'Mayo '!Q32+Junio!Q32+Julio!Q32+Agosto!Q32+Septiembre!Q32+'Octubre '!Q32+Noviembre!Q32+'Diciembre '!Q32</f>
        <v>0</v>
      </c>
      <c r="R32" s="22">
        <f>+Enero!R32+Febrero!R32+'Marzo '!R32+'Abril '!R32+'Mayo '!R32+Junio!R32+Julio!R32+Agosto!R32+Septiembre!R32+'Octubre '!R32+Noviembre!R32+'Diciembre '!R32</f>
        <v>0</v>
      </c>
      <c r="S32" s="22">
        <f>+Enero!S32+Febrero!S32+'Marzo '!S32+'Abril '!S32+'Mayo '!S32+Junio!S32+Julio!S32+Agosto!S32+Septiembre!S32+'Octubre '!S32+Noviembre!S32+'Diciembre '!S32</f>
        <v>0</v>
      </c>
      <c r="T32" s="22">
        <f>+Enero!T32+Febrero!T32+'Marzo '!T32+'Abril '!T32+'Mayo '!T32+Junio!T32+Julio!T32+Agosto!T32+Septiembre!T32+'Octubre '!T32+Noviembre!T32+'Diciembre '!T32</f>
        <v>0</v>
      </c>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4" t="s">
        <v>48</v>
      </c>
      <c r="B33" s="535"/>
      <c r="C33" s="536"/>
      <c r="D33" s="32">
        <f t="shared" si="1"/>
        <v>0</v>
      </c>
      <c r="E33" s="22">
        <f>+Enero!E33+Febrero!E33+'Marzo '!E33+'Abril '!E33+'Mayo '!E33+Junio!E33+Julio!E33+Agosto!E33+Septiembre!E33+'Octubre '!E33+Noviembre!E33+'Diciembre '!E33</f>
        <v>0</v>
      </c>
      <c r="F33" s="22">
        <f>+Enero!F33+Febrero!F33+'Marzo '!F33+'Abril '!F33+'Mayo '!F33+Junio!F33+Julio!F33+Agosto!F33+Septiembre!F33+'Octubre '!F33+Noviembre!F33+'Diciembre '!F33</f>
        <v>0</v>
      </c>
      <c r="G33" s="22">
        <f>+Enero!G33+Febrero!G33+'Marzo '!G33+'Abril '!G33+'Mayo '!G33+Junio!G33+Julio!G33+Agosto!G33+Septiembre!G33+'Octubre '!G33+Noviembre!G33+'Diciembre '!G33</f>
        <v>0</v>
      </c>
      <c r="H33" s="22">
        <f>+Enero!H33+Febrero!H33+'Marzo '!H33+'Abril '!H33+'Mayo '!H33+Junio!H33+Julio!H33+Agosto!H33+Septiembre!H33+'Octubre '!H33+Noviembre!H33+'Diciembre '!H33</f>
        <v>0</v>
      </c>
      <c r="I33" s="22">
        <f>+Enero!I33+Febrero!I33+'Marzo '!I33+'Abril '!I33+'Mayo '!I33+Junio!I33+Julio!I33+Agosto!I33+Septiembre!I33+'Octubre '!I33+Noviembre!I33+'Diciembre '!I33</f>
        <v>0</v>
      </c>
      <c r="J33" s="22">
        <f>+Enero!J33+Febrero!J33+'Marzo '!J33+'Abril '!J33+'Mayo '!J33+Junio!J33+Julio!J33+Agosto!J33+Septiembre!J33+'Octubre '!J33+Noviembre!J33+'Diciembre '!J33</f>
        <v>0</v>
      </c>
      <c r="K33" s="22">
        <f>+Enero!K33+Febrero!K33+'Marzo '!K33+'Abril '!K33+'Mayo '!K33+Junio!K33+Julio!K33+Agosto!K33+Septiembre!K33+'Octubre '!K33+Noviembre!K33+'Diciembre '!K33</f>
        <v>0</v>
      </c>
      <c r="L33" s="22">
        <f>+Enero!L33+Febrero!L33+'Marzo '!L33+'Abril '!L33+'Mayo '!L33+Junio!L33+Julio!L33+Agosto!L33+Septiembre!L33+'Octubre '!L33+Noviembre!L33+'Diciembre '!L33</f>
        <v>0</v>
      </c>
      <c r="M33" s="22">
        <f>+Enero!M33+Febrero!M33+'Marzo '!M33+'Abril '!M33+'Mayo '!M33+Junio!M33+Julio!M33+Agosto!M33+Septiembre!M33+'Octubre '!M33+Noviembre!M33+'Diciembre '!M33</f>
        <v>0</v>
      </c>
      <c r="N33" s="22">
        <f>+Enero!N33+Febrero!N33+'Marzo '!N33+'Abril '!N33+'Mayo '!N33+Junio!N33+Julio!N33+Agosto!N33+Septiembre!N33+'Octubre '!N33+Noviembre!N33+'Diciembre '!N33</f>
        <v>0</v>
      </c>
      <c r="O33" s="22">
        <f>+Enero!O33+Febrero!O33+'Marzo '!O33+'Abril '!O33+'Mayo '!O33+Junio!O33+Julio!O33+Agosto!O33+Septiembre!O33+'Octubre '!O33+Noviembre!O33+'Diciembre '!O33</f>
        <v>0</v>
      </c>
      <c r="P33" s="22">
        <f>+Enero!P33+Febrero!P33+'Marzo '!P33+'Abril '!P33+'Mayo '!P33+Junio!P33+Julio!P33+Agosto!P33+Septiembre!P33+'Octubre '!P33+Noviembre!P33+'Diciembre '!P33</f>
        <v>0</v>
      </c>
      <c r="Q33" s="22">
        <f>+Enero!Q33+Febrero!Q33+'Marzo '!Q33+'Abril '!Q33+'Mayo '!Q33+Junio!Q33+Julio!Q33+Agosto!Q33+Septiembre!Q33+'Octubre '!Q33+Noviembre!Q33+'Diciembre '!Q33</f>
        <v>0</v>
      </c>
      <c r="R33" s="22">
        <f>+Enero!R33+Febrero!R33+'Marzo '!R33+'Abril '!R33+'Mayo '!R33+Junio!R33+Julio!R33+Agosto!R33+Septiembre!R33+'Octubre '!R33+Noviembre!R33+'Diciembre '!R33</f>
        <v>0</v>
      </c>
      <c r="S33" s="22">
        <f>+Enero!S33+Febrero!S33+'Marzo '!S33+'Abril '!S33+'Mayo '!S33+Junio!S33+Julio!S33+Agosto!S33+Septiembre!S33+'Octubre '!S33+Noviembre!S33+'Diciembre '!S33</f>
        <v>0</v>
      </c>
      <c r="T33" s="22">
        <f>+Enero!T33+Febrero!T33+'Marzo '!T33+'Abril '!T33+'Mayo '!T33+Junio!T33+Julio!T33+Agosto!T33+Septiembre!T33+'Octubre '!T33+Noviembre!T33+'Diciembre '!T33</f>
        <v>0</v>
      </c>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4" t="s">
        <v>49</v>
      </c>
      <c r="B34" s="535"/>
      <c r="C34" s="536"/>
      <c r="D34" s="32">
        <f t="shared" si="1"/>
        <v>0</v>
      </c>
      <c r="E34" s="22">
        <f>+Enero!E34+Febrero!E34+'Marzo '!E34+'Abril '!E34+'Mayo '!E34+Junio!E34+Julio!E34+Agosto!E34+Septiembre!E34+'Octubre '!E34+Noviembre!E34+'Diciembre '!E34</f>
        <v>0</v>
      </c>
      <c r="F34" s="22">
        <f>+Enero!F34+Febrero!F34+'Marzo '!F34+'Abril '!F34+'Mayo '!F34+Junio!F34+Julio!F34+Agosto!F34+Septiembre!F34+'Octubre '!F34+Noviembre!F34+'Diciembre '!F34</f>
        <v>0</v>
      </c>
      <c r="G34" s="22">
        <f>+Enero!G34+Febrero!G34+'Marzo '!G34+'Abril '!G34+'Mayo '!G34+Junio!G34+Julio!G34+Agosto!G34+Septiembre!G34+'Octubre '!G34+Noviembre!G34+'Diciembre '!G34</f>
        <v>0</v>
      </c>
      <c r="H34" s="22">
        <f>+Enero!H34+Febrero!H34+'Marzo '!H34+'Abril '!H34+'Mayo '!H34+Junio!H34+Julio!H34+Agosto!H34+Septiembre!H34+'Octubre '!H34+Noviembre!H34+'Diciembre '!H34</f>
        <v>0</v>
      </c>
      <c r="I34" s="22">
        <f>+Enero!I34+Febrero!I34+'Marzo '!I34+'Abril '!I34+'Mayo '!I34+Junio!I34+Julio!I34+Agosto!I34+Septiembre!I34+'Octubre '!I34+Noviembre!I34+'Diciembre '!I34</f>
        <v>0</v>
      </c>
      <c r="J34" s="22">
        <f>+Enero!J34+Febrero!J34+'Marzo '!J34+'Abril '!J34+'Mayo '!J34+Junio!J34+Julio!J34+Agosto!J34+Septiembre!J34+'Octubre '!J34+Noviembre!J34+'Diciembre '!J34</f>
        <v>0</v>
      </c>
      <c r="K34" s="22">
        <f>+Enero!K34+Febrero!K34+'Marzo '!K34+'Abril '!K34+'Mayo '!K34+Junio!K34+Julio!K34+Agosto!K34+Septiembre!K34+'Octubre '!K34+Noviembre!K34+'Diciembre '!K34</f>
        <v>0</v>
      </c>
      <c r="L34" s="22">
        <f>+Enero!L34+Febrero!L34+'Marzo '!L34+'Abril '!L34+'Mayo '!L34+Junio!L34+Julio!L34+Agosto!L34+Septiembre!L34+'Octubre '!L34+Noviembre!L34+'Diciembre '!L34</f>
        <v>0</v>
      </c>
      <c r="M34" s="22">
        <f>+Enero!M34+Febrero!M34+'Marzo '!M34+'Abril '!M34+'Mayo '!M34+Junio!M34+Julio!M34+Agosto!M34+Septiembre!M34+'Octubre '!M34+Noviembre!M34+'Diciembre '!M34</f>
        <v>0</v>
      </c>
      <c r="N34" s="22">
        <f>+Enero!N34+Febrero!N34+'Marzo '!N34+'Abril '!N34+'Mayo '!N34+Junio!N34+Julio!N34+Agosto!N34+Septiembre!N34+'Octubre '!N34+Noviembre!N34+'Diciembre '!N34</f>
        <v>0</v>
      </c>
      <c r="O34" s="22">
        <f>+Enero!O34+Febrero!O34+'Marzo '!O34+'Abril '!O34+'Mayo '!O34+Junio!O34+Julio!O34+Agosto!O34+Septiembre!O34+'Octubre '!O34+Noviembre!O34+'Diciembre '!O34</f>
        <v>0</v>
      </c>
      <c r="P34" s="22">
        <f>+Enero!P34+Febrero!P34+'Marzo '!P34+'Abril '!P34+'Mayo '!P34+Junio!P34+Julio!P34+Agosto!P34+Septiembre!P34+'Octubre '!P34+Noviembre!P34+'Diciembre '!P34</f>
        <v>0</v>
      </c>
      <c r="Q34" s="22">
        <f>+Enero!Q34+Febrero!Q34+'Marzo '!Q34+'Abril '!Q34+'Mayo '!Q34+Junio!Q34+Julio!Q34+Agosto!Q34+Septiembre!Q34+'Octubre '!Q34+Noviembre!Q34+'Diciembre '!Q34</f>
        <v>0</v>
      </c>
      <c r="R34" s="22">
        <f>+Enero!R34+Febrero!R34+'Marzo '!R34+'Abril '!R34+'Mayo '!R34+Junio!R34+Julio!R34+Agosto!R34+Septiembre!R34+'Octubre '!R34+Noviembre!R34+'Diciembre '!R34</f>
        <v>0</v>
      </c>
      <c r="S34" s="22">
        <f>+Enero!S34+Febrero!S34+'Marzo '!S34+'Abril '!S34+'Mayo '!S34+Junio!S34+Julio!S34+Agosto!S34+Septiembre!S34+'Octubre '!S34+Noviembre!S34+'Diciembre '!S34</f>
        <v>0</v>
      </c>
      <c r="T34" s="22">
        <f>+Enero!T34+Febrero!T34+'Marzo '!T34+'Abril '!T34+'Mayo '!T34+Junio!T34+Julio!T34+Agosto!T34+Septiembre!T34+'Octubre '!T34+Noviembre!T34+'Diciembre '!T34</f>
        <v>0</v>
      </c>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4" t="s">
        <v>50</v>
      </c>
      <c r="B35" s="535"/>
      <c r="C35" s="536"/>
      <c r="D35" s="32">
        <f t="shared" si="1"/>
        <v>36</v>
      </c>
      <c r="E35" s="22">
        <f>+Enero!E35+Febrero!E35+'Marzo '!E35+'Abril '!E35+'Mayo '!E35+Junio!E35+Julio!E35+Agosto!E35+Septiembre!E35+'Octubre '!E35+Noviembre!E35+'Diciembre '!E35</f>
        <v>0</v>
      </c>
      <c r="F35" s="22">
        <f>+Enero!F35+Febrero!F35+'Marzo '!F35+'Abril '!F35+'Mayo '!F35+Junio!F35+Julio!F35+Agosto!F35+Septiembre!F35+'Octubre '!F35+Noviembre!F35+'Diciembre '!F35</f>
        <v>0</v>
      </c>
      <c r="G35" s="22">
        <f>+Enero!G35+Febrero!G35+'Marzo '!G35+'Abril '!G35+'Mayo '!G35+Junio!G35+Julio!G35+Agosto!G35+Septiembre!G35+'Octubre '!G35+Noviembre!G35+'Diciembre '!G35</f>
        <v>1</v>
      </c>
      <c r="H35" s="22">
        <f>+Enero!H35+Febrero!H35+'Marzo '!H35+'Abril '!H35+'Mayo '!H35+Junio!H35+Julio!H35+Agosto!H35+Septiembre!H35+'Octubre '!H35+Noviembre!H35+'Diciembre '!H35</f>
        <v>0</v>
      </c>
      <c r="I35" s="22">
        <f>+Enero!I35+Febrero!I35+'Marzo '!I35+'Abril '!I35+'Mayo '!I35+Junio!I35+Julio!I35+Agosto!I35+Septiembre!I35+'Octubre '!I35+Noviembre!I35+'Diciembre '!I35</f>
        <v>1</v>
      </c>
      <c r="J35" s="22">
        <f>+Enero!J35+Febrero!J35+'Marzo '!J35+'Abril '!J35+'Mayo '!J35+Junio!J35+Julio!J35+Agosto!J35+Septiembre!J35+'Octubre '!J35+Noviembre!J35+'Diciembre '!J35</f>
        <v>1</v>
      </c>
      <c r="K35" s="22">
        <f>+Enero!K35+Febrero!K35+'Marzo '!K35+'Abril '!K35+'Mayo '!K35+Junio!K35+Julio!K35+Agosto!K35+Septiembre!K35+'Octubre '!K35+Noviembre!K35+'Diciembre '!K35</f>
        <v>1</v>
      </c>
      <c r="L35" s="22">
        <f>+Enero!L35+Febrero!L35+'Marzo '!L35+'Abril '!L35+'Mayo '!L35+Junio!L35+Julio!L35+Agosto!L35+Septiembre!L35+'Octubre '!L35+Noviembre!L35+'Diciembre '!L35</f>
        <v>3</v>
      </c>
      <c r="M35" s="22">
        <f>+Enero!M35+Febrero!M35+'Marzo '!M35+'Abril '!M35+'Mayo '!M35+Junio!M35+Julio!M35+Agosto!M35+Septiembre!M35+'Octubre '!M35+Noviembre!M35+'Diciembre '!M35</f>
        <v>26</v>
      </c>
      <c r="N35" s="22">
        <f>+Enero!N35+Febrero!N35+'Marzo '!N35+'Abril '!N35+'Mayo '!N35+Junio!N35+Julio!N35+Agosto!N35+Septiembre!N35+'Octubre '!N35+Noviembre!N35+'Diciembre '!N35</f>
        <v>3</v>
      </c>
      <c r="O35" s="22">
        <f>+Enero!O35+Febrero!O35+'Marzo '!O35+'Abril '!O35+'Mayo '!O35+Junio!O35+Julio!O35+Agosto!O35+Septiembre!O35+'Octubre '!O35+Noviembre!O35+'Diciembre '!O35</f>
        <v>0</v>
      </c>
      <c r="P35" s="22">
        <f>+Enero!P35+Febrero!P35+'Marzo '!P35+'Abril '!P35+'Mayo '!P35+Junio!P35+Julio!P35+Agosto!P35+Septiembre!P35+'Octubre '!P35+Noviembre!P35+'Diciembre '!P35</f>
        <v>26</v>
      </c>
      <c r="Q35" s="22">
        <f>+Enero!Q35+Febrero!Q35+'Marzo '!Q35+'Abril '!Q35+'Mayo '!Q35+Junio!Q35+Julio!Q35+Agosto!Q35+Septiembre!Q35+'Octubre '!Q35+Noviembre!Q35+'Diciembre '!Q35</f>
        <v>0</v>
      </c>
      <c r="R35" s="22">
        <f>+Enero!R35+Febrero!R35+'Marzo '!R35+'Abril '!R35+'Mayo '!R35+Junio!R35+Julio!R35+Agosto!R35+Septiembre!R35+'Octubre '!R35+Noviembre!R35+'Diciembre '!R35</f>
        <v>0</v>
      </c>
      <c r="S35" s="22">
        <f>+Enero!S35+Febrero!S35+'Marzo '!S35+'Abril '!S35+'Mayo '!S35+Junio!S35+Julio!S35+Agosto!S35+Septiembre!S35+'Octubre '!S35+Noviembre!S35+'Diciembre '!S35</f>
        <v>0</v>
      </c>
      <c r="T35" s="22">
        <f>+Enero!T35+Febrero!T35+'Marzo '!T35+'Abril '!T35+'Mayo '!T35+Junio!T35+Julio!T35+Agosto!T35+Septiembre!T35+'Octubre '!T35+Noviembre!T35+'Diciembre '!T35</f>
        <v>0</v>
      </c>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f t="shared" si="10"/>
        <v>0</v>
      </c>
      <c r="BJ35" s="53">
        <f t="shared" si="5"/>
        <v>0</v>
      </c>
      <c r="BK35" s="53">
        <f t="shared" si="6"/>
        <v>0</v>
      </c>
    </row>
    <row r="36" spans="1:65" ht="20.25" customHeight="1" x14ac:dyDescent="0.15">
      <c r="A36" s="661" t="s">
        <v>51</v>
      </c>
      <c r="B36" s="662"/>
      <c r="C36" s="663"/>
      <c r="D36" s="77">
        <f t="shared" si="1"/>
        <v>5831</v>
      </c>
      <c r="E36" s="22">
        <f>+Enero!E36+Febrero!E36+'Marzo '!E36+'Abril '!E36+'Mayo '!E36+Junio!E36+Julio!E36+Agosto!E36+Septiembre!E36+'Octubre '!E36+Noviembre!E36+'Diciembre '!E36</f>
        <v>4</v>
      </c>
      <c r="F36" s="22">
        <f>+Enero!F36+Febrero!F36+'Marzo '!F36+'Abril '!F36+'Mayo '!F36+Junio!F36+Julio!F36+Agosto!F36+Septiembre!F36+'Octubre '!F36+Noviembre!F36+'Diciembre '!F36</f>
        <v>15</v>
      </c>
      <c r="G36" s="22">
        <f>+Enero!G36+Febrero!G36+'Marzo '!G36+'Abril '!G36+'Mayo '!G36+Junio!G36+Julio!G36+Agosto!G36+Septiembre!G36+'Octubre '!G36+Noviembre!G36+'Diciembre '!G36</f>
        <v>80</v>
      </c>
      <c r="H36" s="22">
        <f>+Enero!H36+Febrero!H36+'Marzo '!H36+'Abril '!H36+'Mayo '!H36+Junio!H36+Julio!H36+Agosto!H36+Septiembre!H36+'Octubre '!H36+Noviembre!H36+'Diciembre '!H36</f>
        <v>109</v>
      </c>
      <c r="I36" s="22">
        <f>+Enero!I36+Febrero!I36+'Marzo '!I36+'Abril '!I36+'Mayo '!I36+Junio!I36+Julio!I36+Agosto!I36+Septiembre!I36+'Octubre '!I36+Noviembre!I36+'Diciembre '!I36</f>
        <v>173</v>
      </c>
      <c r="J36" s="22">
        <f>+Enero!J36+Febrero!J36+'Marzo '!J36+'Abril '!J36+'Mayo '!J36+Junio!J36+Julio!J36+Agosto!J36+Septiembre!J36+'Octubre '!J36+Noviembre!J36+'Diciembre '!J36</f>
        <v>130</v>
      </c>
      <c r="K36" s="22">
        <f>+Enero!K36+Febrero!K36+'Marzo '!K36+'Abril '!K36+'Mayo '!K36+Junio!K36+Julio!K36+Agosto!K36+Septiembre!K36+'Octubre '!K36+Noviembre!K36+'Diciembre '!K36</f>
        <v>721</v>
      </c>
      <c r="L36" s="22">
        <f>+Enero!L36+Febrero!L36+'Marzo '!L36+'Abril '!L36+'Mayo '!L36+Junio!L36+Julio!L36+Agosto!L36+Septiembre!L36+'Octubre '!L36+Noviembre!L36+'Diciembre '!L36</f>
        <v>556</v>
      </c>
      <c r="M36" s="22">
        <f>+Enero!M36+Febrero!M36+'Marzo '!M36+'Abril '!M36+'Mayo '!M36+Junio!M36+Julio!M36+Agosto!M36+Septiembre!M36+'Octubre '!M36+Noviembre!M36+'Diciembre '!M36</f>
        <v>3378</v>
      </c>
      <c r="N36" s="22">
        <f>+Enero!N36+Febrero!N36+'Marzo '!N36+'Abril '!N36+'Mayo '!N36+Junio!N36+Julio!N36+Agosto!N36+Septiembre!N36+'Octubre '!N36+Noviembre!N36+'Diciembre '!N36</f>
        <v>332</v>
      </c>
      <c r="O36" s="22">
        <f>+Enero!O36+Febrero!O36+'Marzo '!O36+'Abril '!O36+'Mayo '!O36+Junio!O36+Julio!O36+Agosto!O36+Septiembre!O36+'Octubre '!O36+Noviembre!O36+'Diciembre '!O36</f>
        <v>333</v>
      </c>
      <c r="P36" s="22">
        <f>+Enero!P36+Febrero!P36+'Marzo '!P36+'Abril '!P36+'Mayo '!P36+Junio!P36+Julio!P36+Agosto!P36+Septiembre!P36+'Octubre '!P36+Noviembre!P36+'Diciembre '!P36</f>
        <v>5831</v>
      </c>
      <c r="Q36" s="22">
        <f>+Enero!Q36+Febrero!Q36+'Marzo '!Q36+'Abril '!Q36+'Mayo '!Q36+Junio!Q36+Julio!Q36+Agosto!Q36+Septiembre!Q36+'Octubre '!Q36+Noviembre!Q36+'Diciembre '!Q36</f>
        <v>161</v>
      </c>
      <c r="R36" s="22">
        <f>+Enero!R36+Febrero!R36+'Marzo '!R36+'Abril '!R36+'Mayo '!R36+Junio!R36+Julio!R36+Agosto!R36+Septiembre!R36+'Octubre '!R36+Noviembre!R36+'Diciembre '!R36</f>
        <v>0</v>
      </c>
      <c r="S36" s="22">
        <f>+Enero!S36+Febrero!S36+'Marzo '!S36+'Abril '!S36+'Mayo '!S36+Junio!S36+Julio!S36+Agosto!S36+Septiembre!S36+'Octubre '!S36+Noviembre!S36+'Diciembre '!S36</f>
        <v>0</v>
      </c>
      <c r="T36" s="22">
        <f>+Enero!T36+Febrero!T36+'Marzo '!T36+'Abril '!T36+'Mayo '!T36+Junio!T36+Julio!T36+Agosto!T36+Septiembre!T36+'Octubre '!T36+Noviembre!T36+'Diciembre '!T36</f>
        <v>1</v>
      </c>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4" t="s">
        <v>52</v>
      </c>
      <c r="B37" s="664"/>
      <c r="C37" s="664"/>
      <c r="D37" s="84">
        <f>SUM(D18:D36)</f>
        <v>6250</v>
      </c>
      <c r="E37" s="84">
        <f t="shared" ref="E37:S37" si="12">SUM(E18:E36)</f>
        <v>4</v>
      </c>
      <c r="F37" s="84">
        <f t="shared" si="12"/>
        <v>16</v>
      </c>
      <c r="G37" s="84">
        <f t="shared" si="12"/>
        <v>84</v>
      </c>
      <c r="H37" s="84">
        <f t="shared" si="12"/>
        <v>114</v>
      </c>
      <c r="I37" s="84">
        <f t="shared" si="12"/>
        <v>177</v>
      </c>
      <c r="J37" s="84">
        <f t="shared" si="12"/>
        <v>134</v>
      </c>
      <c r="K37" s="84">
        <f t="shared" si="12"/>
        <v>747</v>
      </c>
      <c r="L37" s="84">
        <f t="shared" si="12"/>
        <v>595</v>
      </c>
      <c r="M37" s="84">
        <f t="shared" si="12"/>
        <v>3655</v>
      </c>
      <c r="N37" s="84">
        <f t="shared" si="12"/>
        <v>363</v>
      </c>
      <c r="O37" s="84">
        <f t="shared" si="12"/>
        <v>361</v>
      </c>
      <c r="P37" s="84">
        <f t="shared" si="12"/>
        <v>6066</v>
      </c>
      <c r="Q37" s="84">
        <f t="shared" si="12"/>
        <v>165</v>
      </c>
      <c r="R37" s="84">
        <f t="shared" si="12"/>
        <v>0</v>
      </c>
      <c r="S37" s="84">
        <f t="shared" si="12"/>
        <v>0</v>
      </c>
      <c r="T37" s="84">
        <f>SUM(T18:T36)</f>
        <v>1</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5" ht="24" customHeight="1" x14ac:dyDescent="0.15">
      <c r="A40" s="572"/>
      <c r="B40" s="573"/>
      <c r="C40" s="574"/>
      <c r="D40" s="562"/>
      <c r="E40" s="16" t="s">
        <v>10</v>
      </c>
      <c r="F40" s="17" t="s">
        <v>11</v>
      </c>
      <c r="G40" s="17" t="s">
        <v>12</v>
      </c>
      <c r="H40" s="17" t="s">
        <v>13</v>
      </c>
      <c r="I40" s="17" t="s">
        <v>14</v>
      </c>
      <c r="J40" s="17" t="s">
        <v>59</v>
      </c>
      <c r="K40" s="17" t="s">
        <v>16</v>
      </c>
      <c r="L40" s="17" t="s">
        <v>60</v>
      </c>
      <c r="M40" s="17" t="s">
        <v>18</v>
      </c>
      <c r="N40" s="17" t="s">
        <v>19</v>
      </c>
      <c r="O40" s="18" t="s">
        <v>20</v>
      </c>
      <c r="P40" s="19" t="s">
        <v>21</v>
      </c>
      <c r="Q40" s="20" t="s">
        <v>22</v>
      </c>
      <c r="R40" s="541"/>
      <c r="S40" s="19" t="s">
        <v>61</v>
      </c>
      <c r="T40" s="20" t="s">
        <v>62</v>
      </c>
      <c r="U40" s="611"/>
      <c r="V40" s="654"/>
      <c r="BB40" s="64"/>
      <c r="BC40" s="64"/>
      <c r="BD40" s="15"/>
      <c r="BE40" s="15"/>
      <c r="BF40" s="89"/>
      <c r="BG40" s="89"/>
      <c r="BH40" s="9"/>
    </row>
    <row r="41" spans="1:65" ht="14.25" customHeight="1" x14ac:dyDescent="0.15">
      <c r="A41" s="542" t="s">
        <v>63</v>
      </c>
      <c r="B41" s="543"/>
      <c r="C41" s="544"/>
      <c r="D41" s="90">
        <f>+SUM(E41:O41)</f>
        <v>0</v>
      </c>
      <c r="E41" s="22">
        <f>+Enero!E41+Febrero!E41+'Marzo '!E41+'Abril '!E41+'Mayo '!E41+Junio!E41+Julio!E41+Agosto!E41+Septiembre!E41+'Octubre '!E41+Noviembre!E41+'Diciembre '!E41</f>
        <v>0</v>
      </c>
      <c r="F41" s="22">
        <f>+Enero!F41+Febrero!F41+'Marzo '!F41+'Abril '!F41+'Mayo '!F41+Junio!F41+Julio!F41+Agosto!F41+Septiembre!F41+'Octubre '!F41+Noviembre!F41+'Diciembre '!F41</f>
        <v>0</v>
      </c>
      <c r="G41" s="22">
        <f>+Enero!G41+Febrero!G41+'Marzo '!G41+'Abril '!G41+'Mayo '!G41+Junio!G41+Julio!G41+Agosto!G41+Septiembre!G41+'Octubre '!G41+Noviembre!G41+'Diciembre '!G41</f>
        <v>0</v>
      </c>
      <c r="H41" s="22">
        <f>+Enero!H41+Febrero!H41+'Marzo '!H41+'Abril '!H41+'Mayo '!H41+Junio!H41+Julio!H41+Agosto!H41+Septiembre!H41+'Octubre '!H41+Noviembre!H41+'Diciembre '!H41</f>
        <v>0</v>
      </c>
      <c r="I41" s="22">
        <f>+Enero!I41+Febrero!I41+'Marzo '!I41+'Abril '!I41+'Mayo '!I41+Junio!I41+Julio!I41+Agosto!I41+Septiembre!I41+'Octubre '!I41+Noviembre!I41+'Diciembre '!I41</f>
        <v>0</v>
      </c>
      <c r="J41" s="22">
        <f>+Enero!J41+Febrero!J41+'Marzo '!J41+'Abril '!J41+'Mayo '!J41+Junio!J41+Julio!J41+Agosto!J41+Septiembre!J41+'Octubre '!J41+Noviembre!J41+'Diciembre '!J41</f>
        <v>0</v>
      </c>
      <c r="K41" s="22">
        <f>+Enero!K41+Febrero!K41+'Marzo '!K41+'Abril '!K41+'Mayo '!K41+Junio!K41+Julio!K41+Agosto!K41+Septiembre!K41+'Octubre '!K41+Noviembre!K41+'Diciembre '!K41</f>
        <v>0</v>
      </c>
      <c r="L41" s="22">
        <f>+Enero!L41+Febrero!L41+'Marzo '!L41+'Abril '!L41+'Mayo '!L41+Junio!L41+Julio!L41+Agosto!L41+Septiembre!L41+'Octubre '!L41+Noviembre!L41+'Diciembre '!L41</f>
        <v>0</v>
      </c>
      <c r="M41" s="22">
        <f>+Enero!M41+Febrero!M41+'Marzo '!M41+'Abril '!M41+'Mayo '!M41+Junio!M41+Julio!M41+Agosto!M41+Septiembre!M41+'Octubre '!M41+Noviembre!M41+'Diciembre '!M41</f>
        <v>0</v>
      </c>
      <c r="N41" s="22">
        <f>+Enero!N41+Febrero!N41+'Marzo '!N41+'Abril '!N41+'Mayo '!N41+Junio!N41+Julio!N41+Agosto!N41+Septiembre!N41+'Octubre '!N41+Noviembre!N41+'Diciembre '!N41</f>
        <v>0</v>
      </c>
      <c r="O41" s="22">
        <f>+Enero!O41+Febrero!O41+'Marzo '!O41+'Abril '!O41+'Mayo '!O41+Junio!O41+Julio!O41+Agosto!O41+Septiembre!O41+'Octubre '!O41+Noviembre!O41+'Diciembre '!O41</f>
        <v>0</v>
      </c>
      <c r="P41" s="22">
        <f>+Enero!P41+Febrero!P41+'Marzo '!P41+'Abril '!P41+'Mayo '!P41+Junio!P41+Julio!P41+Agosto!P41+Septiembre!P41+'Octubre '!P41+Noviembre!P41+'Diciembre '!P41</f>
        <v>0</v>
      </c>
      <c r="Q41" s="22">
        <f>+Enero!Q41+Febrero!Q41+'Marzo '!Q41+'Abril '!Q41+'Mayo '!Q41+Junio!Q41+Julio!Q41+Agosto!Q41+Septiembre!Q41+'Octubre '!Q41+Noviembre!Q41+'Diciembre '!Q41</f>
        <v>0</v>
      </c>
      <c r="R41" s="22">
        <f>+Enero!R41+Febrero!R41+'Marzo '!R41+'Abril '!R41+'Mayo '!R41+Junio!R41+Julio!R41+Agosto!R41+Septiembre!R41+'Octubre '!R41+Noviembre!R41+'Diciembre '!R41</f>
        <v>0</v>
      </c>
      <c r="S41" s="22">
        <f>+Enero!S41+Febrero!S41+'Marzo '!S41+'Abril '!S41+'Mayo '!S41+Junio!S41+Julio!S41+Agosto!S41+Septiembre!S41+'Octubre '!S41+Noviembre!S41+'Diciembre '!S41</f>
        <v>0</v>
      </c>
      <c r="T41" s="22">
        <f>+Enero!T41+Febrero!T41+'Marzo '!T41+'Abril '!T41+'Mayo '!T41+Junio!T41+Julio!T41+Agosto!T41+Septiembre!T41+'Octubre '!T41+Noviembre!T41+'Diciembre '!T41</f>
        <v>0</v>
      </c>
      <c r="U41" s="22">
        <f>+Enero!U41+Febrero!U41+'Marzo '!U41+'Abril '!U41+'Mayo '!U41+Junio!U41+Julio!U41+Agosto!U41+Septiembre!U41+'Octubre '!U41+Noviembre!U41+'Diciembre '!U41</f>
        <v>0</v>
      </c>
      <c r="V41" s="22">
        <f>+Enero!V41+Febrero!V41+'Marzo '!V41+'Abril '!V41+'Mayo '!V41+Junio!V41+Julio!V41+Agosto!V41+Septiembre!V41+'Octubre '!V41+Noviembre!V41+'Diciembre '!V41</f>
        <v>0</v>
      </c>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5" t="s">
        <v>64</v>
      </c>
      <c r="B42" s="656"/>
      <c r="C42" s="657"/>
      <c r="D42" s="92">
        <f>+SUM(E42:O42)</f>
        <v>0</v>
      </c>
      <c r="E42" s="22">
        <f>+Enero!E42+Febrero!E42+'Marzo '!E42+'Abril '!E42+'Mayo '!E42+Junio!E42+Julio!E42+Agosto!E42+Septiembre!E42+'Octubre '!E42+Noviembre!E42+'Diciembre '!E42</f>
        <v>0</v>
      </c>
      <c r="F42" s="22">
        <f>+Enero!F42+Febrero!F42+'Marzo '!F42+'Abril '!F42+'Mayo '!F42+Junio!F42+Julio!F42+Agosto!F42+Septiembre!F42+'Octubre '!F42+Noviembre!F42+'Diciembre '!F42</f>
        <v>0</v>
      </c>
      <c r="G42" s="22">
        <f>+Enero!G42+Febrero!G42+'Marzo '!G42+'Abril '!G42+'Mayo '!G42+Junio!G42+Julio!G42+Agosto!G42+Septiembre!G42+'Octubre '!G42+Noviembre!G42+'Diciembre '!G42</f>
        <v>0</v>
      </c>
      <c r="H42" s="22">
        <f>+Enero!H42+Febrero!H42+'Marzo '!H42+'Abril '!H42+'Mayo '!H42+Junio!H42+Julio!H42+Agosto!H42+Septiembre!H42+'Octubre '!H42+Noviembre!H42+'Diciembre '!H42</f>
        <v>0</v>
      </c>
      <c r="I42" s="22">
        <f>+Enero!I42+Febrero!I42+'Marzo '!I42+'Abril '!I42+'Mayo '!I42+Junio!I42+Julio!I42+Agosto!I42+Septiembre!I42+'Octubre '!I42+Noviembre!I42+'Diciembre '!I42</f>
        <v>0</v>
      </c>
      <c r="J42" s="22">
        <f>+Enero!J42+Febrero!J42+'Marzo '!J42+'Abril '!J42+'Mayo '!J42+Junio!J42+Julio!J42+Agosto!J42+Septiembre!J42+'Octubre '!J42+Noviembre!J42+'Diciembre '!J42</f>
        <v>0</v>
      </c>
      <c r="K42" s="22">
        <f>+Enero!K42+Febrero!K42+'Marzo '!K42+'Abril '!K42+'Mayo '!K42+Junio!K42+Julio!K42+Agosto!K42+Septiembre!K42+'Octubre '!K42+Noviembre!K42+'Diciembre '!K42</f>
        <v>0</v>
      </c>
      <c r="L42" s="22">
        <f>+Enero!L42+Febrero!L42+'Marzo '!L42+'Abril '!L42+'Mayo '!L42+Junio!L42+Julio!L42+Agosto!L42+Septiembre!L42+'Octubre '!L42+Noviembre!L42+'Diciembre '!L42</f>
        <v>0</v>
      </c>
      <c r="M42" s="22">
        <f>+Enero!M42+Febrero!M42+'Marzo '!M42+'Abril '!M42+'Mayo '!M42+Junio!M42+Julio!M42+Agosto!M42+Septiembre!M42+'Octubre '!M42+Noviembre!M42+'Diciembre '!M42</f>
        <v>0</v>
      </c>
      <c r="N42" s="22">
        <f>+Enero!N42+Febrero!N42+'Marzo '!N42+'Abril '!N42+'Mayo '!N42+Junio!N42+Julio!N42+Agosto!N42+Septiembre!N42+'Octubre '!N42+Noviembre!N42+'Diciembre '!N42</f>
        <v>0</v>
      </c>
      <c r="O42" s="22">
        <f>+Enero!O42+Febrero!O42+'Marzo '!O42+'Abril '!O42+'Mayo '!O42+Junio!O42+Julio!O42+Agosto!O42+Septiembre!O42+'Octubre '!O42+Noviembre!O42+'Diciembre '!O42</f>
        <v>0</v>
      </c>
      <c r="P42" s="22">
        <f>+Enero!P42+Febrero!P42+'Marzo '!P42+'Abril '!P42+'Mayo '!P42+Junio!P42+Julio!P42+Agosto!P42+Septiembre!P42+'Octubre '!P42+Noviembre!P42+'Diciembre '!P42</f>
        <v>0</v>
      </c>
      <c r="Q42" s="22">
        <f>+Enero!Q42+Febrero!Q42+'Marzo '!Q42+'Abril '!Q42+'Mayo '!Q42+Junio!Q42+Julio!Q42+Agosto!Q42+Septiembre!Q42+'Octubre '!Q42+Noviembre!Q42+'Diciembre '!Q42</f>
        <v>0</v>
      </c>
      <c r="R42" s="22">
        <f>+Enero!R42+Febrero!R42+'Marzo '!R42+'Abril '!R42+'Mayo '!R42+Junio!R42+Julio!R42+Agosto!R42+Septiembre!R42+'Octubre '!R42+Noviembre!R42+'Diciembre '!R42</f>
        <v>0</v>
      </c>
      <c r="S42" s="22">
        <f>+Enero!S42+Febrero!S42+'Marzo '!S42+'Abril '!S42+'Mayo '!S42+Junio!S42+Julio!S42+Agosto!S42+Septiembre!S42+'Octubre '!S42+Noviembre!S42+'Diciembre '!S42</f>
        <v>0</v>
      </c>
      <c r="T42" s="22">
        <f>+Enero!T42+Febrero!T42+'Marzo '!T42+'Abril '!T42+'Mayo '!T42+Junio!T42+Julio!T42+Agosto!T42+Septiembre!T42+'Octubre '!T42+Noviembre!T42+'Diciembre '!T42</f>
        <v>0</v>
      </c>
      <c r="U42" s="22">
        <f>+Enero!U42+Febrero!U42+'Marzo '!U42+'Abril '!U42+'Mayo '!U42+Junio!U42+Julio!U42+Agosto!U42+Septiembre!U42+'Octubre '!U42+Noviembre!U42+'Diciembre '!U42</f>
        <v>0</v>
      </c>
      <c r="V42" s="22">
        <f>+Enero!V42+Febrero!V42+'Marzo '!V42+'Abril '!V42+'Mayo '!V42+Junio!V42+Julio!V42+Agosto!V42+Septiembre!V42+'Octubre '!V42+Noviembre!V42+'Diciembre '!V42</f>
        <v>0</v>
      </c>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28" t="s">
        <v>65</v>
      </c>
      <c r="B43" s="629"/>
      <c r="C43" s="630"/>
      <c r="D43" s="93">
        <f>+SUM(E43:O43)</f>
        <v>0</v>
      </c>
      <c r="E43" s="22">
        <f>+Enero!E43+Febrero!E43+'Marzo '!E43+'Abril '!E43+'Mayo '!E43+Junio!E43+Julio!E43+Agosto!E43+Septiembre!E43+'Octubre '!E43+Noviembre!E43+'Diciembre '!E43</f>
        <v>0</v>
      </c>
      <c r="F43" s="22">
        <f>+Enero!F43+Febrero!F43+'Marzo '!F43+'Abril '!F43+'Mayo '!F43+Junio!F43+Julio!F43+Agosto!F43+Septiembre!F43+'Octubre '!F43+Noviembre!F43+'Diciembre '!F43</f>
        <v>0</v>
      </c>
      <c r="G43" s="22">
        <f>+Enero!G43+Febrero!G43+'Marzo '!G43+'Abril '!G43+'Mayo '!G43+Junio!G43+Julio!G43+Agosto!G43+Septiembre!G43+'Octubre '!G43+Noviembre!G43+'Diciembre '!G43</f>
        <v>0</v>
      </c>
      <c r="H43" s="22">
        <f>+Enero!H43+Febrero!H43+'Marzo '!H43+'Abril '!H43+'Mayo '!H43+Junio!H43+Julio!H43+Agosto!H43+Septiembre!H43+'Octubre '!H43+Noviembre!H43+'Diciembre '!H43</f>
        <v>0</v>
      </c>
      <c r="I43" s="22">
        <f>+Enero!I43+Febrero!I43+'Marzo '!I43+'Abril '!I43+'Mayo '!I43+Junio!I43+Julio!I43+Agosto!I43+Septiembre!I43+'Octubre '!I43+Noviembre!I43+'Diciembre '!I43</f>
        <v>0</v>
      </c>
      <c r="J43" s="22">
        <f>+Enero!J43+Febrero!J43+'Marzo '!J43+'Abril '!J43+'Mayo '!J43+Junio!J43+Julio!J43+Agosto!J43+Septiembre!J43+'Octubre '!J43+Noviembre!J43+'Diciembre '!J43</f>
        <v>0</v>
      </c>
      <c r="K43" s="22">
        <f>+Enero!K43+Febrero!K43+'Marzo '!K43+'Abril '!K43+'Mayo '!K43+Junio!K43+Julio!K43+Agosto!K43+Septiembre!K43+'Octubre '!K43+Noviembre!K43+'Diciembre '!K43</f>
        <v>0</v>
      </c>
      <c r="L43" s="22">
        <f>+Enero!L43+Febrero!L43+'Marzo '!L43+'Abril '!L43+'Mayo '!L43+Junio!L43+Julio!L43+Agosto!L43+Septiembre!L43+'Octubre '!L43+Noviembre!L43+'Diciembre '!L43</f>
        <v>0</v>
      </c>
      <c r="M43" s="22">
        <f>+Enero!M43+Febrero!M43+'Marzo '!M43+'Abril '!M43+'Mayo '!M43+Junio!M43+Julio!M43+Agosto!M43+Septiembre!M43+'Octubre '!M43+Noviembre!M43+'Diciembre '!M43</f>
        <v>0</v>
      </c>
      <c r="N43" s="22">
        <f>+Enero!N43+Febrero!N43+'Marzo '!N43+'Abril '!N43+'Mayo '!N43+Junio!N43+Julio!N43+Agosto!N43+Septiembre!N43+'Octubre '!N43+Noviembre!N43+'Diciembre '!N43</f>
        <v>0</v>
      </c>
      <c r="O43" s="22">
        <f>+Enero!O43+Febrero!O43+'Marzo '!O43+'Abril '!O43+'Mayo '!O43+Junio!O43+Julio!O43+Agosto!O43+Septiembre!O43+'Octubre '!O43+Noviembre!O43+'Diciembre '!O43</f>
        <v>0</v>
      </c>
      <c r="P43" s="22">
        <f>+Enero!P43+Febrero!P43+'Marzo '!P43+'Abril '!P43+'Mayo '!P43+Junio!P43+Julio!P43+Agosto!P43+Septiembre!P43+'Octubre '!P43+Noviembre!P43+'Diciembre '!P43</f>
        <v>0</v>
      </c>
      <c r="Q43" s="22">
        <f>+Enero!Q43+Febrero!Q43+'Marzo '!Q43+'Abril '!Q43+'Mayo '!Q43+Junio!Q43+Julio!Q43+Agosto!Q43+Septiembre!Q43+'Octubre '!Q43+Noviembre!Q43+'Diciembre '!Q43</f>
        <v>0</v>
      </c>
      <c r="R43" s="22">
        <f>+Enero!R43+Febrero!R43+'Marzo '!R43+'Abril '!R43+'Mayo '!R43+Junio!R43+Julio!R43+Agosto!R43+Septiembre!R43+'Octubre '!R43+Noviembre!R43+'Diciembre '!R43</f>
        <v>0</v>
      </c>
      <c r="S43" s="22">
        <f>+Enero!S43+Febrero!S43+'Marzo '!S43+'Abril '!S43+'Mayo '!S43+Junio!S43+Julio!S43+Agosto!S43+Septiembre!S43+'Octubre '!S43+Noviembre!S43+'Diciembre '!S43</f>
        <v>0</v>
      </c>
      <c r="T43" s="22">
        <f>+Enero!T43+Febrero!T43+'Marzo '!T43+'Abril '!T43+'Mayo '!T43+Junio!T43+Julio!T43+Agosto!T43+Septiembre!T43+'Octubre '!T43+Noviembre!T43+'Diciembre '!T43</f>
        <v>0</v>
      </c>
      <c r="U43" s="22">
        <f>+Enero!U43+Febrero!U43+'Marzo '!U43+'Abril '!U43+'Mayo '!U43+Junio!U43+Julio!U43+Agosto!U43+Septiembre!U43+'Octubre '!U43+Noviembre!U43+'Diciembre '!U43</f>
        <v>0</v>
      </c>
      <c r="V43" s="22">
        <f>+Enero!V43+Febrero!V43+'Marzo '!V43+'Abril '!V43+'Mayo '!V43+Junio!V43+Julio!V43+Agosto!V43+Septiembre!V43+'Octubre '!V43+Noviembre!V43+'Diciembre '!V43</f>
        <v>0</v>
      </c>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37" t="s">
        <v>66</v>
      </c>
      <c r="B44" s="638"/>
      <c r="C44" s="639"/>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58" t="s">
        <v>67</v>
      </c>
      <c r="B45" s="659"/>
      <c r="C45" s="660"/>
      <c r="D45" s="105">
        <f>SUM(E45:O45)</f>
        <v>0</v>
      </c>
      <c r="E45" s="22">
        <f>+Enero!E45+Febrero!E45+'Marzo '!E45+'Abril '!E45+'Mayo '!E45+Junio!E45+Julio!E45+Agosto!E45+Septiembre!E45+'Octubre '!E45+Noviembre!E45+'Diciembre '!E45</f>
        <v>0</v>
      </c>
      <c r="F45" s="22">
        <f>+Enero!F45+Febrero!F45+'Marzo '!F45+'Abril '!F45+'Mayo '!F45+Junio!F45+Julio!F45+Agosto!F45+Septiembre!F45+'Octubre '!F45+Noviembre!F45+'Diciembre '!F45</f>
        <v>0</v>
      </c>
      <c r="G45" s="22">
        <f>+Enero!G45+Febrero!G45+'Marzo '!G45+'Abril '!G45+'Mayo '!G45+Junio!G45+Julio!G45+Agosto!G45+Septiembre!G45+'Octubre '!G45+Noviembre!G45+'Diciembre '!G45</f>
        <v>0</v>
      </c>
      <c r="H45" s="22">
        <f>+Enero!H45+Febrero!H45+'Marzo '!H45+'Abril '!H45+'Mayo '!H45+Junio!H45+Julio!H45+Agosto!H45+Septiembre!H45+'Octubre '!H45+Noviembre!H45+'Diciembre '!H45</f>
        <v>0</v>
      </c>
      <c r="I45" s="22">
        <f>+Enero!I45+Febrero!I45+'Marzo '!I45+'Abril '!I45+'Mayo '!I45+Junio!I45+Julio!I45+Agosto!I45+Septiembre!I45+'Octubre '!I45+Noviembre!I45+'Diciembre '!I45</f>
        <v>0</v>
      </c>
      <c r="J45" s="22">
        <f>+Enero!J45+Febrero!J45+'Marzo '!J45+'Abril '!J45+'Mayo '!J45+Junio!J45+Julio!J45+Agosto!J45+Septiembre!J45+'Octubre '!J45+Noviembre!J45+'Diciembre '!J45</f>
        <v>0</v>
      </c>
      <c r="K45" s="22">
        <f>+Enero!K45+Febrero!K45+'Marzo '!K45+'Abril '!K45+'Mayo '!K45+Junio!K45+Julio!K45+Agosto!K45+Septiembre!K45+'Octubre '!K45+Noviembre!K45+'Diciembre '!K45</f>
        <v>0</v>
      </c>
      <c r="L45" s="22">
        <f>+Enero!L45+Febrero!L45+'Marzo '!L45+'Abril '!L45+'Mayo '!L45+Junio!L45+Julio!L45+Agosto!L45+Septiembre!L45+'Octubre '!L45+Noviembre!L45+'Diciembre '!L45</f>
        <v>0</v>
      </c>
      <c r="M45" s="22">
        <f>+Enero!M45+Febrero!M45+'Marzo '!M45+'Abril '!M45+'Mayo '!M45+Junio!M45+Julio!M45+Agosto!M45+Septiembre!M45+'Octubre '!M45+Noviembre!M45+'Diciembre '!M45</f>
        <v>0</v>
      </c>
      <c r="N45" s="22">
        <f>+Enero!N45+Febrero!N45+'Marzo '!N45+'Abril '!N45+'Mayo '!N45+Junio!N45+Julio!N45+Agosto!N45+Septiembre!N45+'Octubre '!N45+Noviembre!N45+'Diciembre '!N45</f>
        <v>0</v>
      </c>
      <c r="O45" s="22">
        <f>+Enero!O45+Febrero!O45+'Marzo '!O45+'Abril '!O45+'Mayo '!O45+Junio!O45+Julio!O45+Agosto!O45+Septiembre!O45+'Octubre '!O45+Noviembre!O45+'Diciembre '!O45</f>
        <v>0</v>
      </c>
      <c r="P45" s="22">
        <f>+Enero!P45+Febrero!P45+'Marzo '!P45+'Abril '!P45+'Mayo '!P45+Junio!P45+Julio!P45+Agosto!P45+Septiembre!P45+'Octubre '!P45+Noviembre!P45+'Diciembre '!P45</f>
        <v>0</v>
      </c>
      <c r="Q45" s="22">
        <f>+Enero!Q45+Febrero!Q45+'Marzo '!Q45+'Abril '!Q45+'Mayo '!Q45+Junio!Q45+Julio!Q45+Agosto!Q45+Septiembre!Q45+'Octubre '!Q45+Noviembre!Q45+'Diciembre '!Q45</f>
        <v>0</v>
      </c>
      <c r="R45" s="22">
        <f>+Enero!R45+Febrero!R45+'Marzo '!R45+'Abril '!R45+'Mayo '!R45+Junio!R45+Julio!R45+Agosto!R45+Septiembre!R45+'Octubre '!R45+Noviembre!R45+'Diciembre '!R45</f>
        <v>0</v>
      </c>
      <c r="S45" s="22">
        <f>+Enero!S45+Febrero!S45+'Marzo '!S45+'Abril '!S45+'Mayo '!S45+Junio!S45+Julio!S45+Agosto!S45+Septiembre!S45+'Octubre '!S45+Noviembre!S45+'Diciembre '!S45</f>
        <v>0</v>
      </c>
      <c r="T45" s="22">
        <f>+Enero!T45+Febrero!T45+'Marzo '!T45+'Abril '!T45+'Mayo '!T45+Junio!T45+Julio!T45+Agosto!T45+Septiembre!T45+'Octubre '!T45+Noviembre!T45+'Diciembre '!T45</f>
        <v>0</v>
      </c>
      <c r="U45" s="22">
        <f>+Enero!U45+Febrero!U45+'Marzo '!U45+'Abril '!U45+'Mayo '!U45+Junio!U45+Julio!U45+Agosto!U45+Septiembre!U45+'Octubre '!U45+Noviembre!U45+'Diciembre '!U45</f>
        <v>0</v>
      </c>
      <c r="V45" s="22">
        <f>+Enero!V45+Febrero!V45+'Marzo '!V45+'Abril '!V45+'Mayo '!V45+Junio!V45+Julio!V45+Agosto!V45+Septiembre!V45+'Octubre '!V45+Noviembre!V45+'Diciembre '!V45</f>
        <v>0</v>
      </c>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28" t="s">
        <v>68</v>
      </c>
      <c r="B46" s="629"/>
      <c r="C46" s="630"/>
      <c r="D46" s="106">
        <f>SUM(E46:O46)</f>
        <v>0</v>
      </c>
      <c r="E46" s="22">
        <f>+Enero!E46+Febrero!E46+'Marzo '!E46+'Abril '!E46+'Mayo '!E46+Junio!E46+Julio!E46+Agosto!E46+Septiembre!E46+'Octubre '!E46+Noviembre!E46+'Diciembre '!E46</f>
        <v>0</v>
      </c>
      <c r="F46" s="22">
        <f>+Enero!F46+Febrero!F46+'Marzo '!F46+'Abril '!F46+'Mayo '!F46+Junio!F46+Julio!F46+Agosto!F46+Septiembre!F46+'Octubre '!F46+Noviembre!F46+'Diciembre '!F46</f>
        <v>0</v>
      </c>
      <c r="G46" s="22">
        <f>+Enero!G46+Febrero!G46+'Marzo '!G46+'Abril '!G46+'Mayo '!G46+Junio!G46+Julio!G46+Agosto!G46+Septiembre!G46+'Octubre '!G46+Noviembre!G46+'Diciembre '!G46</f>
        <v>0</v>
      </c>
      <c r="H46" s="22">
        <f>+Enero!H46+Febrero!H46+'Marzo '!H46+'Abril '!H46+'Mayo '!H46+Junio!H46+Julio!H46+Agosto!H46+Septiembre!H46+'Octubre '!H46+Noviembre!H46+'Diciembre '!H46</f>
        <v>0</v>
      </c>
      <c r="I46" s="22">
        <f>+Enero!I46+Febrero!I46+'Marzo '!I46+'Abril '!I46+'Mayo '!I46+Junio!I46+Julio!I46+Agosto!I46+Septiembre!I46+'Octubre '!I46+Noviembre!I46+'Diciembre '!I46</f>
        <v>0</v>
      </c>
      <c r="J46" s="22">
        <f>+Enero!J46+Febrero!J46+'Marzo '!J46+'Abril '!J46+'Mayo '!J46+Junio!J46+Julio!J46+Agosto!J46+Septiembre!J46+'Octubre '!J46+Noviembre!J46+'Diciembre '!J46</f>
        <v>0</v>
      </c>
      <c r="K46" s="22">
        <f>+Enero!K46+Febrero!K46+'Marzo '!K46+'Abril '!K46+'Mayo '!K46+Junio!K46+Julio!K46+Agosto!K46+Septiembre!K46+'Octubre '!K46+Noviembre!K46+'Diciembre '!K46</f>
        <v>0</v>
      </c>
      <c r="L46" s="22">
        <f>+Enero!L46+Febrero!L46+'Marzo '!L46+'Abril '!L46+'Mayo '!L46+Junio!L46+Julio!L46+Agosto!L46+Septiembre!L46+'Octubre '!L46+Noviembre!L46+'Diciembre '!L46</f>
        <v>0</v>
      </c>
      <c r="M46" s="22">
        <f>+Enero!M46+Febrero!M46+'Marzo '!M46+'Abril '!M46+'Mayo '!M46+Junio!M46+Julio!M46+Agosto!M46+Septiembre!M46+'Octubre '!M46+Noviembre!M46+'Diciembre '!M46</f>
        <v>0</v>
      </c>
      <c r="N46" s="22">
        <f>+Enero!N46+Febrero!N46+'Marzo '!N46+'Abril '!N46+'Mayo '!N46+Junio!N46+Julio!N46+Agosto!N46+Septiembre!N46+'Octubre '!N46+Noviembre!N46+'Diciembre '!N46</f>
        <v>0</v>
      </c>
      <c r="O46" s="22">
        <f>+Enero!O46+Febrero!O46+'Marzo '!O46+'Abril '!O46+'Mayo '!O46+Junio!O46+Julio!O46+Agosto!O46+Septiembre!O46+'Octubre '!O46+Noviembre!O46+'Diciembre '!O46</f>
        <v>0</v>
      </c>
      <c r="P46" s="22">
        <f>+Enero!P46+Febrero!P46+'Marzo '!P46+'Abril '!P46+'Mayo '!P46+Junio!P46+Julio!P46+Agosto!P46+Septiembre!P46+'Octubre '!P46+Noviembre!P46+'Diciembre '!P46</f>
        <v>0</v>
      </c>
      <c r="Q46" s="22">
        <f>+Enero!Q46+Febrero!Q46+'Marzo '!Q46+'Abril '!Q46+'Mayo '!Q46+Junio!Q46+Julio!Q46+Agosto!Q46+Septiembre!Q46+'Octubre '!Q46+Noviembre!Q46+'Diciembre '!Q46</f>
        <v>0</v>
      </c>
      <c r="R46" s="22">
        <f>+Enero!R46+Febrero!R46+'Marzo '!R46+'Abril '!R46+'Mayo '!R46+Junio!R46+Julio!R46+Agosto!R46+Septiembre!R46+'Octubre '!R46+Noviembre!R46+'Diciembre '!R46</f>
        <v>0</v>
      </c>
      <c r="S46" s="22">
        <f>+Enero!S46+Febrero!S46+'Marzo '!S46+'Abril '!S46+'Mayo '!S46+Junio!S46+Julio!S46+Agosto!S46+Septiembre!S46+'Octubre '!S46+Noviembre!S46+'Diciembre '!S46</f>
        <v>0</v>
      </c>
      <c r="T46" s="22">
        <f>+Enero!T46+Febrero!T46+'Marzo '!T46+'Abril '!T46+'Mayo '!T46+Junio!T46+Julio!T46+Agosto!T46+Septiembre!T46+'Octubre '!T46+Noviembre!T46+'Diciembre '!T46</f>
        <v>0</v>
      </c>
      <c r="U46" s="22">
        <f>+Enero!U46+Febrero!U46+'Marzo '!U46+'Abril '!U46+'Mayo '!U46+Junio!U46+Julio!U46+Agosto!U46+Septiembre!U46+'Octubre '!U46+Noviembre!U46+'Diciembre '!U46</f>
        <v>0</v>
      </c>
      <c r="V46" s="22">
        <f>+Enero!V46+Febrero!V46+'Marzo '!V46+'Abril '!V46+'Mayo '!V46+Junio!V46+Julio!V46+Agosto!V46+Septiembre!V46+'Octubre '!V46+Noviembre!V46+'Diciembre '!V46</f>
        <v>0</v>
      </c>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49" t="s">
        <v>69</v>
      </c>
      <c r="B48" s="592"/>
      <c r="C48" s="113" t="s">
        <v>70</v>
      </c>
      <c r="D48" s="90">
        <f>SUM(E48:O48)</f>
        <v>0</v>
      </c>
      <c r="E48" s="22">
        <f>+Enero!E48+Febrero!E48+'Marzo '!E48+'Abril '!E48+'Mayo '!E48+Junio!E48+Julio!E48+Agosto!E48+Septiembre!E48+'Octubre '!E48+Noviembre!E48+'Diciembre '!E48</f>
        <v>0</v>
      </c>
      <c r="F48" s="22">
        <f>+Enero!F48+Febrero!F48+'Marzo '!F48+'Abril '!F48+'Mayo '!F48+Junio!F48+Julio!F48+Agosto!F48+Septiembre!F48+'Octubre '!F48+Noviembre!F48+'Diciembre '!F48</f>
        <v>0</v>
      </c>
      <c r="G48" s="22">
        <f>+Enero!G48+Febrero!G48+'Marzo '!G48+'Abril '!G48+'Mayo '!G48+Junio!G48+Julio!G48+Agosto!G48+Septiembre!G48+'Octubre '!G48+Noviembre!G48+'Diciembre '!G48</f>
        <v>0</v>
      </c>
      <c r="H48" s="22">
        <f>+Enero!H48+Febrero!H48+'Marzo '!H48+'Abril '!H48+'Mayo '!H48+Junio!H48+Julio!H48+Agosto!H48+Septiembre!H48+'Octubre '!H48+Noviembre!H48+'Diciembre '!H48</f>
        <v>0</v>
      </c>
      <c r="I48" s="22">
        <f>+Enero!I48+Febrero!I48+'Marzo '!I48+'Abril '!I48+'Mayo '!I48+Junio!I48+Julio!I48+Agosto!I48+Septiembre!I48+'Octubre '!I48+Noviembre!I48+'Diciembre '!I48</f>
        <v>0</v>
      </c>
      <c r="J48" s="22">
        <f>+Enero!J48+Febrero!J48+'Marzo '!J48+'Abril '!J48+'Mayo '!J48+Junio!J48+Julio!J48+Agosto!J48+Septiembre!J48+'Octubre '!J48+Noviembre!J48+'Diciembre '!J48</f>
        <v>0</v>
      </c>
      <c r="K48" s="22">
        <f>+Enero!K48+Febrero!K48+'Marzo '!K48+'Abril '!K48+'Mayo '!K48+Junio!K48+Julio!K48+Agosto!K48+Septiembre!K48+'Octubre '!K48+Noviembre!K48+'Diciembre '!K48</f>
        <v>0</v>
      </c>
      <c r="L48" s="22">
        <f>+Enero!L48+Febrero!L48+'Marzo '!L48+'Abril '!L48+'Mayo '!L48+Junio!L48+Julio!L48+Agosto!L48+Septiembre!L48+'Octubre '!L48+Noviembre!L48+'Diciembre '!L48</f>
        <v>0</v>
      </c>
      <c r="M48" s="22">
        <f>+Enero!M48+Febrero!M48+'Marzo '!M48+'Abril '!M48+'Mayo '!M48+Junio!M48+Julio!M48+Agosto!M48+Septiembre!M48+'Octubre '!M48+Noviembre!M48+'Diciembre '!M48</f>
        <v>0</v>
      </c>
      <c r="N48" s="22">
        <f>+Enero!N48+Febrero!N48+'Marzo '!N48+'Abril '!N48+'Mayo '!N48+Junio!N48+Julio!N48+Agosto!N48+Septiembre!N48+'Octubre '!N48+Noviembre!N48+'Diciembre '!N48</f>
        <v>0</v>
      </c>
      <c r="O48" s="22">
        <f>+Enero!O48+Febrero!O48+'Marzo '!O48+'Abril '!O48+'Mayo '!O48+Junio!O48+Julio!O48+Agosto!O48+Septiembre!O48+'Octubre '!O48+Noviembre!O48+'Diciembre '!O48</f>
        <v>0</v>
      </c>
      <c r="P48" s="22">
        <f>+Enero!P48+Febrero!P48+'Marzo '!P48+'Abril '!P48+'Mayo '!P48+Junio!P48+Julio!P48+Agosto!P48+Septiembre!P48+'Octubre '!P48+Noviembre!P48+'Diciembre '!P48</f>
        <v>0</v>
      </c>
      <c r="Q48" s="22">
        <f>+Enero!Q48+Febrero!Q48+'Marzo '!Q48+'Abril '!Q48+'Mayo '!Q48+Junio!Q48+Julio!Q48+Agosto!Q48+Septiembre!Q48+'Octubre '!Q48+Noviembre!Q48+'Diciembre '!Q48</f>
        <v>0</v>
      </c>
      <c r="R48" s="22">
        <f>+Enero!R48+Febrero!R48+'Marzo '!R48+'Abril '!R48+'Mayo '!R48+Junio!R48+Julio!R48+Agosto!R48+Septiembre!R48+'Octubre '!R48+Noviembre!R48+'Diciembre '!R48</f>
        <v>0</v>
      </c>
      <c r="S48" s="22">
        <f>+Enero!S48+Febrero!S48+'Marzo '!S48+'Abril '!S48+'Mayo '!S48+Junio!S48+Julio!S48+Agosto!S48+Septiembre!S48+'Octubre '!S48+Noviembre!S48+'Diciembre '!S48</f>
        <v>0</v>
      </c>
      <c r="T48" s="22">
        <f>+Enero!T48+Febrero!T48+'Marzo '!T48+'Abril '!T48+'Mayo '!T48+Junio!T48+Julio!T48+Agosto!T48+Septiembre!T48+'Octubre '!T48+Noviembre!T48+'Diciembre '!T48</f>
        <v>0</v>
      </c>
      <c r="U48" s="22">
        <f>+Enero!U48+Febrero!U48+'Marzo '!U48+'Abril '!U48+'Mayo '!U48+Junio!U48+Julio!U48+Agosto!U48+Septiembre!U48+'Octubre '!U48+Noviembre!U48+'Diciembre '!U48</f>
        <v>0</v>
      </c>
      <c r="V48" s="22">
        <f>+Enero!V48+Febrero!V48+'Marzo '!V48+'Abril '!V48+'Mayo '!V48+Junio!V48+Julio!V48+Agosto!V48+Septiembre!V48+'Octubre '!V48+Noviembre!V48+'Diciembre '!V48</f>
        <v>0</v>
      </c>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0"/>
      <c r="B49" s="595"/>
      <c r="C49" s="114" t="s">
        <v>71</v>
      </c>
      <c r="D49" s="32">
        <f t="shared" ref="D49:D54" si="24">SUM(E49:O49)</f>
        <v>0</v>
      </c>
      <c r="E49" s="22">
        <f>+Enero!E49+Febrero!E49+'Marzo '!E49+'Abril '!E49+'Mayo '!E49+Junio!E49+Julio!E49+Agosto!E49+Septiembre!E49+'Octubre '!E49+Noviembre!E49+'Diciembre '!E49</f>
        <v>0</v>
      </c>
      <c r="F49" s="22">
        <f>+Enero!F49+Febrero!F49+'Marzo '!F49+'Abril '!F49+'Mayo '!F49+Junio!F49+Julio!F49+Agosto!F49+Septiembre!F49+'Octubre '!F49+Noviembre!F49+'Diciembre '!F49</f>
        <v>0</v>
      </c>
      <c r="G49" s="22">
        <f>+Enero!G49+Febrero!G49+'Marzo '!G49+'Abril '!G49+'Mayo '!G49+Junio!G49+Julio!G49+Agosto!G49+Septiembre!G49+'Octubre '!G49+Noviembre!G49+'Diciembre '!G49</f>
        <v>0</v>
      </c>
      <c r="H49" s="22">
        <f>+Enero!H49+Febrero!H49+'Marzo '!H49+'Abril '!H49+'Mayo '!H49+Junio!H49+Julio!H49+Agosto!H49+Septiembre!H49+'Octubre '!H49+Noviembre!H49+'Diciembre '!H49</f>
        <v>0</v>
      </c>
      <c r="I49" s="22">
        <f>+Enero!I49+Febrero!I49+'Marzo '!I49+'Abril '!I49+'Mayo '!I49+Junio!I49+Julio!I49+Agosto!I49+Septiembre!I49+'Octubre '!I49+Noviembre!I49+'Diciembre '!I49</f>
        <v>0</v>
      </c>
      <c r="J49" s="22">
        <f>+Enero!J49+Febrero!J49+'Marzo '!J49+'Abril '!J49+'Mayo '!J49+Junio!J49+Julio!J49+Agosto!J49+Septiembre!J49+'Octubre '!J49+Noviembre!J49+'Diciembre '!J49</f>
        <v>0</v>
      </c>
      <c r="K49" s="22">
        <f>+Enero!K49+Febrero!K49+'Marzo '!K49+'Abril '!K49+'Mayo '!K49+Junio!K49+Julio!K49+Agosto!K49+Septiembre!K49+'Octubre '!K49+Noviembre!K49+'Diciembre '!K49</f>
        <v>0</v>
      </c>
      <c r="L49" s="22">
        <f>+Enero!L49+Febrero!L49+'Marzo '!L49+'Abril '!L49+'Mayo '!L49+Junio!L49+Julio!L49+Agosto!L49+Septiembre!L49+'Octubre '!L49+Noviembre!L49+'Diciembre '!L49</f>
        <v>0</v>
      </c>
      <c r="M49" s="22">
        <f>+Enero!M49+Febrero!M49+'Marzo '!M49+'Abril '!M49+'Mayo '!M49+Junio!M49+Julio!M49+Agosto!M49+Septiembre!M49+'Octubre '!M49+Noviembre!M49+'Diciembre '!M49</f>
        <v>0</v>
      </c>
      <c r="N49" s="22">
        <f>+Enero!N49+Febrero!N49+'Marzo '!N49+'Abril '!N49+'Mayo '!N49+Junio!N49+Julio!N49+Agosto!N49+Septiembre!N49+'Octubre '!N49+Noviembre!N49+'Diciembre '!N49</f>
        <v>0</v>
      </c>
      <c r="O49" s="22">
        <f>+Enero!O49+Febrero!O49+'Marzo '!O49+'Abril '!O49+'Mayo '!O49+Junio!O49+Julio!O49+Agosto!O49+Septiembre!O49+'Octubre '!O49+Noviembre!O49+'Diciembre '!O49</f>
        <v>0</v>
      </c>
      <c r="P49" s="22">
        <f>+Enero!P49+Febrero!P49+'Marzo '!P49+'Abril '!P49+'Mayo '!P49+Junio!P49+Julio!P49+Agosto!P49+Septiembre!P49+'Octubre '!P49+Noviembre!P49+'Diciembre '!P49</f>
        <v>0</v>
      </c>
      <c r="Q49" s="22">
        <f>+Enero!Q49+Febrero!Q49+'Marzo '!Q49+'Abril '!Q49+'Mayo '!Q49+Junio!Q49+Julio!Q49+Agosto!Q49+Septiembre!Q49+'Octubre '!Q49+Noviembre!Q49+'Diciembre '!Q49</f>
        <v>0</v>
      </c>
      <c r="R49" s="22">
        <f>+Enero!R49+Febrero!R49+'Marzo '!R49+'Abril '!R49+'Mayo '!R49+Junio!R49+Julio!R49+Agosto!R49+Septiembre!R49+'Octubre '!R49+Noviembre!R49+'Diciembre '!R49</f>
        <v>0</v>
      </c>
      <c r="S49" s="22">
        <f>+Enero!S49+Febrero!S49+'Marzo '!S49+'Abril '!S49+'Mayo '!S49+Junio!S49+Julio!S49+Agosto!S49+Septiembre!S49+'Octubre '!S49+Noviembre!S49+'Diciembre '!S49</f>
        <v>0</v>
      </c>
      <c r="T49" s="22">
        <f>+Enero!T49+Febrero!T49+'Marzo '!T49+'Abril '!T49+'Mayo '!T49+Junio!T49+Julio!T49+Agosto!T49+Septiembre!T49+'Octubre '!T49+Noviembre!T49+'Diciembre '!T49</f>
        <v>0</v>
      </c>
      <c r="U49" s="22">
        <f>+Enero!U49+Febrero!U49+'Marzo '!U49+'Abril '!U49+'Mayo '!U49+Junio!U49+Julio!U49+Agosto!U49+Septiembre!U49+'Octubre '!U49+Noviembre!U49+'Diciembre '!U49</f>
        <v>0</v>
      </c>
      <c r="V49" s="22">
        <f>+Enero!V49+Febrero!V49+'Marzo '!V49+'Abril '!V49+'Mayo '!V49+Junio!V49+Julio!V49+Agosto!V49+Septiembre!V49+'Octubre '!V49+Noviembre!V49+'Diciembre '!V49</f>
        <v>0</v>
      </c>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0"/>
      <c r="B50" s="595"/>
      <c r="C50" s="114" t="s">
        <v>72</v>
      </c>
      <c r="D50" s="32">
        <f t="shared" si="24"/>
        <v>0</v>
      </c>
      <c r="E50" s="22">
        <f>+Enero!E50+Febrero!E50+'Marzo '!E50+'Abril '!E50+'Mayo '!E50+Junio!E50+Julio!E50+Agosto!E50+Septiembre!E50+'Octubre '!E50+Noviembre!E50+'Diciembre '!E50</f>
        <v>0</v>
      </c>
      <c r="F50" s="22">
        <f>+Enero!F50+Febrero!F50+'Marzo '!F50+'Abril '!F50+'Mayo '!F50+Junio!F50+Julio!F50+Agosto!F50+Septiembre!F50+'Octubre '!F50+Noviembre!F50+'Diciembre '!F50</f>
        <v>0</v>
      </c>
      <c r="G50" s="22">
        <f>+Enero!G50+Febrero!G50+'Marzo '!G50+'Abril '!G50+'Mayo '!G50+Junio!G50+Julio!G50+Agosto!G50+Septiembre!G50+'Octubre '!G50+Noviembre!G50+'Diciembre '!G50</f>
        <v>0</v>
      </c>
      <c r="H50" s="22">
        <f>+Enero!H50+Febrero!H50+'Marzo '!H50+'Abril '!H50+'Mayo '!H50+Junio!H50+Julio!H50+Agosto!H50+Septiembre!H50+'Octubre '!H50+Noviembre!H50+'Diciembre '!H50</f>
        <v>0</v>
      </c>
      <c r="I50" s="22">
        <f>+Enero!I50+Febrero!I50+'Marzo '!I50+'Abril '!I50+'Mayo '!I50+Junio!I50+Julio!I50+Agosto!I50+Septiembre!I50+'Octubre '!I50+Noviembre!I50+'Diciembre '!I50</f>
        <v>0</v>
      </c>
      <c r="J50" s="22">
        <f>+Enero!J50+Febrero!J50+'Marzo '!J50+'Abril '!J50+'Mayo '!J50+Junio!J50+Julio!J50+Agosto!J50+Septiembre!J50+'Octubre '!J50+Noviembre!J50+'Diciembre '!J50</f>
        <v>0</v>
      </c>
      <c r="K50" s="22">
        <f>+Enero!K50+Febrero!K50+'Marzo '!K50+'Abril '!K50+'Mayo '!K50+Junio!K50+Julio!K50+Agosto!K50+Septiembre!K50+'Octubre '!K50+Noviembre!K50+'Diciembre '!K50</f>
        <v>0</v>
      </c>
      <c r="L50" s="22">
        <f>+Enero!L50+Febrero!L50+'Marzo '!L50+'Abril '!L50+'Mayo '!L50+Junio!L50+Julio!L50+Agosto!L50+Septiembre!L50+'Octubre '!L50+Noviembre!L50+'Diciembre '!L50</f>
        <v>0</v>
      </c>
      <c r="M50" s="22">
        <f>+Enero!M50+Febrero!M50+'Marzo '!M50+'Abril '!M50+'Mayo '!M50+Junio!M50+Julio!M50+Agosto!M50+Septiembre!M50+'Octubre '!M50+Noviembre!M50+'Diciembre '!M50</f>
        <v>0</v>
      </c>
      <c r="N50" s="22">
        <f>+Enero!N50+Febrero!N50+'Marzo '!N50+'Abril '!N50+'Mayo '!N50+Junio!N50+Julio!N50+Agosto!N50+Septiembre!N50+'Octubre '!N50+Noviembre!N50+'Diciembre '!N50</f>
        <v>0</v>
      </c>
      <c r="O50" s="22">
        <f>+Enero!O50+Febrero!O50+'Marzo '!O50+'Abril '!O50+'Mayo '!O50+Junio!O50+Julio!O50+Agosto!O50+Septiembre!O50+'Octubre '!O50+Noviembre!O50+'Diciembre '!O50</f>
        <v>0</v>
      </c>
      <c r="P50" s="22">
        <f>+Enero!P50+Febrero!P50+'Marzo '!P50+'Abril '!P50+'Mayo '!P50+Junio!P50+Julio!P50+Agosto!P50+Septiembre!P50+'Octubre '!P50+Noviembre!P50+'Diciembre '!P50</f>
        <v>0</v>
      </c>
      <c r="Q50" s="22">
        <f>+Enero!Q50+Febrero!Q50+'Marzo '!Q50+'Abril '!Q50+'Mayo '!Q50+Junio!Q50+Julio!Q50+Agosto!Q50+Septiembre!Q50+'Octubre '!Q50+Noviembre!Q50+'Diciembre '!Q50</f>
        <v>0</v>
      </c>
      <c r="R50" s="22">
        <f>+Enero!R50+Febrero!R50+'Marzo '!R50+'Abril '!R50+'Mayo '!R50+Junio!R50+Julio!R50+Agosto!R50+Septiembre!R50+'Octubre '!R50+Noviembre!R50+'Diciembre '!R50</f>
        <v>0</v>
      </c>
      <c r="S50" s="22">
        <f>+Enero!S50+Febrero!S50+'Marzo '!S50+'Abril '!S50+'Mayo '!S50+Junio!S50+Julio!S50+Agosto!S50+Septiembre!S50+'Octubre '!S50+Noviembre!S50+'Diciembre '!S50</f>
        <v>0</v>
      </c>
      <c r="T50" s="22">
        <f>+Enero!T50+Febrero!T50+'Marzo '!T50+'Abril '!T50+'Mayo '!T50+Junio!T50+Julio!T50+Agosto!T50+Septiembre!T50+'Octubre '!T50+Noviembre!T50+'Diciembre '!T50</f>
        <v>0</v>
      </c>
      <c r="U50" s="22">
        <f>+Enero!U50+Febrero!U50+'Marzo '!U50+'Abril '!U50+'Mayo '!U50+Junio!U50+Julio!U50+Agosto!U50+Septiembre!U50+'Octubre '!U50+Noviembre!U50+'Diciembre '!U50</f>
        <v>0</v>
      </c>
      <c r="V50" s="22">
        <f>+Enero!V50+Febrero!V50+'Marzo '!V50+'Abril '!V50+'Mayo '!V50+Junio!V50+Julio!V50+Agosto!V50+Septiembre!V50+'Octubre '!V50+Noviembre!V50+'Diciembre '!V50</f>
        <v>0</v>
      </c>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0"/>
      <c r="B51" s="595"/>
      <c r="C51" s="114" t="s">
        <v>73</v>
      </c>
      <c r="D51" s="32">
        <f t="shared" si="24"/>
        <v>0</v>
      </c>
      <c r="E51" s="22">
        <f>+Enero!E51+Febrero!E51+'Marzo '!E51+'Abril '!E51+'Mayo '!E51+Junio!E51+Julio!E51+Agosto!E51+Septiembre!E51+'Octubre '!E51+Noviembre!E51+'Diciembre '!E51</f>
        <v>0</v>
      </c>
      <c r="F51" s="22">
        <f>+Enero!F51+Febrero!F51+'Marzo '!F51+'Abril '!F51+'Mayo '!F51+Junio!F51+Julio!F51+Agosto!F51+Septiembre!F51+'Octubre '!F51+Noviembre!F51+'Diciembre '!F51</f>
        <v>0</v>
      </c>
      <c r="G51" s="22">
        <f>+Enero!G51+Febrero!G51+'Marzo '!G51+'Abril '!G51+'Mayo '!G51+Junio!G51+Julio!G51+Agosto!G51+Septiembre!G51+'Octubre '!G51+Noviembre!G51+'Diciembre '!G51</f>
        <v>0</v>
      </c>
      <c r="H51" s="22">
        <f>+Enero!H51+Febrero!H51+'Marzo '!H51+'Abril '!H51+'Mayo '!H51+Junio!H51+Julio!H51+Agosto!H51+Septiembre!H51+'Octubre '!H51+Noviembre!H51+'Diciembre '!H51</f>
        <v>0</v>
      </c>
      <c r="I51" s="22">
        <f>+Enero!I51+Febrero!I51+'Marzo '!I51+'Abril '!I51+'Mayo '!I51+Junio!I51+Julio!I51+Agosto!I51+Septiembre!I51+'Octubre '!I51+Noviembre!I51+'Diciembre '!I51</f>
        <v>0</v>
      </c>
      <c r="J51" s="22">
        <f>+Enero!J51+Febrero!J51+'Marzo '!J51+'Abril '!J51+'Mayo '!J51+Junio!J51+Julio!J51+Agosto!J51+Septiembre!J51+'Octubre '!J51+Noviembre!J51+'Diciembre '!J51</f>
        <v>0</v>
      </c>
      <c r="K51" s="22">
        <f>+Enero!K51+Febrero!K51+'Marzo '!K51+'Abril '!K51+'Mayo '!K51+Junio!K51+Julio!K51+Agosto!K51+Septiembre!K51+'Octubre '!K51+Noviembre!K51+'Diciembre '!K51</f>
        <v>0</v>
      </c>
      <c r="L51" s="22">
        <f>+Enero!L51+Febrero!L51+'Marzo '!L51+'Abril '!L51+'Mayo '!L51+Junio!L51+Julio!L51+Agosto!L51+Septiembre!L51+'Octubre '!L51+Noviembre!L51+'Diciembre '!L51</f>
        <v>0</v>
      </c>
      <c r="M51" s="22">
        <f>+Enero!M51+Febrero!M51+'Marzo '!M51+'Abril '!M51+'Mayo '!M51+Junio!M51+Julio!M51+Agosto!M51+Septiembre!M51+'Octubre '!M51+Noviembre!M51+'Diciembre '!M51</f>
        <v>0</v>
      </c>
      <c r="N51" s="22">
        <f>+Enero!N51+Febrero!N51+'Marzo '!N51+'Abril '!N51+'Mayo '!N51+Junio!N51+Julio!N51+Agosto!N51+Septiembre!N51+'Octubre '!N51+Noviembre!N51+'Diciembre '!N51</f>
        <v>0</v>
      </c>
      <c r="O51" s="22">
        <f>+Enero!O51+Febrero!O51+'Marzo '!O51+'Abril '!O51+'Mayo '!O51+Junio!O51+Julio!O51+Agosto!O51+Septiembre!O51+'Octubre '!O51+Noviembre!O51+'Diciembre '!O51</f>
        <v>0</v>
      </c>
      <c r="P51" s="22">
        <f>+Enero!P51+Febrero!P51+'Marzo '!P51+'Abril '!P51+'Mayo '!P51+Junio!P51+Julio!P51+Agosto!P51+Septiembre!P51+'Octubre '!P51+Noviembre!P51+'Diciembre '!P51</f>
        <v>0</v>
      </c>
      <c r="Q51" s="22">
        <f>+Enero!Q51+Febrero!Q51+'Marzo '!Q51+'Abril '!Q51+'Mayo '!Q51+Junio!Q51+Julio!Q51+Agosto!Q51+Septiembre!Q51+'Octubre '!Q51+Noviembre!Q51+'Diciembre '!Q51</f>
        <v>0</v>
      </c>
      <c r="R51" s="22">
        <f>+Enero!R51+Febrero!R51+'Marzo '!R51+'Abril '!R51+'Mayo '!R51+Junio!R51+Julio!R51+Agosto!R51+Septiembre!R51+'Octubre '!R51+Noviembre!R51+'Diciembre '!R51</f>
        <v>0</v>
      </c>
      <c r="S51" s="22">
        <f>+Enero!S51+Febrero!S51+'Marzo '!S51+'Abril '!S51+'Mayo '!S51+Junio!S51+Julio!S51+Agosto!S51+Septiembre!S51+'Octubre '!S51+Noviembre!S51+'Diciembre '!S51</f>
        <v>0</v>
      </c>
      <c r="T51" s="22">
        <f>+Enero!T51+Febrero!T51+'Marzo '!T51+'Abril '!T51+'Mayo '!T51+Junio!T51+Julio!T51+Agosto!T51+Septiembre!T51+'Octubre '!T51+Noviembre!T51+'Diciembre '!T51</f>
        <v>0</v>
      </c>
      <c r="U51" s="22">
        <f>+Enero!U51+Febrero!U51+'Marzo '!U51+'Abril '!U51+'Mayo '!U51+Junio!U51+Julio!U51+Agosto!U51+Septiembre!U51+'Octubre '!U51+Noviembre!U51+'Diciembre '!U51</f>
        <v>0</v>
      </c>
      <c r="V51" s="22">
        <f>+Enero!V51+Febrero!V51+'Marzo '!V51+'Abril '!V51+'Mayo '!V51+Junio!V51+Julio!V51+Agosto!V51+Septiembre!V51+'Octubre '!V51+Noviembre!V51+'Diciembre '!V51</f>
        <v>0</v>
      </c>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0"/>
      <c r="B52" s="595"/>
      <c r="C52" s="115" t="s">
        <v>74</v>
      </c>
      <c r="D52" s="32">
        <f t="shared" si="24"/>
        <v>0</v>
      </c>
      <c r="E52" s="22">
        <f>+Enero!E52+Febrero!E52+'Marzo '!E52+'Abril '!E52+'Mayo '!E52+Junio!E52+Julio!E52+Agosto!E52+Septiembre!E52+'Octubre '!E52+Noviembre!E52+'Diciembre '!E52</f>
        <v>0</v>
      </c>
      <c r="F52" s="22">
        <f>+Enero!F52+Febrero!F52+'Marzo '!F52+'Abril '!F52+'Mayo '!F52+Junio!F52+Julio!F52+Agosto!F52+Septiembre!F52+'Octubre '!F52+Noviembre!F52+'Diciembre '!F52</f>
        <v>0</v>
      </c>
      <c r="G52" s="22">
        <f>+Enero!G52+Febrero!G52+'Marzo '!G52+'Abril '!G52+'Mayo '!G52+Junio!G52+Julio!G52+Agosto!G52+Septiembre!G52+'Octubre '!G52+Noviembre!G52+'Diciembre '!G52</f>
        <v>0</v>
      </c>
      <c r="H52" s="22">
        <f>+Enero!H52+Febrero!H52+'Marzo '!H52+'Abril '!H52+'Mayo '!H52+Junio!H52+Julio!H52+Agosto!H52+Septiembre!H52+'Octubre '!H52+Noviembre!H52+'Diciembre '!H52</f>
        <v>0</v>
      </c>
      <c r="I52" s="22">
        <f>+Enero!I52+Febrero!I52+'Marzo '!I52+'Abril '!I52+'Mayo '!I52+Junio!I52+Julio!I52+Agosto!I52+Septiembre!I52+'Octubre '!I52+Noviembre!I52+'Diciembre '!I52</f>
        <v>0</v>
      </c>
      <c r="J52" s="22">
        <f>+Enero!J52+Febrero!J52+'Marzo '!J52+'Abril '!J52+'Mayo '!J52+Junio!J52+Julio!J52+Agosto!J52+Septiembre!J52+'Octubre '!J52+Noviembre!J52+'Diciembre '!J52</f>
        <v>0</v>
      </c>
      <c r="K52" s="22">
        <f>+Enero!K52+Febrero!K52+'Marzo '!K52+'Abril '!K52+'Mayo '!K52+Junio!K52+Julio!K52+Agosto!K52+Septiembre!K52+'Octubre '!K52+Noviembre!K52+'Diciembre '!K52</f>
        <v>0</v>
      </c>
      <c r="L52" s="22">
        <f>+Enero!L52+Febrero!L52+'Marzo '!L52+'Abril '!L52+'Mayo '!L52+Junio!L52+Julio!L52+Agosto!L52+Septiembre!L52+'Octubre '!L52+Noviembre!L52+'Diciembre '!L52</f>
        <v>0</v>
      </c>
      <c r="M52" s="22">
        <f>+Enero!M52+Febrero!M52+'Marzo '!M52+'Abril '!M52+'Mayo '!M52+Junio!M52+Julio!M52+Agosto!M52+Septiembre!M52+'Octubre '!M52+Noviembre!M52+'Diciembre '!M52</f>
        <v>0</v>
      </c>
      <c r="N52" s="22">
        <f>+Enero!N52+Febrero!N52+'Marzo '!N52+'Abril '!N52+'Mayo '!N52+Junio!N52+Julio!N52+Agosto!N52+Septiembre!N52+'Octubre '!N52+Noviembre!N52+'Diciembre '!N52</f>
        <v>0</v>
      </c>
      <c r="O52" s="22">
        <f>+Enero!O52+Febrero!O52+'Marzo '!O52+'Abril '!O52+'Mayo '!O52+Junio!O52+Julio!O52+Agosto!O52+Septiembre!O52+'Octubre '!O52+Noviembre!O52+'Diciembre '!O52</f>
        <v>0</v>
      </c>
      <c r="P52" s="22">
        <f>+Enero!P52+Febrero!P52+'Marzo '!P52+'Abril '!P52+'Mayo '!P52+Junio!P52+Julio!P52+Agosto!P52+Septiembre!P52+'Octubre '!P52+Noviembre!P52+'Diciembre '!P52</f>
        <v>0</v>
      </c>
      <c r="Q52" s="22">
        <f>+Enero!Q52+Febrero!Q52+'Marzo '!Q52+'Abril '!Q52+'Mayo '!Q52+Junio!Q52+Julio!Q52+Agosto!Q52+Septiembre!Q52+'Octubre '!Q52+Noviembre!Q52+'Diciembre '!Q52</f>
        <v>0</v>
      </c>
      <c r="R52" s="22">
        <f>+Enero!R52+Febrero!R52+'Marzo '!R52+'Abril '!R52+'Mayo '!R52+Junio!R52+Julio!R52+Agosto!R52+Septiembre!R52+'Octubre '!R52+Noviembre!R52+'Diciembre '!R52</f>
        <v>0</v>
      </c>
      <c r="S52" s="22">
        <f>+Enero!S52+Febrero!S52+'Marzo '!S52+'Abril '!S52+'Mayo '!S52+Junio!S52+Julio!S52+Agosto!S52+Septiembre!S52+'Octubre '!S52+Noviembre!S52+'Diciembre '!S52</f>
        <v>0</v>
      </c>
      <c r="T52" s="22">
        <f>+Enero!T52+Febrero!T52+'Marzo '!T52+'Abril '!T52+'Mayo '!T52+Junio!T52+Julio!T52+Agosto!T52+Septiembre!T52+'Octubre '!T52+Noviembre!T52+'Diciembre '!T52</f>
        <v>0</v>
      </c>
      <c r="U52" s="22">
        <f>+Enero!U52+Febrero!U52+'Marzo '!U52+'Abril '!U52+'Mayo '!U52+Junio!U52+Julio!U52+Agosto!U52+Septiembre!U52+'Octubre '!U52+Noviembre!U52+'Diciembre '!U52</f>
        <v>0</v>
      </c>
      <c r="V52" s="22">
        <f>+Enero!V52+Febrero!V52+'Marzo '!V52+'Abril '!V52+'Mayo '!V52+Junio!V52+Julio!V52+Agosto!V52+Septiembre!V52+'Octubre '!V52+Noviembre!V52+'Diciembre '!V52</f>
        <v>0</v>
      </c>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0"/>
      <c r="B53" s="595"/>
      <c r="C53" s="115" t="s">
        <v>75</v>
      </c>
      <c r="D53" s="32">
        <f t="shared" si="24"/>
        <v>0</v>
      </c>
      <c r="E53" s="22">
        <f>+Enero!E53+Febrero!E53+'Marzo '!E53+'Abril '!E53+'Mayo '!E53+Junio!E53+Julio!E53+Agosto!E53+Septiembre!E53+'Octubre '!E53+Noviembre!E53+'Diciembre '!E53</f>
        <v>0</v>
      </c>
      <c r="F53" s="22">
        <f>+Enero!F53+Febrero!F53+'Marzo '!F53+'Abril '!F53+'Mayo '!F53+Junio!F53+Julio!F53+Agosto!F53+Septiembre!F53+'Octubre '!F53+Noviembre!F53+'Diciembre '!F53</f>
        <v>0</v>
      </c>
      <c r="G53" s="22">
        <f>+Enero!G53+Febrero!G53+'Marzo '!G53+'Abril '!G53+'Mayo '!G53+Junio!G53+Julio!G53+Agosto!G53+Septiembre!G53+'Octubre '!G53+Noviembre!G53+'Diciembre '!G53</f>
        <v>0</v>
      </c>
      <c r="H53" s="22">
        <f>+Enero!H53+Febrero!H53+'Marzo '!H53+'Abril '!H53+'Mayo '!H53+Junio!H53+Julio!H53+Agosto!H53+Septiembre!H53+'Octubre '!H53+Noviembre!H53+'Diciembre '!H53</f>
        <v>0</v>
      </c>
      <c r="I53" s="22">
        <f>+Enero!I53+Febrero!I53+'Marzo '!I53+'Abril '!I53+'Mayo '!I53+Junio!I53+Julio!I53+Agosto!I53+Septiembre!I53+'Octubre '!I53+Noviembre!I53+'Diciembre '!I53</f>
        <v>0</v>
      </c>
      <c r="J53" s="22">
        <f>+Enero!J53+Febrero!J53+'Marzo '!J53+'Abril '!J53+'Mayo '!J53+Junio!J53+Julio!J53+Agosto!J53+Septiembre!J53+'Octubre '!J53+Noviembre!J53+'Diciembre '!J53</f>
        <v>0</v>
      </c>
      <c r="K53" s="22">
        <f>+Enero!K53+Febrero!K53+'Marzo '!K53+'Abril '!K53+'Mayo '!K53+Junio!K53+Julio!K53+Agosto!K53+Septiembre!K53+'Octubre '!K53+Noviembre!K53+'Diciembre '!K53</f>
        <v>0</v>
      </c>
      <c r="L53" s="22">
        <f>+Enero!L53+Febrero!L53+'Marzo '!L53+'Abril '!L53+'Mayo '!L53+Junio!L53+Julio!L53+Agosto!L53+Septiembre!L53+'Octubre '!L53+Noviembre!L53+'Diciembre '!L53</f>
        <v>0</v>
      </c>
      <c r="M53" s="22">
        <f>+Enero!M53+Febrero!M53+'Marzo '!M53+'Abril '!M53+'Mayo '!M53+Junio!M53+Julio!M53+Agosto!M53+Septiembre!M53+'Octubre '!M53+Noviembre!M53+'Diciembre '!M53</f>
        <v>0</v>
      </c>
      <c r="N53" s="22">
        <f>+Enero!N53+Febrero!N53+'Marzo '!N53+'Abril '!N53+'Mayo '!N53+Junio!N53+Julio!N53+Agosto!N53+Septiembre!N53+'Octubre '!N53+Noviembre!N53+'Diciembre '!N53</f>
        <v>0</v>
      </c>
      <c r="O53" s="22">
        <f>+Enero!O53+Febrero!O53+'Marzo '!O53+'Abril '!O53+'Mayo '!O53+Junio!O53+Julio!O53+Agosto!O53+Septiembre!O53+'Octubre '!O53+Noviembre!O53+'Diciembre '!O53</f>
        <v>0</v>
      </c>
      <c r="P53" s="22">
        <f>+Enero!P53+Febrero!P53+'Marzo '!P53+'Abril '!P53+'Mayo '!P53+Junio!P53+Julio!P53+Agosto!P53+Septiembre!P53+'Octubre '!P53+Noviembre!P53+'Diciembre '!P53</f>
        <v>0</v>
      </c>
      <c r="Q53" s="22">
        <f>+Enero!Q53+Febrero!Q53+'Marzo '!Q53+'Abril '!Q53+'Mayo '!Q53+Junio!Q53+Julio!Q53+Agosto!Q53+Septiembre!Q53+'Octubre '!Q53+Noviembre!Q53+'Diciembre '!Q53</f>
        <v>0</v>
      </c>
      <c r="R53" s="22">
        <f>+Enero!R53+Febrero!R53+'Marzo '!R53+'Abril '!R53+'Mayo '!R53+Junio!R53+Julio!R53+Agosto!R53+Septiembre!R53+'Octubre '!R53+Noviembre!R53+'Diciembre '!R53</f>
        <v>0</v>
      </c>
      <c r="S53" s="22">
        <f>+Enero!S53+Febrero!S53+'Marzo '!S53+'Abril '!S53+'Mayo '!S53+Junio!S53+Julio!S53+Agosto!S53+Septiembre!S53+'Octubre '!S53+Noviembre!S53+'Diciembre '!S53</f>
        <v>0</v>
      </c>
      <c r="T53" s="22">
        <f>+Enero!T53+Febrero!T53+'Marzo '!T53+'Abril '!T53+'Mayo '!T53+Junio!T53+Julio!T53+Agosto!T53+Septiembre!T53+'Octubre '!T53+Noviembre!T53+'Diciembre '!T53</f>
        <v>0</v>
      </c>
      <c r="U53" s="22">
        <f>+Enero!U53+Febrero!U53+'Marzo '!U53+'Abril '!U53+'Mayo '!U53+Junio!U53+Julio!U53+Agosto!U53+Septiembre!U53+'Octubre '!U53+Noviembre!U53+'Diciembre '!U53</f>
        <v>0</v>
      </c>
      <c r="V53" s="22">
        <f>+Enero!V53+Febrero!V53+'Marzo '!V53+'Abril '!V53+'Mayo '!V53+Junio!V53+Julio!V53+Agosto!V53+Septiembre!V53+'Octubre '!V53+Noviembre!V53+'Diciembre '!V53</f>
        <v>0</v>
      </c>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3"/>
      <c r="B54" s="651"/>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37" t="s">
        <v>77</v>
      </c>
      <c r="B56" s="638"/>
      <c r="C56" s="639"/>
      <c r="D56" s="123" t="s">
        <v>78</v>
      </c>
      <c r="E56" s="124" t="s">
        <v>79</v>
      </c>
      <c r="BA56" s="9"/>
      <c r="BB56" s="9"/>
      <c r="BC56" s="9"/>
      <c r="BD56" s="9"/>
      <c r="BE56" s="9"/>
      <c r="BF56" s="15"/>
      <c r="BG56" s="15"/>
      <c r="BH56" s="2"/>
      <c r="BJ56" s="4"/>
    </row>
    <row r="57" spans="1:65" ht="15.75" customHeight="1" x14ac:dyDescent="0.15">
      <c r="A57" s="542" t="s">
        <v>80</v>
      </c>
      <c r="B57" s="543"/>
      <c r="C57" s="544"/>
      <c r="D57" s="22">
        <f>+Enero!D57+Febrero!D57+'Marzo '!D57+'Abril '!D57+'Mayo '!D57+Junio!D57+Julio!D57+Agosto!D57+Septiembre!D57+'Octubre '!D57+Noviembre!D57+'Diciembre '!D57</f>
        <v>0</v>
      </c>
      <c r="E57" s="22">
        <f>+Enero!E57+Febrero!E57+'Marzo '!E57+'Abril '!E57+'Mayo '!E57+Junio!E57+Julio!E57+Agosto!E57+Septiembre!E57+'Octubre '!E57+Noviembre!E57+'Diciembre '!E57</f>
        <v>0</v>
      </c>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2" t="s">
        <v>81</v>
      </c>
      <c r="B58" s="535" t="s">
        <v>82</v>
      </c>
      <c r="C58" s="536"/>
      <c r="D58" s="22">
        <f>+Enero!D58+Febrero!D58+'Marzo '!D58+'Abril '!D58+'Mayo '!D58+Junio!D58+Julio!D58+Agosto!D58+Septiembre!D58+'Octubre '!D58+Noviembre!D58+'Diciembre '!D58</f>
        <v>0</v>
      </c>
      <c r="E58" s="22">
        <f>+Enero!E58+Febrero!E58+'Marzo '!E58+'Abril '!E58+'Mayo '!E58+Junio!E58+Julio!E58+Agosto!E58+Septiembre!E58+'Octubre '!E58+Noviembre!E58+'Diciembre '!E58</f>
        <v>0</v>
      </c>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3"/>
      <c r="B59" s="535" t="s">
        <v>83</v>
      </c>
      <c r="C59" s="536"/>
      <c r="D59" s="22">
        <f>+Enero!D59+Febrero!D59+'Marzo '!D59+'Abril '!D59+'Mayo '!D59+Junio!D59+Julio!D59+Agosto!D59+Septiembre!D59+'Octubre '!D59+Noviembre!D59+'Diciembre '!D59</f>
        <v>0</v>
      </c>
      <c r="E59" s="22">
        <f>+Enero!E59+Febrero!E59+'Marzo '!E59+'Abril '!E59+'Mayo '!E59+Junio!E59+Julio!E59+Agosto!E59+Septiembre!E59+'Octubre '!E59+Noviembre!E59+'Diciembre '!E59</f>
        <v>0</v>
      </c>
      <c r="F59" s="126" t="str">
        <f t="shared" si="29"/>
        <v/>
      </c>
      <c r="BA59" s="30" t="str">
        <f t="shared" si="27"/>
        <v/>
      </c>
      <c r="BB59" s="9"/>
      <c r="BC59" s="9"/>
      <c r="BD59" s="9"/>
      <c r="BE59" s="9"/>
      <c r="BF59" s="31">
        <f t="shared" si="28"/>
        <v>0</v>
      </c>
      <c r="BG59" s="15"/>
      <c r="BH59" s="2"/>
      <c r="BJ59" s="4"/>
    </row>
    <row r="60" spans="1:65" ht="15.75" customHeight="1" x14ac:dyDescent="0.15">
      <c r="A60" s="534" t="s">
        <v>84</v>
      </c>
      <c r="B60" s="535"/>
      <c r="C60" s="536"/>
      <c r="D60" s="22">
        <f>+Enero!D60+Febrero!D60+'Marzo '!D60+'Abril '!D60+'Mayo '!D60+Junio!D60+Julio!D60+Agosto!D60+Septiembre!D60+'Octubre '!D60+Noviembre!D60+'Diciembre '!D60</f>
        <v>0</v>
      </c>
      <c r="E60" s="22">
        <f>+Enero!E60+Febrero!E60+'Marzo '!E60+'Abril '!E60+'Mayo '!E60+Junio!E60+Julio!E60+Agosto!E60+Septiembre!E60+'Octubre '!E60+Noviembre!E60+'Diciembre '!E60</f>
        <v>0</v>
      </c>
      <c r="F60" s="126" t="str">
        <f t="shared" si="29"/>
        <v/>
      </c>
      <c r="BA60" s="30" t="str">
        <f t="shared" si="27"/>
        <v/>
      </c>
      <c r="BB60" s="9"/>
      <c r="BC60" s="9"/>
      <c r="BD60" s="9"/>
      <c r="BE60" s="9"/>
      <c r="BF60" s="31">
        <f t="shared" si="28"/>
        <v>0</v>
      </c>
      <c r="BG60" s="9"/>
      <c r="BH60" s="2"/>
      <c r="BJ60" s="4"/>
    </row>
    <row r="61" spans="1:65" ht="15.75" customHeight="1" x14ac:dyDescent="0.15">
      <c r="A61" s="534" t="s">
        <v>85</v>
      </c>
      <c r="B61" s="535"/>
      <c r="C61" s="536"/>
      <c r="D61" s="22">
        <f>+Enero!D61+Febrero!D61+'Marzo '!D61+'Abril '!D61+'Mayo '!D61+Junio!D61+Julio!D61+Agosto!D61+Septiembre!D61+'Octubre '!D61+Noviembre!D61+'Diciembre '!D61</f>
        <v>0</v>
      </c>
      <c r="E61" s="22">
        <f>+Enero!E61+Febrero!E61+'Marzo '!E61+'Abril '!E61+'Mayo '!E61+Junio!E61+Julio!E61+Agosto!E61+Septiembre!E61+'Octubre '!E61+Noviembre!E61+'Diciembre '!E61</f>
        <v>0</v>
      </c>
      <c r="F61" s="126" t="str">
        <f t="shared" si="29"/>
        <v/>
      </c>
      <c r="BA61" s="30" t="str">
        <f t="shared" si="27"/>
        <v/>
      </c>
      <c r="BB61" s="9"/>
      <c r="BC61" s="9"/>
      <c r="BD61" s="9"/>
      <c r="BE61" s="9"/>
      <c r="BF61" s="31">
        <f t="shared" si="28"/>
        <v>0</v>
      </c>
      <c r="BG61" s="15"/>
      <c r="BH61" s="2"/>
      <c r="BJ61" s="4"/>
    </row>
    <row r="62" spans="1:65" ht="15.75" customHeight="1" x14ac:dyDescent="0.15">
      <c r="A62" s="534" t="s">
        <v>86</v>
      </c>
      <c r="B62" s="535"/>
      <c r="C62" s="536"/>
      <c r="D62" s="22">
        <f>+Enero!D62+Febrero!D62+'Marzo '!D62+'Abril '!D62+'Mayo '!D62+Junio!D62+Julio!D62+Agosto!D62+Septiembre!D62+'Octubre '!D62+Noviembre!D62+'Diciembre '!D62</f>
        <v>0</v>
      </c>
      <c r="E62" s="22">
        <f>+Enero!E62+Febrero!E62+'Marzo '!E62+'Abril '!E62+'Mayo '!E62+Junio!E62+Julio!E62+Agosto!E62+Septiembre!E62+'Octubre '!E62+Noviembre!E62+'Diciembre '!E62</f>
        <v>0</v>
      </c>
      <c r="F62" s="126" t="str">
        <f t="shared" si="29"/>
        <v/>
      </c>
      <c r="BA62" s="30" t="str">
        <f t="shared" si="27"/>
        <v/>
      </c>
      <c r="BB62" s="9"/>
      <c r="BC62" s="9"/>
      <c r="BD62" s="9"/>
      <c r="BE62" s="9"/>
      <c r="BF62" s="31">
        <f t="shared" si="28"/>
        <v>0</v>
      </c>
      <c r="BG62" s="15"/>
      <c r="BH62" s="2"/>
      <c r="BJ62" s="4"/>
    </row>
    <row r="63" spans="1:65" ht="17.25" customHeight="1" x14ac:dyDescent="0.15">
      <c r="A63" s="646" t="s">
        <v>87</v>
      </c>
      <c r="B63" s="647"/>
      <c r="C63" s="648"/>
      <c r="D63" s="22">
        <f>+Enero!D63+Febrero!D63+'Marzo '!D63+'Abril '!D63+'Mayo '!D63+Junio!D63+Julio!D63+Agosto!D63+Septiembre!D63+'Octubre '!D63+Noviembre!D63+'Diciembre '!D63</f>
        <v>0</v>
      </c>
      <c r="E63" s="22">
        <f>+Enero!E63+Febrero!E63+'Marzo '!E63+'Abril '!E63+'Mayo '!E63+Junio!E63+Julio!E63+Agosto!E63+Septiembre!E63+'Octubre '!E63+Noviembre!E63+'Diciembre '!E63</f>
        <v>0</v>
      </c>
      <c r="F63" s="126" t="str">
        <f t="shared" si="29"/>
        <v/>
      </c>
      <c r="BA63" s="30" t="str">
        <f t="shared" si="27"/>
        <v/>
      </c>
      <c r="BF63" s="31">
        <f t="shared" si="28"/>
        <v>0</v>
      </c>
      <c r="BH63" s="2"/>
      <c r="BJ63" s="4"/>
    </row>
    <row r="64" spans="1:65" ht="15.75" customHeight="1" x14ac:dyDescent="0.15">
      <c r="A64" s="534" t="s">
        <v>88</v>
      </c>
      <c r="B64" s="535"/>
      <c r="C64" s="536"/>
      <c r="D64" s="22">
        <f>+Enero!D64+Febrero!D64+'Marzo '!D64+'Abril '!D64+'Mayo '!D64+Junio!D64+Julio!D64+Agosto!D64+Septiembre!D64+'Octubre '!D64+Noviembre!D64+'Diciembre '!D64</f>
        <v>0</v>
      </c>
      <c r="E64" s="22">
        <f>+Enero!E64+Febrero!E64+'Marzo '!E64+'Abril '!E64+'Mayo '!E64+Junio!E64+Julio!E64+Agosto!E64+Septiembre!E64+'Octubre '!E64+Noviembre!E64+'Diciembre '!E64</f>
        <v>0</v>
      </c>
      <c r="F64" s="126" t="str">
        <f t="shared" si="29"/>
        <v/>
      </c>
      <c r="BA64" s="30" t="str">
        <f t="shared" si="27"/>
        <v/>
      </c>
      <c r="BF64" s="31">
        <f t="shared" si="28"/>
        <v>0</v>
      </c>
      <c r="BH64" s="2"/>
      <c r="BJ64" s="4"/>
    </row>
    <row r="65" spans="1:62" ht="15.75" customHeight="1" x14ac:dyDescent="0.15">
      <c r="A65" s="531" t="s">
        <v>89</v>
      </c>
      <c r="B65" s="532"/>
      <c r="C65" s="533"/>
      <c r="D65" s="22">
        <f>+Enero!D65+Febrero!D65+'Marzo '!D65+'Abril '!D65+'Mayo '!D65+Junio!D65+Julio!D65+Agosto!D65+Septiembre!D65+'Octubre '!D65+Noviembre!D65+'Diciembre '!D65</f>
        <v>0</v>
      </c>
      <c r="E65" s="22">
        <f>+Enero!E65+Febrero!E65+'Marzo '!E65+'Abril '!E65+'Mayo '!E65+Junio!E65+Julio!E65+Agosto!E65+Septiembre!E65+'Octubre '!E65+Noviembre!E65+'Diciembre '!E65</f>
        <v>0</v>
      </c>
      <c r="F65" s="126" t="str">
        <f t="shared" si="29"/>
        <v/>
      </c>
      <c r="BA65" s="30" t="str">
        <f t="shared" si="27"/>
        <v/>
      </c>
      <c r="BF65" s="31">
        <f t="shared" si="28"/>
        <v>0</v>
      </c>
      <c r="BH65" s="2"/>
      <c r="BJ65" s="4"/>
    </row>
    <row r="66" spans="1:62" ht="15.75" customHeight="1" x14ac:dyDescent="0.15">
      <c r="A66" s="531" t="s">
        <v>90</v>
      </c>
      <c r="B66" s="532"/>
      <c r="C66" s="533"/>
      <c r="D66" s="22">
        <f>+Enero!D66+Febrero!D66+'Marzo '!D66+'Abril '!D66+'Mayo '!D66+Junio!D66+Julio!D66+Agosto!D66+Septiembre!D66+'Octubre '!D66+Noviembre!D66+'Diciembre '!D66</f>
        <v>0</v>
      </c>
      <c r="E66" s="22">
        <f>+Enero!E66+Febrero!E66+'Marzo '!E66+'Abril '!E66+'Mayo '!E66+Junio!E66+Julio!E66+Agosto!E66+Septiembre!E66+'Octubre '!E66+Noviembre!E66+'Diciembre '!E66</f>
        <v>0</v>
      </c>
      <c r="F66" s="126" t="str">
        <f t="shared" si="29"/>
        <v/>
      </c>
      <c r="BA66" s="30" t="str">
        <f t="shared" si="27"/>
        <v/>
      </c>
      <c r="BF66" s="31">
        <f t="shared" si="28"/>
        <v>0</v>
      </c>
      <c r="BH66" s="2"/>
      <c r="BJ66" s="4"/>
    </row>
    <row r="67" spans="1:62" ht="15.75" customHeight="1" x14ac:dyDescent="0.15">
      <c r="A67" s="628" t="s">
        <v>91</v>
      </c>
      <c r="B67" s="629"/>
      <c r="C67" s="630"/>
      <c r="D67" s="22">
        <f>+Enero!D67+Febrero!D67+'Marzo '!D67+'Abril '!D67+'Mayo '!D67+Junio!D67+Julio!D67+Agosto!D67+Septiembre!D67+'Octubre '!D67+Noviembre!D67+'Diciembre '!D67</f>
        <v>0</v>
      </c>
      <c r="E67" s="22">
        <f>+Enero!E67+Febrero!E67+'Marzo '!E67+'Abril '!E67+'Mayo '!E67+Junio!E67+Julio!E67+Agosto!E67+Septiembre!E67+'Octubre '!E67+Noviembre!E67+'Diciembre '!E67</f>
        <v>0</v>
      </c>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1" t="s">
        <v>93</v>
      </c>
      <c r="B69" s="632"/>
      <c r="C69" s="633"/>
      <c r="D69" s="637" t="s">
        <v>94</v>
      </c>
      <c r="E69" s="638"/>
      <c r="F69" s="639"/>
      <c r="BA69" s="51"/>
      <c r="BH69" s="2"/>
      <c r="BJ69" s="4"/>
    </row>
    <row r="70" spans="1:62" ht="15.75" customHeight="1" x14ac:dyDescent="0.15">
      <c r="A70" s="634"/>
      <c r="B70" s="635"/>
      <c r="C70" s="636"/>
      <c r="D70" s="136" t="s">
        <v>4</v>
      </c>
      <c r="E70" s="137" t="s">
        <v>21</v>
      </c>
      <c r="F70" s="138" t="s">
        <v>22</v>
      </c>
      <c r="BA70" s="51"/>
      <c r="BH70" s="2"/>
      <c r="BJ70" s="4"/>
    </row>
    <row r="71" spans="1:62" ht="15.75" customHeight="1" x14ac:dyDescent="0.15">
      <c r="A71" s="640" t="s">
        <v>95</v>
      </c>
      <c r="B71" s="642" t="s">
        <v>96</v>
      </c>
      <c r="C71" s="643"/>
      <c r="D71" s="139">
        <f>+SUM(E71:F71)</f>
        <v>0</v>
      </c>
      <c r="E71" s="22">
        <f>+Enero!E71+Febrero!E71+'Marzo '!E71+'Abril '!E71+'Mayo '!E71+Junio!E71+Julio!E71+Agosto!E71+Septiembre!E71+'Octubre '!E71+Noviembre!E71+'Diciembre '!E71</f>
        <v>0</v>
      </c>
      <c r="F71" s="22">
        <f>+Enero!F71+Febrero!F71+'Marzo '!F71+'Abril '!F71+'Mayo '!F71+Junio!F71+Julio!F71+Agosto!F71+Septiembre!F71+'Octubre '!F71+Noviembre!F71+'Diciembre '!F71</f>
        <v>0</v>
      </c>
      <c r="G71" s="126"/>
      <c r="BA71" s="141"/>
      <c r="BB71" s="141"/>
      <c r="BC71" s="15"/>
      <c r="BD71" s="64"/>
      <c r="BE71" s="64"/>
      <c r="BF71" s="64"/>
      <c r="BG71" s="15"/>
      <c r="BH71" s="2"/>
      <c r="BJ71" s="4"/>
    </row>
    <row r="72" spans="1:62" ht="15.75" customHeight="1" x14ac:dyDescent="0.15">
      <c r="A72" s="641"/>
      <c r="B72" s="644" t="s">
        <v>97</v>
      </c>
      <c r="C72" s="645"/>
      <c r="D72" s="40">
        <f>+SUM(E72:F72)</f>
        <v>0</v>
      </c>
      <c r="E72" s="22">
        <f>+Enero!E72+Febrero!E72+'Marzo '!E72+'Abril '!E72+'Mayo '!E72+Junio!E72+Julio!E72+Agosto!E72+Septiembre!E72+'Octubre '!E72+Noviembre!E72+'Diciembre '!E72</f>
        <v>0</v>
      </c>
      <c r="F72" s="22">
        <f>+Enero!F72+Febrero!F72+'Marzo '!F72+'Abril '!F72+'Mayo '!F72+Junio!F72+Julio!F72+Agosto!F72+Septiembre!F72+'Octubre '!F72+Noviembre!F72+'Diciembre '!F72</f>
        <v>0</v>
      </c>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BA74" s="9"/>
      <c r="BB74" s="9"/>
      <c r="BC74" s="9"/>
      <c r="BD74" s="9"/>
      <c r="BE74" s="9"/>
      <c r="BF74" s="15"/>
      <c r="BG74" s="15"/>
      <c r="BH74" s="2"/>
    </row>
    <row r="75" spans="1:62"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20" t="s">
        <v>62</v>
      </c>
      <c r="S75" s="611"/>
      <c r="BA75" s="9"/>
      <c r="BB75" s="9"/>
      <c r="BC75" s="9"/>
      <c r="BD75" s="9"/>
      <c r="BE75" s="9"/>
      <c r="BF75" s="15"/>
      <c r="BG75" s="15"/>
      <c r="BH75" s="2"/>
    </row>
    <row r="76" spans="1:62" ht="15.75" customHeight="1" x14ac:dyDescent="0.15">
      <c r="A76" s="626" t="s">
        <v>104</v>
      </c>
      <c r="B76" s="627"/>
      <c r="C76" s="627"/>
      <c r="D76" s="21">
        <f>+SUM(E76:M76)</f>
        <v>1338</v>
      </c>
      <c r="E76" s="22">
        <f>+Enero!E76+Febrero!E76+'Marzo '!E76+'Abril '!E76+'Mayo '!E76+Junio!E76+Julio!E76+Agosto!E76+Septiembre!E76+'Octubre '!E76+Noviembre!E76+'Diciembre '!E76</f>
        <v>82</v>
      </c>
      <c r="F76" s="22">
        <f>+Enero!F76+Febrero!F76+'Marzo '!F76+'Abril '!F76+'Mayo '!F76+Junio!F76+Julio!F76+Agosto!F76+Septiembre!F76+'Octubre '!F76+Noviembre!F76+'Diciembre '!F76</f>
        <v>38</v>
      </c>
      <c r="G76" s="22">
        <f>+Enero!G76+Febrero!G76+'Marzo '!G76+'Abril '!G76+'Mayo '!G76+Junio!G76+Julio!G76+Agosto!G76+Septiembre!G76+'Octubre '!G76+Noviembre!G76+'Diciembre '!G76</f>
        <v>37</v>
      </c>
      <c r="H76" s="22">
        <f>+Enero!H76+Febrero!H76+'Marzo '!H76+'Abril '!H76+'Mayo '!H76+Junio!H76+Julio!H76+Agosto!H76+Septiembre!H76+'Octubre '!H76+Noviembre!H76+'Diciembre '!H76</f>
        <v>48</v>
      </c>
      <c r="I76" s="22">
        <f>+Enero!I76+Febrero!I76+'Marzo '!I76+'Abril '!I76+'Mayo '!I76+Junio!I76+Julio!I76+Agosto!I76+Septiembre!I76+'Octubre '!I76+Noviembre!I76+'Diciembre '!I76</f>
        <v>256</v>
      </c>
      <c r="J76" s="22">
        <f>+Enero!J76+Febrero!J76+'Marzo '!J76+'Abril '!J76+'Mayo '!J76+Junio!J76+Julio!J76+Agosto!J76+Septiembre!J76+'Octubre '!J76+Noviembre!J76+'Diciembre '!J76</f>
        <v>169</v>
      </c>
      <c r="K76" s="22">
        <f>+Enero!K76+Febrero!K76+'Marzo '!K76+'Abril '!K76+'Mayo '!K76+Junio!K76+Julio!K76+Agosto!K76+Septiembre!K76+'Octubre '!K76+Noviembre!K76+'Diciembre '!K76</f>
        <v>392</v>
      </c>
      <c r="L76" s="22">
        <f>+Enero!L76+Febrero!L76+'Marzo '!L76+'Abril '!L76+'Mayo '!L76+Junio!L76+Julio!L76+Agosto!L76+Septiembre!L76+'Octubre '!L76+Noviembre!L76+'Diciembre '!L76</f>
        <v>104</v>
      </c>
      <c r="M76" s="22">
        <f>+Enero!M76+Febrero!M76+'Marzo '!M76+'Abril '!M76+'Mayo '!M76+Junio!M76+Julio!M76+Agosto!M76+Septiembre!M76+'Octubre '!M76+Noviembre!M76+'Diciembre '!M76</f>
        <v>212</v>
      </c>
      <c r="N76" s="22">
        <f>+Enero!N76+Febrero!N76+'Marzo '!N76+'Abril '!N76+'Mayo '!N76+Junio!N76+Julio!N76+Agosto!N76+Septiembre!N76+'Octubre '!N76+Noviembre!N76+'Diciembre '!N76</f>
        <v>1338</v>
      </c>
      <c r="O76" s="22">
        <f>+Enero!O76+Febrero!O76+'Marzo '!O76+'Abril '!O76+'Mayo '!O76+Junio!O76+Julio!O76+Agosto!O76+Septiembre!O76+'Octubre '!O76+Noviembre!O76+'Diciembre '!O76</f>
        <v>9</v>
      </c>
      <c r="P76" s="22">
        <f>+Enero!P76+Febrero!P76+'Marzo '!P76+'Abril '!P76+'Mayo '!P76+Junio!P76+Julio!P76+Agosto!P76+Septiembre!P76+'Octubre '!P76+Noviembre!P76+'Diciembre '!P76</f>
        <v>0</v>
      </c>
      <c r="Q76" s="22">
        <f>+Enero!Q76+Febrero!Q76+'Marzo '!Q76+'Abril '!Q76+'Mayo '!Q76+Junio!Q76+Julio!Q76+Agosto!Q76+Septiembre!Q76+'Octubre '!Q76+Noviembre!Q76+'Diciembre '!Q76</f>
        <v>325</v>
      </c>
      <c r="R76" s="22">
        <f>+Enero!R76+Febrero!R76+'Marzo '!R76+'Abril '!R76+'Mayo '!R76+Junio!R76+Julio!R76+Agosto!R76+Septiembre!R76+'Octubre '!R76+Noviembre!R76+'Diciembre '!R76</f>
        <v>307</v>
      </c>
      <c r="S76" s="22">
        <f>+Enero!S76+Febrero!S76+'Marzo '!S76+'Abril '!S76+'Mayo '!S76+Junio!S76+Julio!S76+Agosto!S76+Septiembre!S76+'Octubre '!S76+Noviembre!S76+'Diciembre '!S76</f>
        <v>9</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2" t="s">
        <v>105</v>
      </c>
      <c r="B77" s="622"/>
      <c r="C77" s="622"/>
      <c r="D77" s="32">
        <f>+SUM(E77:M77)</f>
        <v>322</v>
      </c>
      <c r="E77" s="22">
        <f>+Enero!E77+Febrero!E77+'Marzo '!E77+'Abril '!E77+'Mayo '!E77+Junio!E77+Julio!E77+Agosto!E77+Septiembre!E77+'Octubre '!E77+Noviembre!E77+'Diciembre '!E77</f>
        <v>43</v>
      </c>
      <c r="F77" s="22">
        <f>+Enero!F77+Febrero!F77+'Marzo '!F77+'Abril '!F77+'Mayo '!F77+Junio!F77+Julio!F77+Agosto!F77+Septiembre!F77+'Octubre '!F77+Noviembre!F77+'Diciembre '!F77</f>
        <v>21</v>
      </c>
      <c r="G77" s="22">
        <f>+Enero!G77+Febrero!G77+'Marzo '!G77+'Abril '!G77+'Mayo '!G77+Junio!G77+Julio!G77+Agosto!G77+Septiembre!G77+'Octubre '!G77+Noviembre!G77+'Diciembre '!G77</f>
        <v>20</v>
      </c>
      <c r="H77" s="22">
        <f>+Enero!H77+Febrero!H77+'Marzo '!H77+'Abril '!H77+'Mayo '!H77+Junio!H77+Julio!H77+Agosto!H77+Septiembre!H77+'Octubre '!H77+Noviembre!H77+'Diciembre '!H77</f>
        <v>7</v>
      </c>
      <c r="I77" s="22">
        <f>+Enero!I77+Febrero!I77+'Marzo '!I77+'Abril '!I77+'Mayo '!I77+Junio!I77+Julio!I77+Agosto!I77+Septiembre!I77+'Octubre '!I77+Noviembre!I77+'Diciembre '!I77</f>
        <v>77</v>
      </c>
      <c r="J77" s="22">
        <f>+Enero!J77+Febrero!J77+'Marzo '!J77+'Abril '!J77+'Mayo '!J77+Junio!J77+Julio!J77+Agosto!J77+Septiembre!J77+'Octubre '!J77+Noviembre!J77+'Diciembre '!J77</f>
        <v>25</v>
      </c>
      <c r="K77" s="22">
        <f>+Enero!K77+Febrero!K77+'Marzo '!K77+'Abril '!K77+'Mayo '!K77+Junio!K77+Julio!K77+Agosto!K77+Septiembre!K77+'Octubre '!K77+Noviembre!K77+'Diciembre '!K77</f>
        <v>108</v>
      </c>
      <c r="L77" s="22">
        <f>+Enero!L77+Febrero!L77+'Marzo '!L77+'Abril '!L77+'Mayo '!L77+Junio!L77+Julio!L77+Agosto!L77+Septiembre!L77+'Octubre '!L77+Noviembre!L77+'Diciembre '!L77</f>
        <v>19</v>
      </c>
      <c r="M77" s="22">
        <f>+Enero!M77+Febrero!M77+'Marzo '!M77+'Abril '!M77+'Mayo '!M77+Junio!M77+Julio!M77+Agosto!M77+Septiembre!M77+'Octubre '!M77+Noviembre!M77+'Diciembre '!M77</f>
        <v>2</v>
      </c>
      <c r="N77" s="22">
        <f>+Enero!N77+Febrero!N77+'Marzo '!N77+'Abril '!N77+'Mayo '!N77+Junio!N77+Julio!N77+Agosto!N77+Septiembre!N77+'Octubre '!N77+Noviembre!N77+'Diciembre '!N77</f>
        <v>322</v>
      </c>
      <c r="O77" s="22">
        <f>+Enero!O77+Febrero!O77+'Marzo '!O77+'Abril '!O77+'Mayo '!O77+Junio!O77+Julio!O77+Agosto!O77+Septiembre!O77+'Octubre '!O77+Noviembre!O77+'Diciembre '!O77</f>
        <v>3</v>
      </c>
      <c r="P77" s="22">
        <f>+Enero!P77+Febrero!P77+'Marzo '!P77+'Abril '!P77+'Mayo '!P77+Junio!P77+Julio!P77+Agosto!P77+Septiembre!P77+'Octubre '!P77+Noviembre!P77+'Diciembre '!P77</f>
        <v>0</v>
      </c>
      <c r="Q77" s="22">
        <f>+Enero!Q77+Febrero!Q77+'Marzo '!Q77+'Abril '!Q77+'Mayo '!Q77+Junio!Q77+Julio!Q77+Agosto!Q77+Septiembre!Q77+'Octubre '!Q77+Noviembre!Q77+'Diciembre '!Q77</f>
        <v>138</v>
      </c>
      <c r="R77" s="22">
        <f>+Enero!R77+Febrero!R77+'Marzo '!R77+'Abril '!R77+'Mayo '!R77+Junio!R77+Julio!R77+Agosto!R77+Septiembre!R77+'Octubre '!R77+Noviembre!R77+'Diciembre '!R77</f>
        <v>90</v>
      </c>
      <c r="S77" s="22">
        <f>+Enero!S77+Febrero!S77+'Marzo '!S77+'Abril '!S77+'Mayo '!S77+Junio!S77+Julio!S77+Agosto!S77+Septiembre!S77+'Octubre '!S77+Noviembre!S77+'Diciembre '!S77</f>
        <v>0</v>
      </c>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4" t="s">
        <v>106</v>
      </c>
      <c r="B78" s="535"/>
      <c r="C78" s="536"/>
      <c r="D78" s="32">
        <f>+SUM(E78:M78)</f>
        <v>3728</v>
      </c>
      <c r="E78" s="22">
        <f>+Enero!E78+Febrero!E78+'Marzo '!E78+'Abril '!E78+'Mayo '!E78+Junio!E78+Julio!E78+Agosto!E78+Septiembre!E78+'Octubre '!E78+Noviembre!E78+'Diciembre '!E78</f>
        <v>619</v>
      </c>
      <c r="F78" s="22">
        <f>+Enero!F78+Febrero!F78+'Marzo '!F78+'Abril '!F78+'Mayo '!F78+Junio!F78+Julio!F78+Agosto!F78+Septiembre!F78+'Octubre '!F78+Noviembre!F78+'Diciembre '!F78</f>
        <v>198</v>
      </c>
      <c r="G78" s="22">
        <f>+Enero!G78+Febrero!G78+'Marzo '!G78+'Abril '!G78+'Mayo '!G78+Junio!G78+Julio!G78+Agosto!G78+Septiembre!G78+'Octubre '!G78+Noviembre!G78+'Diciembre '!G78</f>
        <v>140</v>
      </c>
      <c r="H78" s="22">
        <f>+Enero!H78+Febrero!H78+'Marzo '!H78+'Abril '!H78+'Mayo '!H78+Junio!H78+Julio!H78+Agosto!H78+Septiembre!H78+'Octubre '!H78+Noviembre!H78+'Diciembre '!H78</f>
        <v>67</v>
      </c>
      <c r="I78" s="22">
        <f>+Enero!I78+Febrero!I78+'Marzo '!I78+'Abril '!I78+'Mayo '!I78+Junio!I78+Julio!I78+Agosto!I78+Septiembre!I78+'Octubre '!I78+Noviembre!I78+'Diciembre '!I78</f>
        <v>603</v>
      </c>
      <c r="J78" s="22">
        <f>+Enero!J78+Febrero!J78+'Marzo '!J78+'Abril '!J78+'Mayo '!J78+Junio!J78+Julio!J78+Agosto!J78+Septiembre!J78+'Octubre '!J78+Noviembre!J78+'Diciembre '!J78</f>
        <v>285</v>
      </c>
      <c r="K78" s="22">
        <f>+Enero!K78+Febrero!K78+'Marzo '!K78+'Abril '!K78+'Mayo '!K78+Junio!K78+Julio!K78+Agosto!K78+Septiembre!K78+'Octubre '!K78+Noviembre!K78+'Diciembre '!K78</f>
        <v>1581</v>
      </c>
      <c r="L78" s="22">
        <f>+Enero!L78+Febrero!L78+'Marzo '!L78+'Abril '!L78+'Mayo '!L78+Junio!L78+Julio!L78+Agosto!L78+Septiembre!L78+'Octubre '!L78+Noviembre!L78+'Diciembre '!L78</f>
        <v>230</v>
      </c>
      <c r="M78" s="22">
        <f>+Enero!M78+Febrero!M78+'Marzo '!M78+'Abril '!M78+'Mayo '!M78+Junio!M78+Julio!M78+Agosto!M78+Septiembre!M78+'Octubre '!M78+Noviembre!M78+'Diciembre '!M78</f>
        <v>5</v>
      </c>
      <c r="N78" s="22">
        <f>+Enero!N78+Febrero!N78+'Marzo '!N78+'Abril '!N78+'Mayo '!N78+Junio!N78+Julio!N78+Agosto!N78+Septiembre!N78+'Octubre '!N78+Noviembre!N78+'Diciembre '!N78</f>
        <v>3728</v>
      </c>
      <c r="O78" s="22">
        <f>+Enero!O78+Febrero!O78+'Marzo '!O78+'Abril '!O78+'Mayo '!O78+Junio!O78+Julio!O78+Agosto!O78+Septiembre!O78+'Octubre '!O78+Noviembre!O78+'Diciembre '!O78</f>
        <v>20</v>
      </c>
      <c r="P78" s="22">
        <f>+Enero!P78+Febrero!P78+'Marzo '!P78+'Abril '!P78+'Mayo '!P78+Junio!P78+Julio!P78+Agosto!P78+Septiembre!P78+'Octubre '!P78+Noviembre!P78+'Diciembre '!P78</f>
        <v>0</v>
      </c>
      <c r="Q78" s="22">
        <f>+Enero!Q78+Febrero!Q78+'Marzo '!Q78+'Abril '!Q78+'Mayo '!Q78+Junio!Q78+Julio!Q78+Agosto!Q78+Septiembre!Q78+'Octubre '!Q78+Noviembre!Q78+'Diciembre '!Q78</f>
        <v>655</v>
      </c>
      <c r="R78" s="22">
        <f>+Enero!R78+Febrero!R78+'Marzo '!R78+'Abril '!R78+'Mayo '!R78+Junio!R78+Julio!R78+Agosto!R78+Septiembre!R78+'Octubre '!R78+Noviembre!R78+'Diciembre '!R78</f>
        <v>553</v>
      </c>
      <c r="S78" s="22">
        <f>+Enero!S78+Febrero!S78+'Marzo '!S78+'Abril '!S78+'Mayo '!S78+Junio!S78+Julio!S78+Agosto!S78+Septiembre!S78+'Octubre '!S78+Noviembre!S78+'Diciembre '!S78</f>
        <v>8</v>
      </c>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2" t="s">
        <v>107</v>
      </c>
      <c r="B79" s="622"/>
      <c r="C79" s="622"/>
      <c r="D79" s="32">
        <f>+SUM(E79:M79)</f>
        <v>0</v>
      </c>
      <c r="E79" s="22">
        <f>+Enero!E79+Febrero!E79+'Marzo '!E79+'Abril '!E79+'Mayo '!E79+Junio!E79+Julio!E79+Agosto!E79+Septiembre!E79+'Octubre '!E79+Noviembre!E79+'Diciembre '!E79</f>
        <v>0</v>
      </c>
      <c r="F79" s="22">
        <f>+Enero!F79+Febrero!F79+'Marzo '!F79+'Abril '!F79+'Mayo '!F79+Junio!F79+Julio!F79+Agosto!F79+Septiembre!F79+'Octubre '!F79+Noviembre!F79+'Diciembre '!F79</f>
        <v>0</v>
      </c>
      <c r="G79" s="22">
        <f>+Enero!G79+Febrero!G79+'Marzo '!G79+'Abril '!G79+'Mayo '!G79+Junio!G79+Julio!G79+Agosto!G79+Septiembre!G79+'Octubre '!G79+Noviembre!G79+'Diciembre '!G79</f>
        <v>0</v>
      </c>
      <c r="H79" s="22">
        <f>+Enero!H79+Febrero!H79+'Marzo '!H79+'Abril '!H79+'Mayo '!H79+Junio!H79+Julio!H79+Agosto!H79+Septiembre!H79+'Octubre '!H79+Noviembre!H79+'Diciembre '!H79</f>
        <v>0</v>
      </c>
      <c r="I79" s="22">
        <f>+Enero!I79+Febrero!I79+'Marzo '!I79+'Abril '!I79+'Mayo '!I79+Junio!I79+Julio!I79+Agosto!I79+Septiembre!I79+'Octubre '!I79+Noviembre!I79+'Diciembre '!I79</f>
        <v>0</v>
      </c>
      <c r="J79" s="22">
        <f>+Enero!J79+Febrero!J79+'Marzo '!J79+'Abril '!J79+'Mayo '!J79+Junio!J79+Julio!J79+Agosto!J79+Septiembre!J79+'Octubre '!J79+Noviembre!J79+'Diciembre '!J79</f>
        <v>0</v>
      </c>
      <c r="K79" s="22">
        <f>+Enero!K79+Febrero!K79+'Marzo '!K79+'Abril '!K79+'Mayo '!K79+Junio!K79+Julio!K79+Agosto!K79+Septiembre!K79+'Octubre '!K79+Noviembre!K79+'Diciembre '!K79</f>
        <v>0</v>
      </c>
      <c r="L79" s="22">
        <f>+Enero!L79+Febrero!L79+'Marzo '!L79+'Abril '!L79+'Mayo '!L79+Junio!L79+Julio!L79+Agosto!L79+Septiembre!L79+'Octubre '!L79+Noviembre!L79+'Diciembre '!L79</f>
        <v>0</v>
      </c>
      <c r="M79" s="22">
        <f>+Enero!M79+Febrero!M79+'Marzo '!M79+'Abril '!M79+'Mayo '!M79+Junio!M79+Julio!M79+Agosto!M79+Septiembre!M79+'Octubre '!M79+Noviembre!M79+'Diciembre '!M79</f>
        <v>0</v>
      </c>
      <c r="N79" s="22">
        <f>+Enero!N79+Febrero!N79+'Marzo '!N79+'Abril '!N79+'Mayo '!N79+Junio!N79+Julio!N79+Agosto!N79+Septiembre!N79+'Octubre '!N79+Noviembre!N79+'Diciembre '!N79</f>
        <v>0</v>
      </c>
      <c r="O79" s="22">
        <f>+Enero!O79+Febrero!O79+'Marzo '!O79+'Abril '!O79+'Mayo '!O79+Junio!O79+Julio!O79+Agosto!O79+Septiembre!O79+'Octubre '!O79+Noviembre!O79+'Diciembre '!O79</f>
        <v>0</v>
      </c>
      <c r="P79" s="22">
        <f>+Enero!P79+Febrero!P79+'Marzo '!P79+'Abril '!P79+'Mayo '!P79+Junio!P79+Julio!P79+Agosto!P79+Septiembre!P79+'Octubre '!P79+Noviembre!P79+'Diciembre '!P79</f>
        <v>0</v>
      </c>
      <c r="Q79" s="22">
        <f>+Enero!Q79+Febrero!Q79+'Marzo '!Q79+'Abril '!Q79+'Mayo '!Q79+Junio!Q79+Julio!Q79+Agosto!Q79+Septiembre!Q79+'Octubre '!Q79+Noviembre!Q79+'Diciembre '!Q79</f>
        <v>0</v>
      </c>
      <c r="R79" s="22">
        <f>+Enero!R79+Febrero!R79+'Marzo '!R79+'Abril '!R79+'Mayo '!R79+Junio!R79+Julio!R79+Agosto!R79+Septiembre!R79+'Octubre '!R79+Noviembre!R79+'Diciembre '!R79</f>
        <v>0</v>
      </c>
      <c r="S79" s="22">
        <f>+Enero!S79+Febrero!S79+'Marzo '!S79+'Abril '!S79+'Mayo '!S79+Junio!S79+Julio!S79+Agosto!S79+Septiembre!S79+'Octubre '!S79+Noviembre!S79+'Diciembre '!S79</f>
        <v>0</v>
      </c>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2" t="s">
        <v>108</v>
      </c>
      <c r="B80" s="622"/>
      <c r="C80" s="622"/>
      <c r="D80" s="32">
        <f t="shared" ref="D80:D85" si="39">+SUM(H80:M80)</f>
        <v>2728</v>
      </c>
      <c r="E80" s="22">
        <f>+Enero!E80+Febrero!E80+'Marzo '!E80+'Abril '!E80+'Mayo '!E80+Junio!E80+Julio!E80+Agosto!E80+Septiembre!E80+'Octubre '!E80+Noviembre!E80+'Diciembre '!E80</f>
        <v>0</v>
      </c>
      <c r="F80" s="22">
        <f>+Enero!F80+Febrero!F80+'Marzo '!F80+'Abril '!F80+'Mayo '!F80+Junio!F80+Julio!F80+Agosto!F80+Septiembre!F80+'Octubre '!F80+Noviembre!F80+'Diciembre '!F80</f>
        <v>0</v>
      </c>
      <c r="G80" s="22">
        <f>+Enero!G80+Febrero!G80+'Marzo '!G80+'Abril '!G80+'Mayo '!G80+Junio!G80+Julio!G80+Agosto!G80+Septiembre!G80+'Octubre '!G80+Noviembre!G80+'Diciembre '!G80</f>
        <v>0</v>
      </c>
      <c r="H80" s="22">
        <f>+Enero!H80+Febrero!H80+'Marzo '!H80+'Abril '!H80+'Mayo '!H80+Junio!H80+Julio!H80+Agosto!H80+Septiembre!H80+'Octubre '!H80+Noviembre!H80+'Diciembre '!H80</f>
        <v>14</v>
      </c>
      <c r="I80" s="22">
        <f>+Enero!I80+Febrero!I80+'Marzo '!I80+'Abril '!I80+'Mayo '!I80+Junio!I80+Julio!I80+Agosto!I80+Septiembre!I80+'Octubre '!I80+Noviembre!I80+'Diciembre '!I80</f>
        <v>50</v>
      </c>
      <c r="J80" s="22">
        <f>+Enero!J80+Febrero!J80+'Marzo '!J80+'Abril '!J80+'Mayo '!J80+Junio!J80+Julio!J80+Agosto!J80+Septiembre!J80+'Octubre '!J80+Noviembre!J80+'Diciembre '!J80</f>
        <v>378</v>
      </c>
      <c r="K80" s="22">
        <f>+Enero!K80+Febrero!K80+'Marzo '!K80+'Abril '!K80+'Mayo '!K80+Junio!K80+Julio!K80+Agosto!K80+Septiembre!K80+'Octubre '!K80+Noviembre!K80+'Diciembre '!K80</f>
        <v>1888</v>
      </c>
      <c r="L80" s="22">
        <f>+Enero!L80+Febrero!L80+'Marzo '!L80+'Abril '!L80+'Mayo '!L80+Junio!L80+Julio!L80+Agosto!L80+Septiembre!L80+'Octubre '!L80+Noviembre!L80+'Diciembre '!L80</f>
        <v>180</v>
      </c>
      <c r="M80" s="22">
        <f>+Enero!M80+Febrero!M80+'Marzo '!M80+'Abril '!M80+'Mayo '!M80+Junio!M80+Julio!M80+Agosto!M80+Septiembre!M80+'Octubre '!M80+Noviembre!M80+'Diciembre '!M80</f>
        <v>218</v>
      </c>
      <c r="N80" s="22">
        <f>+Enero!N80+Febrero!N80+'Marzo '!N80+'Abril '!N80+'Mayo '!N80+Junio!N80+Julio!N80+Agosto!N80+Septiembre!N80+'Octubre '!N80+Noviembre!N80+'Diciembre '!N80</f>
        <v>2728</v>
      </c>
      <c r="O80" s="22">
        <f>+Enero!O80+Febrero!O80+'Marzo '!O80+'Abril '!O80+'Mayo '!O80+Junio!O80+Julio!O80+Agosto!O80+Septiembre!O80+'Octubre '!O80+Noviembre!O80+'Diciembre '!O80</f>
        <v>48</v>
      </c>
      <c r="P80" s="22">
        <f>+Enero!P80+Febrero!P80+'Marzo '!P80+'Abril '!P80+'Mayo '!P80+Junio!P80+Julio!P80+Agosto!P80+Septiembre!P80+'Octubre '!P80+Noviembre!P80+'Diciembre '!P80</f>
        <v>0</v>
      </c>
      <c r="Q80" s="22">
        <f>+Enero!Q80+Febrero!Q80+'Marzo '!Q80+'Abril '!Q80+'Mayo '!Q80+Junio!Q80+Julio!Q80+Agosto!Q80+Septiembre!Q80+'Octubre '!Q80+Noviembre!Q80+'Diciembre '!Q80</f>
        <v>42</v>
      </c>
      <c r="R80" s="22">
        <f>+Enero!R80+Febrero!R80+'Marzo '!R80+'Abril '!R80+'Mayo '!R80+Junio!R80+Julio!R80+Agosto!R80+Septiembre!R80+'Octubre '!R80+Noviembre!R80+'Diciembre '!R80</f>
        <v>65</v>
      </c>
      <c r="S80" s="22">
        <f>+Enero!S80+Febrero!S80+'Marzo '!S80+'Abril '!S80+'Mayo '!S80+Junio!S80+Julio!S80+Agosto!S80+Septiembre!S80+'Octubre '!S80+Noviembre!S80+'Diciembre '!S80</f>
        <v>0</v>
      </c>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67" t="s">
        <v>109</v>
      </c>
      <c r="B81" s="567"/>
      <c r="C81" s="567"/>
      <c r="D81" s="32">
        <f t="shared" si="39"/>
        <v>227</v>
      </c>
      <c r="E81" s="22">
        <f>+Enero!E81+Febrero!E81+'Marzo '!E81+'Abril '!E81+'Mayo '!E81+Junio!E81+Julio!E81+Agosto!E81+Septiembre!E81+'Octubre '!E81+Noviembre!E81+'Diciembre '!E81</f>
        <v>0</v>
      </c>
      <c r="F81" s="22">
        <f>+Enero!F81+Febrero!F81+'Marzo '!F81+'Abril '!F81+'Mayo '!F81+Junio!F81+Julio!F81+Agosto!F81+Septiembre!F81+'Octubre '!F81+Noviembre!F81+'Diciembre '!F81</f>
        <v>0</v>
      </c>
      <c r="G81" s="22">
        <f>+Enero!G81+Febrero!G81+'Marzo '!G81+'Abril '!G81+'Mayo '!G81+Junio!G81+Julio!G81+Agosto!G81+Septiembre!G81+'Octubre '!G81+Noviembre!G81+'Diciembre '!G81</f>
        <v>0</v>
      </c>
      <c r="H81" s="22">
        <f>+Enero!H81+Febrero!H81+'Marzo '!H81+'Abril '!H81+'Mayo '!H81+Junio!H81+Julio!H81+Agosto!H81+Septiembre!H81+'Octubre '!H81+Noviembre!H81+'Diciembre '!H81</f>
        <v>12</v>
      </c>
      <c r="I81" s="22">
        <f>+Enero!I81+Febrero!I81+'Marzo '!I81+'Abril '!I81+'Mayo '!I81+Junio!I81+Julio!I81+Agosto!I81+Septiembre!I81+'Octubre '!I81+Noviembre!I81+'Diciembre '!I81</f>
        <v>82</v>
      </c>
      <c r="J81" s="22">
        <f>+Enero!J81+Febrero!J81+'Marzo '!J81+'Abril '!J81+'Mayo '!J81+Junio!J81+Julio!J81+Agosto!J81+Septiembre!J81+'Octubre '!J81+Noviembre!J81+'Diciembre '!J81</f>
        <v>13</v>
      </c>
      <c r="K81" s="22">
        <f>+Enero!K81+Febrero!K81+'Marzo '!K81+'Abril '!K81+'Mayo '!K81+Junio!K81+Julio!K81+Agosto!K81+Septiembre!K81+'Octubre '!K81+Noviembre!K81+'Diciembre '!K81</f>
        <v>54</v>
      </c>
      <c r="L81" s="22">
        <f>+Enero!L81+Febrero!L81+'Marzo '!L81+'Abril '!L81+'Mayo '!L81+Junio!L81+Julio!L81+Agosto!L81+Septiembre!L81+'Octubre '!L81+Noviembre!L81+'Diciembre '!L81</f>
        <v>5</v>
      </c>
      <c r="M81" s="22">
        <f>+Enero!M81+Febrero!M81+'Marzo '!M81+'Abril '!M81+'Mayo '!M81+Junio!M81+Julio!M81+Agosto!M81+Septiembre!M81+'Octubre '!M81+Noviembre!M81+'Diciembre '!M81</f>
        <v>61</v>
      </c>
      <c r="N81" s="22">
        <f>+Enero!N81+Febrero!N81+'Marzo '!N81+'Abril '!N81+'Mayo '!N81+Junio!N81+Julio!N81+Agosto!N81+Septiembre!N81+'Octubre '!N81+Noviembre!N81+'Diciembre '!N81</f>
        <v>227</v>
      </c>
      <c r="O81" s="22">
        <f>+Enero!O81+Febrero!O81+'Marzo '!O81+'Abril '!O81+'Mayo '!O81+Junio!O81+Julio!O81+Agosto!O81+Septiembre!O81+'Octubre '!O81+Noviembre!O81+'Diciembre '!O81</f>
        <v>2</v>
      </c>
      <c r="P81" s="22">
        <f>+Enero!P81+Febrero!P81+'Marzo '!P81+'Abril '!P81+'Mayo '!P81+Junio!P81+Julio!P81+Agosto!P81+Septiembre!P81+'Octubre '!P81+Noviembre!P81+'Diciembre '!P81</f>
        <v>0</v>
      </c>
      <c r="Q81" s="22">
        <f>+Enero!Q81+Febrero!Q81+'Marzo '!Q81+'Abril '!Q81+'Mayo '!Q81+Junio!Q81+Julio!Q81+Agosto!Q81+Septiembre!Q81+'Octubre '!Q81+Noviembre!Q81+'Diciembre '!Q81</f>
        <v>66</v>
      </c>
      <c r="R81" s="22">
        <f>+Enero!R81+Febrero!R81+'Marzo '!R81+'Abril '!R81+'Mayo '!R81+Junio!R81+Julio!R81+Agosto!R81+Septiembre!R81+'Octubre '!R81+Noviembre!R81+'Diciembre '!R81</f>
        <v>43</v>
      </c>
      <c r="S81" s="22">
        <f>+Enero!S81+Febrero!S81+'Marzo '!S81+'Abril '!S81+'Mayo '!S81+Junio!S81+Julio!S81+Agosto!S81+Septiembre!S81+'Octubre '!S81+Noviembre!S81+'Diciembre '!S81</f>
        <v>0</v>
      </c>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67" t="s">
        <v>110</v>
      </c>
      <c r="B82" s="567"/>
      <c r="C82" s="567"/>
      <c r="D82" s="32">
        <f t="shared" si="39"/>
        <v>143</v>
      </c>
      <c r="E82" s="22">
        <f>+Enero!E82+Febrero!E82+'Marzo '!E82+'Abril '!E82+'Mayo '!E82+Junio!E82+Julio!E82+Agosto!E82+Septiembre!E82+'Octubre '!E82+Noviembre!E82+'Diciembre '!E82</f>
        <v>0</v>
      </c>
      <c r="F82" s="22">
        <f>+Enero!F82+Febrero!F82+'Marzo '!F82+'Abril '!F82+'Mayo '!F82+Junio!F82+Julio!F82+Agosto!F82+Septiembre!F82+'Octubre '!F82+Noviembre!F82+'Diciembre '!F82</f>
        <v>0</v>
      </c>
      <c r="G82" s="22">
        <f>+Enero!G82+Febrero!G82+'Marzo '!G82+'Abril '!G82+'Mayo '!G82+Junio!G82+Julio!G82+Agosto!G82+Septiembre!G82+'Octubre '!G82+Noviembre!G82+'Diciembre '!G82</f>
        <v>0</v>
      </c>
      <c r="H82" s="22">
        <f>+Enero!H82+Febrero!H82+'Marzo '!H82+'Abril '!H82+'Mayo '!H82+Junio!H82+Julio!H82+Agosto!H82+Septiembre!H82+'Octubre '!H82+Noviembre!H82+'Diciembre '!H82</f>
        <v>1</v>
      </c>
      <c r="I82" s="22">
        <f>+Enero!I82+Febrero!I82+'Marzo '!I82+'Abril '!I82+'Mayo '!I82+Junio!I82+Julio!I82+Agosto!I82+Septiembre!I82+'Octubre '!I82+Noviembre!I82+'Diciembre '!I82</f>
        <v>6</v>
      </c>
      <c r="J82" s="22">
        <f>+Enero!J82+Febrero!J82+'Marzo '!J82+'Abril '!J82+'Mayo '!J82+Junio!J82+Julio!J82+Agosto!J82+Septiembre!J82+'Octubre '!J82+Noviembre!J82+'Diciembre '!J82</f>
        <v>17</v>
      </c>
      <c r="K82" s="22">
        <f>+Enero!K82+Febrero!K82+'Marzo '!K82+'Abril '!K82+'Mayo '!K82+Junio!K82+Julio!K82+Agosto!K82+Septiembre!K82+'Octubre '!K82+Noviembre!K82+'Diciembre '!K82</f>
        <v>46</v>
      </c>
      <c r="L82" s="22">
        <f>+Enero!L82+Febrero!L82+'Marzo '!L82+'Abril '!L82+'Mayo '!L82+Junio!L82+Julio!L82+Agosto!L82+Septiembre!L82+'Octubre '!L82+Noviembre!L82+'Diciembre '!L82</f>
        <v>2</v>
      </c>
      <c r="M82" s="22">
        <f>+Enero!M82+Febrero!M82+'Marzo '!M82+'Abril '!M82+'Mayo '!M82+Junio!M82+Julio!M82+Agosto!M82+Septiembre!M82+'Octubre '!M82+Noviembre!M82+'Diciembre '!M82</f>
        <v>71</v>
      </c>
      <c r="N82" s="22">
        <f>+Enero!N82+Febrero!N82+'Marzo '!N82+'Abril '!N82+'Mayo '!N82+Junio!N82+Julio!N82+Agosto!N82+Septiembre!N82+'Octubre '!N82+Noviembre!N82+'Diciembre '!N82</f>
        <v>143</v>
      </c>
      <c r="O82" s="22">
        <f>+Enero!O82+Febrero!O82+'Marzo '!O82+'Abril '!O82+'Mayo '!O82+Junio!O82+Julio!O82+Agosto!O82+Septiembre!O82+'Octubre '!O82+Noviembre!O82+'Diciembre '!O82</f>
        <v>3</v>
      </c>
      <c r="P82" s="22">
        <f>+Enero!P82+Febrero!P82+'Marzo '!P82+'Abril '!P82+'Mayo '!P82+Junio!P82+Julio!P82+Agosto!P82+Septiembre!P82+'Octubre '!P82+Noviembre!P82+'Diciembre '!P82</f>
        <v>0</v>
      </c>
      <c r="Q82" s="22">
        <f>+Enero!Q82+Febrero!Q82+'Marzo '!Q82+'Abril '!Q82+'Mayo '!Q82+Junio!Q82+Julio!Q82+Agosto!Q82+Septiembre!Q82+'Octubre '!Q82+Noviembre!Q82+'Diciembre '!Q82</f>
        <v>11</v>
      </c>
      <c r="R82" s="22">
        <f>+Enero!R82+Febrero!R82+'Marzo '!R82+'Abril '!R82+'Mayo '!R82+Junio!R82+Julio!R82+Agosto!R82+Septiembre!R82+'Octubre '!R82+Noviembre!R82+'Diciembre '!R82</f>
        <v>12</v>
      </c>
      <c r="S82" s="22">
        <f>+Enero!S82+Febrero!S82+'Marzo '!S82+'Abril '!S82+'Mayo '!S82+Junio!S82+Julio!S82+Agosto!S82+Septiembre!S82+'Octubre '!S82+Noviembre!S82+'Diciembre '!S82</f>
        <v>0</v>
      </c>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67" t="s">
        <v>111</v>
      </c>
      <c r="B83" s="567"/>
      <c r="C83" s="567"/>
      <c r="D83" s="32">
        <f t="shared" si="39"/>
        <v>150</v>
      </c>
      <c r="E83" s="22">
        <f>+Enero!E83+Febrero!E83+'Marzo '!E83+'Abril '!E83+'Mayo '!E83+Junio!E83+Julio!E83+Agosto!E83+Septiembre!E83+'Octubre '!E83+Noviembre!E83+'Diciembre '!E83</f>
        <v>0</v>
      </c>
      <c r="F83" s="22">
        <f>+Enero!F83+Febrero!F83+'Marzo '!F83+'Abril '!F83+'Mayo '!F83+Junio!F83+Julio!F83+Agosto!F83+Septiembre!F83+'Octubre '!F83+Noviembre!F83+'Diciembre '!F83</f>
        <v>0</v>
      </c>
      <c r="G83" s="22">
        <f>+Enero!G83+Febrero!G83+'Marzo '!G83+'Abril '!G83+'Mayo '!G83+Junio!G83+Julio!G83+Agosto!G83+Septiembre!G83+'Octubre '!G83+Noviembre!G83+'Diciembre '!G83</f>
        <v>0</v>
      </c>
      <c r="H83" s="22">
        <f>+Enero!H83+Febrero!H83+'Marzo '!H83+'Abril '!H83+'Mayo '!H83+Junio!H83+Julio!H83+Agosto!H83+Septiembre!H83+'Octubre '!H83+Noviembre!H83+'Diciembre '!H83</f>
        <v>8</v>
      </c>
      <c r="I83" s="22">
        <f>+Enero!I83+Febrero!I83+'Marzo '!I83+'Abril '!I83+'Mayo '!I83+Junio!I83+Julio!I83+Agosto!I83+Septiembre!I83+'Octubre '!I83+Noviembre!I83+'Diciembre '!I83</f>
        <v>22</v>
      </c>
      <c r="J83" s="22">
        <f>+Enero!J83+Febrero!J83+'Marzo '!J83+'Abril '!J83+'Mayo '!J83+Junio!J83+Julio!J83+Agosto!J83+Septiembre!J83+'Octubre '!J83+Noviembre!J83+'Diciembre '!J83</f>
        <v>31</v>
      </c>
      <c r="K83" s="22">
        <f>+Enero!K83+Febrero!K83+'Marzo '!K83+'Abril '!K83+'Mayo '!K83+Junio!K83+Julio!K83+Agosto!K83+Septiembre!K83+'Octubre '!K83+Noviembre!K83+'Diciembre '!K83</f>
        <v>42</v>
      </c>
      <c r="L83" s="22">
        <f>+Enero!L83+Febrero!L83+'Marzo '!L83+'Abril '!L83+'Mayo '!L83+Junio!L83+Julio!L83+Agosto!L83+Septiembre!L83+'Octubre '!L83+Noviembre!L83+'Diciembre '!L83</f>
        <v>3</v>
      </c>
      <c r="M83" s="22">
        <f>+Enero!M83+Febrero!M83+'Marzo '!M83+'Abril '!M83+'Mayo '!M83+Junio!M83+Julio!M83+Agosto!M83+Septiembre!M83+'Octubre '!M83+Noviembre!M83+'Diciembre '!M83</f>
        <v>44</v>
      </c>
      <c r="N83" s="22">
        <f>+Enero!N83+Febrero!N83+'Marzo '!N83+'Abril '!N83+'Mayo '!N83+Junio!N83+Julio!N83+Agosto!N83+Septiembre!N83+'Octubre '!N83+Noviembre!N83+'Diciembre '!N83</f>
        <v>150</v>
      </c>
      <c r="O83" s="22">
        <f>+Enero!O83+Febrero!O83+'Marzo '!O83+'Abril '!O83+'Mayo '!O83+Junio!O83+Julio!O83+Agosto!O83+Septiembre!O83+'Octubre '!O83+Noviembre!O83+'Diciembre '!O83</f>
        <v>1</v>
      </c>
      <c r="P83" s="22">
        <f>+Enero!P83+Febrero!P83+'Marzo '!P83+'Abril '!P83+'Mayo '!P83+Junio!P83+Julio!P83+Agosto!P83+Septiembre!P83+'Octubre '!P83+Noviembre!P83+'Diciembre '!P83</f>
        <v>0</v>
      </c>
      <c r="Q83" s="22">
        <f>+Enero!Q83+Febrero!Q83+'Marzo '!Q83+'Abril '!Q83+'Mayo '!Q83+Junio!Q83+Julio!Q83+Agosto!Q83+Septiembre!Q83+'Octubre '!Q83+Noviembre!Q83+'Diciembre '!Q83</f>
        <v>19</v>
      </c>
      <c r="R83" s="22">
        <f>+Enero!R83+Febrero!R83+'Marzo '!R83+'Abril '!R83+'Mayo '!R83+Junio!R83+Julio!R83+Agosto!R83+Septiembre!R83+'Octubre '!R83+Noviembre!R83+'Diciembre '!R83</f>
        <v>43</v>
      </c>
      <c r="S83" s="22">
        <f>+Enero!S83+Febrero!S83+'Marzo '!S83+'Abril '!S83+'Mayo '!S83+Junio!S83+Julio!S83+Agosto!S83+Septiembre!S83+'Octubre '!S83+Noviembre!S83+'Diciembre '!S83</f>
        <v>0</v>
      </c>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67" t="s">
        <v>48</v>
      </c>
      <c r="B84" s="567"/>
      <c r="C84" s="567"/>
      <c r="D84" s="32">
        <f t="shared" si="39"/>
        <v>80</v>
      </c>
      <c r="E84" s="22">
        <f>+Enero!E84+Febrero!E84+'Marzo '!E84+'Abril '!E84+'Mayo '!E84+Junio!E84+Julio!E84+Agosto!E84+Septiembre!E84+'Octubre '!E84+Noviembre!E84+'Diciembre '!E84</f>
        <v>0</v>
      </c>
      <c r="F84" s="22">
        <f>+Enero!F84+Febrero!F84+'Marzo '!F84+'Abril '!F84+'Mayo '!F84+Junio!F84+Julio!F84+Agosto!F84+Septiembre!F84+'Octubre '!F84+Noviembre!F84+'Diciembre '!F84</f>
        <v>0</v>
      </c>
      <c r="G84" s="22">
        <f>+Enero!G84+Febrero!G84+'Marzo '!G84+'Abril '!G84+'Mayo '!G84+Junio!G84+Julio!G84+Agosto!G84+Septiembre!G84+'Octubre '!G84+Noviembre!G84+'Diciembre '!G84</f>
        <v>0</v>
      </c>
      <c r="H84" s="22">
        <f>+Enero!H84+Febrero!H84+'Marzo '!H84+'Abril '!H84+'Mayo '!H84+Junio!H84+Julio!H84+Agosto!H84+Septiembre!H84+'Octubre '!H84+Noviembre!H84+'Diciembre '!H84</f>
        <v>0</v>
      </c>
      <c r="I84" s="22">
        <f>+Enero!I84+Febrero!I84+'Marzo '!I84+'Abril '!I84+'Mayo '!I84+Junio!I84+Julio!I84+Agosto!I84+Septiembre!I84+'Octubre '!I84+Noviembre!I84+'Diciembre '!I84</f>
        <v>0</v>
      </c>
      <c r="J84" s="22">
        <f>+Enero!J84+Febrero!J84+'Marzo '!J84+'Abril '!J84+'Mayo '!J84+Junio!J84+Julio!J84+Agosto!J84+Septiembre!J84+'Octubre '!J84+Noviembre!J84+'Diciembre '!J84</f>
        <v>0</v>
      </c>
      <c r="K84" s="22">
        <f>+Enero!K84+Febrero!K84+'Marzo '!K84+'Abril '!K84+'Mayo '!K84+Junio!K84+Julio!K84+Agosto!K84+Septiembre!K84+'Octubre '!K84+Noviembre!K84+'Diciembre '!K84</f>
        <v>78</v>
      </c>
      <c r="L84" s="22">
        <f>+Enero!L84+Febrero!L84+'Marzo '!L84+'Abril '!L84+'Mayo '!L84+Junio!L84+Julio!L84+Agosto!L84+Septiembre!L84+'Octubre '!L84+Noviembre!L84+'Diciembre '!L84</f>
        <v>1</v>
      </c>
      <c r="M84" s="22">
        <f>+Enero!M84+Febrero!M84+'Marzo '!M84+'Abril '!M84+'Mayo '!M84+Junio!M84+Julio!M84+Agosto!M84+Septiembre!M84+'Octubre '!M84+Noviembre!M84+'Diciembre '!M84</f>
        <v>1</v>
      </c>
      <c r="N84" s="22">
        <f>+Enero!N84+Febrero!N84+'Marzo '!N84+'Abril '!N84+'Mayo '!N84+Junio!N84+Julio!N84+Agosto!N84+Septiembre!N84+'Octubre '!N84+Noviembre!N84+'Diciembre '!N84</f>
        <v>80</v>
      </c>
      <c r="O84" s="22">
        <f>+Enero!O84+Febrero!O84+'Marzo '!O84+'Abril '!O84+'Mayo '!O84+Junio!O84+Julio!O84+Agosto!O84+Septiembre!O84+'Octubre '!O84+Noviembre!O84+'Diciembre '!O84</f>
        <v>1</v>
      </c>
      <c r="P84" s="22">
        <f>+Enero!P84+Febrero!P84+'Marzo '!P84+'Abril '!P84+'Mayo '!P84+Junio!P84+Julio!P84+Agosto!P84+Septiembre!P84+'Octubre '!P84+Noviembre!P84+'Diciembre '!P84</f>
        <v>0</v>
      </c>
      <c r="Q84" s="22">
        <f>+Enero!Q84+Febrero!Q84+'Marzo '!Q84+'Abril '!Q84+'Mayo '!Q84+Junio!Q84+Julio!Q84+Agosto!Q84+Septiembre!Q84+'Octubre '!Q84+Noviembre!Q84+'Diciembre '!Q84</f>
        <v>0</v>
      </c>
      <c r="R84" s="22">
        <f>+Enero!R84+Febrero!R84+'Marzo '!R84+'Abril '!R84+'Mayo '!R84+Junio!R84+Julio!R84+Agosto!R84+Septiembre!R84+'Octubre '!R84+Noviembre!R84+'Diciembre '!R84</f>
        <v>0</v>
      </c>
      <c r="S84" s="22">
        <f>+Enero!S84+Febrero!S84+'Marzo '!S84+'Abril '!S84+'Mayo '!S84+Junio!S84+Julio!S84+Agosto!S84+Septiembre!S84+'Octubre '!S84+Noviembre!S84+'Diciembre '!S84</f>
        <v>0</v>
      </c>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2" t="s">
        <v>112</v>
      </c>
      <c r="B85" s="622"/>
      <c r="C85" s="622"/>
      <c r="D85" s="32">
        <f t="shared" si="39"/>
        <v>0</v>
      </c>
      <c r="E85" s="22">
        <f>+Enero!E85+Febrero!E85+'Marzo '!E85+'Abril '!E85+'Mayo '!E85+Junio!E85+Julio!E85+Agosto!E85+Septiembre!E85+'Octubre '!E85+Noviembre!E85+'Diciembre '!E85</f>
        <v>0</v>
      </c>
      <c r="F85" s="22">
        <f>+Enero!F85+Febrero!F85+'Marzo '!F85+'Abril '!F85+'Mayo '!F85+Junio!F85+Julio!F85+Agosto!F85+Septiembre!F85+'Octubre '!F85+Noviembre!F85+'Diciembre '!F85</f>
        <v>0</v>
      </c>
      <c r="G85" s="22">
        <f>+Enero!G85+Febrero!G85+'Marzo '!G85+'Abril '!G85+'Mayo '!G85+Junio!G85+Julio!G85+Agosto!G85+Septiembre!G85+'Octubre '!G85+Noviembre!G85+'Diciembre '!G85</f>
        <v>0</v>
      </c>
      <c r="H85" s="22">
        <f>+Enero!H85+Febrero!H85+'Marzo '!H85+'Abril '!H85+'Mayo '!H85+Junio!H85+Julio!H85+Agosto!H85+Septiembre!H85+'Octubre '!H85+Noviembre!H85+'Diciembre '!H85</f>
        <v>0</v>
      </c>
      <c r="I85" s="22">
        <f>+Enero!I85+Febrero!I85+'Marzo '!I85+'Abril '!I85+'Mayo '!I85+Junio!I85+Julio!I85+Agosto!I85+Septiembre!I85+'Octubre '!I85+Noviembre!I85+'Diciembre '!I85</f>
        <v>0</v>
      </c>
      <c r="J85" s="22">
        <f>+Enero!J85+Febrero!J85+'Marzo '!J85+'Abril '!J85+'Mayo '!J85+Junio!J85+Julio!J85+Agosto!J85+Septiembre!J85+'Octubre '!J85+Noviembre!J85+'Diciembre '!J85</f>
        <v>0</v>
      </c>
      <c r="K85" s="22">
        <f>+Enero!K85+Febrero!K85+'Marzo '!K85+'Abril '!K85+'Mayo '!K85+Junio!K85+Julio!K85+Agosto!K85+Septiembre!K85+'Octubre '!K85+Noviembre!K85+'Diciembre '!K85</f>
        <v>0</v>
      </c>
      <c r="L85" s="22">
        <f>+Enero!L85+Febrero!L85+'Marzo '!L85+'Abril '!L85+'Mayo '!L85+Junio!L85+Julio!L85+Agosto!L85+Septiembre!L85+'Octubre '!L85+Noviembre!L85+'Diciembre '!L85</f>
        <v>0</v>
      </c>
      <c r="M85" s="22">
        <f>+Enero!M85+Febrero!M85+'Marzo '!M85+'Abril '!M85+'Mayo '!M85+Junio!M85+Julio!M85+Agosto!M85+Septiembre!M85+'Octubre '!M85+Noviembre!M85+'Diciembre '!M85</f>
        <v>0</v>
      </c>
      <c r="N85" s="22">
        <f>+Enero!N85+Febrero!N85+'Marzo '!N85+'Abril '!N85+'Mayo '!N85+Junio!N85+Julio!N85+Agosto!N85+Septiembre!N85+'Octubre '!N85+Noviembre!N85+'Diciembre '!N85</f>
        <v>0</v>
      </c>
      <c r="O85" s="22">
        <f>+Enero!O85+Febrero!O85+'Marzo '!O85+'Abril '!O85+'Mayo '!O85+Junio!O85+Julio!O85+Agosto!O85+Septiembre!O85+'Octubre '!O85+Noviembre!O85+'Diciembre '!O85</f>
        <v>0</v>
      </c>
      <c r="P85" s="22">
        <f>+Enero!P85+Febrero!P85+'Marzo '!P85+'Abril '!P85+'Mayo '!P85+Junio!P85+Julio!P85+Agosto!P85+Septiembre!P85+'Octubre '!P85+Noviembre!P85+'Diciembre '!P85</f>
        <v>0</v>
      </c>
      <c r="Q85" s="22">
        <f>+Enero!Q85+Febrero!Q85+'Marzo '!Q85+'Abril '!Q85+'Mayo '!Q85+Junio!Q85+Julio!Q85+Agosto!Q85+Septiembre!Q85+'Octubre '!Q85+Noviembre!Q85+'Diciembre '!Q85</f>
        <v>0</v>
      </c>
      <c r="R85" s="22">
        <f>+Enero!R85+Febrero!R85+'Marzo '!R85+'Abril '!R85+'Mayo '!R85+Junio!R85+Julio!R85+Agosto!R85+Septiembre!R85+'Octubre '!R85+Noviembre!R85+'Diciembre '!R85</f>
        <v>0</v>
      </c>
      <c r="S85" s="22">
        <f>+Enero!S85+Febrero!S85+'Marzo '!S85+'Abril '!S85+'Mayo '!S85+Junio!S85+Julio!S85+Agosto!S85+Septiembre!S85+'Octubre '!S85+Noviembre!S85+'Diciembre '!S85</f>
        <v>0</v>
      </c>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2" t="s">
        <v>113</v>
      </c>
      <c r="B86" s="622"/>
      <c r="C86" s="622"/>
      <c r="D86" s="32">
        <f>+SUM(J86:M86)</f>
        <v>0</v>
      </c>
      <c r="E86" s="22">
        <f>+Enero!E86+Febrero!E86+'Marzo '!E86+'Abril '!E86+'Mayo '!E86+Junio!E86+Julio!E86+Agosto!E86+Septiembre!E86+'Octubre '!E86+Noviembre!E86+'Diciembre '!E86</f>
        <v>0</v>
      </c>
      <c r="F86" s="22">
        <f>+Enero!F86+Febrero!F86+'Marzo '!F86+'Abril '!F86+'Mayo '!F86+Junio!F86+Julio!F86+Agosto!F86+Septiembre!F86+'Octubre '!F86+Noviembre!F86+'Diciembre '!F86</f>
        <v>0</v>
      </c>
      <c r="G86" s="22">
        <f>+Enero!G86+Febrero!G86+'Marzo '!G86+'Abril '!G86+'Mayo '!G86+Junio!G86+Julio!G86+Agosto!G86+Septiembre!G86+'Octubre '!G86+Noviembre!G86+'Diciembre '!G86</f>
        <v>0</v>
      </c>
      <c r="H86" s="22">
        <f>+Enero!H86+Febrero!H86+'Marzo '!H86+'Abril '!H86+'Mayo '!H86+Junio!H86+Julio!H86+Agosto!H86+Septiembre!H86+'Octubre '!H86+Noviembre!H86+'Diciembre '!H86</f>
        <v>0</v>
      </c>
      <c r="I86" s="22">
        <f>+Enero!I86+Febrero!I86+'Marzo '!I86+'Abril '!I86+'Mayo '!I86+Junio!I86+Julio!I86+Agosto!I86+Septiembre!I86+'Octubre '!I86+Noviembre!I86+'Diciembre '!I86</f>
        <v>0</v>
      </c>
      <c r="J86" s="22">
        <f>+Enero!J86+Febrero!J86+'Marzo '!J86+'Abril '!J86+'Mayo '!J86+Junio!J86+Julio!J86+Agosto!J86+Septiembre!J86+'Octubre '!J86+Noviembre!J86+'Diciembre '!J86</f>
        <v>0</v>
      </c>
      <c r="K86" s="22">
        <f>+Enero!K86+Febrero!K86+'Marzo '!K86+'Abril '!K86+'Mayo '!K86+Junio!K86+Julio!K86+Agosto!K86+Septiembre!K86+'Octubre '!K86+Noviembre!K86+'Diciembre '!K86</f>
        <v>0</v>
      </c>
      <c r="L86" s="22">
        <f>+Enero!L86+Febrero!L86+'Marzo '!L86+'Abril '!L86+'Mayo '!L86+Junio!L86+Julio!L86+Agosto!L86+Septiembre!L86+'Octubre '!L86+Noviembre!L86+'Diciembre '!L86</f>
        <v>0</v>
      </c>
      <c r="M86" s="22">
        <f>+Enero!M86+Febrero!M86+'Marzo '!M86+'Abril '!M86+'Mayo '!M86+Junio!M86+Julio!M86+Agosto!M86+Septiembre!M86+'Octubre '!M86+Noviembre!M86+'Diciembre '!M86</f>
        <v>0</v>
      </c>
      <c r="N86" s="22">
        <f>+Enero!N86+Febrero!N86+'Marzo '!N86+'Abril '!N86+'Mayo '!N86+Junio!N86+Julio!N86+Agosto!N86+Septiembre!N86+'Octubre '!N86+Noviembre!N86+'Diciembre '!N86</f>
        <v>0</v>
      </c>
      <c r="O86" s="22">
        <f>+Enero!O86+Febrero!O86+'Marzo '!O86+'Abril '!O86+'Mayo '!O86+Junio!O86+Julio!O86+Agosto!O86+Septiembre!O86+'Octubre '!O86+Noviembre!O86+'Diciembre '!O86</f>
        <v>0</v>
      </c>
      <c r="P86" s="22">
        <f>+Enero!P86+Febrero!P86+'Marzo '!P86+'Abril '!P86+'Mayo '!P86+Junio!P86+Julio!P86+Agosto!P86+Septiembre!P86+'Octubre '!P86+Noviembre!P86+'Diciembre '!P86</f>
        <v>0</v>
      </c>
      <c r="Q86" s="22">
        <f>+Enero!Q86+Febrero!Q86+'Marzo '!Q86+'Abril '!Q86+'Mayo '!Q86+Junio!Q86+Julio!Q86+Agosto!Q86+Septiembre!Q86+'Octubre '!Q86+Noviembre!Q86+'Diciembre '!Q86</f>
        <v>0</v>
      </c>
      <c r="R86" s="22">
        <f>+Enero!R86+Febrero!R86+'Marzo '!R86+'Abril '!R86+'Mayo '!R86+Junio!R86+Julio!R86+Agosto!R86+Septiembre!R86+'Octubre '!R86+Noviembre!R86+'Diciembre '!R86</f>
        <v>0</v>
      </c>
      <c r="S86" s="22">
        <f>+Enero!S86+Febrero!S86+'Marzo '!S86+'Abril '!S86+'Mayo '!S86+Junio!S86+Julio!S86+Agosto!S86+Septiembre!S86+'Octubre '!S86+Noviembre!S86+'Diciembre '!S86</f>
        <v>0</v>
      </c>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2" t="s">
        <v>114</v>
      </c>
      <c r="B87" s="622"/>
      <c r="C87" s="622"/>
      <c r="D87" s="32">
        <f>+SUM(G87:M87)</f>
        <v>182</v>
      </c>
      <c r="E87" s="22">
        <f>+Enero!E87+Febrero!E87+'Marzo '!E87+'Abril '!E87+'Mayo '!E87+Junio!E87+Julio!E87+Agosto!E87+Septiembre!E87+'Octubre '!E87+Noviembre!E87+'Diciembre '!E87</f>
        <v>0</v>
      </c>
      <c r="F87" s="22">
        <f>+Enero!F87+Febrero!F87+'Marzo '!F87+'Abril '!F87+'Mayo '!F87+Junio!F87+Julio!F87+Agosto!F87+Septiembre!F87+'Octubre '!F87+Noviembre!F87+'Diciembre '!F87</f>
        <v>0</v>
      </c>
      <c r="G87" s="22">
        <f>+Enero!G87+Febrero!G87+'Marzo '!G87+'Abril '!G87+'Mayo '!G87+Junio!G87+Julio!G87+Agosto!G87+Septiembre!G87+'Octubre '!G87+Noviembre!G87+'Diciembre '!G87</f>
        <v>0</v>
      </c>
      <c r="H87" s="22">
        <f>+Enero!H87+Febrero!H87+'Marzo '!H87+'Abril '!H87+'Mayo '!H87+Junio!H87+Julio!H87+Agosto!H87+Septiembre!H87+'Octubre '!H87+Noviembre!H87+'Diciembre '!H87</f>
        <v>0</v>
      </c>
      <c r="I87" s="22">
        <f>+Enero!I87+Febrero!I87+'Marzo '!I87+'Abril '!I87+'Mayo '!I87+Junio!I87+Julio!I87+Agosto!I87+Septiembre!I87+'Octubre '!I87+Noviembre!I87+'Diciembre '!I87</f>
        <v>2</v>
      </c>
      <c r="J87" s="22">
        <f>+Enero!J87+Febrero!J87+'Marzo '!J87+'Abril '!J87+'Mayo '!J87+Junio!J87+Julio!J87+Agosto!J87+Septiembre!J87+'Octubre '!J87+Noviembre!J87+'Diciembre '!J87</f>
        <v>12</v>
      </c>
      <c r="K87" s="22">
        <f>+Enero!K87+Febrero!K87+'Marzo '!K87+'Abril '!K87+'Mayo '!K87+Junio!K87+Julio!K87+Agosto!K87+Septiembre!K87+'Octubre '!K87+Noviembre!K87+'Diciembre '!K87</f>
        <v>123</v>
      </c>
      <c r="L87" s="22">
        <f>+Enero!L87+Febrero!L87+'Marzo '!L87+'Abril '!L87+'Mayo '!L87+Junio!L87+Julio!L87+Agosto!L87+Septiembre!L87+'Octubre '!L87+Noviembre!L87+'Diciembre '!L87</f>
        <v>44</v>
      </c>
      <c r="M87" s="22">
        <f>+Enero!M87+Febrero!M87+'Marzo '!M87+'Abril '!M87+'Mayo '!M87+Junio!M87+Julio!M87+Agosto!M87+Septiembre!M87+'Octubre '!M87+Noviembre!M87+'Diciembre '!M87</f>
        <v>1</v>
      </c>
      <c r="N87" s="22">
        <f>+Enero!N87+Febrero!N87+'Marzo '!N87+'Abril '!N87+'Mayo '!N87+Junio!N87+Julio!N87+Agosto!N87+Septiembre!N87+'Octubre '!N87+Noviembre!N87+'Diciembre '!N87</f>
        <v>182</v>
      </c>
      <c r="O87" s="22">
        <f>+Enero!O87+Febrero!O87+'Marzo '!O87+'Abril '!O87+'Mayo '!O87+Junio!O87+Julio!O87+Agosto!O87+Septiembre!O87+'Octubre '!O87+Noviembre!O87+'Diciembre '!O87</f>
        <v>1</v>
      </c>
      <c r="P87" s="22">
        <f>+Enero!P87+Febrero!P87+'Marzo '!P87+'Abril '!P87+'Mayo '!P87+Junio!P87+Julio!P87+Agosto!P87+Septiembre!P87+'Octubre '!P87+Noviembre!P87+'Diciembre '!P87</f>
        <v>0</v>
      </c>
      <c r="Q87" s="22">
        <f>+Enero!Q87+Febrero!Q87+'Marzo '!Q87+'Abril '!Q87+'Mayo '!Q87+Junio!Q87+Julio!Q87+Agosto!Q87+Septiembre!Q87+'Octubre '!Q87+Noviembre!Q87+'Diciembre '!Q87</f>
        <v>6</v>
      </c>
      <c r="R87" s="22">
        <f>+Enero!R87+Febrero!R87+'Marzo '!R87+'Abril '!R87+'Mayo '!R87+Junio!R87+Julio!R87+Agosto!R87+Septiembre!R87+'Octubre '!R87+Noviembre!R87+'Diciembre '!R87</f>
        <v>7</v>
      </c>
      <c r="S87" s="22">
        <f>+Enero!S87+Febrero!S87+'Marzo '!S87+'Abril '!S87+'Mayo '!S87+Junio!S87+Julio!S87+Agosto!S87+Septiembre!S87+'Octubre '!S87+Noviembre!S87+'Diciembre '!S87</f>
        <v>0</v>
      </c>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2" t="s">
        <v>115</v>
      </c>
      <c r="B88" s="622"/>
      <c r="C88" s="622"/>
      <c r="D88" s="32">
        <f>+SUM(E88,I88)</f>
        <v>0</v>
      </c>
      <c r="E88" s="22">
        <f>+Enero!E88+Febrero!E88+'Marzo '!E88+'Abril '!E88+'Mayo '!E88+Junio!E88+Julio!E88+Agosto!E88+Septiembre!E88+'Octubre '!E88+Noviembre!E88+'Diciembre '!E88</f>
        <v>0</v>
      </c>
      <c r="F88" s="22">
        <f>+Enero!F88+Febrero!F88+'Marzo '!F88+'Abril '!F88+'Mayo '!F88+Junio!F88+Julio!F88+Agosto!F88+Septiembre!F88+'Octubre '!F88+Noviembre!F88+'Diciembre '!F88</f>
        <v>0</v>
      </c>
      <c r="G88" s="22">
        <f>+Enero!G88+Febrero!G88+'Marzo '!G88+'Abril '!G88+'Mayo '!G88+Junio!G88+Julio!G88+Agosto!G88+Septiembre!G88+'Octubre '!G88+Noviembre!G88+'Diciembre '!G88</f>
        <v>0</v>
      </c>
      <c r="H88" s="22">
        <f>+Enero!H88+Febrero!H88+'Marzo '!H88+'Abril '!H88+'Mayo '!H88+Junio!H88+Julio!H88+Agosto!H88+Septiembre!H88+'Octubre '!H88+Noviembre!H88+'Diciembre '!H88</f>
        <v>0</v>
      </c>
      <c r="I88" s="22">
        <f>+Enero!I88+Febrero!I88+'Marzo '!I88+'Abril '!I88+'Mayo '!I88+Junio!I88+Julio!I88+Agosto!I88+Septiembre!I88+'Octubre '!I88+Noviembre!I88+'Diciembre '!I88</f>
        <v>0</v>
      </c>
      <c r="J88" s="22">
        <f>+Enero!J88+Febrero!J88+'Marzo '!J88+'Abril '!J88+'Mayo '!J88+Junio!J88+Julio!J88+Agosto!J88+Septiembre!J88+'Octubre '!J88+Noviembre!J88+'Diciembre '!J88</f>
        <v>0</v>
      </c>
      <c r="K88" s="22">
        <f>+Enero!K88+Febrero!K88+'Marzo '!K88+'Abril '!K88+'Mayo '!K88+Junio!K88+Julio!K88+Agosto!K88+Septiembre!K88+'Octubre '!K88+Noviembre!K88+'Diciembre '!K88</f>
        <v>0</v>
      </c>
      <c r="L88" s="22">
        <f>+Enero!L88+Febrero!L88+'Marzo '!L88+'Abril '!L88+'Mayo '!L88+Junio!L88+Julio!L88+Agosto!L88+Septiembre!L88+'Octubre '!L88+Noviembre!L88+'Diciembre '!L88</f>
        <v>0</v>
      </c>
      <c r="M88" s="22">
        <f>+Enero!M88+Febrero!M88+'Marzo '!M88+'Abril '!M88+'Mayo '!M88+Junio!M88+Julio!M88+Agosto!M88+Septiembre!M88+'Octubre '!M88+Noviembre!M88+'Diciembre '!M88</f>
        <v>0</v>
      </c>
      <c r="N88" s="22">
        <f>+Enero!N88+Febrero!N88+'Marzo '!N88+'Abril '!N88+'Mayo '!N88+Junio!N88+Julio!N88+Agosto!N88+Septiembre!N88+'Octubre '!N88+Noviembre!N88+'Diciembre '!N88</f>
        <v>0</v>
      </c>
      <c r="O88" s="22">
        <f>+Enero!O88+Febrero!O88+'Marzo '!O88+'Abril '!O88+'Mayo '!O88+Junio!O88+Julio!O88+Agosto!O88+Septiembre!O88+'Octubre '!O88+Noviembre!O88+'Diciembre '!O88</f>
        <v>0</v>
      </c>
      <c r="P88" s="22">
        <f>+Enero!P88+Febrero!P88+'Marzo '!P88+'Abril '!P88+'Mayo '!P88+Junio!P88+Julio!P88+Agosto!P88+Septiembre!P88+'Octubre '!P88+Noviembre!P88+'Diciembre '!P88</f>
        <v>0</v>
      </c>
      <c r="Q88" s="22">
        <f>+Enero!Q88+Febrero!Q88+'Marzo '!Q88+'Abril '!Q88+'Mayo '!Q88+Junio!Q88+Julio!Q88+Agosto!Q88+Septiembre!Q88+'Octubre '!Q88+Noviembre!Q88+'Diciembre '!Q88</f>
        <v>0</v>
      </c>
      <c r="R88" s="22">
        <f>+Enero!R88+Febrero!R88+'Marzo '!R88+'Abril '!R88+'Mayo '!R88+Junio!R88+Julio!R88+Agosto!R88+Septiembre!R88+'Octubre '!R88+Noviembre!R88+'Diciembre '!R88</f>
        <v>0</v>
      </c>
      <c r="S88" s="22">
        <f>+Enero!S88+Febrero!S88+'Marzo '!S88+'Abril '!S88+'Mayo '!S88+Junio!S88+Julio!S88+Agosto!S88+Septiembre!S88+'Octubre '!S88+Noviembre!S88+'Diciembre '!S88</f>
        <v>0</v>
      </c>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2" t="s">
        <v>116</v>
      </c>
      <c r="B89" s="622"/>
      <c r="C89" s="622"/>
      <c r="D89" s="32">
        <f>+SUM(E89,I89)</f>
        <v>0</v>
      </c>
      <c r="E89" s="22">
        <f>+Enero!E89+Febrero!E89+'Marzo '!E89+'Abril '!E89+'Mayo '!E89+Junio!E89+Julio!E89+Agosto!E89+Septiembre!E89+'Octubre '!E89+Noviembre!E89+'Diciembre '!E89</f>
        <v>0</v>
      </c>
      <c r="F89" s="22">
        <f>+Enero!F89+Febrero!F89+'Marzo '!F89+'Abril '!F89+'Mayo '!F89+Junio!F89+Julio!F89+Agosto!F89+Septiembre!F89+'Octubre '!F89+Noviembre!F89+'Diciembre '!F89</f>
        <v>0</v>
      </c>
      <c r="G89" s="22">
        <f>+Enero!G89+Febrero!G89+'Marzo '!G89+'Abril '!G89+'Mayo '!G89+Junio!G89+Julio!G89+Agosto!G89+Septiembre!G89+'Octubre '!G89+Noviembre!G89+'Diciembre '!G89</f>
        <v>0</v>
      </c>
      <c r="H89" s="22">
        <f>+Enero!H89+Febrero!H89+'Marzo '!H89+'Abril '!H89+'Mayo '!H89+Junio!H89+Julio!H89+Agosto!H89+Septiembre!H89+'Octubre '!H89+Noviembre!H89+'Diciembre '!H89</f>
        <v>0</v>
      </c>
      <c r="I89" s="22">
        <f>+Enero!I89+Febrero!I89+'Marzo '!I89+'Abril '!I89+'Mayo '!I89+Junio!I89+Julio!I89+Agosto!I89+Septiembre!I89+'Octubre '!I89+Noviembre!I89+'Diciembre '!I89</f>
        <v>0</v>
      </c>
      <c r="J89" s="22">
        <f>+Enero!J89+Febrero!J89+'Marzo '!J89+'Abril '!J89+'Mayo '!J89+Junio!J89+Julio!J89+Agosto!J89+Septiembre!J89+'Octubre '!J89+Noviembre!J89+'Diciembre '!J89</f>
        <v>0</v>
      </c>
      <c r="K89" s="22">
        <f>+Enero!K89+Febrero!K89+'Marzo '!K89+'Abril '!K89+'Mayo '!K89+Junio!K89+Julio!K89+Agosto!K89+Septiembre!K89+'Octubre '!K89+Noviembre!K89+'Diciembre '!K89</f>
        <v>0</v>
      </c>
      <c r="L89" s="22">
        <f>+Enero!L89+Febrero!L89+'Marzo '!L89+'Abril '!L89+'Mayo '!L89+Junio!L89+Julio!L89+Agosto!L89+Septiembre!L89+'Octubre '!L89+Noviembre!L89+'Diciembre '!L89</f>
        <v>0</v>
      </c>
      <c r="M89" s="22">
        <f>+Enero!M89+Febrero!M89+'Marzo '!M89+'Abril '!M89+'Mayo '!M89+Junio!M89+Julio!M89+Agosto!M89+Septiembre!M89+'Octubre '!M89+Noviembre!M89+'Diciembre '!M89</f>
        <v>0</v>
      </c>
      <c r="N89" s="22">
        <f>+Enero!N89+Febrero!N89+'Marzo '!N89+'Abril '!N89+'Mayo '!N89+Junio!N89+Julio!N89+Agosto!N89+Septiembre!N89+'Octubre '!N89+Noviembre!N89+'Diciembre '!N89</f>
        <v>0</v>
      </c>
      <c r="O89" s="22">
        <f>+Enero!O89+Febrero!O89+'Marzo '!O89+'Abril '!O89+'Mayo '!O89+Junio!O89+Julio!O89+Agosto!O89+Septiembre!O89+'Octubre '!O89+Noviembre!O89+'Diciembre '!O89</f>
        <v>0</v>
      </c>
      <c r="P89" s="22">
        <f>+Enero!P89+Febrero!P89+'Marzo '!P89+'Abril '!P89+'Mayo '!P89+Junio!P89+Julio!P89+Agosto!P89+Septiembre!P89+'Octubre '!P89+Noviembre!P89+'Diciembre '!P89</f>
        <v>0</v>
      </c>
      <c r="Q89" s="22">
        <f>+Enero!Q89+Febrero!Q89+'Marzo '!Q89+'Abril '!Q89+'Mayo '!Q89+Junio!Q89+Julio!Q89+Agosto!Q89+Septiembre!Q89+'Octubre '!Q89+Noviembre!Q89+'Diciembre '!Q89</f>
        <v>0</v>
      </c>
      <c r="R89" s="22">
        <f>+Enero!R89+Febrero!R89+'Marzo '!R89+'Abril '!R89+'Mayo '!R89+Junio!R89+Julio!R89+Agosto!R89+Septiembre!R89+'Octubre '!R89+Noviembre!R89+'Diciembre '!R89</f>
        <v>0</v>
      </c>
      <c r="S89" s="22">
        <f>+Enero!S89+Febrero!S89+'Marzo '!S89+'Abril '!S89+'Mayo '!S89+Junio!S89+Julio!S89+Agosto!S89+Septiembre!S89+'Octubre '!S89+Noviembre!S89+'Diciembre '!S89</f>
        <v>0</v>
      </c>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2" t="s">
        <v>117</v>
      </c>
      <c r="B90" s="622"/>
      <c r="C90" s="622"/>
      <c r="D90" s="32">
        <f>+SUM(E90:K90)</f>
        <v>1797</v>
      </c>
      <c r="E90" s="22">
        <f>+Enero!E90+Febrero!E90+'Marzo '!E90+'Abril '!E90+'Mayo '!E90+Junio!E90+Julio!E90+Agosto!E90+Septiembre!E90+'Octubre '!E90+Noviembre!E90+'Diciembre '!E90</f>
        <v>2</v>
      </c>
      <c r="F90" s="22">
        <f>+Enero!F90+Febrero!F90+'Marzo '!F90+'Abril '!F90+'Mayo '!F90+Junio!F90+Julio!F90+Agosto!F90+Septiembre!F90+'Octubre '!F90+Noviembre!F90+'Diciembre '!F90</f>
        <v>0</v>
      </c>
      <c r="G90" s="22">
        <f>+Enero!G90+Febrero!G90+'Marzo '!G90+'Abril '!G90+'Mayo '!G90+Junio!G90+Julio!G90+Agosto!G90+Septiembre!G90+'Octubre '!G90+Noviembre!G90+'Diciembre '!G90</f>
        <v>0</v>
      </c>
      <c r="H90" s="22">
        <f>+Enero!H90+Febrero!H90+'Marzo '!H90+'Abril '!H90+'Mayo '!H90+Junio!H90+Julio!H90+Agosto!H90+Septiembre!H90+'Octubre '!H90+Noviembre!H90+'Diciembre '!H90</f>
        <v>104</v>
      </c>
      <c r="I90" s="22">
        <f>+Enero!I90+Febrero!I90+'Marzo '!I90+'Abril '!I90+'Mayo '!I90+Junio!I90+Julio!I90+Agosto!I90+Septiembre!I90+'Octubre '!I90+Noviembre!I90+'Diciembre '!I90</f>
        <v>649</v>
      </c>
      <c r="J90" s="22">
        <f>+Enero!J90+Febrero!J90+'Marzo '!J90+'Abril '!J90+'Mayo '!J90+Junio!J90+Julio!J90+Agosto!J90+Septiembre!J90+'Octubre '!J90+Noviembre!J90+'Diciembre '!J90</f>
        <v>968</v>
      </c>
      <c r="K90" s="22">
        <f>+Enero!K90+Febrero!K90+'Marzo '!K90+'Abril '!K90+'Mayo '!K90+Junio!K90+Julio!K90+Agosto!K90+Septiembre!K90+'Octubre '!K90+Noviembre!K90+'Diciembre '!K90</f>
        <v>74</v>
      </c>
      <c r="L90" s="22">
        <f>+Enero!L90+Febrero!L90+'Marzo '!L90+'Abril '!L90+'Mayo '!L90+Junio!L90+Julio!L90+Agosto!L90+Septiembre!L90+'Octubre '!L90+Noviembre!L90+'Diciembre '!L90</f>
        <v>0</v>
      </c>
      <c r="M90" s="22">
        <f>+Enero!M90+Febrero!M90+'Marzo '!M90+'Abril '!M90+'Mayo '!M90+Junio!M90+Julio!M90+Agosto!M90+Septiembre!M90+'Octubre '!M90+Noviembre!M90+'Diciembre '!M90</f>
        <v>0</v>
      </c>
      <c r="N90" s="22">
        <f>+Enero!N90+Febrero!N90+'Marzo '!N90+'Abril '!N90+'Mayo '!N90+Junio!N90+Julio!N90+Agosto!N90+Septiembre!N90+'Octubre '!N90+Noviembre!N90+'Diciembre '!N90</f>
        <v>1797</v>
      </c>
      <c r="O90" s="22">
        <f>+Enero!O90+Febrero!O90+'Marzo '!O90+'Abril '!O90+'Mayo '!O90+Junio!O90+Julio!O90+Agosto!O90+Septiembre!O90+'Octubre '!O90+Noviembre!O90+'Diciembre '!O90</f>
        <v>0</v>
      </c>
      <c r="P90" s="22">
        <f>+Enero!P90+Febrero!P90+'Marzo '!P90+'Abril '!P90+'Mayo '!P90+Junio!P90+Julio!P90+Agosto!P90+Septiembre!P90+'Octubre '!P90+Noviembre!P90+'Diciembre '!P90</f>
        <v>0</v>
      </c>
      <c r="Q90" s="22">
        <f>+Enero!Q90+Febrero!Q90+'Marzo '!Q90+'Abril '!Q90+'Mayo '!Q90+Junio!Q90+Julio!Q90+Agosto!Q90+Septiembre!Q90+'Octubre '!Q90+Noviembre!Q90+'Diciembre '!Q90</f>
        <v>472</v>
      </c>
      <c r="R90" s="22">
        <f>+Enero!R90+Febrero!R90+'Marzo '!R90+'Abril '!R90+'Mayo '!R90+Junio!R90+Julio!R90+Agosto!R90+Septiembre!R90+'Octubre '!R90+Noviembre!R90+'Diciembre '!R90</f>
        <v>686</v>
      </c>
      <c r="S90" s="22">
        <f>+Enero!S90+Febrero!S90+'Marzo '!S90+'Abril '!S90+'Mayo '!S90+Junio!S90+Julio!S90+Agosto!S90+Septiembre!S90+'Octubre '!S90+Noviembre!S90+'Diciembre '!S90</f>
        <v>9</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2" t="s">
        <v>118</v>
      </c>
      <c r="B91" s="622"/>
      <c r="C91" s="622"/>
      <c r="D91" s="32">
        <f>+SUM(E91:K91)</f>
        <v>46</v>
      </c>
      <c r="E91" s="22">
        <f>+Enero!E91+Febrero!E91+'Marzo '!E91+'Abril '!E91+'Mayo '!E91+Junio!E91+Julio!E91+Agosto!E91+Septiembre!E91+'Octubre '!E91+Noviembre!E91+'Diciembre '!E91</f>
        <v>1</v>
      </c>
      <c r="F91" s="22">
        <f>+Enero!F91+Febrero!F91+'Marzo '!F91+'Abril '!F91+'Mayo '!F91+Junio!F91+Julio!F91+Agosto!F91+Septiembre!F91+'Octubre '!F91+Noviembre!F91+'Diciembre '!F91</f>
        <v>0</v>
      </c>
      <c r="G91" s="22">
        <f>+Enero!G91+Febrero!G91+'Marzo '!G91+'Abril '!G91+'Mayo '!G91+Junio!G91+Julio!G91+Agosto!G91+Septiembre!G91+'Octubre '!G91+Noviembre!G91+'Diciembre '!G91</f>
        <v>0</v>
      </c>
      <c r="H91" s="22">
        <f>+Enero!H91+Febrero!H91+'Marzo '!H91+'Abril '!H91+'Mayo '!H91+Junio!H91+Julio!H91+Agosto!H91+Septiembre!H91+'Octubre '!H91+Noviembre!H91+'Diciembre '!H91</f>
        <v>3</v>
      </c>
      <c r="I91" s="22">
        <f>+Enero!I91+Febrero!I91+'Marzo '!I91+'Abril '!I91+'Mayo '!I91+Junio!I91+Julio!I91+Agosto!I91+Septiembre!I91+'Octubre '!I91+Noviembre!I91+'Diciembre '!I91</f>
        <v>13</v>
      </c>
      <c r="J91" s="22">
        <f>+Enero!J91+Febrero!J91+'Marzo '!J91+'Abril '!J91+'Mayo '!J91+Junio!J91+Julio!J91+Agosto!J91+Septiembre!J91+'Octubre '!J91+Noviembre!J91+'Diciembre '!J91</f>
        <v>26</v>
      </c>
      <c r="K91" s="22">
        <f>+Enero!K91+Febrero!K91+'Marzo '!K91+'Abril '!K91+'Mayo '!K91+Junio!K91+Julio!K91+Agosto!K91+Septiembre!K91+'Octubre '!K91+Noviembre!K91+'Diciembre '!K91</f>
        <v>3</v>
      </c>
      <c r="L91" s="22">
        <f>+Enero!L91+Febrero!L91+'Marzo '!L91+'Abril '!L91+'Mayo '!L91+Junio!L91+Julio!L91+Agosto!L91+Septiembre!L91+'Octubre '!L91+Noviembre!L91+'Diciembre '!L91</f>
        <v>0</v>
      </c>
      <c r="M91" s="22">
        <f>+Enero!M91+Febrero!M91+'Marzo '!M91+'Abril '!M91+'Mayo '!M91+Junio!M91+Julio!M91+Agosto!M91+Septiembre!M91+'Octubre '!M91+Noviembre!M91+'Diciembre '!M91</f>
        <v>0</v>
      </c>
      <c r="N91" s="22">
        <f>+Enero!N91+Febrero!N91+'Marzo '!N91+'Abril '!N91+'Mayo '!N91+Junio!N91+Julio!N91+Agosto!N91+Septiembre!N91+'Octubre '!N91+Noviembre!N91+'Diciembre '!N91</f>
        <v>46</v>
      </c>
      <c r="O91" s="22">
        <f>+Enero!O91+Febrero!O91+'Marzo '!O91+'Abril '!O91+'Mayo '!O91+Junio!O91+Julio!O91+Agosto!O91+Septiembre!O91+'Octubre '!O91+Noviembre!O91+'Diciembre '!O91</f>
        <v>0</v>
      </c>
      <c r="P91" s="22">
        <f>+Enero!P91+Febrero!P91+'Marzo '!P91+'Abril '!P91+'Mayo '!P91+Junio!P91+Julio!P91+Agosto!P91+Septiembre!P91+'Octubre '!P91+Noviembre!P91+'Diciembre '!P91</f>
        <v>0</v>
      </c>
      <c r="Q91" s="22">
        <f>+Enero!Q91+Febrero!Q91+'Marzo '!Q91+'Abril '!Q91+'Mayo '!Q91+Junio!Q91+Julio!Q91+Agosto!Q91+Septiembre!Q91+'Octubre '!Q91+Noviembre!Q91+'Diciembre '!Q91</f>
        <v>18</v>
      </c>
      <c r="R91" s="22">
        <f>+Enero!R91+Febrero!R91+'Marzo '!R91+'Abril '!R91+'Mayo '!R91+Junio!R91+Julio!R91+Agosto!R91+Septiembre!R91+'Octubre '!R91+Noviembre!R91+'Diciembre '!R91</f>
        <v>24</v>
      </c>
      <c r="S91" s="22">
        <f>+Enero!S91+Febrero!S91+'Marzo '!S91+'Abril '!S91+'Mayo '!S91+Junio!S91+Julio!S91+Agosto!S91+Septiembre!S91+'Octubre '!S91+Noviembre!S91+'Diciembre '!S91</f>
        <v>0</v>
      </c>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3" t="s">
        <v>119</v>
      </c>
      <c r="B92" s="624"/>
      <c r="C92" s="625"/>
      <c r="D92" s="32">
        <f>+SUM(E92:K92)</f>
        <v>75</v>
      </c>
      <c r="E92" s="22">
        <f>+Enero!E92+Febrero!E92+'Marzo '!E92+'Abril '!E92+'Mayo '!E92+Junio!E92+Julio!E92+Agosto!E92+Septiembre!E92+'Octubre '!E92+Noviembre!E92+'Diciembre '!E92</f>
        <v>0</v>
      </c>
      <c r="F92" s="22">
        <f>+Enero!F92+Febrero!F92+'Marzo '!F92+'Abril '!F92+'Mayo '!F92+Junio!F92+Julio!F92+Agosto!F92+Septiembre!F92+'Octubre '!F92+Noviembre!F92+'Diciembre '!F92</f>
        <v>0</v>
      </c>
      <c r="G92" s="22">
        <f>+Enero!G92+Febrero!G92+'Marzo '!G92+'Abril '!G92+'Mayo '!G92+Junio!G92+Julio!G92+Agosto!G92+Septiembre!G92+'Octubre '!G92+Noviembre!G92+'Diciembre '!G92</f>
        <v>0</v>
      </c>
      <c r="H92" s="22">
        <f>+Enero!H92+Febrero!H92+'Marzo '!H92+'Abril '!H92+'Mayo '!H92+Junio!H92+Julio!H92+Agosto!H92+Septiembre!H92+'Octubre '!H92+Noviembre!H92+'Diciembre '!H92</f>
        <v>19</v>
      </c>
      <c r="I92" s="22">
        <f>+Enero!I92+Febrero!I92+'Marzo '!I92+'Abril '!I92+'Mayo '!I92+Junio!I92+Julio!I92+Agosto!I92+Septiembre!I92+'Octubre '!I92+Noviembre!I92+'Diciembre '!I92</f>
        <v>34</v>
      </c>
      <c r="J92" s="22">
        <f>+Enero!J92+Febrero!J92+'Marzo '!J92+'Abril '!J92+'Mayo '!J92+Junio!J92+Julio!J92+Agosto!J92+Septiembre!J92+'Octubre '!J92+Noviembre!J92+'Diciembre '!J92</f>
        <v>22</v>
      </c>
      <c r="K92" s="22">
        <f>+Enero!K92+Febrero!K92+'Marzo '!K92+'Abril '!K92+'Mayo '!K92+Junio!K92+Julio!K92+Agosto!K92+Septiembre!K92+'Octubre '!K92+Noviembre!K92+'Diciembre '!K92</f>
        <v>0</v>
      </c>
      <c r="L92" s="22">
        <f>+Enero!L92+Febrero!L92+'Marzo '!L92+'Abril '!L92+'Mayo '!L92+Junio!L92+Julio!L92+Agosto!L92+Septiembre!L92+'Octubre '!L92+Noviembre!L92+'Diciembre '!L92</f>
        <v>0</v>
      </c>
      <c r="M92" s="22">
        <f>+Enero!M92+Febrero!M92+'Marzo '!M92+'Abril '!M92+'Mayo '!M92+Junio!M92+Julio!M92+Agosto!M92+Septiembre!M92+'Octubre '!M92+Noviembre!M92+'Diciembre '!M92</f>
        <v>0</v>
      </c>
      <c r="N92" s="22">
        <f>+Enero!N92+Febrero!N92+'Marzo '!N92+'Abril '!N92+'Mayo '!N92+Junio!N92+Julio!N92+Agosto!N92+Septiembre!N92+'Octubre '!N92+Noviembre!N92+'Diciembre '!N92</f>
        <v>75</v>
      </c>
      <c r="O92" s="22">
        <f>+Enero!O92+Febrero!O92+'Marzo '!O92+'Abril '!O92+'Mayo '!O92+Junio!O92+Julio!O92+Agosto!O92+Septiembre!O92+'Octubre '!O92+Noviembre!O92+'Diciembre '!O92</f>
        <v>0</v>
      </c>
      <c r="P92" s="22">
        <f>+Enero!P92+Febrero!P92+'Marzo '!P92+'Abril '!P92+'Mayo '!P92+Junio!P92+Julio!P92+Agosto!P92+Septiembre!P92+'Octubre '!P92+Noviembre!P92+'Diciembre '!P92</f>
        <v>0</v>
      </c>
      <c r="Q92" s="22">
        <f>+Enero!Q92+Febrero!Q92+'Marzo '!Q92+'Abril '!Q92+'Mayo '!Q92+Junio!Q92+Julio!Q92+Agosto!Q92+Septiembre!Q92+'Octubre '!Q92+Noviembre!Q92+'Diciembre '!Q92</f>
        <v>40</v>
      </c>
      <c r="R92" s="22">
        <f>+Enero!R92+Febrero!R92+'Marzo '!R92+'Abril '!R92+'Mayo '!R92+Junio!R92+Julio!R92+Agosto!R92+Septiembre!R92+'Octubre '!R92+Noviembre!R92+'Diciembre '!R92</f>
        <v>35</v>
      </c>
      <c r="S92" s="22">
        <f>+Enero!S92+Febrero!S92+'Marzo '!S92+'Abril '!S92+'Mayo '!S92+Junio!S92+Julio!S92+Agosto!S92+Septiembre!S92+'Octubre '!S92+Noviembre!S92+'Diciembre '!S92</f>
        <v>0</v>
      </c>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19" t="s">
        <v>120</v>
      </c>
      <c r="B93" s="620"/>
      <c r="C93" s="621"/>
      <c r="D93" s="32">
        <f>+SUM(E93:K93)</f>
        <v>0</v>
      </c>
      <c r="E93" s="22">
        <f>+Enero!E93+Febrero!E93+'Marzo '!E93+'Abril '!E93+'Mayo '!E93+Junio!E93+Julio!E93+Agosto!E93+Septiembre!E93+'Octubre '!E93+Noviembre!E93+'Diciembre '!E93</f>
        <v>0</v>
      </c>
      <c r="F93" s="22">
        <f>+Enero!F93+Febrero!F93+'Marzo '!F93+'Abril '!F93+'Mayo '!F93+Junio!F93+Julio!F93+Agosto!F93+Septiembre!F93+'Octubre '!F93+Noviembre!F93+'Diciembre '!F93</f>
        <v>0</v>
      </c>
      <c r="G93" s="22">
        <f>+Enero!G93+Febrero!G93+'Marzo '!G93+'Abril '!G93+'Mayo '!G93+Junio!G93+Julio!G93+Agosto!G93+Septiembre!G93+'Octubre '!G93+Noviembre!G93+'Diciembre '!G93</f>
        <v>0</v>
      </c>
      <c r="H93" s="22">
        <f>+Enero!H93+Febrero!H93+'Marzo '!H93+'Abril '!H93+'Mayo '!H93+Junio!H93+Julio!H93+Agosto!H93+Septiembre!H93+'Octubre '!H93+Noviembre!H93+'Diciembre '!H93</f>
        <v>0</v>
      </c>
      <c r="I93" s="22">
        <f>+Enero!I93+Febrero!I93+'Marzo '!I93+'Abril '!I93+'Mayo '!I93+Junio!I93+Julio!I93+Agosto!I93+Septiembre!I93+'Octubre '!I93+Noviembre!I93+'Diciembre '!I93</f>
        <v>0</v>
      </c>
      <c r="J93" s="22">
        <f>+Enero!J93+Febrero!J93+'Marzo '!J93+'Abril '!J93+'Mayo '!J93+Junio!J93+Julio!J93+Agosto!J93+Septiembre!J93+'Octubre '!J93+Noviembre!J93+'Diciembre '!J93</f>
        <v>0</v>
      </c>
      <c r="K93" s="22">
        <f>+Enero!K93+Febrero!K93+'Marzo '!K93+'Abril '!K93+'Mayo '!K93+Junio!K93+Julio!K93+Agosto!K93+Septiembre!K93+'Octubre '!K93+Noviembre!K93+'Diciembre '!K93</f>
        <v>0</v>
      </c>
      <c r="L93" s="22">
        <f>+Enero!L93+Febrero!L93+'Marzo '!L93+'Abril '!L93+'Mayo '!L93+Junio!L93+Julio!L93+Agosto!L93+Septiembre!L93+'Octubre '!L93+Noviembre!L93+'Diciembre '!L93</f>
        <v>0</v>
      </c>
      <c r="M93" s="22">
        <f>+Enero!M93+Febrero!M93+'Marzo '!M93+'Abril '!M93+'Mayo '!M93+Junio!M93+Julio!M93+Agosto!M93+Septiembre!M93+'Octubre '!M93+Noviembre!M93+'Diciembre '!M93</f>
        <v>0</v>
      </c>
      <c r="N93" s="22">
        <f>+Enero!N93+Febrero!N93+'Marzo '!N93+'Abril '!N93+'Mayo '!N93+Junio!N93+Julio!N93+Agosto!N93+Septiembre!N93+'Octubre '!N93+Noviembre!N93+'Diciembre '!N93</f>
        <v>0</v>
      </c>
      <c r="O93" s="22">
        <f>+Enero!O93+Febrero!O93+'Marzo '!O93+'Abril '!O93+'Mayo '!O93+Junio!O93+Julio!O93+Agosto!O93+Septiembre!O93+'Octubre '!O93+Noviembre!O93+'Diciembre '!O93</f>
        <v>0</v>
      </c>
      <c r="P93" s="22">
        <f>+Enero!P93+Febrero!P93+'Marzo '!P93+'Abril '!P93+'Mayo '!P93+Junio!P93+Julio!P93+Agosto!P93+Septiembre!P93+'Octubre '!P93+Noviembre!P93+'Diciembre '!P93</f>
        <v>0</v>
      </c>
      <c r="Q93" s="22">
        <f>+Enero!Q93+Febrero!Q93+'Marzo '!Q93+'Abril '!Q93+'Mayo '!Q93+Junio!Q93+Julio!Q93+Agosto!Q93+Septiembre!Q93+'Octubre '!Q93+Noviembre!Q93+'Diciembre '!Q93</f>
        <v>0</v>
      </c>
      <c r="R93" s="22">
        <f>+Enero!R93+Febrero!R93+'Marzo '!R93+'Abril '!R93+'Mayo '!R93+Junio!R93+Julio!R93+Agosto!R93+Septiembre!R93+'Octubre '!R93+Noviembre!R93+'Diciembre '!R93</f>
        <v>0</v>
      </c>
      <c r="S93" s="22">
        <f>+Enero!S93+Febrero!S93+'Marzo '!S93+'Abril '!S93+'Mayo '!S93+Junio!S93+Julio!S93+Agosto!S93+Septiembre!S93+'Octubre '!S93+Noviembre!S93+'Diciembre '!S93</f>
        <v>0</v>
      </c>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2" t="s">
        <v>121</v>
      </c>
      <c r="B94" s="622"/>
      <c r="C94" s="622"/>
      <c r="D94" s="32">
        <f>+SUM(H94:M94)</f>
        <v>62</v>
      </c>
      <c r="E94" s="22">
        <f>+Enero!E94+Febrero!E94+'Marzo '!E94+'Abril '!E94+'Mayo '!E94+Junio!E94+Julio!E94+Agosto!E94+Septiembre!E94+'Octubre '!E94+Noviembre!E94+'Diciembre '!E94</f>
        <v>0</v>
      </c>
      <c r="F94" s="22">
        <f>+Enero!F94+Febrero!F94+'Marzo '!F94+'Abril '!F94+'Mayo '!F94+Junio!F94+Julio!F94+Agosto!F94+Septiembre!F94+'Octubre '!F94+Noviembre!F94+'Diciembre '!F94</f>
        <v>0</v>
      </c>
      <c r="G94" s="22">
        <f>+Enero!G94+Febrero!G94+'Marzo '!G94+'Abril '!G94+'Mayo '!G94+Junio!G94+Julio!G94+Agosto!G94+Septiembre!G94+'Octubre '!G94+Noviembre!G94+'Diciembre '!G94</f>
        <v>0</v>
      </c>
      <c r="H94" s="22">
        <f>+Enero!H94+Febrero!H94+'Marzo '!H94+'Abril '!H94+'Mayo '!H94+Junio!H94+Julio!H94+Agosto!H94+Septiembre!H94+'Octubre '!H94+Noviembre!H94+'Diciembre '!H94</f>
        <v>0</v>
      </c>
      <c r="I94" s="22">
        <f>+Enero!I94+Febrero!I94+'Marzo '!I94+'Abril '!I94+'Mayo '!I94+Junio!I94+Julio!I94+Agosto!I94+Septiembre!I94+'Octubre '!I94+Noviembre!I94+'Diciembre '!I94</f>
        <v>0</v>
      </c>
      <c r="J94" s="22">
        <f>+Enero!J94+Febrero!J94+'Marzo '!J94+'Abril '!J94+'Mayo '!J94+Junio!J94+Julio!J94+Agosto!J94+Septiembre!J94+'Octubre '!J94+Noviembre!J94+'Diciembre '!J94</f>
        <v>0</v>
      </c>
      <c r="K94" s="22">
        <f>+Enero!K94+Febrero!K94+'Marzo '!K94+'Abril '!K94+'Mayo '!K94+Junio!K94+Julio!K94+Agosto!K94+Septiembre!K94+'Octubre '!K94+Noviembre!K94+'Diciembre '!K94</f>
        <v>18</v>
      </c>
      <c r="L94" s="22">
        <f>+Enero!L94+Febrero!L94+'Marzo '!L94+'Abril '!L94+'Mayo '!L94+Junio!L94+Julio!L94+Agosto!L94+Septiembre!L94+'Octubre '!L94+Noviembre!L94+'Diciembre '!L94</f>
        <v>32</v>
      </c>
      <c r="M94" s="22">
        <f>+Enero!M94+Febrero!M94+'Marzo '!M94+'Abril '!M94+'Mayo '!M94+Junio!M94+Julio!M94+Agosto!M94+Septiembre!M94+'Octubre '!M94+Noviembre!M94+'Diciembre '!M94</f>
        <v>12</v>
      </c>
      <c r="N94" s="22">
        <f>+Enero!N94+Febrero!N94+'Marzo '!N94+'Abril '!N94+'Mayo '!N94+Junio!N94+Julio!N94+Agosto!N94+Septiembre!N94+'Octubre '!N94+Noviembre!N94+'Diciembre '!N94</f>
        <v>62</v>
      </c>
      <c r="O94" s="22">
        <f>+Enero!O94+Febrero!O94+'Marzo '!O94+'Abril '!O94+'Mayo '!O94+Junio!O94+Julio!O94+Agosto!O94+Septiembre!O94+'Octubre '!O94+Noviembre!O94+'Diciembre '!O94</f>
        <v>0</v>
      </c>
      <c r="P94" s="22">
        <f>+Enero!P94+Febrero!P94+'Marzo '!P94+'Abril '!P94+'Mayo '!P94+Junio!P94+Julio!P94+Agosto!P94+Septiembre!P94+'Octubre '!P94+Noviembre!P94+'Diciembre '!P94</f>
        <v>0</v>
      </c>
      <c r="Q94" s="22">
        <f>+Enero!Q94+Febrero!Q94+'Marzo '!Q94+'Abril '!Q94+'Mayo '!Q94+Junio!Q94+Julio!Q94+Agosto!Q94+Septiembre!Q94+'Octubre '!Q94+Noviembre!Q94+'Diciembre '!Q94</f>
        <v>0</v>
      </c>
      <c r="R94" s="22">
        <f>+Enero!R94+Febrero!R94+'Marzo '!R94+'Abril '!R94+'Mayo '!R94+Junio!R94+Julio!R94+Agosto!R94+Septiembre!R94+'Octubre '!R94+Noviembre!R94+'Diciembre '!R94</f>
        <v>0</v>
      </c>
      <c r="S94" s="22">
        <f>+Enero!S94+Febrero!S94+'Marzo '!S94+'Abril '!S94+'Mayo '!S94+Junio!S94+Julio!S94+Agosto!S94+Septiembre!S94+'Octubre '!S94+Noviembre!S94+'Diciembre '!S94</f>
        <v>0</v>
      </c>
      <c r="T94" s="91" t="str">
        <f t="shared" si="36"/>
        <v xml:space="preserve">   </v>
      </c>
      <c r="BA94" s="62" t="str">
        <f t="shared" si="30"/>
        <v/>
      </c>
      <c r="BB94" s="62" t="str">
        <f t="shared" si="31"/>
        <v/>
      </c>
      <c r="BC94" s="30" t="str">
        <f t="shared" si="32"/>
        <v/>
      </c>
      <c r="BD94" s="30" t="str">
        <f t="shared" si="37"/>
        <v/>
      </c>
      <c r="BE94" s="53">
        <f t="shared" si="33"/>
        <v>0</v>
      </c>
      <c r="BF94" s="53">
        <f t="shared" si="34"/>
        <v>0</v>
      </c>
      <c r="BG94" s="53">
        <f t="shared" si="35"/>
        <v>0</v>
      </c>
      <c r="BH94" s="53">
        <f t="shared" si="38"/>
        <v>0</v>
      </c>
    </row>
    <row r="95" spans="1:60" ht="15.75" customHeight="1" x14ac:dyDescent="0.15">
      <c r="A95" s="619" t="s">
        <v>122</v>
      </c>
      <c r="B95" s="620"/>
      <c r="C95" s="621"/>
      <c r="D95" s="32">
        <f>+SUM(H95:M95)</f>
        <v>0</v>
      </c>
      <c r="E95" s="22">
        <f>+Enero!E95+Febrero!E95+'Marzo '!E95+'Abril '!E95+'Mayo '!E95+Junio!E95+Julio!E95+Agosto!E95+Septiembre!E95+'Octubre '!E95+Noviembre!E95+'Diciembre '!E95</f>
        <v>0</v>
      </c>
      <c r="F95" s="22">
        <f>+Enero!F95+Febrero!F95+'Marzo '!F95+'Abril '!F95+'Mayo '!F95+Junio!F95+Julio!F95+Agosto!F95+Septiembre!F95+'Octubre '!F95+Noviembre!F95+'Diciembre '!F95</f>
        <v>0</v>
      </c>
      <c r="G95" s="22">
        <f>+Enero!G95+Febrero!G95+'Marzo '!G95+'Abril '!G95+'Mayo '!G95+Junio!G95+Julio!G95+Agosto!G95+Septiembre!G95+'Octubre '!G95+Noviembre!G95+'Diciembre '!G95</f>
        <v>0</v>
      </c>
      <c r="H95" s="22">
        <f>+Enero!H95+Febrero!H95+'Marzo '!H95+'Abril '!H95+'Mayo '!H95+Junio!H95+Julio!H95+Agosto!H95+Septiembre!H95+'Octubre '!H95+Noviembre!H95+'Diciembre '!H95</f>
        <v>0</v>
      </c>
      <c r="I95" s="22">
        <f>+Enero!I95+Febrero!I95+'Marzo '!I95+'Abril '!I95+'Mayo '!I95+Junio!I95+Julio!I95+Agosto!I95+Septiembre!I95+'Octubre '!I95+Noviembre!I95+'Diciembre '!I95</f>
        <v>0</v>
      </c>
      <c r="J95" s="22">
        <f>+Enero!J95+Febrero!J95+'Marzo '!J95+'Abril '!J95+'Mayo '!J95+Junio!J95+Julio!J95+Agosto!J95+Septiembre!J95+'Octubre '!J95+Noviembre!J95+'Diciembre '!J95</f>
        <v>0</v>
      </c>
      <c r="K95" s="22">
        <f>+Enero!K95+Febrero!K95+'Marzo '!K95+'Abril '!K95+'Mayo '!K95+Junio!K95+Julio!K95+Agosto!K95+Septiembre!K95+'Octubre '!K95+Noviembre!K95+'Diciembre '!K95</f>
        <v>0</v>
      </c>
      <c r="L95" s="22">
        <f>+Enero!L95+Febrero!L95+'Marzo '!L95+'Abril '!L95+'Mayo '!L95+Junio!L95+Julio!L95+Agosto!L95+Septiembre!L95+'Octubre '!L95+Noviembre!L95+'Diciembre '!L95</f>
        <v>0</v>
      </c>
      <c r="M95" s="22">
        <f>+Enero!M95+Febrero!M95+'Marzo '!M95+'Abril '!M95+'Mayo '!M95+Junio!M95+Julio!M95+Agosto!M95+Septiembre!M95+'Octubre '!M95+Noviembre!M95+'Diciembre '!M95</f>
        <v>0</v>
      </c>
      <c r="N95" s="22">
        <f>+Enero!N95+Febrero!N95+'Marzo '!N95+'Abril '!N95+'Mayo '!N95+Junio!N95+Julio!N95+Agosto!N95+Septiembre!N95+'Octubre '!N95+Noviembre!N95+'Diciembre '!N95</f>
        <v>0</v>
      </c>
      <c r="O95" s="22">
        <f>+Enero!O95+Febrero!O95+'Marzo '!O95+'Abril '!O95+'Mayo '!O95+Junio!O95+Julio!O95+Agosto!O95+Septiembre!O95+'Octubre '!O95+Noviembre!O95+'Diciembre '!O95</f>
        <v>0</v>
      </c>
      <c r="P95" s="22">
        <f>+Enero!P95+Febrero!P95+'Marzo '!P95+'Abril '!P95+'Mayo '!P95+Junio!P95+Julio!P95+Agosto!P95+Septiembre!P95+'Octubre '!P95+Noviembre!P95+'Diciembre '!P95</f>
        <v>0</v>
      </c>
      <c r="Q95" s="22">
        <f>+Enero!Q95+Febrero!Q95+'Marzo '!Q95+'Abril '!Q95+'Mayo '!Q95+Junio!Q95+Julio!Q95+Agosto!Q95+Septiembre!Q95+'Octubre '!Q95+Noviembre!Q95+'Diciembre '!Q95</f>
        <v>0</v>
      </c>
      <c r="R95" s="22">
        <f>+Enero!R95+Febrero!R95+'Marzo '!R95+'Abril '!R95+'Mayo '!R95+Junio!R95+Julio!R95+Agosto!R95+Septiembre!R95+'Octubre '!R95+Noviembre!R95+'Diciembre '!R95</f>
        <v>0</v>
      </c>
      <c r="S95" s="22">
        <f>+Enero!S95+Febrero!S95+'Marzo '!S95+'Abril '!S95+'Mayo '!S95+Junio!S95+Julio!S95+Agosto!S95+Septiembre!S95+'Octubre '!S95+Noviembre!S95+'Diciembre '!S95</f>
        <v>0</v>
      </c>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19" t="s">
        <v>123</v>
      </c>
      <c r="B96" s="620"/>
      <c r="C96" s="621"/>
      <c r="D96" s="32">
        <f>+SUM(J96:M96)</f>
        <v>290</v>
      </c>
      <c r="E96" s="22">
        <f>+Enero!E96+Febrero!E96+'Marzo '!E96+'Abril '!E96+'Mayo '!E96+Junio!E96+Julio!E96+Agosto!E96+Septiembre!E96+'Octubre '!E96+Noviembre!E96+'Diciembre '!E96</f>
        <v>0</v>
      </c>
      <c r="F96" s="22">
        <f>+Enero!F96+Febrero!F96+'Marzo '!F96+'Abril '!F96+'Mayo '!F96+Junio!F96+Julio!F96+Agosto!F96+Septiembre!F96+'Octubre '!F96+Noviembre!F96+'Diciembre '!F96</f>
        <v>0</v>
      </c>
      <c r="G96" s="22">
        <f>+Enero!G96+Febrero!G96+'Marzo '!G96+'Abril '!G96+'Mayo '!G96+Junio!G96+Julio!G96+Agosto!G96+Septiembre!G96+'Octubre '!G96+Noviembre!G96+'Diciembre '!G96</f>
        <v>0</v>
      </c>
      <c r="H96" s="22">
        <f>+Enero!H96+Febrero!H96+'Marzo '!H96+'Abril '!H96+'Mayo '!H96+Junio!H96+Julio!H96+Agosto!H96+Septiembre!H96+'Octubre '!H96+Noviembre!H96+'Diciembre '!H96</f>
        <v>0</v>
      </c>
      <c r="I96" s="22">
        <f>+Enero!I96+Febrero!I96+'Marzo '!I96+'Abril '!I96+'Mayo '!I96+Junio!I96+Julio!I96+Agosto!I96+Septiembre!I96+'Octubre '!I96+Noviembre!I96+'Diciembre '!I96</f>
        <v>0</v>
      </c>
      <c r="J96" s="22">
        <f>+Enero!J96+Febrero!J96+'Marzo '!J96+'Abril '!J96+'Mayo '!J96+Junio!J96+Julio!J96+Agosto!J96+Septiembre!J96+'Octubre '!J96+Noviembre!J96+'Diciembre '!J96</f>
        <v>1</v>
      </c>
      <c r="K96" s="22">
        <f>+Enero!K96+Febrero!K96+'Marzo '!K96+'Abril '!K96+'Mayo '!K96+Junio!K96+Julio!K96+Agosto!K96+Septiembre!K96+'Octubre '!K96+Noviembre!K96+'Diciembre '!K96</f>
        <v>63</v>
      </c>
      <c r="L96" s="22">
        <f>+Enero!L96+Febrero!L96+'Marzo '!L96+'Abril '!L96+'Mayo '!L96+Junio!L96+Julio!L96+Agosto!L96+Septiembre!L96+'Octubre '!L96+Noviembre!L96+'Diciembre '!L96</f>
        <v>122</v>
      </c>
      <c r="M96" s="22">
        <f>+Enero!M96+Febrero!M96+'Marzo '!M96+'Abril '!M96+'Mayo '!M96+Junio!M96+Julio!M96+Agosto!M96+Septiembre!M96+'Octubre '!M96+Noviembre!M96+'Diciembre '!M96</f>
        <v>104</v>
      </c>
      <c r="N96" s="22">
        <f>+Enero!N96+Febrero!N96+'Marzo '!N96+'Abril '!N96+'Mayo '!N96+Junio!N96+Julio!N96+Agosto!N96+Septiembre!N96+'Octubre '!N96+Noviembre!N96+'Diciembre '!N96</f>
        <v>290</v>
      </c>
      <c r="O96" s="22">
        <f>+Enero!O96+Febrero!O96+'Marzo '!O96+'Abril '!O96+'Mayo '!O96+Junio!O96+Julio!O96+Agosto!O96+Septiembre!O96+'Octubre '!O96+Noviembre!O96+'Diciembre '!O96</f>
        <v>0</v>
      </c>
      <c r="P96" s="22">
        <f>+Enero!P96+Febrero!P96+'Marzo '!P96+'Abril '!P96+'Mayo '!P96+Junio!P96+Julio!P96+Agosto!P96+Septiembre!P96+'Octubre '!P96+Noviembre!P96+'Diciembre '!P96</f>
        <v>0</v>
      </c>
      <c r="Q96" s="22">
        <f>+Enero!Q96+Febrero!Q96+'Marzo '!Q96+'Abril '!Q96+'Mayo '!Q96+Junio!Q96+Julio!Q96+Agosto!Q96+Septiembre!Q96+'Octubre '!Q96+Noviembre!Q96+'Diciembre '!Q96</f>
        <v>0</v>
      </c>
      <c r="R96" s="22">
        <f>+Enero!R96+Febrero!R96+'Marzo '!R96+'Abril '!R96+'Mayo '!R96+Junio!R96+Julio!R96+Agosto!R96+Septiembre!R96+'Octubre '!R96+Noviembre!R96+'Diciembre '!R96</f>
        <v>1</v>
      </c>
      <c r="S96" s="22">
        <f>+Enero!S96+Febrero!S96+'Marzo '!S96+'Abril '!S96+'Mayo '!S96+Junio!S96+Julio!S96+Agosto!S96+Septiembre!S96+'Octubre '!S96+Noviembre!S96+'Diciembre '!S96</f>
        <v>0</v>
      </c>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19" t="s">
        <v>124</v>
      </c>
      <c r="B97" s="620"/>
      <c r="C97" s="621"/>
      <c r="D97" s="32">
        <f>+SUM(J97:M97)</f>
        <v>0</v>
      </c>
      <c r="E97" s="22">
        <f>+Enero!E97+Febrero!E97+'Marzo '!E97+'Abril '!E97+'Mayo '!E97+Junio!E97+Julio!E97+Agosto!E97+Septiembre!E97+'Octubre '!E97+Noviembre!E97+'Diciembre '!E97</f>
        <v>0</v>
      </c>
      <c r="F97" s="22">
        <f>+Enero!F97+Febrero!F97+'Marzo '!F97+'Abril '!F97+'Mayo '!F97+Junio!F97+Julio!F97+Agosto!F97+Septiembre!F97+'Octubre '!F97+Noviembre!F97+'Diciembre '!F97</f>
        <v>0</v>
      </c>
      <c r="G97" s="22">
        <f>+Enero!G97+Febrero!G97+'Marzo '!G97+'Abril '!G97+'Mayo '!G97+Junio!G97+Julio!G97+Agosto!G97+Septiembre!G97+'Octubre '!G97+Noviembre!G97+'Diciembre '!G97</f>
        <v>0</v>
      </c>
      <c r="H97" s="22">
        <f>+Enero!H97+Febrero!H97+'Marzo '!H97+'Abril '!H97+'Mayo '!H97+Junio!H97+Julio!H97+Agosto!H97+Septiembre!H97+'Octubre '!H97+Noviembre!H97+'Diciembre '!H97</f>
        <v>0</v>
      </c>
      <c r="I97" s="22">
        <f>+Enero!I97+Febrero!I97+'Marzo '!I97+'Abril '!I97+'Mayo '!I97+Junio!I97+Julio!I97+Agosto!I97+Septiembre!I97+'Octubre '!I97+Noviembre!I97+'Diciembre '!I97</f>
        <v>0</v>
      </c>
      <c r="J97" s="22">
        <f>+Enero!J97+Febrero!J97+'Marzo '!J97+'Abril '!J97+'Mayo '!J97+Junio!J97+Julio!J97+Agosto!J97+Septiembre!J97+'Octubre '!J97+Noviembre!J97+'Diciembre '!J97</f>
        <v>0</v>
      </c>
      <c r="K97" s="22">
        <f>+Enero!K97+Febrero!K97+'Marzo '!K97+'Abril '!K97+'Mayo '!K97+Junio!K97+Julio!K97+Agosto!K97+Septiembre!K97+'Octubre '!K97+Noviembre!K97+'Diciembre '!K97</f>
        <v>0</v>
      </c>
      <c r="L97" s="22">
        <f>+Enero!L97+Febrero!L97+'Marzo '!L97+'Abril '!L97+'Mayo '!L97+Junio!L97+Julio!L97+Agosto!L97+Septiembre!L97+'Octubre '!L97+Noviembre!L97+'Diciembre '!L97</f>
        <v>0</v>
      </c>
      <c r="M97" s="22">
        <f>+Enero!M97+Febrero!M97+'Marzo '!M97+'Abril '!M97+'Mayo '!M97+Junio!M97+Julio!M97+Agosto!M97+Septiembre!M97+'Octubre '!M97+Noviembre!M97+'Diciembre '!M97</f>
        <v>0</v>
      </c>
      <c r="N97" s="22">
        <f>+Enero!N97+Febrero!N97+'Marzo '!N97+'Abril '!N97+'Mayo '!N97+Junio!N97+Julio!N97+Agosto!N97+Septiembre!N97+'Octubre '!N97+Noviembre!N97+'Diciembre '!N97</f>
        <v>0</v>
      </c>
      <c r="O97" s="22">
        <f>+Enero!O97+Febrero!O97+'Marzo '!O97+'Abril '!O97+'Mayo '!O97+Junio!O97+Julio!O97+Agosto!O97+Septiembre!O97+'Octubre '!O97+Noviembre!O97+'Diciembre '!O97</f>
        <v>0</v>
      </c>
      <c r="P97" s="22">
        <f>+Enero!P97+Febrero!P97+'Marzo '!P97+'Abril '!P97+'Mayo '!P97+Junio!P97+Julio!P97+Agosto!P97+Septiembre!P97+'Octubre '!P97+Noviembre!P97+'Diciembre '!P97</f>
        <v>0</v>
      </c>
      <c r="Q97" s="22">
        <f>+Enero!Q97+Febrero!Q97+'Marzo '!Q97+'Abril '!Q97+'Mayo '!Q97+Junio!Q97+Julio!Q97+Agosto!Q97+Septiembre!Q97+'Octubre '!Q97+Noviembre!Q97+'Diciembre '!Q97</f>
        <v>0</v>
      </c>
      <c r="R97" s="22">
        <f>+Enero!R97+Febrero!R97+'Marzo '!R97+'Abril '!R97+'Mayo '!R97+Junio!R97+Julio!R97+Agosto!R97+Septiembre!R97+'Octubre '!R97+Noviembre!R97+'Diciembre '!R97</f>
        <v>0</v>
      </c>
      <c r="S97" s="22">
        <f>+Enero!S97+Febrero!S97+'Marzo '!S97+'Abril '!S97+'Mayo '!S97+Junio!S97+Julio!S97+Agosto!S97+Septiembre!S97+'Octubre '!S97+Noviembre!S97+'Diciembre '!S97</f>
        <v>0</v>
      </c>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19" t="s">
        <v>125</v>
      </c>
      <c r="B98" s="620"/>
      <c r="C98" s="621"/>
      <c r="D98" s="32">
        <f>+SUM(J98:M98)</f>
        <v>78</v>
      </c>
      <c r="E98" s="22">
        <f>+Enero!E98+Febrero!E98+'Marzo '!E98+'Abril '!E98+'Mayo '!E98+Junio!E98+Julio!E98+Agosto!E98+Septiembre!E98+'Octubre '!E98+Noviembre!E98+'Diciembre '!E98</f>
        <v>0</v>
      </c>
      <c r="F98" s="22">
        <f>+Enero!F98+Febrero!F98+'Marzo '!F98+'Abril '!F98+'Mayo '!F98+Junio!F98+Julio!F98+Agosto!F98+Septiembre!F98+'Octubre '!F98+Noviembre!F98+'Diciembre '!F98</f>
        <v>0</v>
      </c>
      <c r="G98" s="22">
        <f>+Enero!G98+Febrero!G98+'Marzo '!G98+'Abril '!G98+'Mayo '!G98+Junio!G98+Julio!G98+Agosto!G98+Septiembre!G98+'Octubre '!G98+Noviembre!G98+'Diciembre '!G98</f>
        <v>0</v>
      </c>
      <c r="H98" s="22">
        <f>+Enero!H98+Febrero!H98+'Marzo '!H98+'Abril '!H98+'Mayo '!H98+Junio!H98+Julio!H98+Agosto!H98+Septiembre!H98+'Octubre '!H98+Noviembre!H98+'Diciembre '!H98</f>
        <v>0</v>
      </c>
      <c r="I98" s="22">
        <f>+Enero!I98+Febrero!I98+'Marzo '!I98+'Abril '!I98+'Mayo '!I98+Junio!I98+Julio!I98+Agosto!I98+Septiembre!I98+'Octubre '!I98+Noviembre!I98+'Diciembre '!I98</f>
        <v>0</v>
      </c>
      <c r="J98" s="22">
        <f>+Enero!J98+Febrero!J98+'Marzo '!J98+'Abril '!J98+'Mayo '!J98+Junio!J98+Julio!J98+Agosto!J98+Septiembre!J98+'Octubre '!J98+Noviembre!J98+'Diciembre '!J98</f>
        <v>4</v>
      </c>
      <c r="K98" s="22">
        <f>+Enero!K98+Febrero!K98+'Marzo '!K98+'Abril '!K98+'Mayo '!K98+Junio!K98+Julio!K98+Agosto!K98+Septiembre!K98+'Octubre '!K98+Noviembre!K98+'Diciembre '!K98</f>
        <v>36</v>
      </c>
      <c r="L98" s="22">
        <f>+Enero!L98+Febrero!L98+'Marzo '!L98+'Abril '!L98+'Mayo '!L98+Junio!L98+Julio!L98+Agosto!L98+Septiembre!L98+'Octubre '!L98+Noviembre!L98+'Diciembre '!L98</f>
        <v>34</v>
      </c>
      <c r="M98" s="22">
        <f>+Enero!M98+Febrero!M98+'Marzo '!M98+'Abril '!M98+'Mayo '!M98+Junio!M98+Julio!M98+Agosto!M98+Septiembre!M98+'Octubre '!M98+Noviembre!M98+'Diciembre '!M98</f>
        <v>4</v>
      </c>
      <c r="N98" s="22">
        <f>+Enero!N98+Febrero!N98+'Marzo '!N98+'Abril '!N98+'Mayo '!N98+Junio!N98+Julio!N98+Agosto!N98+Septiembre!N98+'Octubre '!N98+Noviembre!N98+'Diciembre '!N98</f>
        <v>70</v>
      </c>
      <c r="O98" s="22">
        <f>+Enero!O98+Febrero!O98+'Marzo '!O98+'Abril '!O98+'Mayo '!O98+Junio!O98+Julio!O98+Agosto!O98+Septiembre!O98+'Octubre '!O98+Noviembre!O98+'Diciembre '!O98</f>
        <v>0</v>
      </c>
      <c r="P98" s="22">
        <f>+Enero!P98+Febrero!P98+'Marzo '!P98+'Abril '!P98+'Mayo '!P98+Junio!P98+Julio!P98+Agosto!P98+Septiembre!P98+'Octubre '!P98+Noviembre!P98+'Diciembre '!P98</f>
        <v>0</v>
      </c>
      <c r="Q98" s="22">
        <f>+Enero!Q98+Febrero!Q98+'Marzo '!Q98+'Abril '!Q98+'Mayo '!Q98+Junio!Q98+Julio!Q98+Agosto!Q98+Septiembre!Q98+'Octubre '!Q98+Noviembre!Q98+'Diciembre '!Q98</f>
        <v>3</v>
      </c>
      <c r="R98" s="22">
        <f>+Enero!R98+Febrero!R98+'Marzo '!R98+'Abril '!R98+'Mayo '!R98+Junio!R98+Julio!R98+Agosto!R98+Septiembre!R98+'Octubre '!R98+Noviembre!R98+'Diciembre '!R98</f>
        <v>1</v>
      </c>
      <c r="S98" s="22">
        <f>+Enero!S98+Febrero!S98+'Marzo '!S98+'Abril '!S98+'Mayo '!S98+Junio!S98+Julio!S98+Agosto!S98+Septiembre!S98+'Octubre '!S98+Noviembre!S98+'Diciembre '!S98</f>
        <v>0</v>
      </c>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2" t="s">
        <v>126</v>
      </c>
      <c r="B99" s="622"/>
      <c r="C99" s="622"/>
      <c r="D99" s="32">
        <f t="shared" ref="D99:D105" si="40">+SUM(E99:M99)</f>
        <v>80</v>
      </c>
      <c r="E99" s="22">
        <f>+Enero!E99+Febrero!E99+'Marzo '!E99+'Abril '!E99+'Mayo '!E99+Junio!E99+Julio!E99+Agosto!E99+Septiembre!E99+'Octubre '!E99+Noviembre!E99+'Diciembre '!E99</f>
        <v>1</v>
      </c>
      <c r="F99" s="22">
        <f>+Enero!F99+Febrero!F99+'Marzo '!F99+'Abril '!F99+'Mayo '!F99+Junio!F99+Julio!F99+Agosto!F99+Septiembre!F99+'Octubre '!F99+Noviembre!F99+'Diciembre '!F99</f>
        <v>0</v>
      </c>
      <c r="G99" s="22">
        <f>+Enero!G99+Febrero!G99+'Marzo '!G99+'Abril '!G99+'Mayo '!G99+Junio!G99+Julio!G99+Agosto!G99+Septiembre!G99+'Octubre '!G99+Noviembre!G99+'Diciembre '!G99</f>
        <v>0</v>
      </c>
      <c r="H99" s="22">
        <f>+Enero!H99+Febrero!H99+'Marzo '!H99+'Abril '!H99+'Mayo '!H99+Junio!H99+Julio!H99+Agosto!H99+Septiembre!H99+'Octubre '!H99+Noviembre!H99+'Diciembre '!H99</f>
        <v>1</v>
      </c>
      <c r="I99" s="22">
        <f>+Enero!I99+Febrero!I99+'Marzo '!I99+'Abril '!I99+'Mayo '!I99+Junio!I99+Julio!I99+Agosto!I99+Septiembre!I99+'Octubre '!I99+Noviembre!I99+'Diciembre '!I99</f>
        <v>5</v>
      </c>
      <c r="J99" s="22">
        <f>+Enero!J99+Febrero!J99+'Marzo '!J99+'Abril '!J99+'Mayo '!J99+Junio!J99+Julio!J99+Agosto!J99+Septiembre!J99+'Octubre '!J99+Noviembre!J99+'Diciembre '!J99</f>
        <v>11</v>
      </c>
      <c r="K99" s="22">
        <f>+Enero!K99+Febrero!K99+'Marzo '!K99+'Abril '!K99+'Mayo '!K99+Junio!K99+Julio!K99+Agosto!K99+Septiembre!K99+'Octubre '!K99+Noviembre!K99+'Diciembre '!K99</f>
        <v>54</v>
      </c>
      <c r="L99" s="22">
        <f>+Enero!L99+Febrero!L99+'Marzo '!L99+'Abril '!L99+'Mayo '!L99+Junio!L99+Julio!L99+Agosto!L99+Septiembre!L99+'Octubre '!L99+Noviembre!L99+'Diciembre '!L99</f>
        <v>6</v>
      </c>
      <c r="M99" s="22">
        <f>+Enero!M99+Febrero!M99+'Marzo '!M99+'Abril '!M99+'Mayo '!M99+Junio!M99+Julio!M99+Agosto!M99+Septiembre!M99+'Octubre '!M99+Noviembre!M99+'Diciembre '!M99</f>
        <v>2</v>
      </c>
      <c r="N99" s="22">
        <f>+Enero!N99+Febrero!N99+'Marzo '!N99+'Abril '!N99+'Mayo '!N99+Junio!N99+Julio!N99+Agosto!N99+Septiembre!N99+'Octubre '!N99+Noviembre!N99+'Diciembre '!N99</f>
        <v>80</v>
      </c>
      <c r="O99" s="22">
        <f>+Enero!O99+Febrero!O99+'Marzo '!O99+'Abril '!O99+'Mayo '!O99+Junio!O99+Julio!O99+Agosto!O99+Septiembre!O99+'Octubre '!O99+Noviembre!O99+'Diciembre '!O99</f>
        <v>1</v>
      </c>
      <c r="P99" s="22">
        <f>+Enero!P99+Febrero!P99+'Marzo '!P99+'Abril '!P99+'Mayo '!P99+Junio!P99+Julio!P99+Agosto!P99+Septiembre!P99+'Octubre '!P99+Noviembre!P99+'Diciembre '!P99</f>
        <v>0</v>
      </c>
      <c r="Q99" s="22">
        <f>+Enero!Q99+Febrero!Q99+'Marzo '!Q99+'Abril '!Q99+'Mayo '!Q99+Junio!Q99+Julio!Q99+Agosto!Q99+Septiembre!Q99+'Octubre '!Q99+Noviembre!Q99+'Diciembre '!Q99</f>
        <v>7</v>
      </c>
      <c r="R99" s="22">
        <f>+Enero!R99+Febrero!R99+'Marzo '!R99+'Abril '!R99+'Mayo '!R99+Junio!R99+Julio!R99+Agosto!R99+Septiembre!R99+'Octubre '!R99+Noviembre!R99+'Diciembre '!R99</f>
        <v>5</v>
      </c>
      <c r="S99" s="22">
        <f>+Enero!S99+Febrero!S99+'Marzo '!S99+'Abril '!S99+'Mayo '!S99+Junio!S99+Julio!S99+Agosto!S99+Septiembre!S99+'Octubre '!S99+Noviembre!S99+'Diciembre '!S99</f>
        <v>0</v>
      </c>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2" t="s">
        <v>127</v>
      </c>
      <c r="B100" s="622"/>
      <c r="C100" s="622"/>
      <c r="D100" s="32">
        <f t="shared" si="40"/>
        <v>381</v>
      </c>
      <c r="E100" s="22">
        <f>+Enero!E100+Febrero!E100+'Marzo '!E100+'Abril '!E100+'Mayo '!E100+Junio!E100+Julio!E100+Agosto!E100+Septiembre!E100+'Octubre '!E100+Noviembre!E100+'Diciembre '!E100</f>
        <v>6</v>
      </c>
      <c r="F100" s="22">
        <f>+Enero!F100+Febrero!F100+'Marzo '!F100+'Abril '!F100+'Mayo '!F100+Junio!F100+Julio!F100+Agosto!F100+Septiembre!F100+'Octubre '!F100+Noviembre!F100+'Diciembre '!F100</f>
        <v>2</v>
      </c>
      <c r="G100" s="22">
        <f>+Enero!G100+Febrero!G100+'Marzo '!G100+'Abril '!G100+'Mayo '!G100+Junio!G100+Julio!G100+Agosto!G100+Septiembre!G100+'Octubre '!G100+Noviembre!G100+'Diciembre '!G100</f>
        <v>10</v>
      </c>
      <c r="H100" s="22">
        <f>+Enero!H100+Febrero!H100+'Marzo '!H100+'Abril '!H100+'Mayo '!H100+Junio!H100+Julio!H100+Agosto!H100+Septiembre!H100+'Octubre '!H100+Noviembre!H100+'Diciembre '!H100</f>
        <v>3</v>
      </c>
      <c r="I100" s="22">
        <f>+Enero!I100+Febrero!I100+'Marzo '!I100+'Abril '!I100+'Mayo '!I100+Junio!I100+Julio!I100+Agosto!I100+Septiembre!I100+'Octubre '!I100+Noviembre!I100+'Diciembre '!I100</f>
        <v>32</v>
      </c>
      <c r="J100" s="22">
        <f>+Enero!J100+Febrero!J100+'Marzo '!J100+'Abril '!J100+'Mayo '!J100+Junio!J100+Julio!J100+Agosto!J100+Septiembre!J100+'Octubre '!J100+Noviembre!J100+'Diciembre '!J100</f>
        <v>123</v>
      </c>
      <c r="K100" s="22">
        <f>+Enero!K100+Febrero!K100+'Marzo '!K100+'Abril '!K100+'Mayo '!K100+Junio!K100+Julio!K100+Agosto!K100+Septiembre!K100+'Octubre '!K100+Noviembre!K100+'Diciembre '!K100</f>
        <v>190</v>
      </c>
      <c r="L100" s="22">
        <f>+Enero!L100+Febrero!L100+'Marzo '!L100+'Abril '!L100+'Mayo '!L100+Junio!L100+Julio!L100+Agosto!L100+Septiembre!L100+'Octubre '!L100+Noviembre!L100+'Diciembre '!L100</f>
        <v>15</v>
      </c>
      <c r="M100" s="22">
        <f>+Enero!M100+Febrero!M100+'Marzo '!M100+'Abril '!M100+'Mayo '!M100+Junio!M100+Julio!M100+Agosto!M100+Septiembre!M100+'Octubre '!M100+Noviembre!M100+'Diciembre '!M100</f>
        <v>0</v>
      </c>
      <c r="N100" s="22">
        <f>+Enero!N100+Febrero!N100+'Marzo '!N100+'Abril '!N100+'Mayo '!N100+Junio!N100+Julio!N100+Agosto!N100+Septiembre!N100+'Octubre '!N100+Noviembre!N100+'Diciembre '!N100</f>
        <v>381</v>
      </c>
      <c r="O100" s="22">
        <f>+Enero!O100+Febrero!O100+'Marzo '!O100+'Abril '!O100+'Mayo '!O100+Junio!O100+Julio!O100+Agosto!O100+Septiembre!O100+'Octubre '!O100+Noviembre!O100+'Diciembre '!O100</f>
        <v>0</v>
      </c>
      <c r="P100" s="22">
        <f>+Enero!P100+Febrero!P100+'Marzo '!P100+'Abril '!P100+'Mayo '!P100+Junio!P100+Julio!P100+Agosto!P100+Septiembre!P100+'Octubre '!P100+Noviembre!P100+'Diciembre '!P100</f>
        <v>0</v>
      </c>
      <c r="Q100" s="22">
        <f>+Enero!Q100+Febrero!Q100+'Marzo '!Q100+'Abril '!Q100+'Mayo '!Q100+Junio!Q100+Julio!Q100+Agosto!Q100+Septiembre!Q100+'Octubre '!Q100+Noviembre!Q100+'Diciembre '!Q100</f>
        <v>34</v>
      </c>
      <c r="R100" s="22">
        <f>+Enero!R100+Febrero!R100+'Marzo '!R100+'Abril '!R100+'Mayo '!R100+Junio!R100+Julio!R100+Agosto!R100+Septiembre!R100+'Octubre '!R100+Noviembre!R100+'Diciembre '!R100</f>
        <v>52</v>
      </c>
      <c r="S100" s="22">
        <f>+Enero!S100+Febrero!S100+'Marzo '!S100+'Abril '!S100+'Mayo '!S100+Junio!S100+Julio!S100+Agosto!S100+Septiembre!S100+'Octubre '!S100+Noviembre!S100+'Diciembre '!S100</f>
        <v>1</v>
      </c>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67" t="s">
        <v>128</v>
      </c>
      <c r="B101" s="567"/>
      <c r="C101" s="567"/>
      <c r="D101" s="32">
        <f t="shared" si="40"/>
        <v>668</v>
      </c>
      <c r="E101" s="22">
        <f>+Enero!E101+Febrero!E101+'Marzo '!E101+'Abril '!E101+'Mayo '!E101+Junio!E101+Julio!E101+Agosto!E101+Septiembre!E101+'Octubre '!E101+Noviembre!E101+'Diciembre '!E101</f>
        <v>24</v>
      </c>
      <c r="F101" s="22">
        <f>+Enero!F101+Febrero!F101+'Marzo '!F101+'Abril '!F101+'Mayo '!F101+Junio!F101+Julio!F101+Agosto!F101+Septiembre!F101+'Octubre '!F101+Noviembre!F101+'Diciembre '!F101</f>
        <v>3</v>
      </c>
      <c r="G101" s="22">
        <f>+Enero!G101+Febrero!G101+'Marzo '!G101+'Abril '!G101+'Mayo '!G101+Junio!G101+Julio!G101+Agosto!G101+Septiembre!G101+'Octubre '!G101+Noviembre!G101+'Diciembre '!G101</f>
        <v>10</v>
      </c>
      <c r="H101" s="22">
        <f>+Enero!H101+Febrero!H101+'Marzo '!H101+'Abril '!H101+'Mayo '!H101+Junio!H101+Julio!H101+Agosto!H101+Septiembre!H101+'Octubre '!H101+Noviembre!H101+'Diciembre '!H101</f>
        <v>4</v>
      </c>
      <c r="I101" s="22">
        <f>+Enero!I101+Febrero!I101+'Marzo '!I101+'Abril '!I101+'Mayo '!I101+Junio!I101+Julio!I101+Agosto!I101+Septiembre!I101+'Octubre '!I101+Noviembre!I101+'Diciembre '!I101</f>
        <v>67</v>
      </c>
      <c r="J101" s="22">
        <f>+Enero!J101+Febrero!J101+'Marzo '!J101+'Abril '!J101+'Mayo '!J101+Junio!J101+Julio!J101+Agosto!J101+Septiembre!J101+'Octubre '!J101+Noviembre!J101+'Diciembre '!J101</f>
        <v>116</v>
      </c>
      <c r="K101" s="22">
        <f>+Enero!K101+Febrero!K101+'Marzo '!K101+'Abril '!K101+'Mayo '!K101+Junio!K101+Julio!K101+Agosto!K101+Septiembre!K101+'Octubre '!K101+Noviembre!K101+'Diciembre '!K101</f>
        <v>394</v>
      </c>
      <c r="L101" s="22">
        <f>+Enero!L101+Febrero!L101+'Marzo '!L101+'Abril '!L101+'Mayo '!L101+Junio!L101+Julio!L101+Agosto!L101+Septiembre!L101+'Octubre '!L101+Noviembre!L101+'Diciembre '!L101</f>
        <v>43</v>
      </c>
      <c r="M101" s="22">
        <f>+Enero!M101+Febrero!M101+'Marzo '!M101+'Abril '!M101+'Mayo '!M101+Junio!M101+Julio!M101+Agosto!M101+Septiembre!M101+'Octubre '!M101+Noviembre!M101+'Diciembre '!M101</f>
        <v>7</v>
      </c>
      <c r="N101" s="22">
        <f>+Enero!N101+Febrero!N101+'Marzo '!N101+'Abril '!N101+'Mayo '!N101+Junio!N101+Julio!N101+Agosto!N101+Septiembre!N101+'Octubre '!N101+Noviembre!N101+'Diciembre '!N101</f>
        <v>668</v>
      </c>
      <c r="O101" s="22">
        <f>+Enero!O101+Febrero!O101+'Marzo '!O101+'Abril '!O101+'Mayo '!O101+Junio!O101+Julio!O101+Agosto!O101+Septiembre!O101+'Octubre '!O101+Noviembre!O101+'Diciembre '!O101</f>
        <v>2</v>
      </c>
      <c r="P101" s="22">
        <f>+Enero!P101+Febrero!P101+'Marzo '!P101+'Abril '!P101+'Mayo '!P101+Junio!P101+Julio!P101+Agosto!P101+Septiembre!P101+'Octubre '!P101+Noviembre!P101+'Diciembre '!P101</f>
        <v>1</v>
      </c>
      <c r="Q101" s="22">
        <f>+Enero!Q101+Febrero!Q101+'Marzo '!Q101+'Abril '!Q101+'Mayo '!Q101+Junio!Q101+Julio!Q101+Agosto!Q101+Septiembre!Q101+'Octubre '!Q101+Noviembre!Q101+'Diciembre '!Q101</f>
        <v>80</v>
      </c>
      <c r="R101" s="22">
        <f>+Enero!R101+Febrero!R101+'Marzo '!R101+'Abril '!R101+'Mayo '!R101+Junio!R101+Julio!R101+Agosto!R101+Septiembre!R101+'Octubre '!R101+Noviembre!R101+'Diciembre '!R101</f>
        <v>106</v>
      </c>
      <c r="S101" s="22">
        <f>+Enero!S101+Febrero!S101+'Marzo '!S101+'Abril '!S101+'Mayo '!S101+Junio!S101+Julio!S101+Agosto!S101+Septiembre!S101+'Octubre '!S101+Noviembre!S101+'Diciembre '!S101</f>
        <v>0</v>
      </c>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67" t="s">
        <v>129</v>
      </c>
      <c r="B102" s="567"/>
      <c r="C102" s="567"/>
      <c r="D102" s="32">
        <f t="shared" si="40"/>
        <v>248</v>
      </c>
      <c r="E102" s="22">
        <f>+Enero!E102+Febrero!E102+'Marzo '!E102+'Abril '!E102+'Mayo '!E102+Junio!E102+Julio!E102+Agosto!E102+Septiembre!E102+'Octubre '!E102+Noviembre!E102+'Diciembre '!E102</f>
        <v>49</v>
      </c>
      <c r="F102" s="22">
        <f>+Enero!F102+Febrero!F102+'Marzo '!F102+'Abril '!F102+'Mayo '!F102+Junio!F102+Julio!F102+Agosto!F102+Septiembre!F102+'Octubre '!F102+Noviembre!F102+'Diciembre '!F102</f>
        <v>19</v>
      </c>
      <c r="G102" s="22">
        <f>+Enero!G102+Febrero!G102+'Marzo '!G102+'Abril '!G102+'Mayo '!G102+Junio!G102+Julio!G102+Agosto!G102+Septiembre!G102+'Octubre '!G102+Noviembre!G102+'Diciembre '!G102</f>
        <v>20</v>
      </c>
      <c r="H102" s="22">
        <f>+Enero!H102+Febrero!H102+'Marzo '!H102+'Abril '!H102+'Mayo '!H102+Junio!H102+Julio!H102+Agosto!H102+Septiembre!H102+'Octubre '!H102+Noviembre!H102+'Diciembre '!H102</f>
        <v>11</v>
      </c>
      <c r="I102" s="22">
        <f>+Enero!I102+Febrero!I102+'Marzo '!I102+'Abril '!I102+'Mayo '!I102+Junio!I102+Julio!I102+Agosto!I102+Septiembre!I102+'Octubre '!I102+Noviembre!I102+'Diciembre '!I102</f>
        <v>80</v>
      </c>
      <c r="J102" s="22">
        <f>+Enero!J102+Febrero!J102+'Marzo '!J102+'Abril '!J102+'Mayo '!J102+Junio!J102+Julio!J102+Agosto!J102+Septiembre!J102+'Octubre '!J102+Noviembre!J102+'Diciembre '!J102</f>
        <v>20</v>
      </c>
      <c r="K102" s="22">
        <f>+Enero!K102+Febrero!K102+'Marzo '!K102+'Abril '!K102+'Mayo '!K102+Junio!K102+Julio!K102+Agosto!K102+Septiembre!K102+'Octubre '!K102+Noviembre!K102+'Diciembre '!K102</f>
        <v>46</v>
      </c>
      <c r="L102" s="22">
        <f>+Enero!L102+Febrero!L102+'Marzo '!L102+'Abril '!L102+'Mayo '!L102+Junio!L102+Julio!L102+Agosto!L102+Septiembre!L102+'Octubre '!L102+Noviembre!L102+'Diciembre '!L102</f>
        <v>2</v>
      </c>
      <c r="M102" s="22">
        <f>+Enero!M102+Febrero!M102+'Marzo '!M102+'Abril '!M102+'Mayo '!M102+Junio!M102+Julio!M102+Agosto!M102+Septiembre!M102+'Octubre '!M102+Noviembre!M102+'Diciembre '!M102</f>
        <v>1</v>
      </c>
      <c r="N102" s="22">
        <f>+Enero!N102+Febrero!N102+'Marzo '!N102+'Abril '!N102+'Mayo '!N102+Junio!N102+Julio!N102+Agosto!N102+Septiembre!N102+'Octubre '!N102+Noviembre!N102+'Diciembre '!N102</f>
        <v>248</v>
      </c>
      <c r="O102" s="22">
        <f>+Enero!O102+Febrero!O102+'Marzo '!O102+'Abril '!O102+'Mayo '!O102+Junio!O102+Julio!O102+Agosto!O102+Septiembre!O102+'Octubre '!O102+Noviembre!O102+'Diciembre '!O102</f>
        <v>2</v>
      </c>
      <c r="P102" s="22">
        <f>+Enero!P102+Febrero!P102+'Marzo '!P102+'Abril '!P102+'Mayo '!P102+Junio!P102+Julio!P102+Agosto!P102+Septiembre!P102+'Octubre '!P102+Noviembre!P102+'Diciembre '!P102</f>
        <v>0</v>
      </c>
      <c r="Q102" s="22">
        <f>+Enero!Q102+Febrero!Q102+'Marzo '!Q102+'Abril '!Q102+'Mayo '!Q102+Junio!Q102+Julio!Q102+Agosto!Q102+Septiembre!Q102+'Octubre '!Q102+Noviembre!Q102+'Diciembre '!Q102</f>
        <v>133</v>
      </c>
      <c r="R102" s="22">
        <f>+Enero!R102+Febrero!R102+'Marzo '!R102+'Abril '!R102+'Mayo '!R102+Junio!R102+Julio!R102+Agosto!R102+Septiembre!R102+'Octubre '!R102+Noviembre!R102+'Diciembre '!R102</f>
        <v>89</v>
      </c>
      <c r="S102" s="22">
        <f>+Enero!S102+Febrero!S102+'Marzo '!S102+'Abril '!S102+'Mayo '!S102+Junio!S102+Julio!S102+Agosto!S102+Septiembre!S102+'Octubre '!S102+Noviembre!S102+'Diciembre '!S102</f>
        <v>1</v>
      </c>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1" t="s">
        <v>130</v>
      </c>
      <c r="B103" s="532"/>
      <c r="C103" s="533"/>
      <c r="D103" s="32">
        <f t="shared" si="40"/>
        <v>0</v>
      </c>
      <c r="E103" s="22">
        <f>+Enero!E103+Febrero!E103+'Marzo '!E103+'Abril '!E103+'Mayo '!E103+Junio!E103+Julio!E103+Agosto!E103+Septiembre!E103+'Octubre '!E103+Noviembre!E103+'Diciembre '!E103</f>
        <v>0</v>
      </c>
      <c r="F103" s="22">
        <f>+Enero!F103+Febrero!F103+'Marzo '!F103+'Abril '!F103+'Mayo '!F103+Junio!F103+Julio!F103+Agosto!F103+Septiembre!F103+'Octubre '!F103+Noviembre!F103+'Diciembre '!F103</f>
        <v>0</v>
      </c>
      <c r="G103" s="22">
        <f>+Enero!G103+Febrero!G103+'Marzo '!G103+'Abril '!G103+'Mayo '!G103+Junio!G103+Julio!G103+Agosto!G103+Septiembre!G103+'Octubre '!G103+Noviembre!G103+'Diciembre '!G103</f>
        <v>0</v>
      </c>
      <c r="H103" s="22">
        <f>+Enero!H103+Febrero!H103+'Marzo '!H103+'Abril '!H103+'Mayo '!H103+Junio!H103+Julio!H103+Agosto!H103+Septiembre!H103+'Octubre '!H103+Noviembre!H103+'Diciembre '!H103</f>
        <v>0</v>
      </c>
      <c r="I103" s="22">
        <f>+Enero!I103+Febrero!I103+'Marzo '!I103+'Abril '!I103+'Mayo '!I103+Junio!I103+Julio!I103+Agosto!I103+Septiembre!I103+'Octubre '!I103+Noviembre!I103+'Diciembre '!I103</f>
        <v>0</v>
      </c>
      <c r="J103" s="22">
        <f>+Enero!J103+Febrero!J103+'Marzo '!J103+'Abril '!J103+'Mayo '!J103+Junio!J103+Julio!J103+Agosto!J103+Septiembre!J103+'Octubre '!J103+Noviembre!J103+'Diciembre '!J103</f>
        <v>0</v>
      </c>
      <c r="K103" s="22">
        <f>+Enero!K103+Febrero!K103+'Marzo '!K103+'Abril '!K103+'Mayo '!K103+Junio!K103+Julio!K103+Agosto!K103+Septiembre!K103+'Octubre '!K103+Noviembre!K103+'Diciembre '!K103</f>
        <v>0</v>
      </c>
      <c r="L103" s="22">
        <f>+Enero!L103+Febrero!L103+'Marzo '!L103+'Abril '!L103+'Mayo '!L103+Junio!L103+Julio!L103+Agosto!L103+Septiembre!L103+'Octubre '!L103+Noviembre!L103+'Diciembre '!L103</f>
        <v>0</v>
      </c>
      <c r="M103" s="22">
        <f>+Enero!M103+Febrero!M103+'Marzo '!M103+'Abril '!M103+'Mayo '!M103+Junio!M103+Julio!M103+Agosto!M103+Septiembre!M103+'Octubre '!M103+Noviembre!M103+'Diciembre '!M103</f>
        <v>0</v>
      </c>
      <c r="N103" s="22">
        <f>+Enero!N103+Febrero!N103+'Marzo '!N103+'Abril '!N103+'Mayo '!N103+Junio!N103+Julio!N103+Agosto!N103+Septiembre!N103+'Octubre '!N103+Noviembre!N103+'Diciembre '!N103</f>
        <v>0</v>
      </c>
      <c r="O103" s="22">
        <f>+Enero!O103+Febrero!O103+'Marzo '!O103+'Abril '!O103+'Mayo '!O103+Junio!O103+Julio!O103+Agosto!O103+Septiembre!O103+'Octubre '!O103+Noviembre!O103+'Diciembre '!O103</f>
        <v>0</v>
      </c>
      <c r="P103" s="22">
        <f>+Enero!P103+Febrero!P103+'Marzo '!P103+'Abril '!P103+'Mayo '!P103+Junio!P103+Julio!P103+Agosto!P103+Septiembre!P103+'Octubre '!P103+Noviembre!P103+'Diciembre '!P103</f>
        <v>0</v>
      </c>
      <c r="Q103" s="22">
        <f>+Enero!Q103+Febrero!Q103+'Marzo '!Q103+'Abril '!Q103+'Mayo '!Q103+Junio!Q103+Julio!Q103+Agosto!Q103+Septiembre!Q103+'Octubre '!Q103+Noviembre!Q103+'Diciembre '!Q103</f>
        <v>0</v>
      </c>
      <c r="R103" s="22">
        <f>+Enero!R103+Febrero!R103+'Marzo '!R103+'Abril '!R103+'Mayo '!R103+Junio!R103+Julio!R103+Agosto!R103+Septiembre!R103+'Octubre '!R103+Noviembre!R103+'Diciembre '!R103</f>
        <v>0</v>
      </c>
      <c r="S103" s="22">
        <f>+Enero!S103+Febrero!S103+'Marzo '!S103+'Abril '!S103+'Mayo '!S103+Junio!S103+Julio!S103+Agosto!S103+Septiembre!S103+'Octubre '!S103+Noviembre!S103+'Diciembre '!S103</f>
        <v>0</v>
      </c>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18" t="s">
        <v>131</v>
      </c>
      <c r="B104" s="618"/>
      <c r="C104" s="618"/>
      <c r="D104" s="32">
        <f t="shared" si="40"/>
        <v>0</v>
      </c>
      <c r="E104" s="22">
        <f>+Enero!E104+Febrero!E104+'Marzo '!E104+'Abril '!E104+'Mayo '!E104+Junio!E104+Julio!E104+Agosto!E104+Septiembre!E104+'Octubre '!E104+Noviembre!E104+'Diciembre '!E104</f>
        <v>0</v>
      </c>
      <c r="F104" s="22">
        <f>+Enero!F104+Febrero!F104+'Marzo '!F104+'Abril '!F104+'Mayo '!F104+Junio!F104+Julio!F104+Agosto!F104+Septiembre!F104+'Octubre '!F104+Noviembre!F104+'Diciembre '!F104</f>
        <v>0</v>
      </c>
      <c r="G104" s="22">
        <f>+Enero!G104+Febrero!G104+'Marzo '!G104+'Abril '!G104+'Mayo '!G104+Junio!G104+Julio!G104+Agosto!G104+Septiembre!G104+'Octubre '!G104+Noviembre!G104+'Diciembre '!G104</f>
        <v>0</v>
      </c>
      <c r="H104" s="22">
        <f>+Enero!H104+Febrero!H104+'Marzo '!H104+'Abril '!H104+'Mayo '!H104+Junio!H104+Julio!H104+Agosto!H104+Septiembre!H104+'Octubre '!H104+Noviembre!H104+'Diciembre '!H104</f>
        <v>0</v>
      </c>
      <c r="I104" s="22">
        <f>+Enero!I104+Febrero!I104+'Marzo '!I104+'Abril '!I104+'Mayo '!I104+Junio!I104+Julio!I104+Agosto!I104+Septiembre!I104+'Octubre '!I104+Noviembre!I104+'Diciembre '!I104</f>
        <v>0</v>
      </c>
      <c r="J104" s="22">
        <f>+Enero!J104+Febrero!J104+'Marzo '!J104+'Abril '!J104+'Mayo '!J104+Junio!J104+Julio!J104+Agosto!J104+Septiembre!J104+'Octubre '!J104+Noviembre!J104+'Diciembre '!J104</f>
        <v>0</v>
      </c>
      <c r="K104" s="22">
        <f>+Enero!K104+Febrero!K104+'Marzo '!K104+'Abril '!K104+'Mayo '!K104+Junio!K104+Julio!K104+Agosto!K104+Septiembre!K104+'Octubre '!K104+Noviembre!K104+'Diciembre '!K104</f>
        <v>0</v>
      </c>
      <c r="L104" s="22">
        <f>+Enero!L104+Febrero!L104+'Marzo '!L104+'Abril '!L104+'Mayo '!L104+Junio!L104+Julio!L104+Agosto!L104+Septiembre!L104+'Octubre '!L104+Noviembre!L104+'Diciembre '!L104</f>
        <v>0</v>
      </c>
      <c r="M104" s="22">
        <f>+Enero!M104+Febrero!M104+'Marzo '!M104+'Abril '!M104+'Mayo '!M104+Junio!M104+Julio!M104+Agosto!M104+Septiembre!M104+'Octubre '!M104+Noviembre!M104+'Diciembre '!M104</f>
        <v>0</v>
      </c>
      <c r="N104" s="22">
        <f>+Enero!N104+Febrero!N104+'Marzo '!N104+'Abril '!N104+'Mayo '!N104+Junio!N104+Julio!N104+Agosto!N104+Septiembre!N104+'Octubre '!N104+Noviembre!N104+'Diciembre '!N104</f>
        <v>0</v>
      </c>
      <c r="O104" s="22">
        <f>+Enero!O104+Febrero!O104+'Marzo '!O104+'Abril '!O104+'Mayo '!O104+Junio!O104+Julio!O104+Agosto!O104+Septiembre!O104+'Octubre '!O104+Noviembre!O104+'Diciembre '!O104</f>
        <v>0</v>
      </c>
      <c r="P104" s="22">
        <f>+Enero!P104+Febrero!P104+'Marzo '!P104+'Abril '!P104+'Mayo '!P104+Junio!P104+Julio!P104+Agosto!P104+Septiembre!P104+'Octubre '!P104+Noviembre!P104+'Diciembre '!P104</f>
        <v>0</v>
      </c>
      <c r="Q104" s="22">
        <f>+Enero!Q104+Febrero!Q104+'Marzo '!Q104+'Abril '!Q104+'Mayo '!Q104+Junio!Q104+Julio!Q104+Agosto!Q104+Septiembre!Q104+'Octubre '!Q104+Noviembre!Q104+'Diciembre '!Q104</f>
        <v>0</v>
      </c>
      <c r="R104" s="22">
        <f>+Enero!R104+Febrero!R104+'Marzo '!R104+'Abril '!R104+'Mayo '!R104+Junio!R104+Julio!R104+Agosto!R104+Septiembre!R104+'Octubre '!R104+Noviembre!R104+'Diciembre '!R104</f>
        <v>0</v>
      </c>
      <c r="S104" s="22">
        <f>+Enero!S104+Febrero!S104+'Marzo '!S104+'Abril '!S104+'Mayo '!S104+Junio!S104+Julio!S104+Agosto!S104+Septiembre!S104+'Octubre '!S104+Noviembre!S104+'Diciembre '!S104</f>
        <v>0</v>
      </c>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37" t="s">
        <v>132</v>
      </c>
      <c r="B105" s="538"/>
      <c r="C105" s="539"/>
      <c r="D105" s="84">
        <f t="shared" si="40"/>
        <v>12623</v>
      </c>
      <c r="E105" s="100">
        <f>+SUM(E76:E79,E88:E93,E99:E104)</f>
        <v>827</v>
      </c>
      <c r="F105" s="101">
        <f>+SUM(F76:F79,F90:F93,F99:F104)</f>
        <v>281</v>
      </c>
      <c r="G105" s="101">
        <f>+SUM(G76:G79,G87,G90:G93,G99:G104)</f>
        <v>237</v>
      </c>
      <c r="H105" s="101">
        <f>+SUM(H76:H85,H87,H90:H95,H99:H104)</f>
        <v>302</v>
      </c>
      <c r="I105" s="101">
        <f>+SUM(I76:I85,I87:I95,I99:I104)</f>
        <v>1978</v>
      </c>
      <c r="J105" s="101">
        <f>+SUM(J76:J87,J90:J104)</f>
        <v>2221</v>
      </c>
      <c r="K105" s="101">
        <f>+SUM(K76:K87,K90:K104)</f>
        <v>5190</v>
      </c>
      <c r="L105" s="101">
        <f>+SUM(L76:L87,L94:L104)</f>
        <v>842</v>
      </c>
      <c r="M105" s="119">
        <f>+SUM(M76:M87,M94:M104)</f>
        <v>745</v>
      </c>
      <c r="N105" s="101">
        <f t="shared" ref="N105:S105" si="41">+SUM(N76:N104)</f>
        <v>12615</v>
      </c>
      <c r="O105" s="98">
        <f t="shared" si="41"/>
        <v>93</v>
      </c>
      <c r="P105" s="119">
        <f t="shared" si="41"/>
        <v>1</v>
      </c>
      <c r="Q105" s="99">
        <f t="shared" si="41"/>
        <v>2049</v>
      </c>
      <c r="R105" s="102">
        <f t="shared" si="41"/>
        <v>2119</v>
      </c>
      <c r="S105" s="84">
        <f t="shared" si="41"/>
        <v>28</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row>
    <row r="108" spans="1:76" ht="33.75" customHeight="1" x14ac:dyDescent="0.15">
      <c r="A108" s="572"/>
      <c r="B108" s="573"/>
      <c r="C108" s="574"/>
      <c r="D108" s="555"/>
      <c r="E108" s="149" t="s">
        <v>10</v>
      </c>
      <c r="F108" s="149" t="s">
        <v>11</v>
      </c>
      <c r="G108" s="149" t="s">
        <v>12</v>
      </c>
      <c r="H108" s="149" t="s">
        <v>13</v>
      </c>
      <c r="I108" s="150" t="s">
        <v>135</v>
      </c>
      <c r="J108" s="150" t="s">
        <v>17</v>
      </c>
      <c r="K108" s="150" t="s">
        <v>18</v>
      </c>
      <c r="L108" s="150" t="s">
        <v>19</v>
      </c>
      <c r="M108" s="19" t="s">
        <v>21</v>
      </c>
      <c r="N108" s="18" t="s">
        <v>22</v>
      </c>
      <c r="O108" s="541"/>
      <c r="P108" s="19" t="s">
        <v>61</v>
      </c>
      <c r="Q108" s="20" t="s">
        <v>62</v>
      </c>
      <c r="R108" s="611"/>
      <c r="AY108" s="51"/>
      <c r="AZ108" s="51"/>
      <c r="BA108" s="51"/>
      <c r="BE108" s="15"/>
      <c r="BF108" s="2"/>
      <c r="BG108" s="2"/>
      <c r="BH108" s="4"/>
      <c r="BI108" s="4"/>
      <c r="BJ108" s="4"/>
    </row>
    <row r="109" spans="1:76" ht="15.75" customHeight="1" x14ac:dyDescent="0.15">
      <c r="A109" s="612" t="s">
        <v>136</v>
      </c>
      <c r="B109" s="616" t="s">
        <v>137</v>
      </c>
      <c r="C109" s="616"/>
      <c r="D109" s="68">
        <f>SUM(E109:L109)</f>
        <v>0</v>
      </c>
      <c r="E109" s="22">
        <f>+Enero!E109+Febrero!E109+'Marzo '!E109+'Abril '!E109+'Mayo '!E109+Junio!E109+Julio!E109+Agosto!E109+Septiembre!E109+'Octubre '!E109+Noviembre!E109+'Diciembre '!E109</f>
        <v>0</v>
      </c>
      <c r="F109" s="22">
        <f>+Enero!F109+Febrero!F109+'Marzo '!F109+'Abril '!F109+'Mayo '!F109+Junio!F109+Julio!F109+Agosto!F109+Septiembre!F109+'Octubre '!F109+Noviembre!F109+'Diciembre '!F109</f>
        <v>0</v>
      </c>
      <c r="G109" s="22">
        <f>+Enero!G109+Febrero!G109+'Marzo '!G109+'Abril '!G109+'Mayo '!G109+Junio!G109+Julio!G109+Agosto!G109+Septiembre!G109+'Octubre '!G109+Noviembre!G109+'Diciembre '!G109</f>
        <v>0</v>
      </c>
      <c r="H109" s="22">
        <f>+Enero!H109+Febrero!H109+'Marzo '!H109+'Abril '!H109+'Mayo '!H109+Junio!H109+Julio!H109+Agosto!H109+Septiembre!H109+'Octubre '!H109+Noviembre!H109+'Diciembre '!H109</f>
        <v>0</v>
      </c>
      <c r="I109" s="22">
        <f>+Enero!I109+Febrero!I109+'Marzo '!I109+'Abril '!I109+'Mayo '!I109+Junio!I109+Julio!I109+Agosto!I109+Septiembre!I109+'Octubre '!I109+Noviembre!I109+'Diciembre '!I109</f>
        <v>0</v>
      </c>
      <c r="J109" s="22">
        <f>+Enero!J109+Febrero!J109+'Marzo '!J109+'Abril '!J109+'Mayo '!J109+Junio!J109+Julio!J109+Agosto!J109+Septiembre!J109+'Octubre '!J109+Noviembre!J109+'Diciembre '!J109</f>
        <v>0</v>
      </c>
      <c r="K109" s="22">
        <f>+Enero!K109+Febrero!K109+'Marzo '!K109+'Abril '!K109+'Mayo '!K109+Junio!K109+Julio!K109+Agosto!K109+Septiembre!K109+'Octubre '!K109+Noviembre!K109+'Diciembre '!K109</f>
        <v>0</v>
      </c>
      <c r="L109" s="22">
        <f>+Enero!L109+Febrero!L109+'Marzo '!L109+'Abril '!L109+'Mayo '!L109+Junio!L109+Julio!L109+Agosto!L109+Septiembre!L109+'Octubre '!L109+Noviembre!L109+'Diciembre '!L109</f>
        <v>0</v>
      </c>
      <c r="M109" s="22">
        <f>+Enero!M109+Febrero!M109+'Marzo '!M109+'Abril '!M109+'Mayo '!M109+Junio!M109+Julio!M109+Agosto!M109+Septiembre!M109+'Octubre '!M109+Noviembre!M109+'Diciembre '!M109</f>
        <v>0</v>
      </c>
      <c r="N109" s="22">
        <f>+Enero!N109+Febrero!N109+'Marzo '!N109+'Abril '!N109+'Mayo '!N109+Junio!N109+Julio!N109+Agosto!N109+Septiembre!N109+'Octubre '!N109+Noviembre!N109+'Diciembre '!N109</f>
        <v>0</v>
      </c>
      <c r="O109" s="22">
        <f>+Enero!O109+Febrero!O109+'Marzo '!O109+'Abril '!O109+'Mayo '!O109+Junio!O109+Julio!O109+Agosto!O109+Septiembre!O109+'Octubre '!O109+Noviembre!O109+'Diciembre '!O109</f>
        <v>0</v>
      </c>
      <c r="P109" s="22">
        <f>+Enero!P109+Febrero!P109+'Marzo '!P109+'Abril '!P109+'Mayo '!P109+Junio!P109+Julio!P109+Agosto!P109+Septiembre!P109+'Octubre '!P109+Noviembre!P109+'Diciembre '!P109</f>
        <v>0</v>
      </c>
      <c r="Q109" s="22">
        <f>+Enero!Q109+Febrero!Q109+'Marzo '!Q109+'Abril '!Q109+'Mayo '!Q109+Junio!Q109+Julio!Q109+Agosto!Q109+Septiembre!Q109+'Octubre '!Q109+Noviembre!Q109+'Diciembre '!Q109</f>
        <v>0</v>
      </c>
      <c r="R109" s="22">
        <f>+Enero!R109+Febrero!R109+'Marzo '!R109+'Abril '!R109+'Mayo '!R109+Junio!R109+Julio!R109+Agosto!R109+Septiembre!R109+'Octubre '!R109+Noviembre!R109+'Diciembre '!R109</f>
        <v>0</v>
      </c>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3"/>
      <c r="B110" s="531" t="s">
        <v>138</v>
      </c>
      <c r="C110" s="533"/>
      <c r="D110" s="158">
        <f t="shared" ref="D110:D135" si="44">SUM(E110:L110)</f>
        <v>0</v>
      </c>
      <c r="E110" s="22">
        <f>+Enero!E110+Febrero!E110+'Marzo '!E110+'Abril '!E110+'Mayo '!E110+Junio!E110+Julio!E110+Agosto!E110+Septiembre!E110+'Octubre '!E110+Noviembre!E110+'Diciembre '!E110</f>
        <v>0</v>
      </c>
      <c r="F110" s="22">
        <f>+Enero!F110+Febrero!F110+'Marzo '!F110+'Abril '!F110+'Mayo '!F110+Junio!F110+Julio!F110+Agosto!F110+Septiembre!F110+'Octubre '!F110+Noviembre!F110+'Diciembre '!F110</f>
        <v>0</v>
      </c>
      <c r="G110" s="22">
        <f>+Enero!G110+Febrero!G110+'Marzo '!G110+'Abril '!G110+'Mayo '!G110+Junio!G110+Julio!G110+Agosto!G110+Septiembre!G110+'Octubre '!G110+Noviembre!G110+'Diciembre '!G110</f>
        <v>0</v>
      </c>
      <c r="H110" s="22">
        <f>+Enero!H110+Febrero!H110+'Marzo '!H110+'Abril '!H110+'Mayo '!H110+Junio!H110+Julio!H110+Agosto!H110+Septiembre!H110+'Octubre '!H110+Noviembre!H110+'Diciembre '!H110</f>
        <v>0</v>
      </c>
      <c r="I110" s="22">
        <f>+Enero!I110+Febrero!I110+'Marzo '!I110+'Abril '!I110+'Mayo '!I110+Junio!I110+Julio!I110+Agosto!I110+Septiembre!I110+'Octubre '!I110+Noviembre!I110+'Diciembre '!I110</f>
        <v>0</v>
      </c>
      <c r="J110" s="22">
        <f>+Enero!J110+Febrero!J110+'Marzo '!J110+'Abril '!J110+'Mayo '!J110+Junio!J110+Julio!J110+Agosto!J110+Septiembre!J110+'Octubre '!J110+Noviembre!J110+'Diciembre '!J110</f>
        <v>0</v>
      </c>
      <c r="K110" s="22">
        <f>+Enero!K110+Febrero!K110+'Marzo '!K110+'Abril '!K110+'Mayo '!K110+Junio!K110+Julio!K110+Agosto!K110+Septiembre!K110+'Octubre '!K110+Noviembre!K110+'Diciembre '!K110</f>
        <v>0</v>
      </c>
      <c r="L110" s="22">
        <f>+Enero!L110+Febrero!L110+'Marzo '!L110+'Abril '!L110+'Mayo '!L110+Junio!L110+Julio!L110+Agosto!L110+Septiembre!L110+'Octubre '!L110+Noviembre!L110+'Diciembre '!L110</f>
        <v>0</v>
      </c>
      <c r="M110" s="22">
        <f>+Enero!M110+Febrero!M110+'Marzo '!M110+'Abril '!M110+'Mayo '!M110+Junio!M110+Julio!M110+Agosto!M110+Septiembre!M110+'Octubre '!M110+Noviembre!M110+'Diciembre '!M110</f>
        <v>0</v>
      </c>
      <c r="N110" s="22">
        <f>+Enero!N110+Febrero!N110+'Marzo '!N110+'Abril '!N110+'Mayo '!N110+Junio!N110+Julio!N110+Agosto!N110+Septiembre!N110+'Octubre '!N110+Noviembre!N110+'Diciembre '!N110</f>
        <v>0</v>
      </c>
      <c r="O110" s="22">
        <f>+Enero!O110+Febrero!O110+'Marzo '!O110+'Abril '!O110+'Mayo '!O110+Junio!O110+Julio!O110+Agosto!O110+Septiembre!O110+'Octubre '!O110+Noviembre!O110+'Diciembre '!O110</f>
        <v>0</v>
      </c>
      <c r="P110" s="22">
        <f>+Enero!P110+Febrero!P110+'Marzo '!P110+'Abril '!P110+'Mayo '!P110+Junio!P110+Julio!P110+Agosto!P110+Septiembre!P110+'Octubre '!P110+Noviembre!P110+'Diciembre '!P110</f>
        <v>0</v>
      </c>
      <c r="Q110" s="22">
        <f>+Enero!Q110+Febrero!Q110+'Marzo '!Q110+'Abril '!Q110+'Mayo '!Q110+Junio!Q110+Julio!Q110+Agosto!Q110+Septiembre!Q110+'Octubre '!Q110+Noviembre!Q110+'Diciembre '!Q110</f>
        <v>0</v>
      </c>
      <c r="R110" s="22">
        <f>+Enero!R110+Febrero!R110+'Marzo '!R110+'Abril '!R110+'Mayo '!R110+Junio!R110+Julio!R110+Agosto!R110+Septiembre!R110+'Octubre '!R110+Noviembre!R110+'Diciembre '!R110</f>
        <v>0</v>
      </c>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4"/>
      <c r="B111" s="532" t="s">
        <v>139</v>
      </c>
      <c r="C111" s="532"/>
      <c r="D111" s="70">
        <f t="shared" si="44"/>
        <v>0</v>
      </c>
      <c r="E111" s="22">
        <f>+Enero!E111+Febrero!E111+'Marzo '!E111+'Abril '!E111+'Mayo '!E111+Junio!E111+Julio!E111+Agosto!E111+Septiembre!E111+'Octubre '!E111+Noviembre!E111+'Diciembre '!E111</f>
        <v>0</v>
      </c>
      <c r="F111" s="22">
        <f>+Enero!F111+Febrero!F111+'Marzo '!F111+'Abril '!F111+'Mayo '!F111+Junio!F111+Julio!F111+Agosto!F111+Septiembre!F111+'Octubre '!F111+Noviembre!F111+'Diciembre '!F111</f>
        <v>0</v>
      </c>
      <c r="G111" s="22">
        <f>+Enero!G111+Febrero!G111+'Marzo '!G111+'Abril '!G111+'Mayo '!G111+Junio!G111+Julio!G111+Agosto!G111+Septiembre!G111+'Octubre '!G111+Noviembre!G111+'Diciembre '!G111</f>
        <v>0</v>
      </c>
      <c r="H111" s="22">
        <f>+Enero!H111+Febrero!H111+'Marzo '!H111+'Abril '!H111+'Mayo '!H111+Junio!H111+Julio!H111+Agosto!H111+Septiembre!H111+'Octubre '!H111+Noviembre!H111+'Diciembre '!H111</f>
        <v>0</v>
      </c>
      <c r="I111" s="22">
        <f>+Enero!I111+Febrero!I111+'Marzo '!I111+'Abril '!I111+'Mayo '!I111+Junio!I111+Julio!I111+Agosto!I111+Septiembre!I111+'Octubre '!I111+Noviembre!I111+'Diciembre '!I111</f>
        <v>0</v>
      </c>
      <c r="J111" s="22">
        <f>+Enero!J111+Febrero!J111+'Marzo '!J111+'Abril '!J111+'Mayo '!J111+Junio!J111+Julio!J111+Agosto!J111+Septiembre!J111+'Octubre '!J111+Noviembre!J111+'Diciembre '!J111</f>
        <v>0</v>
      </c>
      <c r="K111" s="22">
        <f>+Enero!K111+Febrero!K111+'Marzo '!K111+'Abril '!K111+'Mayo '!K111+Junio!K111+Julio!K111+Agosto!K111+Septiembre!K111+'Octubre '!K111+Noviembre!K111+'Diciembre '!K111</f>
        <v>0</v>
      </c>
      <c r="L111" s="22">
        <f>+Enero!L111+Febrero!L111+'Marzo '!L111+'Abril '!L111+'Mayo '!L111+Junio!L111+Julio!L111+Agosto!L111+Septiembre!L111+'Octubre '!L111+Noviembre!L111+'Diciembre '!L111</f>
        <v>0</v>
      </c>
      <c r="M111" s="22">
        <f>+Enero!M111+Febrero!M111+'Marzo '!M111+'Abril '!M111+'Mayo '!M111+Junio!M111+Julio!M111+Agosto!M111+Septiembre!M111+'Octubre '!M111+Noviembre!M111+'Diciembre '!M111</f>
        <v>0</v>
      </c>
      <c r="N111" s="22">
        <f>+Enero!N111+Febrero!N111+'Marzo '!N111+'Abril '!N111+'Mayo '!N111+Junio!N111+Julio!N111+Agosto!N111+Septiembre!N111+'Octubre '!N111+Noviembre!N111+'Diciembre '!N111</f>
        <v>0</v>
      </c>
      <c r="O111" s="22">
        <f>+Enero!O111+Febrero!O111+'Marzo '!O111+'Abril '!O111+'Mayo '!O111+Junio!O111+Julio!O111+Agosto!O111+Septiembre!O111+'Octubre '!O111+Noviembre!O111+'Diciembre '!O111</f>
        <v>0</v>
      </c>
      <c r="P111" s="22">
        <f>+Enero!P111+Febrero!P111+'Marzo '!P111+'Abril '!P111+'Mayo '!P111+Junio!P111+Julio!P111+Agosto!P111+Septiembre!P111+'Octubre '!P111+Noviembre!P111+'Diciembre '!P111</f>
        <v>0</v>
      </c>
      <c r="Q111" s="22">
        <f>+Enero!Q111+Febrero!Q111+'Marzo '!Q111+'Abril '!Q111+'Mayo '!Q111+Junio!Q111+Julio!Q111+Agosto!Q111+Septiembre!Q111+'Octubre '!Q111+Noviembre!Q111+'Diciembre '!Q111</f>
        <v>0</v>
      </c>
      <c r="R111" s="22">
        <f>+Enero!R111+Febrero!R111+'Marzo '!R111+'Abril '!R111+'Mayo '!R111+Junio!R111+Julio!R111+Agosto!R111+Septiembre!R111+'Octubre '!R111+Noviembre!R111+'Diciembre '!R111</f>
        <v>0</v>
      </c>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5"/>
      <c r="B112" s="607" t="s">
        <v>140</v>
      </c>
      <c r="C112" s="617"/>
      <c r="D112" s="159">
        <f t="shared" si="44"/>
        <v>0</v>
      </c>
      <c r="E112" s="22">
        <f>+Enero!E112+Febrero!E112+'Marzo '!E112+'Abril '!E112+'Mayo '!E112+Junio!E112+Julio!E112+Agosto!E112+Septiembre!E112+'Octubre '!E112+Noviembre!E112+'Diciembre '!E112</f>
        <v>0</v>
      </c>
      <c r="F112" s="22">
        <f>+Enero!F112+Febrero!F112+'Marzo '!F112+'Abril '!F112+'Mayo '!F112+Junio!F112+Julio!F112+Agosto!F112+Septiembre!F112+'Octubre '!F112+Noviembre!F112+'Diciembre '!F112</f>
        <v>0</v>
      </c>
      <c r="G112" s="22">
        <f>+Enero!G112+Febrero!G112+'Marzo '!G112+'Abril '!G112+'Mayo '!G112+Junio!G112+Julio!G112+Agosto!G112+Septiembre!G112+'Octubre '!G112+Noviembre!G112+'Diciembre '!G112</f>
        <v>0</v>
      </c>
      <c r="H112" s="22">
        <f>+Enero!H112+Febrero!H112+'Marzo '!H112+'Abril '!H112+'Mayo '!H112+Junio!H112+Julio!H112+Agosto!H112+Septiembre!H112+'Octubre '!H112+Noviembre!H112+'Diciembre '!H112</f>
        <v>0</v>
      </c>
      <c r="I112" s="22">
        <f>+Enero!I112+Febrero!I112+'Marzo '!I112+'Abril '!I112+'Mayo '!I112+Junio!I112+Julio!I112+Agosto!I112+Septiembre!I112+'Octubre '!I112+Noviembre!I112+'Diciembre '!I112</f>
        <v>0</v>
      </c>
      <c r="J112" s="22">
        <f>+Enero!J112+Febrero!J112+'Marzo '!J112+'Abril '!J112+'Mayo '!J112+Junio!J112+Julio!J112+Agosto!J112+Septiembre!J112+'Octubre '!J112+Noviembre!J112+'Diciembre '!J112</f>
        <v>0</v>
      </c>
      <c r="K112" s="22">
        <f>+Enero!K112+Febrero!K112+'Marzo '!K112+'Abril '!K112+'Mayo '!K112+Junio!K112+Julio!K112+Agosto!K112+Septiembre!K112+'Octubre '!K112+Noviembre!K112+'Diciembre '!K112</f>
        <v>0</v>
      </c>
      <c r="L112" s="22">
        <f>+Enero!L112+Febrero!L112+'Marzo '!L112+'Abril '!L112+'Mayo '!L112+Junio!L112+Julio!L112+Agosto!L112+Septiembre!L112+'Octubre '!L112+Noviembre!L112+'Diciembre '!L112</f>
        <v>0</v>
      </c>
      <c r="M112" s="22">
        <f>+Enero!M112+Febrero!M112+'Marzo '!M112+'Abril '!M112+'Mayo '!M112+Junio!M112+Julio!M112+Agosto!M112+Septiembre!M112+'Octubre '!M112+Noviembre!M112+'Diciembre '!M112</f>
        <v>0</v>
      </c>
      <c r="N112" s="22">
        <f>+Enero!N112+Febrero!N112+'Marzo '!N112+'Abril '!N112+'Mayo '!N112+Junio!N112+Julio!N112+Agosto!N112+Septiembre!N112+'Octubre '!N112+Noviembre!N112+'Diciembre '!N112</f>
        <v>0</v>
      </c>
      <c r="O112" s="22">
        <f>+Enero!O112+Febrero!O112+'Marzo '!O112+'Abril '!O112+'Mayo '!O112+Junio!O112+Julio!O112+Agosto!O112+Septiembre!O112+'Octubre '!O112+Noviembre!O112+'Diciembre '!O112</f>
        <v>0</v>
      </c>
      <c r="P112" s="22">
        <f>+Enero!P112+Febrero!P112+'Marzo '!P112+'Abril '!P112+'Mayo '!P112+Junio!P112+Julio!P112+Agosto!P112+Septiembre!P112+'Octubre '!P112+Noviembre!P112+'Diciembre '!P112</f>
        <v>0</v>
      </c>
      <c r="Q112" s="22">
        <f>+Enero!Q112+Febrero!Q112+'Marzo '!Q112+'Abril '!Q112+'Mayo '!Q112+Junio!Q112+Julio!Q112+Agosto!Q112+Septiembre!Q112+'Octubre '!Q112+Noviembre!Q112+'Diciembre '!Q112</f>
        <v>0</v>
      </c>
      <c r="R112" s="22">
        <f>+Enero!R112+Febrero!R112+'Marzo '!R112+'Abril '!R112+'Mayo '!R112+Junio!R112+Julio!R112+Agosto!R112+Septiembre!R112+'Octubre '!R112+Noviembre!R112+'Diciembre '!R112</f>
        <v>0</v>
      </c>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0" t="s">
        <v>141</v>
      </c>
      <c r="B113" s="605" t="s">
        <v>142</v>
      </c>
      <c r="C113" s="606"/>
      <c r="D113" s="68">
        <f t="shared" si="44"/>
        <v>0</v>
      </c>
      <c r="E113" s="22">
        <f>+Enero!E113+Febrero!E113+'Marzo '!E113+'Abril '!E113+'Mayo '!E113+Junio!E113+Julio!E113+Agosto!E113+Septiembre!E113+'Octubre '!E113+Noviembre!E113+'Diciembre '!E113</f>
        <v>0</v>
      </c>
      <c r="F113" s="22">
        <f>+Enero!F113+Febrero!F113+'Marzo '!F113+'Abril '!F113+'Mayo '!F113+Junio!F113+Julio!F113+Agosto!F113+Septiembre!F113+'Octubre '!F113+Noviembre!F113+'Diciembre '!F113</f>
        <v>0</v>
      </c>
      <c r="G113" s="22">
        <f>+Enero!G113+Febrero!G113+'Marzo '!G113+'Abril '!G113+'Mayo '!G113+Junio!G113+Julio!G113+Agosto!G113+Septiembre!G113+'Octubre '!G113+Noviembre!G113+'Diciembre '!G113</f>
        <v>0</v>
      </c>
      <c r="H113" s="22">
        <f>+Enero!H113+Febrero!H113+'Marzo '!H113+'Abril '!H113+'Mayo '!H113+Junio!H113+Julio!H113+Agosto!H113+Septiembre!H113+'Octubre '!H113+Noviembre!H113+'Diciembre '!H113</f>
        <v>0</v>
      </c>
      <c r="I113" s="22">
        <f>+Enero!I113+Febrero!I113+'Marzo '!I113+'Abril '!I113+'Mayo '!I113+Junio!I113+Julio!I113+Agosto!I113+Septiembre!I113+'Octubre '!I113+Noviembre!I113+'Diciembre '!I113</f>
        <v>0</v>
      </c>
      <c r="J113" s="22">
        <f>+Enero!J113+Febrero!J113+'Marzo '!J113+'Abril '!J113+'Mayo '!J113+Junio!J113+Julio!J113+Agosto!J113+Septiembre!J113+'Octubre '!J113+Noviembre!J113+'Diciembre '!J113</f>
        <v>0</v>
      </c>
      <c r="K113" s="22">
        <f>+Enero!K113+Febrero!K113+'Marzo '!K113+'Abril '!K113+'Mayo '!K113+Junio!K113+Julio!K113+Agosto!K113+Septiembre!K113+'Octubre '!K113+Noviembre!K113+'Diciembre '!K113</f>
        <v>0</v>
      </c>
      <c r="L113" s="22">
        <f>+Enero!L113+Febrero!L113+'Marzo '!L113+'Abril '!L113+'Mayo '!L113+Junio!L113+Julio!L113+Agosto!L113+Septiembre!L113+'Octubre '!L113+Noviembre!L113+'Diciembre '!L113</f>
        <v>0</v>
      </c>
      <c r="M113" s="22">
        <f>+Enero!M113+Febrero!M113+'Marzo '!M113+'Abril '!M113+'Mayo '!M113+Junio!M113+Julio!M113+Agosto!M113+Septiembre!M113+'Octubre '!M113+Noviembre!M113+'Diciembre '!M113</f>
        <v>0</v>
      </c>
      <c r="N113" s="22">
        <f>+Enero!N113+Febrero!N113+'Marzo '!N113+'Abril '!N113+'Mayo '!N113+Junio!N113+Julio!N113+Agosto!N113+Septiembre!N113+'Octubre '!N113+Noviembre!N113+'Diciembre '!N113</f>
        <v>0</v>
      </c>
      <c r="O113" s="22">
        <f>+Enero!O113+Febrero!O113+'Marzo '!O113+'Abril '!O113+'Mayo '!O113+Junio!O113+Julio!O113+Agosto!O113+Septiembre!O113+'Octubre '!O113+Noviembre!O113+'Diciembre '!O113</f>
        <v>0</v>
      </c>
      <c r="P113" s="22">
        <f>+Enero!P113+Febrero!P113+'Marzo '!P113+'Abril '!P113+'Mayo '!P113+Junio!P113+Julio!P113+Agosto!P113+Septiembre!P113+'Octubre '!P113+Noviembre!P113+'Diciembre '!P113</f>
        <v>0</v>
      </c>
      <c r="Q113" s="22">
        <f>+Enero!Q113+Febrero!Q113+'Marzo '!Q113+'Abril '!Q113+'Mayo '!Q113+Junio!Q113+Julio!Q113+Agosto!Q113+Septiembre!Q113+'Octubre '!Q113+Noviembre!Q113+'Diciembre '!Q113</f>
        <v>0</v>
      </c>
      <c r="R113" s="22">
        <f>+Enero!R113+Febrero!R113+'Marzo '!R113+'Abril '!R113+'Mayo '!R113+Junio!R113+Julio!R113+Agosto!R113+Septiembre!R113+'Octubre '!R113+Noviembre!R113+'Diciembre '!R113</f>
        <v>0</v>
      </c>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5"/>
      <c r="B114" s="531" t="s">
        <v>143</v>
      </c>
      <c r="C114" s="533"/>
      <c r="D114" s="161">
        <f t="shared" si="44"/>
        <v>0</v>
      </c>
      <c r="E114" s="22">
        <f>+Enero!E114+Febrero!E114+'Marzo '!E114+'Abril '!E114+'Mayo '!E114+Junio!E114+Julio!E114+Agosto!E114+Septiembre!E114+'Octubre '!E114+Noviembre!E114+'Diciembre '!E114</f>
        <v>0</v>
      </c>
      <c r="F114" s="22">
        <f>+Enero!F114+Febrero!F114+'Marzo '!F114+'Abril '!F114+'Mayo '!F114+Junio!F114+Julio!F114+Agosto!F114+Septiembre!F114+'Octubre '!F114+Noviembre!F114+'Diciembre '!F114</f>
        <v>0</v>
      </c>
      <c r="G114" s="22">
        <f>+Enero!G114+Febrero!G114+'Marzo '!G114+'Abril '!G114+'Mayo '!G114+Junio!G114+Julio!G114+Agosto!G114+Septiembre!G114+'Octubre '!G114+Noviembre!G114+'Diciembre '!G114</f>
        <v>0</v>
      </c>
      <c r="H114" s="22">
        <f>+Enero!H114+Febrero!H114+'Marzo '!H114+'Abril '!H114+'Mayo '!H114+Junio!H114+Julio!H114+Agosto!H114+Septiembre!H114+'Octubre '!H114+Noviembre!H114+'Diciembre '!H114</f>
        <v>0</v>
      </c>
      <c r="I114" s="22">
        <f>+Enero!I114+Febrero!I114+'Marzo '!I114+'Abril '!I114+'Mayo '!I114+Junio!I114+Julio!I114+Agosto!I114+Septiembre!I114+'Octubre '!I114+Noviembre!I114+'Diciembre '!I114</f>
        <v>0</v>
      </c>
      <c r="J114" s="22">
        <f>+Enero!J114+Febrero!J114+'Marzo '!J114+'Abril '!J114+'Mayo '!J114+Junio!J114+Julio!J114+Agosto!J114+Septiembre!J114+'Octubre '!J114+Noviembre!J114+'Diciembre '!J114</f>
        <v>0</v>
      </c>
      <c r="K114" s="22">
        <f>+Enero!K114+Febrero!K114+'Marzo '!K114+'Abril '!K114+'Mayo '!K114+Junio!K114+Julio!K114+Agosto!K114+Septiembre!K114+'Octubre '!K114+Noviembre!K114+'Diciembre '!K114</f>
        <v>0</v>
      </c>
      <c r="L114" s="22">
        <f>+Enero!L114+Febrero!L114+'Marzo '!L114+'Abril '!L114+'Mayo '!L114+Junio!L114+Julio!L114+Agosto!L114+Septiembre!L114+'Octubre '!L114+Noviembre!L114+'Diciembre '!L114</f>
        <v>0</v>
      </c>
      <c r="M114" s="22">
        <f>+Enero!M114+Febrero!M114+'Marzo '!M114+'Abril '!M114+'Mayo '!M114+Junio!M114+Julio!M114+Agosto!M114+Septiembre!M114+'Octubre '!M114+Noviembre!M114+'Diciembre '!M114</f>
        <v>0</v>
      </c>
      <c r="N114" s="22">
        <f>+Enero!N114+Febrero!N114+'Marzo '!N114+'Abril '!N114+'Mayo '!N114+Junio!N114+Julio!N114+Agosto!N114+Septiembre!N114+'Octubre '!N114+Noviembre!N114+'Diciembre '!N114</f>
        <v>0</v>
      </c>
      <c r="O114" s="22">
        <f>+Enero!O114+Febrero!O114+'Marzo '!O114+'Abril '!O114+'Mayo '!O114+Junio!O114+Julio!O114+Agosto!O114+Septiembre!O114+'Octubre '!O114+Noviembre!O114+'Diciembre '!O114</f>
        <v>0</v>
      </c>
      <c r="P114" s="22">
        <f>+Enero!P114+Febrero!P114+'Marzo '!P114+'Abril '!P114+'Mayo '!P114+Junio!P114+Julio!P114+Agosto!P114+Septiembre!P114+'Octubre '!P114+Noviembre!P114+'Diciembre '!P114</f>
        <v>0</v>
      </c>
      <c r="Q114" s="22">
        <f>+Enero!Q114+Febrero!Q114+'Marzo '!Q114+'Abril '!Q114+'Mayo '!Q114+Junio!Q114+Julio!Q114+Agosto!Q114+Septiembre!Q114+'Octubre '!Q114+Noviembre!Q114+'Diciembre '!Q114</f>
        <v>0</v>
      </c>
      <c r="R114" s="22">
        <f>+Enero!R114+Febrero!R114+'Marzo '!R114+'Abril '!R114+'Mayo '!R114+Junio!R114+Julio!R114+Agosto!R114+Septiembre!R114+'Octubre '!R114+Noviembre!R114+'Diciembre '!R114</f>
        <v>0</v>
      </c>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5"/>
      <c r="B115" s="607" t="s">
        <v>144</v>
      </c>
      <c r="C115" s="608"/>
      <c r="D115" s="162">
        <f t="shared" si="44"/>
        <v>0</v>
      </c>
      <c r="E115" s="22">
        <f>+Enero!E115+Febrero!E115+'Marzo '!E115+'Abril '!E115+'Mayo '!E115+Junio!E115+Julio!E115+Agosto!E115+Septiembre!E115+'Octubre '!E115+Noviembre!E115+'Diciembre '!E115</f>
        <v>0</v>
      </c>
      <c r="F115" s="22">
        <f>+Enero!F115+Febrero!F115+'Marzo '!F115+'Abril '!F115+'Mayo '!F115+Junio!F115+Julio!F115+Agosto!F115+Septiembre!F115+'Octubre '!F115+Noviembre!F115+'Diciembre '!F115</f>
        <v>0</v>
      </c>
      <c r="G115" s="22">
        <f>+Enero!G115+Febrero!G115+'Marzo '!G115+'Abril '!G115+'Mayo '!G115+Junio!G115+Julio!G115+Agosto!G115+Septiembre!G115+'Octubre '!G115+Noviembre!G115+'Diciembre '!G115</f>
        <v>0</v>
      </c>
      <c r="H115" s="22">
        <f>+Enero!H115+Febrero!H115+'Marzo '!H115+'Abril '!H115+'Mayo '!H115+Junio!H115+Julio!H115+Agosto!H115+Septiembre!H115+'Octubre '!H115+Noviembre!H115+'Diciembre '!H115</f>
        <v>0</v>
      </c>
      <c r="I115" s="22">
        <f>+Enero!I115+Febrero!I115+'Marzo '!I115+'Abril '!I115+'Mayo '!I115+Junio!I115+Julio!I115+Agosto!I115+Septiembre!I115+'Octubre '!I115+Noviembre!I115+'Diciembre '!I115</f>
        <v>0</v>
      </c>
      <c r="J115" s="22">
        <f>+Enero!J115+Febrero!J115+'Marzo '!J115+'Abril '!J115+'Mayo '!J115+Junio!J115+Julio!J115+Agosto!J115+Septiembre!J115+'Octubre '!J115+Noviembre!J115+'Diciembre '!J115</f>
        <v>0</v>
      </c>
      <c r="K115" s="22">
        <f>+Enero!K115+Febrero!K115+'Marzo '!K115+'Abril '!K115+'Mayo '!K115+Junio!K115+Julio!K115+Agosto!K115+Septiembre!K115+'Octubre '!K115+Noviembre!K115+'Diciembre '!K115</f>
        <v>0</v>
      </c>
      <c r="L115" s="22">
        <f>+Enero!L115+Febrero!L115+'Marzo '!L115+'Abril '!L115+'Mayo '!L115+Junio!L115+Julio!L115+Agosto!L115+Septiembre!L115+'Octubre '!L115+Noviembre!L115+'Diciembre '!L115</f>
        <v>0</v>
      </c>
      <c r="M115" s="22">
        <f>+Enero!M115+Febrero!M115+'Marzo '!M115+'Abril '!M115+'Mayo '!M115+Junio!M115+Julio!M115+Agosto!M115+Septiembre!M115+'Octubre '!M115+Noviembre!M115+'Diciembre '!M115</f>
        <v>0</v>
      </c>
      <c r="N115" s="22">
        <f>+Enero!N115+Febrero!N115+'Marzo '!N115+'Abril '!N115+'Mayo '!N115+Junio!N115+Julio!N115+Agosto!N115+Septiembre!N115+'Octubre '!N115+Noviembre!N115+'Diciembre '!N115</f>
        <v>0</v>
      </c>
      <c r="O115" s="22">
        <f>+Enero!O115+Febrero!O115+'Marzo '!O115+'Abril '!O115+'Mayo '!O115+Junio!O115+Julio!O115+Agosto!O115+Septiembre!O115+'Octubre '!O115+Noviembre!O115+'Diciembre '!O115</f>
        <v>0</v>
      </c>
      <c r="P115" s="22">
        <f>+Enero!P115+Febrero!P115+'Marzo '!P115+'Abril '!P115+'Mayo '!P115+Junio!P115+Julio!P115+Agosto!P115+Septiembre!P115+'Octubre '!P115+Noviembre!P115+'Diciembre '!P115</f>
        <v>0</v>
      </c>
      <c r="Q115" s="22">
        <f>+Enero!Q115+Febrero!Q115+'Marzo '!Q115+'Abril '!Q115+'Mayo '!Q115+Junio!Q115+Julio!Q115+Agosto!Q115+Septiembre!Q115+'Octubre '!Q115+Noviembre!Q115+'Diciembre '!Q115</f>
        <v>0</v>
      </c>
      <c r="R115" s="22">
        <f>+Enero!R115+Febrero!R115+'Marzo '!R115+'Abril '!R115+'Mayo '!R115+Junio!R115+Julio!R115+Agosto!R115+Septiembre!R115+'Octubre '!R115+Noviembre!R115+'Diciembre '!R115</f>
        <v>0</v>
      </c>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5"/>
      <c r="B116" s="609" t="s">
        <v>145</v>
      </c>
      <c r="C116" s="166" t="s">
        <v>4</v>
      </c>
      <c r="D116" s="167">
        <f t="shared" si="44"/>
        <v>0</v>
      </c>
      <c r="E116" s="22">
        <f>+Enero!E116+Febrero!E116+'Marzo '!E116+'Abril '!E116+'Mayo '!E116+Junio!E116+Julio!E116+Agosto!E116+Septiembre!E116+'Octubre '!E116+Noviembre!E116+'Diciembre '!E116</f>
        <v>0</v>
      </c>
      <c r="F116" s="22">
        <f>+Enero!F116+Febrero!F116+'Marzo '!F116+'Abril '!F116+'Mayo '!F116+Junio!F116+Julio!F116+Agosto!F116+Septiembre!F116+'Octubre '!F116+Noviembre!F116+'Diciembre '!F116</f>
        <v>0</v>
      </c>
      <c r="G116" s="22">
        <f>+Enero!G116+Febrero!G116+'Marzo '!G116+'Abril '!G116+'Mayo '!G116+Junio!G116+Julio!G116+Agosto!G116+Septiembre!G116+'Octubre '!G116+Noviembre!G116+'Diciembre '!G116</f>
        <v>0</v>
      </c>
      <c r="H116" s="22">
        <f>+Enero!H116+Febrero!H116+'Marzo '!H116+'Abril '!H116+'Mayo '!H116+Junio!H116+Julio!H116+Agosto!H116+Septiembre!H116+'Octubre '!H116+Noviembre!H116+'Diciembre '!H116</f>
        <v>0</v>
      </c>
      <c r="I116" s="22">
        <f>+Enero!I116+Febrero!I116+'Marzo '!I116+'Abril '!I116+'Mayo '!I116+Junio!I116+Julio!I116+Agosto!I116+Septiembre!I116+'Octubre '!I116+Noviembre!I116+'Diciembre '!I116</f>
        <v>0</v>
      </c>
      <c r="J116" s="22">
        <f>+Enero!J116+Febrero!J116+'Marzo '!J116+'Abril '!J116+'Mayo '!J116+Junio!J116+Julio!J116+Agosto!J116+Septiembre!J116+'Octubre '!J116+Noviembre!J116+'Diciembre '!J116</f>
        <v>0</v>
      </c>
      <c r="K116" s="22">
        <f>+Enero!K116+Febrero!K116+'Marzo '!K116+'Abril '!K116+'Mayo '!K116+Junio!K116+Julio!K116+Agosto!K116+Septiembre!K116+'Octubre '!K116+Noviembre!K116+'Diciembre '!K116</f>
        <v>0</v>
      </c>
      <c r="L116" s="22">
        <f>+Enero!L116+Febrero!L116+'Marzo '!L116+'Abril '!L116+'Mayo '!L116+Junio!L116+Julio!L116+Agosto!L116+Septiembre!L116+'Octubre '!L116+Noviembre!L116+'Diciembre '!L116</f>
        <v>0</v>
      </c>
      <c r="M116" s="22">
        <f>+Enero!M116+Febrero!M116+'Marzo '!M116+'Abril '!M116+'Mayo '!M116+Junio!M116+Julio!M116+Agosto!M116+Septiembre!M116+'Octubre '!M116+Noviembre!M116+'Diciembre '!M116</f>
        <v>0</v>
      </c>
      <c r="N116" s="22">
        <f>+Enero!N116+Febrero!N116+'Marzo '!N116+'Abril '!N116+'Mayo '!N116+Junio!N116+Julio!N116+Agosto!N116+Septiembre!N116+'Octubre '!N116+Noviembre!N116+'Diciembre '!N116</f>
        <v>0</v>
      </c>
      <c r="O116" s="22">
        <f>+Enero!O116+Febrero!O116+'Marzo '!O116+'Abril '!O116+'Mayo '!O116+Junio!O116+Julio!O116+Agosto!O116+Septiembre!O116+'Octubre '!O116+Noviembre!O116+'Diciembre '!O116</f>
        <v>0</v>
      </c>
      <c r="P116" s="22">
        <f>+Enero!P116+Febrero!P116+'Marzo '!P116+'Abril '!P116+'Mayo '!P116+Junio!P116+Julio!P116+Agosto!P116+Septiembre!P116+'Octubre '!P116+Noviembre!P116+'Diciembre '!P116</f>
        <v>0</v>
      </c>
      <c r="Q116" s="22">
        <f>+Enero!Q116+Febrero!Q116+'Marzo '!Q116+'Abril '!Q116+'Mayo '!Q116+Junio!Q116+Julio!Q116+Agosto!Q116+Septiembre!Q116+'Octubre '!Q116+Noviembre!Q116+'Diciembre '!Q116</f>
        <v>0</v>
      </c>
      <c r="R116" s="22">
        <f>+Enero!R116+Febrero!R116+'Marzo '!R116+'Abril '!R116+'Mayo '!R116+Junio!R116+Julio!R116+Agosto!R116+Septiembre!R116+'Octubre '!R116+Noviembre!R116+'Diciembre '!R116</f>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5"/>
      <c r="B117" s="610"/>
      <c r="C117" s="169" t="s">
        <v>146</v>
      </c>
      <c r="D117" s="170">
        <f t="shared" si="44"/>
        <v>0</v>
      </c>
      <c r="E117" s="22">
        <f>+Enero!E117+Febrero!E117+'Marzo '!E117+'Abril '!E117+'Mayo '!E117+Junio!E117+Julio!E117+Agosto!E117+Septiembre!E117+'Octubre '!E117+Noviembre!E117+'Diciembre '!E117</f>
        <v>0</v>
      </c>
      <c r="F117" s="22">
        <f>+Enero!F117+Febrero!F117+'Marzo '!F117+'Abril '!F117+'Mayo '!F117+Junio!F117+Julio!F117+Agosto!F117+Septiembre!F117+'Octubre '!F117+Noviembre!F117+'Diciembre '!F117</f>
        <v>0</v>
      </c>
      <c r="G117" s="22">
        <f>+Enero!G117+Febrero!G117+'Marzo '!G117+'Abril '!G117+'Mayo '!G117+Junio!G117+Julio!G117+Agosto!G117+Septiembre!G117+'Octubre '!G117+Noviembre!G117+'Diciembre '!G117</f>
        <v>0</v>
      </c>
      <c r="H117" s="22">
        <f>+Enero!H117+Febrero!H117+'Marzo '!H117+'Abril '!H117+'Mayo '!H117+Junio!H117+Julio!H117+Agosto!H117+Septiembre!H117+'Octubre '!H117+Noviembre!H117+'Diciembre '!H117</f>
        <v>0</v>
      </c>
      <c r="I117" s="22">
        <f>+Enero!I117+Febrero!I117+'Marzo '!I117+'Abril '!I117+'Mayo '!I117+Junio!I117+Julio!I117+Agosto!I117+Septiembre!I117+'Octubre '!I117+Noviembre!I117+'Diciembre '!I117</f>
        <v>0</v>
      </c>
      <c r="J117" s="22">
        <f>+Enero!J117+Febrero!J117+'Marzo '!J117+'Abril '!J117+'Mayo '!J117+Junio!J117+Julio!J117+Agosto!J117+Septiembre!J117+'Octubre '!J117+Noviembre!J117+'Diciembre '!J117</f>
        <v>0</v>
      </c>
      <c r="K117" s="22">
        <f>+Enero!K117+Febrero!K117+'Marzo '!K117+'Abril '!K117+'Mayo '!K117+Junio!K117+Julio!K117+Agosto!K117+Septiembre!K117+'Octubre '!K117+Noviembre!K117+'Diciembre '!K117</f>
        <v>0</v>
      </c>
      <c r="L117" s="22">
        <f>+Enero!L117+Febrero!L117+'Marzo '!L117+'Abril '!L117+'Mayo '!L117+Junio!L117+Julio!L117+Agosto!L117+Septiembre!L117+'Octubre '!L117+Noviembre!L117+'Diciembre '!L117</f>
        <v>0</v>
      </c>
      <c r="M117" s="22">
        <f>+Enero!M117+Febrero!M117+'Marzo '!M117+'Abril '!M117+'Mayo '!M117+Junio!M117+Julio!M117+Agosto!M117+Septiembre!M117+'Octubre '!M117+Noviembre!M117+'Diciembre '!M117</f>
        <v>0</v>
      </c>
      <c r="N117" s="22">
        <f>+Enero!N117+Febrero!N117+'Marzo '!N117+'Abril '!N117+'Mayo '!N117+Junio!N117+Julio!N117+Agosto!N117+Septiembre!N117+'Octubre '!N117+Noviembre!N117+'Diciembre '!N117</f>
        <v>0</v>
      </c>
      <c r="O117" s="22">
        <f>+Enero!O117+Febrero!O117+'Marzo '!O117+'Abril '!O117+'Mayo '!O117+Junio!O117+Julio!O117+Agosto!O117+Septiembre!O117+'Octubre '!O117+Noviembre!O117+'Diciembre '!O117</f>
        <v>0</v>
      </c>
      <c r="P117" s="22">
        <f>+Enero!P117+Febrero!P117+'Marzo '!P117+'Abril '!P117+'Mayo '!P117+Junio!P117+Julio!P117+Agosto!P117+Septiembre!P117+'Octubre '!P117+Noviembre!P117+'Diciembre '!P117</f>
        <v>0</v>
      </c>
      <c r="Q117" s="22">
        <f>+Enero!Q117+Febrero!Q117+'Marzo '!Q117+'Abril '!Q117+'Mayo '!Q117+Junio!Q117+Julio!Q117+Agosto!Q117+Septiembre!Q117+'Octubre '!Q117+Noviembre!Q117+'Diciembre '!Q117</f>
        <v>0</v>
      </c>
      <c r="R117" s="22">
        <f>+Enero!R117+Febrero!R117+'Marzo '!R117+'Abril '!R117+'Mayo '!R117+Junio!R117+Julio!R117+Agosto!R117+Septiembre!R117+'Octubre '!R117+Noviembre!R117+'Diciembre '!R117</f>
        <v>0</v>
      </c>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5"/>
      <c r="B118" s="610"/>
      <c r="C118" s="172" t="s">
        <v>147</v>
      </c>
      <c r="D118" s="32">
        <f t="shared" si="44"/>
        <v>0</v>
      </c>
      <c r="E118" s="22">
        <f>+Enero!E118+Febrero!E118+'Marzo '!E118+'Abril '!E118+'Mayo '!E118+Junio!E118+Julio!E118+Agosto!E118+Septiembre!E118+'Octubre '!E118+Noviembre!E118+'Diciembre '!E118</f>
        <v>0</v>
      </c>
      <c r="F118" s="22">
        <f>+Enero!F118+Febrero!F118+'Marzo '!F118+'Abril '!F118+'Mayo '!F118+Junio!F118+Julio!F118+Agosto!F118+Septiembre!F118+'Octubre '!F118+Noviembre!F118+'Diciembre '!F118</f>
        <v>0</v>
      </c>
      <c r="G118" s="22">
        <f>+Enero!G118+Febrero!G118+'Marzo '!G118+'Abril '!G118+'Mayo '!G118+Junio!G118+Julio!G118+Agosto!G118+Septiembre!G118+'Octubre '!G118+Noviembre!G118+'Diciembre '!G118</f>
        <v>0</v>
      </c>
      <c r="H118" s="22">
        <f>+Enero!H118+Febrero!H118+'Marzo '!H118+'Abril '!H118+'Mayo '!H118+Junio!H118+Julio!H118+Agosto!H118+Septiembre!H118+'Octubre '!H118+Noviembre!H118+'Diciembre '!H118</f>
        <v>0</v>
      </c>
      <c r="I118" s="22">
        <f>+Enero!I118+Febrero!I118+'Marzo '!I118+'Abril '!I118+'Mayo '!I118+Junio!I118+Julio!I118+Agosto!I118+Septiembre!I118+'Octubre '!I118+Noviembre!I118+'Diciembre '!I118</f>
        <v>0</v>
      </c>
      <c r="J118" s="22">
        <f>+Enero!J118+Febrero!J118+'Marzo '!J118+'Abril '!J118+'Mayo '!J118+Junio!J118+Julio!J118+Agosto!J118+Septiembre!J118+'Octubre '!J118+Noviembre!J118+'Diciembre '!J118</f>
        <v>0</v>
      </c>
      <c r="K118" s="22">
        <f>+Enero!K118+Febrero!K118+'Marzo '!K118+'Abril '!K118+'Mayo '!K118+Junio!K118+Julio!K118+Agosto!K118+Septiembre!K118+'Octubre '!K118+Noviembre!K118+'Diciembre '!K118</f>
        <v>0</v>
      </c>
      <c r="L118" s="22">
        <f>+Enero!L118+Febrero!L118+'Marzo '!L118+'Abril '!L118+'Mayo '!L118+Junio!L118+Julio!L118+Agosto!L118+Septiembre!L118+'Octubre '!L118+Noviembre!L118+'Diciembre '!L118</f>
        <v>0</v>
      </c>
      <c r="M118" s="22">
        <f>+Enero!M118+Febrero!M118+'Marzo '!M118+'Abril '!M118+'Mayo '!M118+Junio!M118+Julio!M118+Agosto!M118+Septiembre!M118+'Octubre '!M118+Noviembre!M118+'Diciembre '!M118</f>
        <v>0</v>
      </c>
      <c r="N118" s="22">
        <f>+Enero!N118+Febrero!N118+'Marzo '!N118+'Abril '!N118+'Mayo '!N118+Junio!N118+Julio!N118+Agosto!N118+Septiembre!N118+'Octubre '!N118+Noviembre!N118+'Diciembre '!N118</f>
        <v>0</v>
      </c>
      <c r="O118" s="22">
        <f>+Enero!O118+Febrero!O118+'Marzo '!O118+'Abril '!O118+'Mayo '!O118+Junio!O118+Julio!O118+Agosto!O118+Septiembre!O118+'Octubre '!O118+Noviembre!O118+'Diciembre '!O118</f>
        <v>0</v>
      </c>
      <c r="P118" s="22">
        <f>+Enero!P118+Febrero!P118+'Marzo '!P118+'Abril '!P118+'Mayo '!P118+Junio!P118+Julio!P118+Agosto!P118+Septiembre!P118+'Octubre '!P118+Noviembre!P118+'Diciembre '!P118</f>
        <v>0</v>
      </c>
      <c r="Q118" s="22">
        <f>+Enero!Q118+Febrero!Q118+'Marzo '!Q118+'Abril '!Q118+'Mayo '!Q118+Junio!Q118+Julio!Q118+Agosto!Q118+Septiembre!Q118+'Octubre '!Q118+Noviembre!Q118+'Diciembre '!Q118</f>
        <v>0</v>
      </c>
      <c r="R118" s="22">
        <f>+Enero!R118+Febrero!R118+'Marzo '!R118+'Abril '!R118+'Mayo '!R118+Junio!R118+Julio!R118+Agosto!R118+Septiembre!R118+'Octubre '!R118+Noviembre!R118+'Diciembre '!R118</f>
        <v>0</v>
      </c>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5"/>
      <c r="B119" s="610"/>
      <c r="C119" s="172" t="s">
        <v>148</v>
      </c>
      <c r="D119" s="32">
        <f t="shared" si="44"/>
        <v>0</v>
      </c>
      <c r="E119" s="22">
        <f>+Enero!E119+Febrero!E119+'Marzo '!E119+'Abril '!E119+'Mayo '!E119+Junio!E119+Julio!E119+Agosto!E119+Septiembre!E119+'Octubre '!E119+Noviembre!E119+'Diciembre '!E119</f>
        <v>0</v>
      </c>
      <c r="F119" s="22">
        <f>+Enero!F119+Febrero!F119+'Marzo '!F119+'Abril '!F119+'Mayo '!F119+Junio!F119+Julio!F119+Agosto!F119+Septiembre!F119+'Octubre '!F119+Noviembre!F119+'Diciembre '!F119</f>
        <v>0</v>
      </c>
      <c r="G119" s="22">
        <f>+Enero!G119+Febrero!G119+'Marzo '!G119+'Abril '!G119+'Mayo '!G119+Junio!G119+Julio!G119+Agosto!G119+Septiembre!G119+'Octubre '!G119+Noviembre!G119+'Diciembre '!G119</f>
        <v>0</v>
      </c>
      <c r="H119" s="22">
        <f>+Enero!H119+Febrero!H119+'Marzo '!H119+'Abril '!H119+'Mayo '!H119+Junio!H119+Julio!H119+Agosto!H119+Septiembre!H119+'Octubre '!H119+Noviembre!H119+'Diciembre '!H119</f>
        <v>0</v>
      </c>
      <c r="I119" s="22">
        <f>+Enero!I119+Febrero!I119+'Marzo '!I119+'Abril '!I119+'Mayo '!I119+Junio!I119+Julio!I119+Agosto!I119+Septiembre!I119+'Octubre '!I119+Noviembre!I119+'Diciembre '!I119</f>
        <v>0</v>
      </c>
      <c r="J119" s="22">
        <f>+Enero!J119+Febrero!J119+'Marzo '!J119+'Abril '!J119+'Mayo '!J119+Junio!J119+Julio!J119+Agosto!J119+Septiembre!J119+'Octubre '!J119+Noviembre!J119+'Diciembre '!J119</f>
        <v>0</v>
      </c>
      <c r="K119" s="22">
        <f>+Enero!K119+Febrero!K119+'Marzo '!K119+'Abril '!K119+'Mayo '!K119+Junio!K119+Julio!K119+Agosto!K119+Septiembre!K119+'Octubre '!K119+Noviembre!K119+'Diciembre '!K119</f>
        <v>0</v>
      </c>
      <c r="L119" s="22">
        <f>+Enero!L119+Febrero!L119+'Marzo '!L119+'Abril '!L119+'Mayo '!L119+Junio!L119+Julio!L119+Agosto!L119+Septiembre!L119+'Octubre '!L119+Noviembre!L119+'Diciembre '!L119</f>
        <v>0</v>
      </c>
      <c r="M119" s="22">
        <f>+Enero!M119+Febrero!M119+'Marzo '!M119+'Abril '!M119+'Mayo '!M119+Junio!M119+Julio!M119+Agosto!M119+Septiembre!M119+'Octubre '!M119+Noviembre!M119+'Diciembre '!M119</f>
        <v>0</v>
      </c>
      <c r="N119" s="22">
        <f>+Enero!N119+Febrero!N119+'Marzo '!N119+'Abril '!N119+'Mayo '!N119+Junio!N119+Julio!N119+Agosto!N119+Septiembre!N119+'Octubre '!N119+Noviembre!N119+'Diciembre '!N119</f>
        <v>0</v>
      </c>
      <c r="O119" s="22">
        <f>+Enero!O119+Febrero!O119+'Marzo '!O119+'Abril '!O119+'Mayo '!O119+Junio!O119+Julio!O119+Agosto!O119+Septiembre!O119+'Octubre '!O119+Noviembre!O119+'Diciembre '!O119</f>
        <v>0</v>
      </c>
      <c r="P119" s="22">
        <f>+Enero!P119+Febrero!P119+'Marzo '!P119+'Abril '!P119+'Mayo '!P119+Junio!P119+Julio!P119+Agosto!P119+Septiembre!P119+'Octubre '!P119+Noviembre!P119+'Diciembre '!P119</f>
        <v>0</v>
      </c>
      <c r="Q119" s="22">
        <f>+Enero!Q119+Febrero!Q119+'Marzo '!Q119+'Abril '!Q119+'Mayo '!Q119+Junio!Q119+Julio!Q119+Agosto!Q119+Septiembre!Q119+'Octubre '!Q119+Noviembre!Q119+'Diciembre '!Q119</f>
        <v>0</v>
      </c>
      <c r="R119" s="22">
        <f>+Enero!R119+Febrero!R119+'Marzo '!R119+'Abril '!R119+'Mayo '!R119+Junio!R119+Julio!R119+Agosto!R119+Septiembre!R119+'Octubre '!R119+Noviembre!R119+'Diciembre '!R119</f>
        <v>0</v>
      </c>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5"/>
      <c r="B120" s="610"/>
      <c r="C120" s="173" t="s">
        <v>149</v>
      </c>
      <c r="D120" s="32">
        <f t="shared" si="44"/>
        <v>0</v>
      </c>
      <c r="E120" s="22">
        <f>+Enero!E120+Febrero!E120+'Marzo '!E120+'Abril '!E120+'Mayo '!E120+Junio!E120+Julio!E120+Agosto!E120+Septiembre!E120+'Octubre '!E120+Noviembre!E120+'Diciembre '!E120</f>
        <v>0</v>
      </c>
      <c r="F120" s="22">
        <f>+Enero!F120+Febrero!F120+'Marzo '!F120+'Abril '!F120+'Mayo '!F120+Junio!F120+Julio!F120+Agosto!F120+Septiembre!F120+'Octubre '!F120+Noviembre!F120+'Diciembre '!F120</f>
        <v>0</v>
      </c>
      <c r="G120" s="22">
        <f>+Enero!G120+Febrero!G120+'Marzo '!G120+'Abril '!G120+'Mayo '!G120+Junio!G120+Julio!G120+Agosto!G120+Septiembre!G120+'Octubre '!G120+Noviembre!G120+'Diciembre '!G120</f>
        <v>0</v>
      </c>
      <c r="H120" s="22">
        <f>+Enero!H120+Febrero!H120+'Marzo '!H120+'Abril '!H120+'Mayo '!H120+Junio!H120+Julio!H120+Agosto!H120+Septiembre!H120+'Octubre '!H120+Noviembre!H120+'Diciembre '!H120</f>
        <v>0</v>
      </c>
      <c r="I120" s="22">
        <f>+Enero!I120+Febrero!I120+'Marzo '!I120+'Abril '!I120+'Mayo '!I120+Junio!I120+Julio!I120+Agosto!I120+Septiembre!I120+'Octubre '!I120+Noviembre!I120+'Diciembre '!I120</f>
        <v>0</v>
      </c>
      <c r="J120" s="22">
        <f>+Enero!J120+Febrero!J120+'Marzo '!J120+'Abril '!J120+'Mayo '!J120+Junio!J120+Julio!J120+Agosto!J120+Septiembre!J120+'Octubre '!J120+Noviembre!J120+'Diciembre '!J120</f>
        <v>0</v>
      </c>
      <c r="K120" s="22">
        <f>+Enero!K120+Febrero!K120+'Marzo '!K120+'Abril '!K120+'Mayo '!K120+Junio!K120+Julio!K120+Agosto!K120+Septiembre!K120+'Octubre '!K120+Noviembre!K120+'Diciembre '!K120</f>
        <v>0</v>
      </c>
      <c r="L120" s="22">
        <f>+Enero!L120+Febrero!L120+'Marzo '!L120+'Abril '!L120+'Mayo '!L120+Junio!L120+Julio!L120+Agosto!L120+Septiembre!L120+'Octubre '!L120+Noviembre!L120+'Diciembre '!L120</f>
        <v>0</v>
      </c>
      <c r="M120" s="22">
        <f>+Enero!M120+Febrero!M120+'Marzo '!M120+'Abril '!M120+'Mayo '!M120+Junio!M120+Julio!M120+Agosto!M120+Septiembre!M120+'Octubre '!M120+Noviembre!M120+'Diciembre '!M120</f>
        <v>0</v>
      </c>
      <c r="N120" s="22">
        <f>+Enero!N120+Febrero!N120+'Marzo '!N120+'Abril '!N120+'Mayo '!N120+Junio!N120+Julio!N120+Agosto!N120+Septiembre!N120+'Octubre '!N120+Noviembre!N120+'Diciembre '!N120</f>
        <v>0</v>
      </c>
      <c r="O120" s="22">
        <f>+Enero!O120+Febrero!O120+'Marzo '!O120+'Abril '!O120+'Mayo '!O120+Junio!O120+Julio!O120+Agosto!O120+Septiembre!O120+'Octubre '!O120+Noviembre!O120+'Diciembre '!O120</f>
        <v>0</v>
      </c>
      <c r="P120" s="22">
        <f>+Enero!P120+Febrero!P120+'Marzo '!P120+'Abril '!P120+'Mayo '!P120+Junio!P120+Julio!P120+Agosto!P120+Septiembre!P120+'Octubre '!P120+Noviembre!P120+'Diciembre '!P120</f>
        <v>0</v>
      </c>
      <c r="Q120" s="22">
        <f>+Enero!Q120+Febrero!Q120+'Marzo '!Q120+'Abril '!Q120+'Mayo '!Q120+Junio!Q120+Julio!Q120+Agosto!Q120+Septiembre!Q120+'Octubre '!Q120+Noviembre!Q120+'Diciembre '!Q120</f>
        <v>0</v>
      </c>
      <c r="R120" s="22">
        <f>+Enero!R120+Febrero!R120+'Marzo '!R120+'Abril '!R120+'Mayo '!R120+Junio!R120+Julio!R120+Agosto!R120+Septiembre!R120+'Octubre '!R120+Noviembre!R120+'Diciembre '!R120</f>
        <v>0</v>
      </c>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1"/>
      <c r="B121" s="555"/>
      <c r="C121" s="174" t="s">
        <v>150</v>
      </c>
      <c r="D121" s="58">
        <f t="shared" si="44"/>
        <v>0</v>
      </c>
      <c r="E121" s="22">
        <f>+Enero!E121+Febrero!E121+'Marzo '!E121+'Abril '!E121+'Mayo '!E121+Junio!E121+Julio!E121+Agosto!E121+Septiembre!E121+'Octubre '!E121+Noviembre!E121+'Diciembre '!E121</f>
        <v>0</v>
      </c>
      <c r="F121" s="22">
        <f>+Enero!F121+Febrero!F121+'Marzo '!F121+'Abril '!F121+'Mayo '!F121+Junio!F121+Julio!F121+Agosto!F121+Septiembre!F121+'Octubre '!F121+Noviembre!F121+'Diciembre '!F121</f>
        <v>0</v>
      </c>
      <c r="G121" s="22">
        <f>+Enero!G121+Febrero!G121+'Marzo '!G121+'Abril '!G121+'Mayo '!G121+Junio!G121+Julio!G121+Agosto!G121+Septiembre!G121+'Octubre '!G121+Noviembre!G121+'Diciembre '!G121</f>
        <v>0</v>
      </c>
      <c r="H121" s="22">
        <f>+Enero!H121+Febrero!H121+'Marzo '!H121+'Abril '!H121+'Mayo '!H121+Junio!H121+Julio!H121+Agosto!H121+Septiembre!H121+'Octubre '!H121+Noviembre!H121+'Diciembre '!H121</f>
        <v>0</v>
      </c>
      <c r="I121" s="22">
        <f>+Enero!I121+Febrero!I121+'Marzo '!I121+'Abril '!I121+'Mayo '!I121+Junio!I121+Julio!I121+Agosto!I121+Septiembre!I121+'Octubre '!I121+Noviembre!I121+'Diciembre '!I121</f>
        <v>0</v>
      </c>
      <c r="J121" s="22">
        <f>+Enero!J121+Febrero!J121+'Marzo '!J121+'Abril '!J121+'Mayo '!J121+Junio!J121+Julio!J121+Agosto!J121+Septiembre!J121+'Octubre '!J121+Noviembre!J121+'Diciembre '!J121</f>
        <v>0</v>
      </c>
      <c r="K121" s="22">
        <f>+Enero!K121+Febrero!K121+'Marzo '!K121+'Abril '!K121+'Mayo '!K121+Junio!K121+Julio!K121+Agosto!K121+Septiembre!K121+'Octubre '!K121+Noviembre!K121+'Diciembre '!K121</f>
        <v>0</v>
      </c>
      <c r="L121" s="22">
        <f>+Enero!L121+Febrero!L121+'Marzo '!L121+'Abril '!L121+'Mayo '!L121+Junio!L121+Julio!L121+Agosto!L121+Septiembre!L121+'Octubre '!L121+Noviembre!L121+'Diciembre '!L121</f>
        <v>0</v>
      </c>
      <c r="M121" s="22">
        <f>+Enero!M121+Febrero!M121+'Marzo '!M121+'Abril '!M121+'Mayo '!M121+Junio!M121+Julio!M121+Agosto!M121+Septiembre!M121+'Octubre '!M121+Noviembre!M121+'Diciembre '!M121</f>
        <v>0</v>
      </c>
      <c r="N121" s="22">
        <f>+Enero!N121+Febrero!N121+'Marzo '!N121+'Abril '!N121+'Mayo '!N121+Junio!N121+Julio!N121+Agosto!N121+Septiembre!N121+'Octubre '!N121+Noviembre!N121+'Diciembre '!N121</f>
        <v>0</v>
      </c>
      <c r="O121" s="22">
        <f>+Enero!O121+Febrero!O121+'Marzo '!O121+'Abril '!O121+'Mayo '!O121+Junio!O121+Julio!O121+Agosto!O121+Septiembre!O121+'Octubre '!O121+Noviembre!O121+'Diciembre '!O121</f>
        <v>0</v>
      </c>
      <c r="P121" s="22">
        <f>+Enero!P121+Febrero!P121+'Marzo '!P121+'Abril '!P121+'Mayo '!P121+Junio!P121+Julio!P121+Agosto!P121+Septiembre!P121+'Octubre '!P121+Noviembre!P121+'Diciembre '!P121</f>
        <v>0</v>
      </c>
      <c r="Q121" s="22">
        <f>+Enero!Q121+Febrero!Q121+'Marzo '!Q121+'Abril '!Q121+'Mayo '!Q121+Junio!Q121+Julio!Q121+Agosto!Q121+Septiembre!Q121+'Octubre '!Q121+Noviembre!Q121+'Diciembre '!Q121</f>
        <v>0</v>
      </c>
      <c r="R121" s="22">
        <f>+Enero!R121+Febrero!R121+'Marzo '!R121+'Abril '!R121+'Mayo '!R121+Junio!R121+Julio!R121+Agosto!R121+Septiembre!R121+'Octubre '!R121+Noviembre!R121+'Diciembre '!R121</f>
        <v>0</v>
      </c>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0" t="s">
        <v>151</v>
      </c>
      <c r="B122" s="540" t="s">
        <v>152</v>
      </c>
      <c r="C122" s="175" t="s">
        <v>153</v>
      </c>
      <c r="D122" s="21">
        <f t="shared" si="44"/>
        <v>0</v>
      </c>
      <c r="E122" s="22">
        <f>+Enero!E122+Febrero!E122+'Marzo '!E122+'Abril '!E122+'Mayo '!E122+Junio!E122+Julio!E122+Agosto!E122+Septiembre!E122+'Octubre '!E122+Noviembre!E122+'Diciembre '!E122</f>
        <v>0</v>
      </c>
      <c r="F122" s="22">
        <f>+Enero!F122+Febrero!F122+'Marzo '!F122+'Abril '!F122+'Mayo '!F122+Junio!F122+Julio!F122+Agosto!F122+Septiembre!F122+'Octubre '!F122+Noviembre!F122+'Diciembre '!F122</f>
        <v>0</v>
      </c>
      <c r="G122" s="22">
        <f>+Enero!G122+Febrero!G122+'Marzo '!G122+'Abril '!G122+'Mayo '!G122+Junio!G122+Julio!G122+Agosto!G122+Septiembre!G122+'Octubre '!G122+Noviembre!G122+'Diciembre '!G122</f>
        <v>0</v>
      </c>
      <c r="H122" s="22">
        <f>+Enero!H122+Febrero!H122+'Marzo '!H122+'Abril '!H122+'Mayo '!H122+Junio!H122+Julio!H122+Agosto!H122+Septiembre!H122+'Octubre '!H122+Noviembre!H122+'Diciembre '!H122</f>
        <v>0</v>
      </c>
      <c r="I122" s="22">
        <f>+Enero!I122+Febrero!I122+'Marzo '!I122+'Abril '!I122+'Mayo '!I122+Junio!I122+Julio!I122+Agosto!I122+Septiembre!I122+'Octubre '!I122+Noviembre!I122+'Diciembre '!I122</f>
        <v>0</v>
      </c>
      <c r="J122" s="22">
        <f>+Enero!J122+Febrero!J122+'Marzo '!J122+'Abril '!J122+'Mayo '!J122+Junio!J122+Julio!J122+Agosto!J122+Septiembre!J122+'Octubre '!J122+Noviembre!J122+'Diciembre '!J122</f>
        <v>0</v>
      </c>
      <c r="K122" s="22">
        <f>+Enero!K122+Febrero!K122+'Marzo '!K122+'Abril '!K122+'Mayo '!K122+Junio!K122+Julio!K122+Agosto!K122+Septiembre!K122+'Octubre '!K122+Noviembre!K122+'Diciembre '!K122</f>
        <v>0</v>
      </c>
      <c r="L122" s="22">
        <f>+Enero!L122+Febrero!L122+'Marzo '!L122+'Abril '!L122+'Mayo '!L122+Junio!L122+Julio!L122+Agosto!L122+Septiembre!L122+'Octubre '!L122+Noviembre!L122+'Diciembre '!L122</f>
        <v>0</v>
      </c>
      <c r="M122" s="22">
        <f>+Enero!M122+Febrero!M122+'Marzo '!M122+'Abril '!M122+'Mayo '!M122+Junio!M122+Julio!M122+Agosto!M122+Septiembre!M122+'Octubre '!M122+Noviembre!M122+'Diciembre '!M122</f>
        <v>0</v>
      </c>
      <c r="N122" s="22">
        <f>+Enero!N122+Febrero!N122+'Marzo '!N122+'Abril '!N122+'Mayo '!N122+Junio!N122+Julio!N122+Agosto!N122+Septiembre!N122+'Octubre '!N122+Noviembre!N122+'Diciembre '!N122</f>
        <v>0</v>
      </c>
      <c r="O122" s="22">
        <f>+Enero!O122+Febrero!O122+'Marzo '!O122+'Abril '!O122+'Mayo '!O122+Junio!O122+Julio!O122+Agosto!O122+Septiembre!O122+'Octubre '!O122+Noviembre!O122+'Diciembre '!O122</f>
        <v>0</v>
      </c>
      <c r="P122" s="22">
        <f>+Enero!P122+Febrero!P122+'Marzo '!P122+'Abril '!P122+'Mayo '!P122+Junio!P122+Julio!P122+Agosto!P122+Septiembre!P122+'Octubre '!P122+Noviembre!P122+'Diciembre '!P122</f>
        <v>0</v>
      </c>
      <c r="Q122" s="22">
        <f>+Enero!Q122+Febrero!Q122+'Marzo '!Q122+'Abril '!Q122+'Mayo '!Q122+Junio!Q122+Julio!Q122+Agosto!Q122+Septiembre!Q122+'Octubre '!Q122+Noviembre!Q122+'Diciembre '!Q122</f>
        <v>0</v>
      </c>
      <c r="R122" s="22">
        <f>+Enero!R122+Febrero!R122+'Marzo '!R122+'Abril '!R122+'Mayo '!R122+Junio!R122+Julio!R122+Agosto!R122+Septiembre!R122+'Octubre '!R122+Noviembre!R122+'Diciembre '!R122</f>
        <v>0</v>
      </c>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5"/>
      <c r="B123" s="541"/>
      <c r="C123" s="180" t="s">
        <v>154</v>
      </c>
      <c r="D123" s="32">
        <f t="shared" si="44"/>
        <v>0</v>
      </c>
      <c r="E123" s="22">
        <f>+Enero!E123+Febrero!E123+'Marzo '!E123+'Abril '!E123+'Mayo '!E123+Junio!E123+Julio!E123+Agosto!E123+Septiembre!E123+'Octubre '!E123+Noviembre!E123+'Diciembre '!E123</f>
        <v>0</v>
      </c>
      <c r="F123" s="22">
        <f>+Enero!F123+Febrero!F123+'Marzo '!F123+'Abril '!F123+'Mayo '!F123+Junio!F123+Julio!F123+Agosto!F123+Septiembre!F123+'Octubre '!F123+Noviembre!F123+'Diciembre '!F123</f>
        <v>0</v>
      </c>
      <c r="G123" s="22">
        <f>+Enero!G123+Febrero!G123+'Marzo '!G123+'Abril '!G123+'Mayo '!G123+Junio!G123+Julio!G123+Agosto!G123+Septiembre!G123+'Octubre '!G123+Noviembre!G123+'Diciembre '!G123</f>
        <v>0</v>
      </c>
      <c r="H123" s="22">
        <f>+Enero!H123+Febrero!H123+'Marzo '!H123+'Abril '!H123+'Mayo '!H123+Junio!H123+Julio!H123+Agosto!H123+Septiembre!H123+'Octubre '!H123+Noviembre!H123+'Diciembre '!H123</f>
        <v>0</v>
      </c>
      <c r="I123" s="22">
        <f>+Enero!I123+Febrero!I123+'Marzo '!I123+'Abril '!I123+'Mayo '!I123+Junio!I123+Julio!I123+Agosto!I123+Septiembre!I123+'Octubre '!I123+Noviembre!I123+'Diciembre '!I123</f>
        <v>0</v>
      </c>
      <c r="J123" s="22">
        <f>+Enero!J123+Febrero!J123+'Marzo '!J123+'Abril '!J123+'Mayo '!J123+Junio!J123+Julio!J123+Agosto!J123+Septiembre!J123+'Octubre '!J123+Noviembre!J123+'Diciembre '!J123</f>
        <v>0</v>
      </c>
      <c r="K123" s="22">
        <f>+Enero!K123+Febrero!K123+'Marzo '!K123+'Abril '!K123+'Mayo '!K123+Junio!K123+Julio!K123+Agosto!K123+Septiembre!K123+'Octubre '!K123+Noviembre!K123+'Diciembre '!K123</f>
        <v>0</v>
      </c>
      <c r="L123" s="22">
        <f>+Enero!L123+Febrero!L123+'Marzo '!L123+'Abril '!L123+'Mayo '!L123+Junio!L123+Julio!L123+Agosto!L123+Septiembre!L123+'Octubre '!L123+Noviembre!L123+'Diciembre '!L123</f>
        <v>0</v>
      </c>
      <c r="M123" s="22">
        <f>+Enero!M123+Febrero!M123+'Marzo '!M123+'Abril '!M123+'Mayo '!M123+Junio!M123+Julio!M123+Agosto!M123+Septiembre!M123+'Octubre '!M123+Noviembre!M123+'Diciembre '!M123</f>
        <v>0</v>
      </c>
      <c r="N123" s="22">
        <f>+Enero!N123+Febrero!N123+'Marzo '!N123+'Abril '!N123+'Mayo '!N123+Junio!N123+Julio!N123+Agosto!N123+Septiembre!N123+'Octubre '!N123+Noviembre!N123+'Diciembre '!N123</f>
        <v>0</v>
      </c>
      <c r="O123" s="22">
        <f>+Enero!O123+Febrero!O123+'Marzo '!O123+'Abril '!O123+'Mayo '!O123+Junio!O123+Julio!O123+Agosto!O123+Septiembre!O123+'Octubre '!O123+Noviembre!O123+'Diciembre '!O123</f>
        <v>0</v>
      </c>
      <c r="P123" s="22">
        <f>+Enero!P123+Febrero!P123+'Marzo '!P123+'Abril '!P123+'Mayo '!P123+Junio!P123+Julio!P123+Agosto!P123+Septiembre!P123+'Octubre '!P123+Noviembre!P123+'Diciembre '!P123</f>
        <v>0</v>
      </c>
      <c r="Q123" s="22">
        <f>+Enero!Q123+Febrero!Q123+'Marzo '!Q123+'Abril '!Q123+'Mayo '!Q123+Junio!Q123+Julio!Q123+Agosto!Q123+Septiembre!Q123+'Octubre '!Q123+Noviembre!Q123+'Diciembre '!Q123</f>
        <v>0</v>
      </c>
      <c r="R123" s="22">
        <f>+Enero!R123+Febrero!R123+'Marzo '!R123+'Abril '!R123+'Mayo '!R123+Junio!R123+Julio!R123+Agosto!R123+Septiembre!R123+'Octubre '!R123+Noviembre!R123+'Diciembre '!R123</f>
        <v>0</v>
      </c>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5"/>
      <c r="B124" s="540" t="s">
        <v>155</v>
      </c>
      <c r="C124" s="175" t="s">
        <v>153</v>
      </c>
      <c r="D124" s="32">
        <f t="shared" si="44"/>
        <v>0</v>
      </c>
      <c r="E124" s="22">
        <f>+Enero!E124+Febrero!E124+'Marzo '!E124+'Abril '!E124+'Mayo '!E124+Junio!E124+Julio!E124+Agosto!E124+Septiembre!E124+'Octubre '!E124+Noviembre!E124+'Diciembre '!E124</f>
        <v>0</v>
      </c>
      <c r="F124" s="22">
        <f>+Enero!F124+Febrero!F124+'Marzo '!F124+'Abril '!F124+'Mayo '!F124+Junio!F124+Julio!F124+Agosto!F124+Septiembre!F124+'Octubre '!F124+Noviembre!F124+'Diciembre '!F124</f>
        <v>0</v>
      </c>
      <c r="G124" s="22">
        <f>+Enero!G124+Febrero!G124+'Marzo '!G124+'Abril '!G124+'Mayo '!G124+Junio!G124+Julio!G124+Agosto!G124+Septiembre!G124+'Octubre '!G124+Noviembre!G124+'Diciembre '!G124</f>
        <v>0</v>
      </c>
      <c r="H124" s="22">
        <f>+Enero!H124+Febrero!H124+'Marzo '!H124+'Abril '!H124+'Mayo '!H124+Junio!H124+Julio!H124+Agosto!H124+Septiembre!H124+'Octubre '!H124+Noviembre!H124+'Diciembre '!H124</f>
        <v>0</v>
      </c>
      <c r="I124" s="22">
        <f>+Enero!I124+Febrero!I124+'Marzo '!I124+'Abril '!I124+'Mayo '!I124+Junio!I124+Julio!I124+Agosto!I124+Septiembre!I124+'Octubre '!I124+Noviembre!I124+'Diciembre '!I124</f>
        <v>0</v>
      </c>
      <c r="J124" s="22">
        <f>+Enero!J124+Febrero!J124+'Marzo '!J124+'Abril '!J124+'Mayo '!J124+Junio!J124+Julio!J124+Agosto!J124+Septiembre!J124+'Octubre '!J124+Noviembre!J124+'Diciembre '!J124</f>
        <v>0</v>
      </c>
      <c r="K124" s="22">
        <f>+Enero!K124+Febrero!K124+'Marzo '!K124+'Abril '!K124+'Mayo '!K124+Junio!K124+Julio!K124+Agosto!K124+Septiembre!K124+'Octubre '!K124+Noviembre!K124+'Diciembre '!K124</f>
        <v>0</v>
      </c>
      <c r="L124" s="22">
        <f>+Enero!L124+Febrero!L124+'Marzo '!L124+'Abril '!L124+'Mayo '!L124+Junio!L124+Julio!L124+Agosto!L124+Septiembre!L124+'Octubre '!L124+Noviembre!L124+'Diciembre '!L124</f>
        <v>0</v>
      </c>
      <c r="M124" s="22">
        <f>+Enero!M124+Febrero!M124+'Marzo '!M124+'Abril '!M124+'Mayo '!M124+Junio!M124+Julio!M124+Agosto!M124+Septiembre!M124+'Octubre '!M124+Noviembre!M124+'Diciembre '!M124</f>
        <v>0</v>
      </c>
      <c r="N124" s="22">
        <f>+Enero!N124+Febrero!N124+'Marzo '!N124+'Abril '!N124+'Mayo '!N124+Junio!N124+Julio!N124+Agosto!N124+Septiembre!N124+'Octubre '!N124+Noviembre!N124+'Diciembre '!N124</f>
        <v>0</v>
      </c>
      <c r="O124" s="22">
        <f>+Enero!O124+Febrero!O124+'Marzo '!O124+'Abril '!O124+'Mayo '!O124+Junio!O124+Julio!O124+Agosto!O124+Septiembre!O124+'Octubre '!O124+Noviembre!O124+'Diciembre '!O124</f>
        <v>0</v>
      </c>
      <c r="P124" s="22">
        <f>+Enero!P124+Febrero!P124+'Marzo '!P124+'Abril '!P124+'Mayo '!P124+Junio!P124+Julio!P124+Agosto!P124+Septiembre!P124+'Octubre '!P124+Noviembre!P124+'Diciembre '!P124</f>
        <v>0</v>
      </c>
      <c r="Q124" s="22">
        <f>+Enero!Q124+Febrero!Q124+'Marzo '!Q124+'Abril '!Q124+'Mayo '!Q124+Junio!Q124+Julio!Q124+Agosto!Q124+Septiembre!Q124+'Octubre '!Q124+Noviembre!Q124+'Diciembre '!Q124</f>
        <v>0</v>
      </c>
      <c r="R124" s="22">
        <f>+Enero!R124+Febrero!R124+'Marzo '!R124+'Abril '!R124+'Mayo '!R124+Junio!R124+Julio!R124+Agosto!R124+Septiembre!R124+'Octubre '!R124+Noviembre!R124+'Diciembre '!R124</f>
        <v>0</v>
      </c>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1"/>
      <c r="B125" s="541"/>
      <c r="C125" s="182" t="s">
        <v>156</v>
      </c>
      <c r="D125" s="40">
        <f t="shared" si="44"/>
        <v>0</v>
      </c>
      <c r="E125" s="22">
        <f>+Enero!E125+Febrero!E125+'Marzo '!E125+'Abril '!E125+'Mayo '!E125+Junio!E125+Julio!E125+Agosto!E125+Septiembre!E125+'Octubre '!E125+Noviembre!E125+'Diciembre '!E125</f>
        <v>0</v>
      </c>
      <c r="F125" s="22">
        <f>+Enero!F125+Febrero!F125+'Marzo '!F125+'Abril '!F125+'Mayo '!F125+Junio!F125+Julio!F125+Agosto!F125+Septiembre!F125+'Octubre '!F125+Noviembre!F125+'Diciembre '!F125</f>
        <v>0</v>
      </c>
      <c r="G125" s="22">
        <f>+Enero!G125+Febrero!G125+'Marzo '!G125+'Abril '!G125+'Mayo '!G125+Junio!G125+Julio!G125+Agosto!G125+Septiembre!G125+'Octubre '!G125+Noviembre!G125+'Diciembre '!G125</f>
        <v>0</v>
      </c>
      <c r="H125" s="22">
        <f>+Enero!H125+Febrero!H125+'Marzo '!H125+'Abril '!H125+'Mayo '!H125+Junio!H125+Julio!H125+Agosto!H125+Septiembre!H125+'Octubre '!H125+Noviembre!H125+'Diciembre '!H125</f>
        <v>0</v>
      </c>
      <c r="I125" s="22">
        <f>+Enero!I125+Febrero!I125+'Marzo '!I125+'Abril '!I125+'Mayo '!I125+Junio!I125+Julio!I125+Agosto!I125+Septiembre!I125+'Octubre '!I125+Noviembre!I125+'Diciembre '!I125</f>
        <v>0</v>
      </c>
      <c r="J125" s="22">
        <f>+Enero!J125+Febrero!J125+'Marzo '!J125+'Abril '!J125+'Mayo '!J125+Junio!J125+Julio!J125+Agosto!J125+Septiembre!J125+'Octubre '!J125+Noviembre!J125+'Diciembre '!J125</f>
        <v>0</v>
      </c>
      <c r="K125" s="22">
        <f>+Enero!K125+Febrero!K125+'Marzo '!K125+'Abril '!K125+'Mayo '!K125+Junio!K125+Julio!K125+Agosto!K125+Septiembre!K125+'Octubre '!K125+Noviembre!K125+'Diciembre '!K125</f>
        <v>0</v>
      </c>
      <c r="L125" s="22">
        <f>+Enero!L125+Febrero!L125+'Marzo '!L125+'Abril '!L125+'Mayo '!L125+Junio!L125+Julio!L125+Agosto!L125+Septiembre!L125+'Octubre '!L125+Noviembre!L125+'Diciembre '!L125</f>
        <v>0</v>
      </c>
      <c r="M125" s="22">
        <f>+Enero!M125+Febrero!M125+'Marzo '!M125+'Abril '!M125+'Mayo '!M125+Junio!M125+Julio!M125+Agosto!M125+Septiembre!M125+'Octubre '!M125+Noviembre!M125+'Diciembre '!M125</f>
        <v>0</v>
      </c>
      <c r="N125" s="22">
        <f>+Enero!N125+Febrero!N125+'Marzo '!N125+'Abril '!N125+'Mayo '!N125+Junio!N125+Julio!N125+Agosto!N125+Septiembre!N125+'Octubre '!N125+Noviembre!N125+'Diciembre '!N125</f>
        <v>0</v>
      </c>
      <c r="O125" s="22">
        <f>+Enero!O125+Febrero!O125+'Marzo '!O125+'Abril '!O125+'Mayo '!O125+Junio!O125+Julio!O125+Agosto!O125+Septiembre!O125+'Octubre '!O125+Noviembre!O125+'Diciembre '!O125</f>
        <v>0</v>
      </c>
      <c r="P125" s="22">
        <f>+Enero!P125+Febrero!P125+'Marzo '!P125+'Abril '!P125+'Mayo '!P125+Junio!P125+Julio!P125+Agosto!P125+Septiembre!P125+'Octubre '!P125+Noviembre!P125+'Diciembre '!P125</f>
        <v>0</v>
      </c>
      <c r="Q125" s="22">
        <f>+Enero!Q125+Febrero!Q125+'Marzo '!Q125+'Abril '!Q125+'Mayo '!Q125+Junio!Q125+Julio!Q125+Agosto!Q125+Septiembre!Q125+'Octubre '!Q125+Noviembre!Q125+'Diciembre '!Q125</f>
        <v>0</v>
      </c>
      <c r="R125" s="22">
        <f>+Enero!R125+Febrero!R125+'Marzo '!R125+'Abril '!R125+'Mayo '!R125+Junio!R125+Julio!R125+Agosto!R125+Septiembre!R125+'Octubre '!R125+Noviembre!R125+'Diciembre '!R125</f>
        <v>0</v>
      </c>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4" t="s">
        <v>157</v>
      </c>
      <c r="B126" s="597" t="s">
        <v>145</v>
      </c>
      <c r="C126" s="598"/>
      <c r="D126" s="84">
        <f t="shared" si="44"/>
        <v>0</v>
      </c>
      <c r="E126" s="22">
        <f>+Enero!E126+Febrero!E126+'Marzo '!E126+'Abril '!E126+'Mayo '!E126+Junio!E126+Julio!E126+Agosto!E126+Septiembre!E126+'Octubre '!E126+Noviembre!E126+'Diciembre '!E126</f>
        <v>0</v>
      </c>
      <c r="F126" s="22">
        <f>+Enero!F126+Febrero!F126+'Marzo '!F126+'Abril '!F126+'Mayo '!F126+Junio!F126+Julio!F126+Agosto!F126+Septiembre!F126+'Octubre '!F126+Noviembre!F126+'Diciembre '!F126</f>
        <v>0</v>
      </c>
      <c r="G126" s="22">
        <f>+Enero!G126+Febrero!G126+'Marzo '!G126+'Abril '!G126+'Mayo '!G126+Junio!G126+Julio!G126+Agosto!G126+Septiembre!G126+'Octubre '!G126+Noviembre!G126+'Diciembre '!G126</f>
        <v>0</v>
      </c>
      <c r="H126" s="22">
        <f>+Enero!H126+Febrero!H126+'Marzo '!H126+'Abril '!H126+'Mayo '!H126+Junio!H126+Julio!H126+Agosto!H126+Septiembre!H126+'Octubre '!H126+Noviembre!H126+'Diciembre '!H126</f>
        <v>0</v>
      </c>
      <c r="I126" s="22">
        <f>+Enero!I126+Febrero!I126+'Marzo '!I126+'Abril '!I126+'Mayo '!I126+Junio!I126+Julio!I126+Agosto!I126+Septiembre!I126+'Octubre '!I126+Noviembre!I126+'Diciembre '!I126</f>
        <v>0</v>
      </c>
      <c r="J126" s="22">
        <f>+Enero!J126+Febrero!J126+'Marzo '!J126+'Abril '!J126+'Mayo '!J126+Junio!J126+Julio!J126+Agosto!J126+Septiembre!J126+'Octubre '!J126+Noviembre!J126+'Diciembre '!J126</f>
        <v>0</v>
      </c>
      <c r="K126" s="22">
        <f>+Enero!K126+Febrero!K126+'Marzo '!K126+'Abril '!K126+'Mayo '!K126+Junio!K126+Julio!K126+Agosto!K126+Septiembre!K126+'Octubre '!K126+Noviembre!K126+'Diciembre '!K126</f>
        <v>0</v>
      </c>
      <c r="L126" s="22">
        <f>+Enero!L126+Febrero!L126+'Marzo '!L126+'Abril '!L126+'Mayo '!L126+Junio!L126+Julio!L126+Agosto!L126+Septiembre!L126+'Octubre '!L126+Noviembre!L126+'Diciembre '!L126</f>
        <v>0</v>
      </c>
      <c r="M126" s="22">
        <f>+Enero!M126+Febrero!M126+'Marzo '!M126+'Abril '!M126+'Mayo '!M126+Junio!M126+Julio!M126+Agosto!M126+Septiembre!M126+'Octubre '!M126+Noviembre!M126+'Diciembre '!M126</f>
        <v>0</v>
      </c>
      <c r="N126" s="22">
        <f>+Enero!N126+Febrero!N126+'Marzo '!N126+'Abril '!N126+'Mayo '!N126+Junio!N126+Julio!N126+Agosto!N126+Septiembre!N126+'Octubre '!N126+Noviembre!N126+'Diciembre '!N126</f>
        <v>0</v>
      </c>
      <c r="O126" s="22">
        <f>+Enero!O126+Febrero!O126+'Marzo '!O126+'Abril '!O126+'Mayo '!O126+Junio!O126+Julio!O126+Agosto!O126+Septiembre!O126+'Octubre '!O126+Noviembre!O126+'Diciembre '!O126</f>
        <v>0</v>
      </c>
      <c r="P126" s="22">
        <f>+Enero!P126+Febrero!P126+'Marzo '!P126+'Abril '!P126+'Mayo '!P126+Junio!P126+Julio!P126+Agosto!P126+Septiembre!P126+'Octubre '!P126+Noviembre!P126+'Diciembre '!P126</f>
        <v>0</v>
      </c>
      <c r="Q126" s="22">
        <f>+Enero!Q126+Febrero!Q126+'Marzo '!Q126+'Abril '!Q126+'Mayo '!Q126+Junio!Q126+Julio!Q126+Agosto!Q126+Septiembre!Q126+'Octubre '!Q126+Noviembre!Q126+'Diciembre '!Q126</f>
        <v>0</v>
      </c>
      <c r="R126" s="22">
        <f>+Enero!R126+Febrero!R126+'Marzo '!R126+'Abril '!R126+'Mayo '!R126+Junio!R126+Julio!R126+Agosto!R126+Septiembre!R126+'Octubre '!R126+Noviembre!R126+'Diciembre '!R126</f>
        <v>0</v>
      </c>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596"/>
      <c r="B127" s="540" t="s">
        <v>152</v>
      </c>
      <c r="C127" s="175" t="s">
        <v>153</v>
      </c>
      <c r="D127" s="191">
        <f t="shared" si="44"/>
        <v>0</v>
      </c>
      <c r="E127" s="22">
        <f>+Enero!E127+Febrero!E127+'Marzo '!E127+'Abril '!E127+'Mayo '!E127+Junio!E127+Julio!E127+Agosto!E127+Septiembre!E127+'Octubre '!E127+Noviembre!E127+'Diciembre '!E127</f>
        <v>0</v>
      </c>
      <c r="F127" s="22">
        <f>+Enero!F127+Febrero!F127+'Marzo '!F127+'Abril '!F127+'Mayo '!F127+Junio!F127+Julio!F127+Agosto!F127+Septiembre!F127+'Octubre '!F127+Noviembre!F127+'Diciembre '!F127</f>
        <v>0</v>
      </c>
      <c r="G127" s="22">
        <f>+Enero!G127+Febrero!G127+'Marzo '!G127+'Abril '!G127+'Mayo '!G127+Junio!G127+Julio!G127+Agosto!G127+Septiembre!G127+'Octubre '!G127+Noviembre!G127+'Diciembre '!G127</f>
        <v>0</v>
      </c>
      <c r="H127" s="22">
        <f>+Enero!H127+Febrero!H127+'Marzo '!H127+'Abril '!H127+'Mayo '!H127+Junio!H127+Julio!H127+Agosto!H127+Septiembre!H127+'Octubre '!H127+Noviembre!H127+'Diciembre '!H127</f>
        <v>0</v>
      </c>
      <c r="I127" s="22">
        <f>+Enero!I127+Febrero!I127+'Marzo '!I127+'Abril '!I127+'Mayo '!I127+Junio!I127+Julio!I127+Agosto!I127+Septiembre!I127+'Octubre '!I127+Noviembre!I127+'Diciembre '!I127</f>
        <v>0</v>
      </c>
      <c r="J127" s="22">
        <f>+Enero!J127+Febrero!J127+'Marzo '!J127+'Abril '!J127+'Mayo '!J127+Junio!J127+Julio!J127+Agosto!J127+Septiembre!J127+'Octubre '!J127+Noviembre!J127+'Diciembre '!J127</f>
        <v>0</v>
      </c>
      <c r="K127" s="22">
        <f>+Enero!K127+Febrero!K127+'Marzo '!K127+'Abril '!K127+'Mayo '!K127+Junio!K127+Julio!K127+Agosto!K127+Septiembre!K127+'Octubre '!K127+Noviembre!K127+'Diciembre '!K127</f>
        <v>0</v>
      </c>
      <c r="L127" s="22">
        <f>+Enero!L127+Febrero!L127+'Marzo '!L127+'Abril '!L127+'Mayo '!L127+Junio!L127+Julio!L127+Agosto!L127+Septiembre!L127+'Octubre '!L127+Noviembre!L127+'Diciembre '!L127</f>
        <v>0</v>
      </c>
      <c r="M127" s="22">
        <f>+Enero!M127+Febrero!M127+'Marzo '!M127+'Abril '!M127+'Mayo '!M127+Junio!M127+Julio!M127+Agosto!M127+Septiembre!M127+'Octubre '!M127+Noviembre!M127+'Diciembre '!M127</f>
        <v>0</v>
      </c>
      <c r="N127" s="22">
        <f>+Enero!N127+Febrero!N127+'Marzo '!N127+'Abril '!N127+'Mayo '!N127+Junio!N127+Julio!N127+Agosto!N127+Septiembre!N127+'Octubre '!N127+Noviembre!N127+'Diciembre '!N127</f>
        <v>0</v>
      </c>
      <c r="O127" s="22">
        <f>+Enero!O127+Febrero!O127+'Marzo '!O127+'Abril '!O127+'Mayo '!O127+Junio!O127+Julio!O127+Agosto!O127+Septiembre!O127+'Octubre '!O127+Noviembre!O127+'Diciembre '!O127</f>
        <v>0</v>
      </c>
      <c r="P127" s="22">
        <f>+Enero!P127+Febrero!P127+'Marzo '!P127+'Abril '!P127+'Mayo '!P127+Junio!P127+Julio!P127+Agosto!P127+Septiembre!P127+'Octubre '!P127+Noviembre!P127+'Diciembre '!P127</f>
        <v>0</v>
      </c>
      <c r="Q127" s="22">
        <f>+Enero!Q127+Febrero!Q127+'Marzo '!Q127+'Abril '!Q127+'Mayo '!Q127+Junio!Q127+Julio!Q127+Agosto!Q127+Septiembre!Q127+'Octubre '!Q127+Noviembre!Q127+'Diciembre '!Q127</f>
        <v>0</v>
      </c>
      <c r="R127" s="22">
        <f>+Enero!R127+Febrero!R127+'Marzo '!R127+'Abril '!R127+'Mayo '!R127+Junio!R127+Julio!R127+Agosto!R127+Septiembre!R127+'Octubre '!R127+Noviembre!R127+'Diciembre '!R127</f>
        <v>0</v>
      </c>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596"/>
      <c r="B128" s="541"/>
      <c r="C128" s="182" t="s">
        <v>154</v>
      </c>
      <c r="D128" s="58">
        <f t="shared" si="44"/>
        <v>0</v>
      </c>
      <c r="E128" s="22">
        <f>+Enero!E128+Febrero!E128+'Marzo '!E128+'Abril '!E128+'Mayo '!E128+Junio!E128+Julio!E128+Agosto!E128+Septiembre!E128+'Octubre '!E128+Noviembre!E128+'Diciembre '!E128</f>
        <v>0</v>
      </c>
      <c r="F128" s="22">
        <f>+Enero!F128+Febrero!F128+'Marzo '!F128+'Abril '!F128+'Mayo '!F128+Junio!F128+Julio!F128+Agosto!F128+Septiembre!F128+'Octubre '!F128+Noviembre!F128+'Diciembre '!F128</f>
        <v>0</v>
      </c>
      <c r="G128" s="22">
        <f>+Enero!G128+Febrero!G128+'Marzo '!G128+'Abril '!G128+'Mayo '!G128+Junio!G128+Julio!G128+Agosto!G128+Septiembre!G128+'Octubre '!G128+Noviembre!G128+'Diciembre '!G128</f>
        <v>0</v>
      </c>
      <c r="H128" s="22">
        <f>+Enero!H128+Febrero!H128+'Marzo '!H128+'Abril '!H128+'Mayo '!H128+Junio!H128+Julio!H128+Agosto!H128+Septiembre!H128+'Octubre '!H128+Noviembre!H128+'Diciembre '!H128</f>
        <v>0</v>
      </c>
      <c r="I128" s="22">
        <f>+Enero!I128+Febrero!I128+'Marzo '!I128+'Abril '!I128+'Mayo '!I128+Junio!I128+Julio!I128+Agosto!I128+Septiembre!I128+'Octubre '!I128+Noviembre!I128+'Diciembre '!I128</f>
        <v>0</v>
      </c>
      <c r="J128" s="22">
        <f>+Enero!J128+Febrero!J128+'Marzo '!J128+'Abril '!J128+'Mayo '!J128+Junio!J128+Julio!J128+Agosto!J128+Septiembre!J128+'Octubre '!J128+Noviembre!J128+'Diciembre '!J128</f>
        <v>0</v>
      </c>
      <c r="K128" s="22">
        <f>+Enero!K128+Febrero!K128+'Marzo '!K128+'Abril '!K128+'Mayo '!K128+Junio!K128+Julio!K128+Agosto!K128+Septiembre!K128+'Octubre '!K128+Noviembre!K128+'Diciembre '!K128</f>
        <v>0</v>
      </c>
      <c r="L128" s="22">
        <f>+Enero!L128+Febrero!L128+'Marzo '!L128+'Abril '!L128+'Mayo '!L128+Junio!L128+Julio!L128+Agosto!L128+Septiembre!L128+'Octubre '!L128+Noviembre!L128+'Diciembre '!L128</f>
        <v>0</v>
      </c>
      <c r="M128" s="22">
        <f>+Enero!M128+Febrero!M128+'Marzo '!M128+'Abril '!M128+'Mayo '!M128+Junio!M128+Julio!M128+Agosto!M128+Septiembre!M128+'Octubre '!M128+Noviembre!M128+'Diciembre '!M128</f>
        <v>0</v>
      </c>
      <c r="N128" s="22">
        <f>+Enero!N128+Febrero!N128+'Marzo '!N128+'Abril '!N128+'Mayo '!N128+Junio!N128+Julio!N128+Agosto!N128+Septiembre!N128+'Octubre '!N128+Noviembre!N128+'Diciembre '!N128</f>
        <v>0</v>
      </c>
      <c r="O128" s="22">
        <f>+Enero!O128+Febrero!O128+'Marzo '!O128+'Abril '!O128+'Mayo '!O128+Junio!O128+Julio!O128+Agosto!O128+Septiembre!O128+'Octubre '!O128+Noviembre!O128+'Diciembre '!O128</f>
        <v>0</v>
      </c>
      <c r="P128" s="22">
        <f>+Enero!P128+Febrero!P128+'Marzo '!P128+'Abril '!P128+'Mayo '!P128+Junio!P128+Julio!P128+Agosto!P128+Septiembre!P128+'Octubre '!P128+Noviembre!P128+'Diciembre '!P128</f>
        <v>0</v>
      </c>
      <c r="Q128" s="22">
        <f>+Enero!Q128+Febrero!Q128+'Marzo '!Q128+'Abril '!Q128+'Mayo '!Q128+Junio!Q128+Julio!Q128+Agosto!Q128+Septiembre!Q128+'Octubre '!Q128+Noviembre!Q128+'Diciembre '!Q128</f>
        <v>0</v>
      </c>
      <c r="R128" s="22">
        <f>+Enero!R128+Febrero!R128+'Marzo '!R128+'Abril '!R128+'Mayo '!R128+Junio!R128+Julio!R128+Agosto!R128+Septiembre!R128+'Octubre '!R128+Noviembre!R128+'Diciembre '!R128</f>
        <v>0</v>
      </c>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596"/>
      <c r="B129" s="540" t="s">
        <v>155</v>
      </c>
      <c r="C129" s="169" t="s">
        <v>153</v>
      </c>
      <c r="D129" s="21">
        <f t="shared" si="44"/>
        <v>0</v>
      </c>
      <c r="E129" s="22">
        <f>+Enero!E129+Febrero!E129+'Marzo '!E129+'Abril '!E129+'Mayo '!E129+Junio!E129+Julio!E129+Agosto!E129+Septiembre!E129+'Octubre '!E129+Noviembre!E129+'Diciembre '!E129</f>
        <v>0</v>
      </c>
      <c r="F129" s="22">
        <f>+Enero!F129+Febrero!F129+'Marzo '!F129+'Abril '!F129+'Mayo '!F129+Junio!F129+Julio!F129+Agosto!F129+Septiembre!F129+'Octubre '!F129+Noviembre!F129+'Diciembre '!F129</f>
        <v>0</v>
      </c>
      <c r="G129" s="22">
        <f>+Enero!G129+Febrero!G129+'Marzo '!G129+'Abril '!G129+'Mayo '!G129+Junio!G129+Julio!G129+Agosto!G129+Septiembre!G129+'Octubre '!G129+Noviembre!G129+'Diciembre '!G129</f>
        <v>0</v>
      </c>
      <c r="H129" s="22">
        <f>+Enero!H129+Febrero!H129+'Marzo '!H129+'Abril '!H129+'Mayo '!H129+Junio!H129+Julio!H129+Agosto!H129+Septiembre!H129+'Octubre '!H129+Noviembre!H129+'Diciembre '!H129</f>
        <v>0</v>
      </c>
      <c r="I129" s="22">
        <f>+Enero!I129+Febrero!I129+'Marzo '!I129+'Abril '!I129+'Mayo '!I129+Junio!I129+Julio!I129+Agosto!I129+Septiembre!I129+'Octubre '!I129+Noviembre!I129+'Diciembre '!I129</f>
        <v>0</v>
      </c>
      <c r="J129" s="22">
        <f>+Enero!J129+Febrero!J129+'Marzo '!J129+'Abril '!J129+'Mayo '!J129+Junio!J129+Julio!J129+Agosto!J129+Septiembre!J129+'Octubre '!J129+Noviembre!J129+'Diciembre '!J129</f>
        <v>0</v>
      </c>
      <c r="K129" s="22">
        <f>+Enero!K129+Febrero!K129+'Marzo '!K129+'Abril '!K129+'Mayo '!K129+Junio!K129+Julio!K129+Agosto!K129+Septiembre!K129+'Octubre '!K129+Noviembre!K129+'Diciembre '!K129</f>
        <v>0</v>
      </c>
      <c r="L129" s="22">
        <f>+Enero!L129+Febrero!L129+'Marzo '!L129+'Abril '!L129+'Mayo '!L129+Junio!L129+Julio!L129+Agosto!L129+Septiembre!L129+'Octubre '!L129+Noviembre!L129+'Diciembre '!L129</f>
        <v>0</v>
      </c>
      <c r="M129" s="22">
        <f>+Enero!M129+Febrero!M129+'Marzo '!M129+'Abril '!M129+'Mayo '!M129+Junio!M129+Julio!M129+Agosto!M129+Septiembre!M129+'Octubre '!M129+Noviembre!M129+'Diciembre '!M129</f>
        <v>0</v>
      </c>
      <c r="N129" s="22">
        <f>+Enero!N129+Febrero!N129+'Marzo '!N129+'Abril '!N129+'Mayo '!N129+Junio!N129+Julio!N129+Agosto!N129+Septiembre!N129+'Octubre '!N129+Noviembre!N129+'Diciembre '!N129</f>
        <v>0</v>
      </c>
      <c r="O129" s="22">
        <f>+Enero!O129+Febrero!O129+'Marzo '!O129+'Abril '!O129+'Mayo '!O129+Junio!O129+Julio!O129+Agosto!O129+Septiembre!O129+'Octubre '!O129+Noviembre!O129+'Diciembre '!O129</f>
        <v>0</v>
      </c>
      <c r="P129" s="22">
        <f>+Enero!P129+Febrero!P129+'Marzo '!P129+'Abril '!P129+'Mayo '!P129+Junio!P129+Julio!P129+Agosto!P129+Septiembre!P129+'Octubre '!P129+Noviembre!P129+'Diciembre '!P129</f>
        <v>0</v>
      </c>
      <c r="Q129" s="22">
        <f>+Enero!Q129+Febrero!Q129+'Marzo '!Q129+'Abril '!Q129+'Mayo '!Q129+Junio!Q129+Julio!Q129+Agosto!Q129+Septiembre!Q129+'Octubre '!Q129+Noviembre!Q129+'Diciembre '!Q129</f>
        <v>0</v>
      </c>
      <c r="R129" s="22">
        <f>+Enero!R129+Febrero!R129+'Marzo '!R129+'Abril '!R129+'Mayo '!R129+Junio!R129+Julio!R129+Agosto!R129+Septiembre!R129+'Octubre '!R129+Noviembre!R129+'Diciembre '!R129</f>
        <v>0</v>
      </c>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2"/>
      <c r="B130" s="541"/>
      <c r="C130" s="182" t="s">
        <v>156</v>
      </c>
      <c r="D130" s="40">
        <f t="shared" si="44"/>
        <v>0</v>
      </c>
      <c r="E130" s="22">
        <f>+Enero!E130+Febrero!E130+'Marzo '!E130+'Abril '!E130+'Mayo '!E130+Junio!E130+Julio!E130+Agosto!E130+Septiembre!E130+'Octubre '!E130+Noviembre!E130+'Diciembre '!E130</f>
        <v>0</v>
      </c>
      <c r="F130" s="22">
        <f>+Enero!F130+Febrero!F130+'Marzo '!F130+'Abril '!F130+'Mayo '!F130+Junio!F130+Julio!F130+Agosto!F130+Septiembre!F130+'Octubre '!F130+Noviembre!F130+'Diciembre '!F130</f>
        <v>0</v>
      </c>
      <c r="G130" s="22">
        <f>+Enero!G130+Febrero!G130+'Marzo '!G130+'Abril '!G130+'Mayo '!G130+Junio!G130+Julio!G130+Agosto!G130+Septiembre!G130+'Octubre '!G130+Noviembre!G130+'Diciembre '!G130</f>
        <v>0</v>
      </c>
      <c r="H130" s="22">
        <f>+Enero!H130+Febrero!H130+'Marzo '!H130+'Abril '!H130+'Mayo '!H130+Junio!H130+Julio!H130+Agosto!H130+Septiembre!H130+'Octubre '!H130+Noviembre!H130+'Diciembre '!H130</f>
        <v>0</v>
      </c>
      <c r="I130" s="22">
        <f>+Enero!I130+Febrero!I130+'Marzo '!I130+'Abril '!I130+'Mayo '!I130+Junio!I130+Julio!I130+Agosto!I130+Septiembre!I130+'Octubre '!I130+Noviembre!I130+'Diciembre '!I130</f>
        <v>0</v>
      </c>
      <c r="J130" s="22">
        <f>+Enero!J130+Febrero!J130+'Marzo '!J130+'Abril '!J130+'Mayo '!J130+Junio!J130+Julio!J130+Agosto!J130+Septiembre!J130+'Octubre '!J130+Noviembre!J130+'Diciembre '!J130</f>
        <v>0</v>
      </c>
      <c r="K130" s="22">
        <f>+Enero!K130+Febrero!K130+'Marzo '!K130+'Abril '!K130+'Mayo '!K130+Junio!K130+Julio!K130+Agosto!K130+Septiembre!K130+'Octubre '!K130+Noviembre!K130+'Diciembre '!K130</f>
        <v>0</v>
      </c>
      <c r="L130" s="22">
        <f>+Enero!L130+Febrero!L130+'Marzo '!L130+'Abril '!L130+'Mayo '!L130+Junio!L130+Julio!L130+Agosto!L130+Septiembre!L130+'Octubre '!L130+Noviembre!L130+'Diciembre '!L130</f>
        <v>0</v>
      </c>
      <c r="M130" s="22">
        <f>+Enero!M130+Febrero!M130+'Marzo '!M130+'Abril '!M130+'Mayo '!M130+Junio!M130+Julio!M130+Agosto!M130+Septiembre!M130+'Octubre '!M130+Noviembre!M130+'Diciembre '!M130</f>
        <v>0</v>
      </c>
      <c r="N130" s="22">
        <f>+Enero!N130+Febrero!N130+'Marzo '!N130+'Abril '!N130+'Mayo '!N130+Junio!N130+Julio!N130+Agosto!N130+Septiembre!N130+'Octubre '!N130+Noviembre!N130+'Diciembre '!N130</f>
        <v>0</v>
      </c>
      <c r="O130" s="22">
        <f>+Enero!O130+Febrero!O130+'Marzo '!O130+'Abril '!O130+'Mayo '!O130+Junio!O130+Julio!O130+Agosto!O130+Septiembre!O130+'Octubre '!O130+Noviembre!O130+'Diciembre '!O130</f>
        <v>0</v>
      </c>
      <c r="P130" s="22">
        <f>+Enero!P130+Febrero!P130+'Marzo '!P130+'Abril '!P130+'Mayo '!P130+Junio!P130+Julio!P130+Agosto!P130+Septiembre!P130+'Octubre '!P130+Noviembre!P130+'Diciembre '!P130</f>
        <v>0</v>
      </c>
      <c r="Q130" s="22">
        <f>+Enero!Q130+Febrero!Q130+'Marzo '!Q130+'Abril '!Q130+'Mayo '!Q130+Junio!Q130+Julio!Q130+Agosto!Q130+Septiembre!Q130+'Octubre '!Q130+Noviembre!Q130+'Diciembre '!Q130</f>
        <v>0</v>
      </c>
      <c r="R130" s="22">
        <f>+Enero!R130+Febrero!R130+'Marzo '!R130+'Abril '!R130+'Mayo '!R130+Junio!R130+Julio!R130+Agosto!R130+Septiembre!R130+'Octubre '!R130+Noviembre!R130+'Diciembre '!R130</f>
        <v>0</v>
      </c>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599" t="s">
        <v>158</v>
      </c>
      <c r="B131" s="602" t="s">
        <v>159</v>
      </c>
      <c r="C131" s="194" t="s">
        <v>160</v>
      </c>
      <c r="D131" s="191">
        <f t="shared" si="44"/>
        <v>0</v>
      </c>
      <c r="E131" s="22">
        <f>+Enero!E131+Febrero!E131+'Marzo '!E131+'Abril '!E131+'Mayo '!E131+Junio!E131+Julio!E131+Agosto!E131+Septiembre!E131+'Octubre '!E131+Noviembre!E131+'Diciembre '!E131</f>
        <v>0</v>
      </c>
      <c r="F131" s="22">
        <f>+Enero!F131+Febrero!F131+'Marzo '!F131+'Abril '!F131+'Mayo '!F131+Junio!F131+Julio!F131+Agosto!F131+Septiembre!F131+'Octubre '!F131+Noviembre!F131+'Diciembre '!F131</f>
        <v>0</v>
      </c>
      <c r="G131" s="22">
        <f>+Enero!G131+Febrero!G131+'Marzo '!G131+'Abril '!G131+'Mayo '!G131+Junio!G131+Julio!G131+Agosto!G131+Septiembre!G131+'Octubre '!G131+Noviembre!G131+'Diciembre '!G131</f>
        <v>0</v>
      </c>
      <c r="H131" s="22">
        <f>+Enero!H131+Febrero!H131+'Marzo '!H131+'Abril '!H131+'Mayo '!H131+Junio!H131+Julio!H131+Agosto!H131+Septiembre!H131+'Octubre '!H131+Noviembre!H131+'Diciembre '!H131</f>
        <v>0</v>
      </c>
      <c r="I131" s="22">
        <f>+Enero!I131+Febrero!I131+'Marzo '!I131+'Abril '!I131+'Mayo '!I131+Junio!I131+Julio!I131+Agosto!I131+Septiembre!I131+'Octubre '!I131+Noviembre!I131+'Diciembre '!I131</f>
        <v>0</v>
      </c>
      <c r="J131" s="22">
        <f>+Enero!J131+Febrero!J131+'Marzo '!J131+'Abril '!J131+'Mayo '!J131+Junio!J131+Julio!J131+Agosto!J131+Septiembre!J131+'Octubre '!J131+Noviembre!J131+'Diciembre '!J131</f>
        <v>0</v>
      </c>
      <c r="K131" s="22">
        <f>+Enero!K131+Febrero!K131+'Marzo '!K131+'Abril '!K131+'Mayo '!K131+Junio!K131+Julio!K131+Agosto!K131+Septiembre!K131+'Octubre '!K131+Noviembre!K131+'Diciembre '!K131</f>
        <v>0</v>
      </c>
      <c r="L131" s="22">
        <f>+Enero!L131+Febrero!L131+'Marzo '!L131+'Abril '!L131+'Mayo '!L131+Junio!L131+Julio!L131+Agosto!L131+Septiembre!L131+'Octubre '!L131+Noviembre!L131+'Diciembre '!L131</f>
        <v>0</v>
      </c>
      <c r="M131" s="22">
        <f>+Enero!M131+Febrero!M131+'Marzo '!M131+'Abril '!M131+'Mayo '!M131+Junio!M131+Julio!M131+Agosto!M131+Septiembre!M131+'Octubre '!M131+Noviembre!M131+'Diciembre '!M131</f>
        <v>0</v>
      </c>
      <c r="N131" s="22">
        <f>+Enero!N131+Febrero!N131+'Marzo '!N131+'Abril '!N131+'Mayo '!N131+Junio!N131+Julio!N131+Agosto!N131+Septiembre!N131+'Octubre '!N131+Noviembre!N131+'Diciembre '!N131</f>
        <v>0</v>
      </c>
      <c r="O131" s="22">
        <f>+Enero!O131+Febrero!O131+'Marzo '!O131+'Abril '!O131+'Mayo '!O131+Junio!O131+Julio!O131+Agosto!O131+Septiembre!O131+'Octubre '!O131+Noviembre!O131+'Diciembre '!O131</f>
        <v>0</v>
      </c>
      <c r="P131" s="22">
        <f>+Enero!P131+Febrero!P131+'Marzo '!P131+'Abril '!P131+'Mayo '!P131+Junio!P131+Julio!P131+Agosto!P131+Septiembre!P131+'Octubre '!P131+Noviembre!P131+'Diciembre '!P131</f>
        <v>0</v>
      </c>
      <c r="Q131" s="22">
        <f>+Enero!Q131+Febrero!Q131+'Marzo '!Q131+'Abril '!Q131+'Mayo '!Q131+Junio!Q131+Julio!Q131+Agosto!Q131+Septiembre!Q131+'Octubre '!Q131+Noviembre!Q131+'Diciembre '!Q131</f>
        <v>0</v>
      </c>
      <c r="R131" s="22">
        <f>+Enero!R131+Febrero!R131+'Marzo '!R131+'Abril '!R131+'Mayo '!R131+Junio!R131+Julio!R131+Agosto!R131+Septiembre!R131+'Octubre '!R131+Noviembre!R131+'Diciembre '!R131</f>
        <v>0</v>
      </c>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0"/>
      <c r="B132" s="603"/>
      <c r="C132" s="196" t="s">
        <v>161</v>
      </c>
      <c r="D132" s="191">
        <f t="shared" si="44"/>
        <v>0</v>
      </c>
      <c r="E132" s="22">
        <f>+Enero!E132+Febrero!E132+'Marzo '!E132+'Abril '!E132+'Mayo '!E132+Junio!E132+Julio!E132+Agosto!E132+Septiembre!E132+'Octubre '!E132+Noviembre!E132+'Diciembre '!E132</f>
        <v>0</v>
      </c>
      <c r="F132" s="22">
        <f>+Enero!F132+Febrero!F132+'Marzo '!F132+'Abril '!F132+'Mayo '!F132+Junio!F132+Julio!F132+Agosto!F132+Septiembre!F132+'Octubre '!F132+Noviembre!F132+'Diciembre '!F132</f>
        <v>0</v>
      </c>
      <c r="G132" s="22">
        <f>+Enero!G132+Febrero!G132+'Marzo '!G132+'Abril '!G132+'Mayo '!G132+Junio!G132+Julio!G132+Agosto!G132+Septiembre!G132+'Octubre '!G132+Noviembre!G132+'Diciembre '!G132</f>
        <v>0</v>
      </c>
      <c r="H132" s="22">
        <f>+Enero!H132+Febrero!H132+'Marzo '!H132+'Abril '!H132+'Mayo '!H132+Junio!H132+Julio!H132+Agosto!H132+Septiembre!H132+'Octubre '!H132+Noviembre!H132+'Diciembre '!H132</f>
        <v>0</v>
      </c>
      <c r="I132" s="22">
        <f>+Enero!I132+Febrero!I132+'Marzo '!I132+'Abril '!I132+'Mayo '!I132+Junio!I132+Julio!I132+Agosto!I132+Septiembre!I132+'Octubre '!I132+Noviembre!I132+'Diciembre '!I132</f>
        <v>0</v>
      </c>
      <c r="J132" s="22">
        <f>+Enero!J132+Febrero!J132+'Marzo '!J132+'Abril '!J132+'Mayo '!J132+Junio!J132+Julio!J132+Agosto!J132+Septiembre!J132+'Octubre '!J132+Noviembre!J132+'Diciembre '!J132</f>
        <v>0</v>
      </c>
      <c r="K132" s="22">
        <f>+Enero!K132+Febrero!K132+'Marzo '!K132+'Abril '!K132+'Mayo '!K132+Junio!K132+Julio!K132+Agosto!K132+Septiembre!K132+'Octubre '!K132+Noviembre!K132+'Diciembre '!K132</f>
        <v>0</v>
      </c>
      <c r="L132" s="22">
        <f>+Enero!L132+Febrero!L132+'Marzo '!L132+'Abril '!L132+'Mayo '!L132+Junio!L132+Julio!L132+Agosto!L132+Septiembre!L132+'Octubre '!L132+Noviembre!L132+'Diciembre '!L132</f>
        <v>0</v>
      </c>
      <c r="M132" s="22">
        <f>+Enero!M132+Febrero!M132+'Marzo '!M132+'Abril '!M132+'Mayo '!M132+Junio!M132+Julio!M132+Agosto!M132+Septiembre!M132+'Octubre '!M132+Noviembre!M132+'Diciembre '!M132</f>
        <v>0</v>
      </c>
      <c r="N132" s="22">
        <f>+Enero!N132+Febrero!N132+'Marzo '!N132+'Abril '!N132+'Mayo '!N132+Junio!N132+Julio!N132+Agosto!N132+Septiembre!N132+'Octubre '!N132+Noviembre!N132+'Diciembre '!N132</f>
        <v>0</v>
      </c>
      <c r="O132" s="22">
        <f>+Enero!O132+Febrero!O132+'Marzo '!O132+'Abril '!O132+'Mayo '!O132+Junio!O132+Julio!O132+Agosto!O132+Septiembre!O132+'Octubre '!O132+Noviembre!O132+'Diciembre '!O132</f>
        <v>0</v>
      </c>
      <c r="P132" s="22">
        <f>+Enero!P132+Febrero!P132+'Marzo '!P132+'Abril '!P132+'Mayo '!P132+Junio!P132+Julio!P132+Agosto!P132+Septiembre!P132+'Octubre '!P132+Noviembre!P132+'Diciembre '!P132</f>
        <v>0</v>
      </c>
      <c r="Q132" s="22">
        <f>+Enero!Q132+Febrero!Q132+'Marzo '!Q132+'Abril '!Q132+'Mayo '!Q132+Junio!Q132+Julio!Q132+Agosto!Q132+Septiembre!Q132+'Octubre '!Q132+Noviembre!Q132+'Diciembre '!Q132</f>
        <v>0</v>
      </c>
      <c r="R132" s="22">
        <f>+Enero!R132+Febrero!R132+'Marzo '!R132+'Abril '!R132+'Mayo '!R132+Junio!R132+Julio!R132+Agosto!R132+Septiembre!R132+'Octubre '!R132+Noviembre!R132+'Diciembre '!R132</f>
        <v>0</v>
      </c>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0"/>
      <c r="B133" s="604"/>
      <c r="C133" s="198" t="s">
        <v>162</v>
      </c>
      <c r="D133" s="191">
        <f t="shared" si="44"/>
        <v>0</v>
      </c>
      <c r="E133" s="22">
        <f>+Enero!E133+Febrero!E133+'Marzo '!E133+'Abril '!E133+'Mayo '!E133+Junio!E133+Julio!E133+Agosto!E133+Septiembre!E133+'Octubre '!E133+Noviembre!E133+'Diciembre '!E133</f>
        <v>0</v>
      </c>
      <c r="F133" s="22">
        <f>+Enero!F133+Febrero!F133+'Marzo '!F133+'Abril '!F133+'Mayo '!F133+Junio!F133+Julio!F133+Agosto!F133+Septiembre!F133+'Octubre '!F133+Noviembre!F133+'Diciembre '!F133</f>
        <v>0</v>
      </c>
      <c r="G133" s="22">
        <f>+Enero!G133+Febrero!G133+'Marzo '!G133+'Abril '!G133+'Mayo '!G133+Junio!G133+Julio!G133+Agosto!G133+Septiembre!G133+'Octubre '!G133+Noviembre!G133+'Diciembre '!G133</f>
        <v>0</v>
      </c>
      <c r="H133" s="22">
        <f>+Enero!H133+Febrero!H133+'Marzo '!H133+'Abril '!H133+'Mayo '!H133+Junio!H133+Julio!H133+Agosto!H133+Septiembre!H133+'Octubre '!H133+Noviembre!H133+'Diciembre '!H133</f>
        <v>0</v>
      </c>
      <c r="I133" s="22">
        <f>+Enero!I133+Febrero!I133+'Marzo '!I133+'Abril '!I133+'Mayo '!I133+Junio!I133+Julio!I133+Agosto!I133+Septiembre!I133+'Octubre '!I133+Noviembre!I133+'Diciembre '!I133</f>
        <v>0</v>
      </c>
      <c r="J133" s="22">
        <f>+Enero!J133+Febrero!J133+'Marzo '!J133+'Abril '!J133+'Mayo '!J133+Junio!J133+Julio!J133+Agosto!J133+Septiembre!J133+'Octubre '!J133+Noviembre!J133+'Diciembre '!J133</f>
        <v>0</v>
      </c>
      <c r="K133" s="22">
        <f>+Enero!K133+Febrero!K133+'Marzo '!K133+'Abril '!K133+'Mayo '!K133+Junio!K133+Julio!K133+Agosto!K133+Septiembre!K133+'Octubre '!K133+Noviembre!K133+'Diciembre '!K133</f>
        <v>0</v>
      </c>
      <c r="L133" s="22">
        <f>+Enero!L133+Febrero!L133+'Marzo '!L133+'Abril '!L133+'Mayo '!L133+Junio!L133+Julio!L133+Agosto!L133+Septiembre!L133+'Octubre '!L133+Noviembre!L133+'Diciembre '!L133</f>
        <v>0</v>
      </c>
      <c r="M133" s="22">
        <f>+Enero!M133+Febrero!M133+'Marzo '!M133+'Abril '!M133+'Mayo '!M133+Junio!M133+Julio!M133+Agosto!M133+Septiembre!M133+'Octubre '!M133+Noviembre!M133+'Diciembre '!M133</f>
        <v>0</v>
      </c>
      <c r="N133" s="22">
        <f>+Enero!N133+Febrero!N133+'Marzo '!N133+'Abril '!N133+'Mayo '!N133+Junio!N133+Julio!N133+Agosto!N133+Septiembre!N133+'Octubre '!N133+Noviembre!N133+'Diciembre '!N133</f>
        <v>0</v>
      </c>
      <c r="O133" s="22">
        <f>+Enero!O133+Febrero!O133+'Marzo '!O133+'Abril '!O133+'Mayo '!O133+Junio!O133+Julio!O133+Agosto!O133+Septiembre!O133+'Octubre '!O133+Noviembre!O133+'Diciembre '!O133</f>
        <v>0</v>
      </c>
      <c r="P133" s="22">
        <f>+Enero!P133+Febrero!P133+'Marzo '!P133+'Abril '!P133+'Mayo '!P133+Junio!P133+Julio!P133+Agosto!P133+Septiembre!P133+'Octubre '!P133+Noviembre!P133+'Diciembre '!P133</f>
        <v>0</v>
      </c>
      <c r="Q133" s="22">
        <f>+Enero!Q133+Febrero!Q133+'Marzo '!Q133+'Abril '!Q133+'Mayo '!Q133+Junio!Q133+Julio!Q133+Agosto!Q133+Septiembre!Q133+'Octubre '!Q133+Noviembre!Q133+'Diciembre '!Q133</f>
        <v>0</v>
      </c>
      <c r="R133" s="22">
        <f>+Enero!R133+Febrero!R133+'Marzo '!R133+'Abril '!R133+'Mayo '!R133+Junio!R133+Julio!R133+Agosto!R133+Septiembre!R133+'Octubre '!R133+Noviembre!R133+'Diciembre '!R133</f>
        <v>0</v>
      </c>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0"/>
      <c r="B134" s="599" t="s">
        <v>163</v>
      </c>
      <c r="C134" s="201" t="s">
        <v>164</v>
      </c>
      <c r="D134" s="21">
        <f t="shared" si="44"/>
        <v>0</v>
      </c>
      <c r="E134" s="22">
        <f>+Enero!E134+Febrero!E134+'Marzo '!E134+'Abril '!E134+'Mayo '!E134+Junio!E134+Julio!E134+Agosto!E134+Septiembre!E134+'Octubre '!E134+Noviembre!E134+'Diciembre '!E134</f>
        <v>0</v>
      </c>
      <c r="F134" s="22">
        <f>+Enero!F134+Febrero!F134+'Marzo '!F134+'Abril '!F134+'Mayo '!F134+Junio!F134+Julio!F134+Agosto!F134+Septiembre!F134+'Octubre '!F134+Noviembre!F134+'Diciembre '!F134</f>
        <v>0</v>
      </c>
      <c r="G134" s="22">
        <f>+Enero!G134+Febrero!G134+'Marzo '!G134+'Abril '!G134+'Mayo '!G134+Junio!G134+Julio!G134+Agosto!G134+Septiembre!G134+'Octubre '!G134+Noviembre!G134+'Diciembre '!G134</f>
        <v>0</v>
      </c>
      <c r="H134" s="22">
        <f>+Enero!H134+Febrero!H134+'Marzo '!H134+'Abril '!H134+'Mayo '!H134+Junio!H134+Julio!H134+Agosto!H134+Septiembre!H134+'Octubre '!H134+Noviembre!H134+'Diciembre '!H134</f>
        <v>0</v>
      </c>
      <c r="I134" s="22">
        <f>+Enero!I134+Febrero!I134+'Marzo '!I134+'Abril '!I134+'Mayo '!I134+Junio!I134+Julio!I134+Agosto!I134+Septiembre!I134+'Octubre '!I134+Noviembre!I134+'Diciembre '!I134</f>
        <v>0</v>
      </c>
      <c r="J134" s="22">
        <f>+Enero!J134+Febrero!J134+'Marzo '!J134+'Abril '!J134+'Mayo '!J134+Junio!J134+Julio!J134+Agosto!J134+Septiembre!J134+'Octubre '!J134+Noviembre!J134+'Diciembre '!J134</f>
        <v>0</v>
      </c>
      <c r="K134" s="22">
        <f>+Enero!K134+Febrero!K134+'Marzo '!K134+'Abril '!K134+'Mayo '!K134+Junio!K134+Julio!K134+Agosto!K134+Septiembre!K134+'Octubre '!K134+Noviembre!K134+'Diciembre '!K134</f>
        <v>0</v>
      </c>
      <c r="L134" s="22">
        <f>+Enero!L134+Febrero!L134+'Marzo '!L134+'Abril '!L134+'Mayo '!L134+Junio!L134+Julio!L134+Agosto!L134+Septiembre!L134+'Octubre '!L134+Noviembre!L134+'Diciembre '!L134</f>
        <v>0</v>
      </c>
      <c r="M134" s="22">
        <f>+Enero!M134+Febrero!M134+'Marzo '!M134+'Abril '!M134+'Mayo '!M134+Junio!M134+Julio!M134+Agosto!M134+Septiembre!M134+'Octubre '!M134+Noviembre!M134+'Diciembre '!M134</f>
        <v>0</v>
      </c>
      <c r="N134" s="22">
        <f>+Enero!N134+Febrero!N134+'Marzo '!N134+'Abril '!N134+'Mayo '!N134+Junio!N134+Julio!N134+Agosto!N134+Septiembre!N134+'Octubre '!N134+Noviembre!N134+'Diciembre '!N134</f>
        <v>0</v>
      </c>
      <c r="O134" s="22">
        <f>+Enero!O134+Febrero!O134+'Marzo '!O134+'Abril '!O134+'Mayo '!O134+Junio!O134+Julio!O134+Agosto!O134+Septiembre!O134+'Octubre '!O134+Noviembre!O134+'Diciembre '!O134</f>
        <v>0</v>
      </c>
      <c r="P134" s="22">
        <f>+Enero!P134+Febrero!P134+'Marzo '!P134+'Abril '!P134+'Mayo '!P134+Junio!P134+Julio!P134+Agosto!P134+Septiembre!P134+'Octubre '!P134+Noviembre!P134+'Diciembre '!P134</f>
        <v>0</v>
      </c>
      <c r="Q134" s="22">
        <f>+Enero!Q134+Febrero!Q134+'Marzo '!Q134+'Abril '!Q134+'Mayo '!Q134+Junio!Q134+Julio!Q134+Agosto!Q134+Septiembre!Q134+'Octubre '!Q134+Noviembre!Q134+'Diciembre '!Q134</f>
        <v>0</v>
      </c>
      <c r="R134" s="22">
        <f>+Enero!R134+Febrero!R134+'Marzo '!R134+'Abril '!R134+'Mayo '!R134+Junio!R134+Julio!R134+Agosto!R134+Septiembre!R134+'Octubre '!R134+Noviembre!R134+'Diciembre '!R134</f>
        <v>0</v>
      </c>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1"/>
      <c r="B135" s="601"/>
      <c r="C135" s="198" t="s">
        <v>165</v>
      </c>
      <c r="D135" s="40">
        <f t="shared" si="44"/>
        <v>0</v>
      </c>
      <c r="E135" s="22">
        <f>+Enero!E135+Febrero!E135+'Marzo '!E135+'Abril '!E135+'Mayo '!E135+Junio!E135+Julio!E135+Agosto!E135+Septiembre!E135+'Octubre '!E135+Noviembre!E135+'Diciembre '!E135</f>
        <v>0</v>
      </c>
      <c r="F135" s="22">
        <f>+Enero!F135+Febrero!F135+'Marzo '!F135+'Abril '!F135+'Mayo '!F135+Junio!F135+Julio!F135+Agosto!F135+Septiembre!F135+'Octubre '!F135+Noviembre!F135+'Diciembre '!F135</f>
        <v>0</v>
      </c>
      <c r="G135" s="22">
        <f>+Enero!G135+Febrero!G135+'Marzo '!G135+'Abril '!G135+'Mayo '!G135+Junio!G135+Julio!G135+Agosto!G135+Septiembre!G135+'Octubre '!G135+Noviembre!G135+'Diciembre '!G135</f>
        <v>0</v>
      </c>
      <c r="H135" s="22">
        <f>+Enero!H135+Febrero!H135+'Marzo '!H135+'Abril '!H135+'Mayo '!H135+Junio!H135+Julio!H135+Agosto!H135+Septiembre!H135+'Octubre '!H135+Noviembre!H135+'Diciembre '!H135</f>
        <v>0</v>
      </c>
      <c r="I135" s="22">
        <f>+Enero!I135+Febrero!I135+'Marzo '!I135+'Abril '!I135+'Mayo '!I135+Junio!I135+Julio!I135+Agosto!I135+Septiembre!I135+'Octubre '!I135+Noviembre!I135+'Diciembre '!I135</f>
        <v>0</v>
      </c>
      <c r="J135" s="22">
        <f>+Enero!J135+Febrero!J135+'Marzo '!J135+'Abril '!J135+'Mayo '!J135+Junio!J135+Julio!J135+Agosto!J135+Septiembre!J135+'Octubre '!J135+Noviembre!J135+'Diciembre '!J135</f>
        <v>0</v>
      </c>
      <c r="K135" s="22">
        <f>+Enero!K135+Febrero!K135+'Marzo '!K135+'Abril '!K135+'Mayo '!K135+Junio!K135+Julio!K135+Agosto!K135+Septiembre!K135+'Octubre '!K135+Noviembre!K135+'Diciembre '!K135</f>
        <v>0</v>
      </c>
      <c r="L135" s="22">
        <f>+Enero!L135+Febrero!L135+'Marzo '!L135+'Abril '!L135+'Mayo '!L135+Junio!L135+Julio!L135+Agosto!L135+Septiembre!L135+'Octubre '!L135+Noviembre!L135+'Diciembre '!L135</f>
        <v>0</v>
      </c>
      <c r="M135" s="22">
        <f>+Enero!M135+Febrero!M135+'Marzo '!M135+'Abril '!M135+'Mayo '!M135+Junio!M135+Julio!M135+Agosto!M135+Septiembre!M135+'Octubre '!M135+Noviembre!M135+'Diciembre '!M135</f>
        <v>0</v>
      </c>
      <c r="N135" s="22">
        <f>+Enero!N135+Febrero!N135+'Marzo '!N135+'Abril '!N135+'Mayo '!N135+Junio!N135+Julio!N135+Agosto!N135+Septiembre!N135+'Octubre '!N135+Noviembre!N135+'Diciembre '!N135</f>
        <v>0</v>
      </c>
      <c r="O135" s="22">
        <f>+Enero!O135+Febrero!O135+'Marzo '!O135+'Abril '!O135+'Mayo '!O135+Junio!O135+Julio!O135+Agosto!O135+Septiembre!O135+'Octubre '!O135+Noviembre!O135+'Diciembre '!O135</f>
        <v>0</v>
      </c>
      <c r="P135" s="22">
        <f>+Enero!P135+Febrero!P135+'Marzo '!P135+'Abril '!P135+'Mayo '!P135+Junio!P135+Julio!P135+Agosto!P135+Septiembre!P135+'Octubre '!P135+Noviembre!P135+'Diciembre '!P135</f>
        <v>0</v>
      </c>
      <c r="Q135" s="22">
        <f>+Enero!Q135+Febrero!Q135+'Marzo '!Q135+'Abril '!Q135+'Mayo '!Q135+Junio!Q135+Julio!Q135+Agosto!Q135+Septiembre!Q135+'Octubre '!Q135+Noviembre!Q135+'Diciembre '!Q135</f>
        <v>0</v>
      </c>
      <c r="R135" s="22">
        <f>+Enero!R135+Febrero!R135+'Marzo '!R135+'Abril '!R135+'Mayo '!R135+Junio!R135+Julio!R135+Agosto!R135+Septiembre!R135+'Octubre '!R135+Noviembre!R135+'Diciembre '!R135</f>
        <v>0</v>
      </c>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69" t="s">
        <v>167</v>
      </c>
      <c r="B137" s="570"/>
      <c r="C137" s="571"/>
      <c r="D137" s="554" t="s">
        <v>4</v>
      </c>
      <c r="E137" s="537" t="s">
        <v>5</v>
      </c>
      <c r="F137" s="538"/>
      <c r="G137" s="538"/>
      <c r="H137" s="539"/>
      <c r="BA137" s="51"/>
      <c r="BF137" s="15"/>
      <c r="BG137" s="15"/>
      <c r="BH137" s="2"/>
    </row>
    <row r="138" spans="1:62" ht="27.75" customHeight="1" x14ac:dyDescent="0.15">
      <c r="A138" s="572"/>
      <c r="B138" s="573"/>
      <c r="C138" s="574"/>
      <c r="D138" s="555"/>
      <c r="E138" s="16" t="s">
        <v>168</v>
      </c>
      <c r="F138" s="17" t="s">
        <v>169</v>
      </c>
      <c r="G138" s="17" t="s">
        <v>60</v>
      </c>
      <c r="H138" s="18" t="s">
        <v>170</v>
      </c>
      <c r="BA138" s="51"/>
      <c r="BF138" s="9"/>
      <c r="BG138" s="15"/>
      <c r="BH138" s="2"/>
    </row>
    <row r="139" spans="1:62" ht="13.5" customHeight="1" x14ac:dyDescent="0.15">
      <c r="A139" s="584" t="s">
        <v>171</v>
      </c>
      <c r="B139" s="585"/>
      <c r="C139" s="586"/>
      <c r="D139" s="21">
        <f>+SUM(E139:H139)</f>
        <v>0</v>
      </c>
      <c r="E139" s="22">
        <f>+Enero!E139+Febrero!E139+'Marzo '!E139+'Abril '!E139+'Mayo '!E139+Junio!E139+Julio!E139+Agosto!E139+Septiembre!E139+'Octubre '!E139+Noviembre!E139+'Diciembre '!E139</f>
        <v>0</v>
      </c>
      <c r="F139" s="22">
        <f>+Enero!F139+Febrero!F139+'Marzo '!F139+'Abril '!F139+'Mayo '!F139+Junio!F139+Julio!F139+Agosto!F139+Septiembre!F139+'Octubre '!F139+Noviembre!F139+'Diciembre '!F139</f>
        <v>0</v>
      </c>
      <c r="G139" s="22">
        <f>+Enero!G139+Febrero!G139+'Marzo '!G139+'Abril '!G139+'Mayo '!G139+Junio!G139+Julio!G139+Agosto!G139+Septiembre!G139+'Octubre '!G139+Noviembre!G139+'Diciembre '!G139</f>
        <v>0</v>
      </c>
      <c r="H139" s="22">
        <f>+Enero!H139+Febrero!H139+'Marzo '!H139+'Abril '!H139+'Mayo '!H139+Junio!H139+Julio!H139+Agosto!H139+Septiembre!H139+'Octubre '!H139+Noviembre!H139+'Diciembre '!H139</f>
        <v>0</v>
      </c>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87" t="s">
        <v>172</v>
      </c>
      <c r="B140" s="588"/>
      <c r="C140" s="589"/>
      <c r="D140" s="40">
        <f>+SUM(E140:H140)</f>
        <v>0</v>
      </c>
      <c r="E140" s="22">
        <f>+Enero!E140+Febrero!E140+'Marzo '!E140+'Abril '!E140+'Mayo '!E140+Junio!E140+Julio!E140+Agosto!E140+Septiembre!E140+'Octubre '!E140+Noviembre!E140+'Diciembre '!E140</f>
        <v>0</v>
      </c>
      <c r="F140" s="22">
        <f>+Enero!F140+Febrero!F140+'Marzo '!F140+'Abril '!F140+'Mayo '!F140+Junio!F140+Julio!F140+Agosto!F140+Septiembre!F140+'Octubre '!F140+Noviembre!F140+'Diciembre '!F140</f>
        <v>0</v>
      </c>
      <c r="G140" s="22">
        <f>+Enero!G140+Febrero!G140+'Marzo '!G140+'Abril '!G140+'Mayo '!G140+Junio!G140+Julio!G140+Agosto!G140+Septiembre!G140+'Octubre '!G140+Noviembre!G140+'Diciembre '!G140</f>
        <v>0</v>
      </c>
      <c r="H140" s="22">
        <f>+Enero!H140+Febrero!H140+'Marzo '!H140+'Abril '!H140+'Mayo '!H140+Junio!H140+Julio!H140+Agosto!H140+Septiembre!H140+'Octubre '!H140+Noviembre!H140+'Diciembre '!H140</f>
        <v>0</v>
      </c>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BA142" s="51"/>
      <c r="BG142" s="15"/>
      <c r="BH142" s="2"/>
    </row>
    <row r="143" spans="1:62"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211" t="s">
        <v>21</v>
      </c>
      <c r="O143" s="212" t="s">
        <v>22</v>
      </c>
      <c r="P143" s="581"/>
      <c r="BA143" s="51"/>
      <c r="BG143" s="15"/>
      <c r="BH143" s="2"/>
    </row>
    <row r="144" spans="1:62" ht="15" customHeight="1" x14ac:dyDescent="0.15">
      <c r="A144" s="582" t="s">
        <v>177</v>
      </c>
      <c r="B144" s="580" t="s">
        <v>178</v>
      </c>
      <c r="C144" s="580"/>
      <c r="D144" s="68">
        <f>+SUM(E144:M144)</f>
        <v>640</v>
      </c>
      <c r="E144" s="22">
        <f>+Enero!E144+Febrero!E144+'Marzo '!E144+'Abril '!E144+'Mayo '!E144+Junio!E144+Julio!E144+Agosto!E144+Septiembre!E144+'Octubre '!E144+Noviembre!E144+'Diciembre '!E144</f>
        <v>63</v>
      </c>
      <c r="F144" s="22">
        <f>+Enero!F144+Febrero!F144+'Marzo '!F144+'Abril '!F144+'Mayo '!F144+Junio!F144+Julio!F144+Agosto!F144+Septiembre!F144+'Octubre '!F144+Noviembre!F144+'Diciembre '!F144</f>
        <v>23</v>
      </c>
      <c r="G144" s="22">
        <f>+Enero!G144+Febrero!G144+'Marzo '!G144+'Abril '!G144+'Mayo '!G144+Junio!G144+Julio!G144+Agosto!G144+Septiembre!G144+'Octubre '!G144+Noviembre!G144+'Diciembre '!G144</f>
        <v>28</v>
      </c>
      <c r="H144" s="22">
        <f>+Enero!H144+Febrero!H144+'Marzo '!H144+'Abril '!H144+'Mayo '!H144+Junio!H144+Julio!H144+Agosto!H144+Septiembre!H144+'Octubre '!H144+Noviembre!H144+'Diciembre '!H144</f>
        <v>15</v>
      </c>
      <c r="I144" s="22">
        <f>+Enero!I144+Febrero!I144+'Marzo '!I144+'Abril '!I144+'Mayo '!I144+Junio!I144+Julio!I144+Agosto!I144+Septiembre!I144+'Octubre '!I144+Noviembre!I144+'Diciembre '!I144</f>
        <v>120</v>
      </c>
      <c r="J144" s="22">
        <f>+Enero!J144+Febrero!J144+'Marzo '!J144+'Abril '!J144+'Mayo '!J144+Junio!J144+Julio!J144+Agosto!J144+Septiembre!J144+'Octubre '!J144+Noviembre!J144+'Diciembre '!J144</f>
        <v>54</v>
      </c>
      <c r="K144" s="22">
        <f>+Enero!K144+Febrero!K144+'Marzo '!K144+'Abril '!K144+'Mayo '!K144+Junio!K144+Julio!K144+Agosto!K144+Septiembre!K144+'Octubre '!K144+Noviembre!K144+'Diciembre '!K144</f>
        <v>272</v>
      </c>
      <c r="L144" s="22">
        <f>+Enero!L144+Febrero!L144+'Marzo '!L144+'Abril '!L144+'Mayo '!L144+Junio!L144+Julio!L144+Agosto!L144+Septiembre!L144+'Octubre '!L144+Noviembre!L144+'Diciembre '!L144</f>
        <v>62</v>
      </c>
      <c r="M144" s="22">
        <f>+Enero!M144+Febrero!M144+'Marzo '!M144+'Abril '!M144+'Mayo '!M144+Junio!M144+Julio!M144+Agosto!M144+Septiembre!M144+'Octubre '!M144+Noviembre!M144+'Diciembre '!M144</f>
        <v>3</v>
      </c>
      <c r="N144" s="22">
        <f>+Enero!N144+Febrero!N144+'Marzo '!N144+'Abril '!N144+'Mayo '!N144+Junio!N144+Julio!N144+Agosto!N144+Septiembre!N144+'Octubre '!N144+Noviembre!N144+'Diciembre '!N144</f>
        <v>300</v>
      </c>
      <c r="O144" s="22">
        <f>+Enero!O144+Febrero!O144+'Marzo '!O144+'Abril '!O144+'Mayo '!O144+Junio!O144+Julio!O144+Agosto!O144+Septiembre!O144+'Octubre '!O144+Noviembre!O144+'Diciembre '!O144</f>
        <v>340</v>
      </c>
      <c r="P144" s="22">
        <f>+Enero!P144+Febrero!P144+'Marzo '!P144+'Abril '!P144+'Mayo '!P144+Junio!P144+Julio!P144+Agosto!P144+Septiembre!P144+'Octubre '!P144+Noviembre!P144+'Diciembre '!P144</f>
        <v>2</v>
      </c>
      <c r="Q144" s="151" t="str">
        <f>+BA144&amp;" "&amp;BB144</f>
        <v xml:space="preserve"> </v>
      </c>
      <c r="BA144" s="30" t="str">
        <f t="shared" ref="BA144:BA197" si="50">IF($D144&lt;&gt;($N144+$O144)," El número actividades de pacientes según sexo NO puede ser diferente al Total.","")</f>
        <v/>
      </c>
      <c r="BB144" s="30" t="str">
        <f>IF($K144&lt;$P144," El número altas de pacientes 60 años NO puede ser mayor que el de 20-64 años.","")</f>
        <v/>
      </c>
      <c r="BE144" s="31">
        <f t="shared" ref="BE144:BE201" si="51">IF($D144&lt;&gt;($N144+$O144),1,0)</f>
        <v>0</v>
      </c>
      <c r="BF144" s="31">
        <f t="shared" ref="BF144:BF201" si="52">IF($K144&lt;$P144,1,0)</f>
        <v>0</v>
      </c>
      <c r="BG144" s="15"/>
      <c r="BH144" s="2"/>
    </row>
    <row r="145" spans="1:60" ht="15" customHeight="1" x14ac:dyDescent="0.15">
      <c r="A145" s="583"/>
      <c r="B145" s="567" t="s">
        <v>179</v>
      </c>
      <c r="C145" s="567"/>
      <c r="D145" s="70">
        <f>+SUM(E145:M145)</f>
        <v>3834</v>
      </c>
      <c r="E145" s="22">
        <f>+Enero!E145+Febrero!E145+'Marzo '!E145+'Abril '!E145+'Mayo '!E145+Junio!E145+Julio!E145+Agosto!E145+Septiembre!E145+'Octubre '!E145+Noviembre!E145+'Diciembre '!E145</f>
        <v>236</v>
      </c>
      <c r="F145" s="22">
        <f>+Enero!F145+Febrero!F145+'Marzo '!F145+'Abril '!F145+'Mayo '!F145+Junio!F145+Julio!F145+Agosto!F145+Septiembre!F145+'Octubre '!F145+Noviembre!F145+'Diciembre '!F145</f>
        <v>84</v>
      </c>
      <c r="G145" s="22">
        <f>+Enero!G145+Febrero!G145+'Marzo '!G145+'Abril '!G145+'Mayo '!G145+Junio!G145+Julio!G145+Agosto!G145+Septiembre!G145+'Octubre '!G145+Noviembre!G145+'Diciembre '!G145</f>
        <v>51</v>
      </c>
      <c r="H145" s="22">
        <f>+Enero!H145+Febrero!H145+'Marzo '!H145+'Abril '!H145+'Mayo '!H145+Junio!H145+Julio!H145+Agosto!H145+Septiembre!H145+'Octubre '!H145+Noviembre!H145+'Diciembre '!H145</f>
        <v>103</v>
      </c>
      <c r="I145" s="22">
        <f>+Enero!I145+Febrero!I145+'Marzo '!I145+'Abril '!I145+'Mayo '!I145+Junio!I145+Julio!I145+Agosto!I145+Septiembre!I145+'Octubre '!I145+Noviembre!I145+'Diciembre '!I145</f>
        <v>574</v>
      </c>
      <c r="J145" s="22">
        <f>+Enero!J145+Febrero!J145+'Marzo '!J145+'Abril '!J145+'Mayo '!J145+Junio!J145+Julio!J145+Agosto!J145+Septiembre!J145+'Octubre '!J145+Noviembre!J145+'Diciembre '!J145</f>
        <v>638</v>
      </c>
      <c r="K145" s="22">
        <f>+Enero!K145+Febrero!K145+'Marzo '!K145+'Abril '!K145+'Mayo '!K145+Junio!K145+Julio!K145+Agosto!K145+Septiembre!K145+'Octubre '!K145+Noviembre!K145+'Diciembre '!K145</f>
        <v>1546</v>
      </c>
      <c r="L145" s="22">
        <f>+Enero!L145+Febrero!L145+'Marzo '!L145+'Abril '!L145+'Mayo '!L145+Junio!L145+Julio!L145+Agosto!L145+Septiembre!L145+'Octubre '!L145+Noviembre!L145+'Diciembre '!L145</f>
        <v>270</v>
      </c>
      <c r="M145" s="22">
        <f>+Enero!M145+Febrero!M145+'Marzo '!M145+'Abril '!M145+'Mayo '!M145+Junio!M145+Julio!M145+Agosto!M145+Septiembre!M145+'Octubre '!M145+Noviembre!M145+'Diciembre '!M145</f>
        <v>332</v>
      </c>
      <c r="N145" s="22">
        <f>+Enero!N145+Febrero!N145+'Marzo '!N145+'Abril '!N145+'Mayo '!N145+Junio!N145+Julio!N145+Agosto!N145+Septiembre!N145+'Octubre '!N145+Noviembre!N145+'Diciembre '!N145</f>
        <v>1339</v>
      </c>
      <c r="O145" s="22">
        <f>+Enero!O145+Febrero!O145+'Marzo '!O145+'Abril '!O145+'Mayo '!O145+Junio!O145+Julio!O145+Agosto!O145+Septiembre!O145+'Octubre '!O145+Noviembre!O145+'Diciembre '!O145</f>
        <v>2495</v>
      </c>
      <c r="P145" s="22">
        <f>+Enero!P145+Febrero!P145+'Marzo '!P145+'Abril '!P145+'Mayo '!P145+Junio!P145+Julio!P145+Agosto!P145+Septiembre!P145+'Octubre '!P145+Noviembre!P145+'Diciembre '!P145</f>
        <v>33</v>
      </c>
      <c r="Q145" s="151" t="str">
        <f t="shared" ref="Q145:Q197" si="53">+BA145&amp;" "&amp;BB145</f>
        <v xml:space="preserve"> </v>
      </c>
      <c r="BA145" s="30" t="str">
        <f t="shared" si="50"/>
        <v/>
      </c>
      <c r="BB145" s="30" t="str">
        <f>IF($K145&lt;$P145," El número altas de pacientes 60 años NO puede ser mayor que el de 20-64 años.","")</f>
        <v/>
      </c>
      <c r="BE145" s="31">
        <f t="shared" si="51"/>
        <v>0</v>
      </c>
      <c r="BF145" s="31">
        <f t="shared" si="52"/>
        <v>0</v>
      </c>
      <c r="BG145" s="15"/>
      <c r="BH145" s="2"/>
    </row>
    <row r="146" spans="1:60" ht="14.25" customHeight="1" x14ac:dyDescent="0.15">
      <c r="A146" s="540" t="s">
        <v>180</v>
      </c>
      <c r="B146" s="580" t="s">
        <v>181</v>
      </c>
      <c r="C146" s="580"/>
      <c r="D146" s="68">
        <f>+SUM(E146:M146)</f>
        <v>19</v>
      </c>
      <c r="E146" s="22">
        <f>+Enero!E146+Febrero!E146+'Marzo '!E146+'Abril '!E146+'Mayo '!E146+Junio!E146+Julio!E146+Agosto!E146+Septiembre!E146+'Octubre '!E146+Noviembre!E146+'Diciembre '!E146</f>
        <v>1</v>
      </c>
      <c r="F146" s="22">
        <f>+Enero!F146+Febrero!F146+'Marzo '!F146+'Abril '!F146+'Mayo '!F146+Junio!F146+Julio!F146+Agosto!F146+Septiembre!F146+'Octubre '!F146+Noviembre!F146+'Diciembre '!F146</f>
        <v>0</v>
      </c>
      <c r="G146" s="22">
        <f>+Enero!G146+Febrero!G146+'Marzo '!G146+'Abril '!G146+'Mayo '!G146+Junio!G146+Julio!G146+Agosto!G146+Septiembre!G146+'Octubre '!G146+Noviembre!G146+'Diciembre '!G146</f>
        <v>0</v>
      </c>
      <c r="H146" s="22">
        <f>+Enero!H146+Febrero!H146+'Marzo '!H146+'Abril '!H146+'Mayo '!H146+Junio!H146+Julio!H146+Agosto!H146+Septiembre!H146+'Octubre '!H146+Noviembre!H146+'Diciembre '!H146</f>
        <v>0</v>
      </c>
      <c r="I146" s="22">
        <f>+Enero!I146+Febrero!I146+'Marzo '!I146+'Abril '!I146+'Mayo '!I146+Junio!I146+Julio!I146+Agosto!I146+Septiembre!I146+'Octubre '!I146+Noviembre!I146+'Diciembre '!I146</f>
        <v>3</v>
      </c>
      <c r="J146" s="22">
        <f>+Enero!J146+Febrero!J146+'Marzo '!J146+'Abril '!J146+'Mayo '!J146+Junio!J146+Julio!J146+Agosto!J146+Septiembre!J146+'Octubre '!J146+Noviembre!J146+'Diciembre '!J146</f>
        <v>3</v>
      </c>
      <c r="K146" s="22">
        <f>+Enero!K146+Febrero!K146+'Marzo '!K146+'Abril '!K146+'Mayo '!K146+Junio!K146+Julio!K146+Agosto!K146+Septiembre!K146+'Octubre '!K146+Noviembre!K146+'Diciembre '!K146</f>
        <v>11</v>
      </c>
      <c r="L146" s="22">
        <f>+Enero!L146+Febrero!L146+'Marzo '!L146+'Abril '!L146+'Mayo '!L146+Junio!L146+Julio!L146+Agosto!L146+Septiembre!L146+'Octubre '!L146+Noviembre!L146+'Diciembre '!L146</f>
        <v>1</v>
      </c>
      <c r="M146" s="22">
        <f>+Enero!M146+Febrero!M146+'Marzo '!M146+'Abril '!M146+'Mayo '!M146+Junio!M146+Julio!M146+Agosto!M146+Septiembre!M146+'Octubre '!M146+Noviembre!M146+'Diciembre '!M146</f>
        <v>0</v>
      </c>
      <c r="N146" s="22">
        <f>+Enero!N146+Febrero!N146+'Marzo '!N146+'Abril '!N146+'Mayo '!N146+Junio!N146+Julio!N146+Agosto!N146+Septiembre!N146+'Octubre '!N146+Noviembre!N146+'Diciembre '!N146</f>
        <v>12</v>
      </c>
      <c r="O146" s="22">
        <f>+Enero!O146+Febrero!O146+'Marzo '!O146+'Abril '!O146+'Mayo '!O146+Junio!O146+Julio!O146+Agosto!O146+Septiembre!O146+'Octubre '!O146+Noviembre!O146+'Diciembre '!O146</f>
        <v>7</v>
      </c>
      <c r="P146" s="22">
        <f>+Enero!P146+Febrero!P146+'Marzo '!P146+'Abril '!P146+'Mayo '!P146+Junio!P146+Julio!P146+Agosto!P146+Septiembre!P146+'Octubre '!P146+Noviembre!P146+'Diciembre '!P146</f>
        <v>0</v>
      </c>
      <c r="Q146" s="151" t="str">
        <f t="shared" si="53"/>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0"/>
        <v/>
      </c>
      <c r="BB146" s="30" t="str">
        <f t="shared" ref="BB146:BB201" si="54">IF($K146&lt;$P146," El número altas de pacientes 60 años NO puede ser mayor que el de 20-64 años.","")</f>
        <v/>
      </c>
      <c r="BC146" s="9"/>
      <c r="BD146" s="9"/>
      <c r="BE146" s="31">
        <f t="shared" si="51"/>
        <v>0</v>
      </c>
      <c r="BF146" s="31">
        <f t="shared" si="52"/>
        <v>0</v>
      </c>
      <c r="BG146" s="15"/>
      <c r="BH146" s="2"/>
    </row>
    <row r="147" spans="1:60" ht="13.5" customHeight="1" x14ac:dyDescent="0.15">
      <c r="A147" s="575"/>
      <c r="B147" s="567" t="s">
        <v>182</v>
      </c>
      <c r="C147" s="567"/>
      <c r="D147" s="70">
        <f t="shared" ref="D147:D201" si="55">+SUM(E147:M147)</f>
        <v>48</v>
      </c>
      <c r="E147" s="22">
        <f>+Enero!E147+Febrero!E147+'Marzo '!E147+'Abril '!E147+'Mayo '!E147+Junio!E147+Julio!E147+Agosto!E147+Septiembre!E147+'Octubre '!E147+Noviembre!E147+'Diciembre '!E147</f>
        <v>1</v>
      </c>
      <c r="F147" s="22">
        <f>+Enero!F147+Febrero!F147+'Marzo '!F147+'Abril '!F147+'Mayo '!F147+Junio!F147+Julio!F147+Agosto!F147+Septiembre!F147+'Octubre '!F147+Noviembre!F147+'Diciembre '!F147</f>
        <v>0</v>
      </c>
      <c r="G147" s="22">
        <f>+Enero!G147+Febrero!G147+'Marzo '!G147+'Abril '!G147+'Mayo '!G147+Junio!G147+Julio!G147+Agosto!G147+Septiembre!G147+'Octubre '!G147+Noviembre!G147+'Diciembre '!G147</f>
        <v>0</v>
      </c>
      <c r="H147" s="22">
        <f>+Enero!H147+Febrero!H147+'Marzo '!H147+'Abril '!H147+'Mayo '!H147+Junio!H147+Julio!H147+Agosto!H147+Septiembre!H147+'Octubre '!H147+Noviembre!H147+'Diciembre '!H147</f>
        <v>1</v>
      </c>
      <c r="I147" s="22">
        <f>+Enero!I147+Febrero!I147+'Marzo '!I147+'Abril '!I147+'Mayo '!I147+Junio!I147+Julio!I147+Agosto!I147+Septiembre!I147+'Octubre '!I147+Noviembre!I147+'Diciembre '!I147</f>
        <v>6</v>
      </c>
      <c r="J147" s="22">
        <f>+Enero!J147+Febrero!J147+'Marzo '!J147+'Abril '!J147+'Mayo '!J147+Junio!J147+Julio!J147+Agosto!J147+Septiembre!J147+'Octubre '!J147+Noviembre!J147+'Diciembre '!J147</f>
        <v>13</v>
      </c>
      <c r="K147" s="22">
        <f>+Enero!K147+Febrero!K147+'Marzo '!K147+'Abril '!K147+'Mayo '!K147+Junio!K147+Julio!K147+Agosto!K147+Septiembre!K147+'Octubre '!K147+Noviembre!K147+'Diciembre '!K147</f>
        <v>24</v>
      </c>
      <c r="L147" s="22">
        <f>+Enero!L147+Febrero!L147+'Marzo '!L147+'Abril '!L147+'Mayo '!L147+Junio!L147+Julio!L147+Agosto!L147+Septiembre!L147+'Octubre '!L147+Noviembre!L147+'Diciembre '!L147</f>
        <v>3</v>
      </c>
      <c r="M147" s="22">
        <f>+Enero!M147+Febrero!M147+'Marzo '!M147+'Abril '!M147+'Mayo '!M147+Junio!M147+Julio!M147+Agosto!M147+Septiembre!M147+'Octubre '!M147+Noviembre!M147+'Diciembre '!M147</f>
        <v>0</v>
      </c>
      <c r="N147" s="22">
        <f>+Enero!N147+Febrero!N147+'Marzo '!N147+'Abril '!N147+'Mayo '!N147+Junio!N147+Julio!N147+Agosto!N147+Septiembre!N147+'Octubre '!N147+Noviembre!N147+'Diciembre '!N147</f>
        <v>26</v>
      </c>
      <c r="O147" s="22">
        <f>+Enero!O147+Febrero!O147+'Marzo '!O147+'Abril '!O147+'Mayo '!O147+Junio!O147+Julio!O147+Agosto!O147+Septiembre!O147+'Octubre '!O147+Noviembre!O147+'Diciembre '!O147</f>
        <v>22</v>
      </c>
      <c r="P147" s="22">
        <f>+Enero!P147+Febrero!P147+'Marzo '!P147+'Abril '!P147+'Mayo '!P147+Junio!P147+Julio!P147+Agosto!P147+Septiembre!P147+'Octubre '!P147+Noviembre!P147+'Diciembre '!P147</f>
        <v>1</v>
      </c>
      <c r="Q147" s="151" t="str">
        <f t="shared" si="53"/>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0"/>
        <v/>
      </c>
      <c r="BB147" s="30" t="str">
        <f t="shared" si="54"/>
        <v/>
      </c>
      <c r="BC147" s="15"/>
      <c r="BD147" s="15"/>
      <c r="BE147" s="31">
        <f t="shared" si="51"/>
        <v>0</v>
      </c>
      <c r="BF147" s="31">
        <f t="shared" si="52"/>
        <v>0</v>
      </c>
      <c r="BG147" s="15"/>
      <c r="BH147" s="2"/>
    </row>
    <row r="148" spans="1:60" ht="11.25" customHeight="1" x14ac:dyDescent="0.15">
      <c r="A148" s="575"/>
      <c r="B148" s="567" t="s">
        <v>183</v>
      </c>
      <c r="C148" s="567"/>
      <c r="D148" s="70">
        <f t="shared" si="55"/>
        <v>21</v>
      </c>
      <c r="E148" s="22">
        <f>+Enero!E148+Febrero!E148+'Marzo '!E148+'Abril '!E148+'Mayo '!E148+Junio!E148+Julio!E148+Agosto!E148+Septiembre!E148+'Octubre '!E148+Noviembre!E148+'Diciembre '!E148</f>
        <v>1</v>
      </c>
      <c r="F148" s="22">
        <f>+Enero!F148+Febrero!F148+'Marzo '!F148+'Abril '!F148+'Mayo '!F148+Junio!F148+Julio!F148+Agosto!F148+Septiembre!F148+'Octubre '!F148+Noviembre!F148+'Diciembre '!F148</f>
        <v>0</v>
      </c>
      <c r="G148" s="22">
        <f>+Enero!G148+Febrero!G148+'Marzo '!G148+'Abril '!G148+'Mayo '!G148+Junio!G148+Julio!G148+Agosto!G148+Septiembre!G148+'Octubre '!G148+Noviembre!G148+'Diciembre '!G148</f>
        <v>0</v>
      </c>
      <c r="H148" s="22">
        <f>+Enero!H148+Febrero!H148+'Marzo '!H148+'Abril '!H148+'Mayo '!H148+Junio!H148+Julio!H148+Agosto!H148+Septiembre!H148+'Octubre '!H148+Noviembre!H148+'Diciembre '!H148</f>
        <v>0</v>
      </c>
      <c r="I148" s="22">
        <f>+Enero!I148+Febrero!I148+'Marzo '!I148+'Abril '!I148+'Mayo '!I148+Junio!I148+Julio!I148+Agosto!I148+Septiembre!I148+'Octubre '!I148+Noviembre!I148+'Diciembre '!I148</f>
        <v>3</v>
      </c>
      <c r="J148" s="22">
        <f>+Enero!J148+Febrero!J148+'Marzo '!J148+'Abril '!J148+'Mayo '!J148+Junio!J148+Julio!J148+Agosto!J148+Septiembre!J148+'Octubre '!J148+Noviembre!J148+'Diciembre '!J148</f>
        <v>3</v>
      </c>
      <c r="K148" s="22">
        <f>+Enero!K148+Febrero!K148+'Marzo '!K148+'Abril '!K148+'Mayo '!K148+Junio!K148+Julio!K148+Agosto!K148+Septiembre!K148+'Octubre '!K148+Noviembre!K148+'Diciembre '!K148</f>
        <v>13</v>
      </c>
      <c r="L148" s="22">
        <f>+Enero!L148+Febrero!L148+'Marzo '!L148+'Abril '!L148+'Mayo '!L148+Junio!L148+Julio!L148+Agosto!L148+Septiembre!L148+'Octubre '!L148+Noviembre!L148+'Diciembre '!L148</f>
        <v>1</v>
      </c>
      <c r="M148" s="22">
        <f>+Enero!M148+Febrero!M148+'Marzo '!M148+'Abril '!M148+'Mayo '!M148+Junio!M148+Julio!M148+Agosto!M148+Septiembre!M148+'Octubre '!M148+Noviembre!M148+'Diciembre '!M148</f>
        <v>0</v>
      </c>
      <c r="N148" s="22">
        <f>+Enero!N148+Febrero!N148+'Marzo '!N148+'Abril '!N148+'Mayo '!N148+Junio!N148+Julio!N148+Agosto!N148+Septiembre!N148+'Octubre '!N148+Noviembre!N148+'Diciembre '!N148</f>
        <v>13</v>
      </c>
      <c r="O148" s="22">
        <f>+Enero!O148+Febrero!O148+'Marzo '!O148+'Abril '!O148+'Mayo '!O148+Junio!O148+Julio!O148+Agosto!O148+Septiembre!O148+'Octubre '!O148+Noviembre!O148+'Diciembre '!O148</f>
        <v>8</v>
      </c>
      <c r="P148" s="22">
        <f>+Enero!P148+Febrero!P148+'Marzo '!P148+'Abril '!P148+'Mayo '!P148+Junio!P148+Julio!P148+Agosto!P148+Septiembre!P148+'Octubre '!P148+Noviembre!P148+'Diciembre '!P148</f>
        <v>0</v>
      </c>
      <c r="Q148" s="151" t="str">
        <f t="shared" si="53"/>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0"/>
        <v/>
      </c>
      <c r="BB148" s="30" t="str">
        <f t="shared" si="54"/>
        <v/>
      </c>
      <c r="BC148" s="15"/>
      <c r="BD148" s="15"/>
      <c r="BE148" s="31">
        <f t="shared" si="51"/>
        <v>0</v>
      </c>
      <c r="BF148" s="31">
        <f t="shared" si="52"/>
        <v>0</v>
      </c>
      <c r="BG148" s="15"/>
      <c r="BH148" s="2"/>
    </row>
    <row r="149" spans="1:60" x14ac:dyDescent="0.15">
      <c r="A149" s="541"/>
      <c r="B149" s="568" t="s">
        <v>184</v>
      </c>
      <c r="C149" s="568"/>
      <c r="D149" s="159">
        <f t="shared" si="55"/>
        <v>16</v>
      </c>
      <c r="E149" s="22">
        <f>+Enero!E149+Febrero!E149+'Marzo '!E149+'Abril '!E149+'Mayo '!E149+Junio!E149+Julio!E149+Agosto!E149+Septiembre!E149+'Octubre '!E149+Noviembre!E149+'Diciembre '!E149</f>
        <v>1</v>
      </c>
      <c r="F149" s="22">
        <f>+Enero!F149+Febrero!F149+'Marzo '!F149+'Abril '!F149+'Mayo '!F149+Junio!F149+Julio!F149+Agosto!F149+Septiembre!F149+'Octubre '!F149+Noviembre!F149+'Diciembre '!F149</f>
        <v>0</v>
      </c>
      <c r="G149" s="22">
        <f>+Enero!G149+Febrero!G149+'Marzo '!G149+'Abril '!G149+'Mayo '!G149+Junio!G149+Julio!G149+Agosto!G149+Septiembre!G149+'Octubre '!G149+Noviembre!G149+'Diciembre '!G149</f>
        <v>0</v>
      </c>
      <c r="H149" s="22">
        <f>+Enero!H149+Febrero!H149+'Marzo '!H149+'Abril '!H149+'Mayo '!H149+Junio!H149+Julio!H149+Agosto!H149+Septiembre!H149+'Octubre '!H149+Noviembre!H149+'Diciembre '!H149</f>
        <v>1</v>
      </c>
      <c r="I149" s="22">
        <f>+Enero!I149+Febrero!I149+'Marzo '!I149+'Abril '!I149+'Mayo '!I149+Junio!I149+Julio!I149+Agosto!I149+Septiembre!I149+'Octubre '!I149+Noviembre!I149+'Diciembre '!I149</f>
        <v>2</v>
      </c>
      <c r="J149" s="22">
        <f>+Enero!J149+Febrero!J149+'Marzo '!J149+'Abril '!J149+'Mayo '!J149+Junio!J149+Julio!J149+Agosto!J149+Septiembre!J149+'Octubre '!J149+Noviembre!J149+'Diciembre '!J149</f>
        <v>4</v>
      </c>
      <c r="K149" s="22">
        <f>+Enero!K149+Febrero!K149+'Marzo '!K149+'Abril '!K149+'Mayo '!K149+Junio!K149+Julio!K149+Agosto!K149+Septiembre!K149+'Octubre '!K149+Noviembre!K149+'Diciembre '!K149</f>
        <v>7</v>
      </c>
      <c r="L149" s="22">
        <f>+Enero!L149+Febrero!L149+'Marzo '!L149+'Abril '!L149+'Mayo '!L149+Junio!L149+Julio!L149+Agosto!L149+Septiembre!L149+'Octubre '!L149+Noviembre!L149+'Diciembre '!L149</f>
        <v>1</v>
      </c>
      <c r="M149" s="22">
        <f>+Enero!M149+Febrero!M149+'Marzo '!M149+'Abril '!M149+'Mayo '!M149+Junio!M149+Julio!M149+Agosto!M149+Septiembre!M149+'Octubre '!M149+Noviembre!M149+'Diciembre '!M149</f>
        <v>0</v>
      </c>
      <c r="N149" s="22">
        <f>+Enero!N149+Febrero!N149+'Marzo '!N149+'Abril '!N149+'Mayo '!N149+Junio!N149+Julio!N149+Agosto!N149+Septiembre!N149+'Octubre '!N149+Noviembre!N149+'Diciembre '!N149</f>
        <v>6</v>
      </c>
      <c r="O149" s="22">
        <f>+Enero!O149+Febrero!O149+'Marzo '!O149+'Abril '!O149+'Mayo '!O149+Junio!O149+Julio!O149+Agosto!O149+Septiembre!O149+'Octubre '!O149+Noviembre!O149+'Diciembre '!O149</f>
        <v>10</v>
      </c>
      <c r="P149" s="22">
        <f>+Enero!P149+Febrero!P149+'Marzo '!P149+'Abril '!P149+'Mayo '!P149+Junio!P149+Julio!P149+Agosto!P149+Septiembre!P149+'Octubre '!P149+Noviembre!P149+'Diciembre '!P149</f>
        <v>0</v>
      </c>
      <c r="Q149" s="151" t="str">
        <f t="shared" si="53"/>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0"/>
        <v/>
      </c>
      <c r="BB149" s="30" t="str">
        <f t="shared" si="54"/>
        <v/>
      </c>
      <c r="BC149" s="15"/>
      <c r="BD149" s="15"/>
      <c r="BE149" s="31">
        <f t="shared" si="51"/>
        <v>0</v>
      </c>
      <c r="BF149" s="31">
        <f t="shared" si="52"/>
        <v>0</v>
      </c>
      <c r="BG149" s="15"/>
      <c r="BH149" s="2"/>
    </row>
    <row r="150" spans="1:60" ht="11.25" customHeight="1" x14ac:dyDescent="0.15">
      <c r="A150" s="540" t="s">
        <v>185</v>
      </c>
      <c r="B150" s="580" t="s">
        <v>181</v>
      </c>
      <c r="C150" s="580"/>
      <c r="D150" s="68">
        <f t="shared" si="55"/>
        <v>340</v>
      </c>
      <c r="E150" s="22">
        <f>+Enero!E150+Febrero!E150+'Marzo '!E150+'Abril '!E150+'Mayo '!E150+Junio!E150+Julio!E150+Agosto!E150+Septiembre!E150+'Octubre '!E150+Noviembre!E150+'Diciembre '!E150</f>
        <v>29</v>
      </c>
      <c r="F150" s="22">
        <f>+Enero!F150+Febrero!F150+'Marzo '!F150+'Abril '!F150+'Mayo '!F150+Junio!F150+Julio!F150+Agosto!F150+Septiembre!F150+'Octubre '!F150+Noviembre!F150+'Diciembre '!F150</f>
        <v>1</v>
      </c>
      <c r="G150" s="22">
        <f>+Enero!G150+Febrero!G150+'Marzo '!G150+'Abril '!G150+'Mayo '!G150+Junio!G150+Julio!G150+Agosto!G150+Septiembre!G150+'Octubre '!G150+Noviembre!G150+'Diciembre '!G150</f>
        <v>5</v>
      </c>
      <c r="H150" s="22">
        <f>+Enero!H150+Febrero!H150+'Marzo '!H150+'Abril '!H150+'Mayo '!H150+Junio!H150+Julio!H150+Agosto!H150+Septiembre!H150+'Octubre '!H150+Noviembre!H150+'Diciembre '!H150</f>
        <v>6</v>
      </c>
      <c r="I150" s="22">
        <f>+Enero!I150+Febrero!I150+'Marzo '!I150+'Abril '!I150+'Mayo '!I150+Junio!I150+Julio!I150+Agosto!I150+Septiembre!I150+'Octubre '!I150+Noviembre!I150+'Diciembre '!I150</f>
        <v>33</v>
      </c>
      <c r="J150" s="22">
        <f>+Enero!J150+Febrero!J150+'Marzo '!J150+'Abril '!J150+'Mayo '!J150+Junio!J150+Julio!J150+Agosto!J150+Septiembre!J150+'Octubre '!J150+Noviembre!J150+'Diciembre '!J150</f>
        <v>57</v>
      </c>
      <c r="K150" s="22">
        <f>+Enero!K150+Febrero!K150+'Marzo '!K150+'Abril '!K150+'Mayo '!K150+Junio!K150+Julio!K150+Agosto!K150+Septiembre!K150+'Octubre '!K150+Noviembre!K150+'Diciembre '!K150</f>
        <v>181</v>
      </c>
      <c r="L150" s="22">
        <f>+Enero!L150+Febrero!L150+'Marzo '!L150+'Abril '!L150+'Mayo '!L150+Junio!L150+Julio!L150+Agosto!L150+Septiembre!L150+'Octubre '!L150+Noviembre!L150+'Diciembre '!L150</f>
        <v>28</v>
      </c>
      <c r="M150" s="22">
        <f>+Enero!M150+Febrero!M150+'Marzo '!M150+'Abril '!M150+'Mayo '!M150+Junio!M150+Julio!M150+Agosto!M150+Septiembre!M150+'Octubre '!M150+Noviembre!M150+'Diciembre '!M150</f>
        <v>0</v>
      </c>
      <c r="N150" s="22">
        <f>+Enero!N150+Febrero!N150+'Marzo '!N150+'Abril '!N150+'Mayo '!N150+Junio!N150+Julio!N150+Agosto!N150+Septiembre!N150+'Octubre '!N150+Noviembre!N150+'Diciembre '!N150</f>
        <v>173</v>
      </c>
      <c r="O150" s="22">
        <f>+Enero!O150+Febrero!O150+'Marzo '!O150+'Abril '!O150+'Mayo '!O150+Junio!O150+Julio!O150+Agosto!O150+Septiembre!O150+'Octubre '!O150+Noviembre!O150+'Diciembre '!O150</f>
        <v>167</v>
      </c>
      <c r="P150" s="22">
        <f>+Enero!P150+Febrero!P150+'Marzo '!P150+'Abril '!P150+'Mayo '!P150+Junio!P150+Julio!P150+Agosto!P150+Septiembre!P150+'Octubre '!P150+Noviembre!P150+'Diciembre '!P150</f>
        <v>2</v>
      </c>
      <c r="Q150" s="151" t="str">
        <f t="shared" si="53"/>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0"/>
        <v/>
      </c>
      <c r="BB150" s="30" t="str">
        <f t="shared" si="54"/>
        <v/>
      </c>
      <c r="BC150" s="15"/>
      <c r="BD150" s="15"/>
      <c r="BE150" s="31">
        <f t="shared" si="51"/>
        <v>0</v>
      </c>
      <c r="BF150" s="31">
        <f t="shared" si="52"/>
        <v>0</v>
      </c>
      <c r="BG150" s="15"/>
      <c r="BH150" s="2"/>
    </row>
    <row r="151" spans="1:60" ht="11.25" customHeight="1" x14ac:dyDescent="0.15">
      <c r="A151" s="575"/>
      <c r="B151" s="567" t="s">
        <v>182</v>
      </c>
      <c r="C151" s="567"/>
      <c r="D151" s="70">
        <f t="shared" si="55"/>
        <v>604</v>
      </c>
      <c r="E151" s="22">
        <f>+Enero!E151+Febrero!E151+'Marzo '!E151+'Abril '!E151+'Mayo '!E151+Junio!E151+Julio!E151+Agosto!E151+Septiembre!E151+'Octubre '!E151+Noviembre!E151+'Diciembre '!E151</f>
        <v>17</v>
      </c>
      <c r="F151" s="22">
        <f>+Enero!F151+Febrero!F151+'Marzo '!F151+'Abril '!F151+'Mayo '!F151+Junio!F151+Julio!F151+Agosto!F151+Septiembre!F151+'Octubre '!F151+Noviembre!F151+'Diciembre '!F151</f>
        <v>3</v>
      </c>
      <c r="G151" s="22">
        <f>+Enero!G151+Febrero!G151+'Marzo '!G151+'Abril '!G151+'Mayo '!G151+Junio!G151+Julio!G151+Agosto!G151+Septiembre!G151+'Octubre '!G151+Noviembre!G151+'Diciembre '!G151</f>
        <v>11</v>
      </c>
      <c r="H151" s="22">
        <f>+Enero!H151+Febrero!H151+'Marzo '!H151+'Abril '!H151+'Mayo '!H151+Junio!H151+Julio!H151+Agosto!H151+Septiembre!H151+'Octubre '!H151+Noviembre!H151+'Diciembre '!H151</f>
        <v>3</v>
      </c>
      <c r="I151" s="22">
        <f>+Enero!I151+Febrero!I151+'Marzo '!I151+'Abril '!I151+'Mayo '!I151+Junio!I151+Julio!I151+Agosto!I151+Septiembre!I151+'Octubre '!I151+Noviembre!I151+'Diciembre '!I151</f>
        <v>77</v>
      </c>
      <c r="J151" s="22">
        <f>+Enero!J151+Febrero!J151+'Marzo '!J151+'Abril '!J151+'Mayo '!J151+Junio!J151+Julio!J151+Agosto!J151+Septiembre!J151+'Octubre '!J151+Noviembre!J151+'Diciembre '!J151</f>
        <v>133</v>
      </c>
      <c r="K151" s="22">
        <f>+Enero!K151+Febrero!K151+'Marzo '!K151+'Abril '!K151+'Mayo '!K151+Junio!K151+Julio!K151+Agosto!K151+Septiembre!K151+'Octubre '!K151+Noviembre!K151+'Diciembre '!K151</f>
        <v>314</v>
      </c>
      <c r="L151" s="22">
        <f>+Enero!L151+Febrero!L151+'Marzo '!L151+'Abril '!L151+'Mayo '!L151+Junio!L151+Julio!L151+Agosto!L151+Septiembre!L151+'Octubre '!L151+Noviembre!L151+'Diciembre '!L151</f>
        <v>46</v>
      </c>
      <c r="M151" s="22">
        <f>+Enero!M151+Febrero!M151+'Marzo '!M151+'Abril '!M151+'Mayo '!M151+Junio!M151+Julio!M151+Agosto!M151+Septiembre!M151+'Octubre '!M151+Noviembre!M151+'Diciembre '!M151</f>
        <v>0</v>
      </c>
      <c r="N151" s="22">
        <f>+Enero!N151+Febrero!N151+'Marzo '!N151+'Abril '!N151+'Mayo '!N151+Junio!N151+Julio!N151+Agosto!N151+Septiembre!N151+'Octubre '!N151+Noviembre!N151+'Diciembre '!N151</f>
        <v>316</v>
      </c>
      <c r="O151" s="22">
        <f>+Enero!O151+Febrero!O151+'Marzo '!O151+'Abril '!O151+'Mayo '!O151+Junio!O151+Julio!O151+Agosto!O151+Septiembre!O151+'Octubre '!O151+Noviembre!O151+'Diciembre '!O151</f>
        <v>288</v>
      </c>
      <c r="P151" s="22">
        <f>+Enero!P151+Febrero!P151+'Marzo '!P151+'Abril '!P151+'Mayo '!P151+Junio!P151+Julio!P151+Agosto!P151+Septiembre!P151+'Octubre '!P151+Noviembre!P151+'Diciembre '!P151</f>
        <v>3</v>
      </c>
      <c r="Q151" s="151" t="str">
        <f t="shared" si="53"/>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0"/>
        <v/>
      </c>
      <c r="BB151" s="30" t="str">
        <f t="shared" si="54"/>
        <v/>
      </c>
      <c r="BC151" s="15"/>
      <c r="BD151" s="15"/>
      <c r="BE151" s="31">
        <f t="shared" si="51"/>
        <v>0</v>
      </c>
      <c r="BF151" s="31">
        <f t="shared" si="52"/>
        <v>0</v>
      </c>
      <c r="BG151" s="15"/>
      <c r="BH151" s="2"/>
    </row>
    <row r="152" spans="1:60" ht="11.25" customHeight="1" x14ac:dyDescent="0.15">
      <c r="A152" s="575"/>
      <c r="B152" s="567" t="s">
        <v>183</v>
      </c>
      <c r="C152" s="567"/>
      <c r="D152" s="70">
        <f t="shared" si="55"/>
        <v>276</v>
      </c>
      <c r="E152" s="22">
        <f>+Enero!E152+Febrero!E152+'Marzo '!E152+'Abril '!E152+'Mayo '!E152+Junio!E152+Julio!E152+Agosto!E152+Septiembre!E152+'Octubre '!E152+Noviembre!E152+'Diciembre '!E152</f>
        <v>26</v>
      </c>
      <c r="F152" s="22">
        <f>+Enero!F152+Febrero!F152+'Marzo '!F152+'Abril '!F152+'Mayo '!F152+Junio!F152+Julio!F152+Agosto!F152+Septiembre!F152+'Octubre '!F152+Noviembre!F152+'Diciembre '!F152</f>
        <v>0</v>
      </c>
      <c r="G152" s="22">
        <f>+Enero!G152+Febrero!G152+'Marzo '!G152+'Abril '!G152+'Mayo '!G152+Junio!G152+Julio!G152+Agosto!G152+Septiembre!G152+'Octubre '!G152+Noviembre!G152+'Diciembre '!G152</f>
        <v>4</v>
      </c>
      <c r="H152" s="22">
        <f>+Enero!H152+Febrero!H152+'Marzo '!H152+'Abril '!H152+'Mayo '!H152+Junio!H152+Julio!H152+Agosto!H152+Septiembre!H152+'Octubre '!H152+Noviembre!H152+'Diciembre '!H152</f>
        <v>6</v>
      </c>
      <c r="I152" s="22">
        <f>+Enero!I152+Febrero!I152+'Marzo '!I152+'Abril '!I152+'Mayo '!I152+Junio!I152+Julio!I152+Agosto!I152+Septiembre!I152+'Octubre '!I152+Noviembre!I152+'Diciembre '!I152</f>
        <v>27</v>
      </c>
      <c r="J152" s="22">
        <f>+Enero!J152+Febrero!J152+'Marzo '!J152+'Abril '!J152+'Mayo '!J152+Junio!J152+Julio!J152+Agosto!J152+Septiembre!J152+'Octubre '!J152+Noviembre!J152+'Diciembre '!J152</f>
        <v>57</v>
      </c>
      <c r="K152" s="22">
        <f>+Enero!K152+Febrero!K152+'Marzo '!K152+'Abril '!K152+'Mayo '!K152+Junio!K152+Julio!K152+Agosto!K152+Septiembre!K152+'Octubre '!K152+Noviembre!K152+'Diciembre '!K152</f>
        <v>130</v>
      </c>
      <c r="L152" s="22">
        <f>+Enero!L152+Febrero!L152+'Marzo '!L152+'Abril '!L152+'Mayo '!L152+Junio!L152+Julio!L152+Agosto!L152+Septiembre!L152+'Octubre '!L152+Noviembre!L152+'Diciembre '!L152</f>
        <v>26</v>
      </c>
      <c r="M152" s="22">
        <f>+Enero!M152+Febrero!M152+'Marzo '!M152+'Abril '!M152+'Mayo '!M152+Junio!M152+Julio!M152+Agosto!M152+Septiembre!M152+'Octubre '!M152+Noviembre!M152+'Diciembre '!M152</f>
        <v>0</v>
      </c>
      <c r="N152" s="22">
        <f>+Enero!N152+Febrero!N152+'Marzo '!N152+'Abril '!N152+'Mayo '!N152+Junio!N152+Julio!N152+Agosto!N152+Septiembre!N152+'Octubre '!N152+Noviembre!N152+'Diciembre '!N152</f>
        <v>146</v>
      </c>
      <c r="O152" s="22">
        <f>+Enero!O152+Febrero!O152+'Marzo '!O152+'Abril '!O152+'Mayo '!O152+Junio!O152+Julio!O152+Agosto!O152+Septiembre!O152+'Octubre '!O152+Noviembre!O152+'Diciembre '!O152</f>
        <v>130</v>
      </c>
      <c r="P152" s="22">
        <f>+Enero!P152+Febrero!P152+'Marzo '!P152+'Abril '!P152+'Mayo '!P152+Junio!P152+Julio!P152+Agosto!P152+Septiembre!P152+'Octubre '!P152+Noviembre!P152+'Diciembre '!P152</f>
        <v>2</v>
      </c>
      <c r="Q152" s="151" t="str">
        <f t="shared" si="53"/>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0"/>
        <v/>
      </c>
      <c r="BB152" s="30" t="str">
        <f t="shared" si="54"/>
        <v/>
      </c>
      <c r="BC152" s="15"/>
      <c r="BD152" s="15"/>
      <c r="BE152" s="31">
        <f t="shared" si="51"/>
        <v>0</v>
      </c>
      <c r="BF152" s="31">
        <f t="shared" si="52"/>
        <v>0</v>
      </c>
      <c r="BG152" s="15"/>
      <c r="BH152" s="2"/>
    </row>
    <row r="153" spans="1:60" ht="11.25" customHeight="1" x14ac:dyDescent="0.15">
      <c r="A153" s="541"/>
      <c r="B153" s="568" t="s">
        <v>184</v>
      </c>
      <c r="C153" s="568"/>
      <c r="D153" s="159">
        <f t="shared" si="55"/>
        <v>219</v>
      </c>
      <c r="E153" s="22">
        <f>+Enero!E153+Febrero!E153+'Marzo '!E153+'Abril '!E153+'Mayo '!E153+Junio!E153+Julio!E153+Agosto!E153+Septiembre!E153+'Octubre '!E153+Noviembre!E153+'Diciembre '!E153</f>
        <v>21</v>
      </c>
      <c r="F153" s="22">
        <f>+Enero!F153+Febrero!F153+'Marzo '!F153+'Abril '!F153+'Mayo '!F153+Junio!F153+Julio!F153+Agosto!F153+Septiembre!F153+'Octubre '!F153+Noviembre!F153+'Diciembre '!F153</f>
        <v>1</v>
      </c>
      <c r="G153" s="22">
        <f>+Enero!G153+Febrero!G153+'Marzo '!G153+'Abril '!G153+'Mayo '!G153+Junio!G153+Julio!G153+Agosto!G153+Septiembre!G153+'Octubre '!G153+Noviembre!G153+'Diciembre '!G153</f>
        <v>5</v>
      </c>
      <c r="H153" s="22">
        <f>+Enero!H153+Febrero!H153+'Marzo '!H153+'Abril '!H153+'Mayo '!H153+Junio!H153+Julio!H153+Agosto!H153+Septiembre!H153+'Octubre '!H153+Noviembre!H153+'Diciembre '!H153</f>
        <v>4</v>
      </c>
      <c r="I153" s="22">
        <f>+Enero!I153+Febrero!I153+'Marzo '!I153+'Abril '!I153+'Mayo '!I153+Junio!I153+Julio!I153+Agosto!I153+Septiembre!I153+'Octubre '!I153+Noviembre!I153+'Diciembre '!I153</f>
        <v>21</v>
      </c>
      <c r="J153" s="22">
        <f>+Enero!J153+Febrero!J153+'Marzo '!J153+'Abril '!J153+'Mayo '!J153+Junio!J153+Julio!J153+Agosto!J153+Septiembre!J153+'Octubre '!J153+Noviembre!J153+'Diciembre '!J153</f>
        <v>48</v>
      </c>
      <c r="K153" s="22">
        <f>+Enero!K153+Febrero!K153+'Marzo '!K153+'Abril '!K153+'Mayo '!K153+Junio!K153+Julio!K153+Agosto!K153+Septiembre!K153+'Octubre '!K153+Noviembre!K153+'Diciembre '!K153</f>
        <v>106</v>
      </c>
      <c r="L153" s="22">
        <f>+Enero!L153+Febrero!L153+'Marzo '!L153+'Abril '!L153+'Mayo '!L153+Junio!L153+Julio!L153+Agosto!L153+Septiembre!L153+'Octubre '!L153+Noviembre!L153+'Diciembre '!L153</f>
        <v>13</v>
      </c>
      <c r="M153" s="22">
        <f>+Enero!M153+Febrero!M153+'Marzo '!M153+'Abril '!M153+'Mayo '!M153+Junio!M153+Julio!M153+Agosto!M153+Septiembre!M153+'Octubre '!M153+Noviembre!M153+'Diciembre '!M153</f>
        <v>0</v>
      </c>
      <c r="N153" s="22">
        <f>+Enero!N153+Febrero!N153+'Marzo '!N153+'Abril '!N153+'Mayo '!N153+Junio!N153+Julio!N153+Agosto!N153+Septiembre!N153+'Octubre '!N153+Noviembre!N153+'Diciembre '!N153</f>
        <v>104</v>
      </c>
      <c r="O153" s="22">
        <f>+Enero!O153+Febrero!O153+'Marzo '!O153+'Abril '!O153+'Mayo '!O153+Junio!O153+Julio!O153+Agosto!O153+Septiembre!O153+'Octubre '!O153+Noviembre!O153+'Diciembre '!O153</f>
        <v>115</v>
      </c>
      <c r="P153" s="22">
        <f>+Enero!P153+Febrero!P153+'Marzo '!P153+'Abril '!P153+'Mayo '!P153+Junio!P153+Julio!P153+Agosto!P153+Septiembre!P153+'Octubre '!P153+Noviembre!P153+'Diciembre '!P153</f>
        <v>2</v>
      </c>
      <c r="Q153" s="151" t="str">
        <f t="shared" si="53"/>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0"/>
        <v/>
      </c>
      <c r="BB153" s="30" t="str">
        <f t="shared" si="54"/>
        <v/>
      </c>
      <c r="BC153" s="15"/>
      <c r="BD153" s="15"/>
      <c r="BE153" s="31">
        <f t="shared" si="51"/>
        <v>0</v>
      </c>
      <c r="BF153" s="31">
        <f t="shared" si="52"/>
        <v>0</v>
      </c>
      <c r="BG153" s="9"/>
      <c r="BH153" s="2"/>
    </row>
    <row r="154" spans="1:60" ht="11.25" customHeight="1" x14ac:dyDescent="0.15">
      <c r="A154" s="540" t="s">
        <v>80</v>
      </c>
      <c r="B154" s="580" t="s">
        <v>181</v>
      </c>
      <c r="C154" s="580"/>
      <c r="D154" s="68">
        <f t="shared" si="55"/>
        <v>594</v>
      </c>
      <c r="E154" s="22">
        <f>+Enero!E154+Febrero!E154+'Marzo '!E154+'Abril '!E154+'Mayo '!E154+Junio!E154+Julio!E154+Agosto!E154+Septiembre!E154+'Octubre '!E154+Noviembre!E154+'Diciembre '!E154</f>
        <v>0</v>
      </c>
      <c r="F154" s="22">
        <f>+Enero!F154+Febrero!F154+'Marzo '!F154+'Abril '!F154+'Mayo '!F154+Junio!F154+Julio!F154+Agosto!F154+Septiembre!F154+'Octubre '!F154+Noviembre!F154+'Diciembre '!F154</f>
        <v>0</v>
      </c>
      <c r="G154" s="22">
        <f>+Enero!G154+Febrero!G154+'Marzo '!G154+'Abril '!G154+'Mayo '!G154+Junio!G154+Julio!G154+Agosto!G154+Septiembre!G154+'Octubre '!G154+Noviembre!G154+'Diciembre '!G154</f>
        <v>0</v>
      </c>
      <c r="H154" s="22">
        <f>+Enero!H154+Febrero!H154+'Marzo '!H154+'Abril '!H154+'Mayo '!H154+Junio!H154+Julio!H154+Agosto!H154+Septiembre!H154+'Octubre '!H154+Noviembre!H154+'Diciembre '!H154</f>
        <v>20</v>
      </c>
      <c r="I154" s="22">
        <f>+Enero!I154+Febrero!I154+'Marzo '!I154+'Abril '!I154+'Mayo '!I154+Junio!I154+Julio!I154+Agosto!I154+Septiembre!I154+'Octubre '!I154+Noviembre!I154+'Diciembre '!I154</f>
        <v>86</v>
      </c>
      <c r="J154" s="22">
        <f>+Enero!J154+Febrero!J154+'Marzo '!J154+'Abril '!J154+'Mayo '!J154+Junio!J154+Julio!J154+Agosto!J154+Septiembre!J154+'Octubre '!J154+Noviembre!J154+'Diciembre '!J154</f>
        <v>112</v>
      </c>
      <c r="K154" s="22">
        <f>+Enero!K154+Febrero!K154+'Marzo '!K154+'Abril '!K154+'Mayo '!K154+Junio!K154+Julio!K154+Agosto!K154+Septiembre!K154+'Octubre '!K154+Noviembre!K154+'Diciembre '!K154</f>
        <v>212</v>
      </c>
      <c r="L154" s="22">
        <f>+Enero!L154+Febrero!L154+'Marzo '!L154+'Abril '!L154+'Mayo '!L154+Junio!L154+Julio!L154+Agosto!L154+Septiembre!L154+'Octubre '!L154+Noviembre!L154+'Diciembre '!L154</f>
        <v>7</v>
      </c>
      <c r="M154" s="22">
        <f>+Enero!M154+Febrero!M154+'Marzo '!M154+'Abril '!M154+'Mayo '!M154+Junio!M154+Julio!M154+Agosto!M154+Septiembre!M154+'Octubre '!M154+Noviembre!M154+'Diciembre '!M154</f>
        <v>157</v>
      </c>
      <c r="N154" s="22">
        <f>+Enero!N154+Febrero!N154+'Marzo '!N154+'Abril '!N154+'Mayo '!N154+Junio!N154+Julio!N154+Agosto!N154+Septiembre!N154+'Octubre '!N154+Noviembre!N154+'Diciembre '!N154</f>
        <v>146</v>
      </c>
      <c r="O154" s="22">
        <f>+Enero!O154+Febrero!O154+'Marzo '!O154+'Abril '!O154+'Mayo '!O154+Junio!O154+Julio!O154+Agosto!O154+Septiembre!O154+'Octubre '!O154+Noviembre!O154+'Diciembre '!O154</f>
        <v>448</v>
      </c>
      <c r="P154" s="22">
        <f>+Enero!P154+Febrero!P154+'Marzo '!P154+'Abril '!P154+'Mayo '!P154+Junio!P154+Julio!P154+Agosto!P154+Septiembre!P154+'Octubre '!P154+Noviembre!P154+'Diciembre '!P154</f>
        <v>4</v>
      </c>
      <c r="Q154" s="151" t="str">
        <f t="shared" si="53"/>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0"/>
        <v/>
      </c>
      <c r="BB154" s="30" t="str">
        <f t="shared" si="54"/>
        <v/>
      </c>
      <c r="BC154" s="15"/>
      <c r="BD154" s="15"/>
      <c r="BE154" s="31">
        <f t="shared" si="51"/>
        <v>0</v>
      </c>
      <c r="BF154" s="31">
        <f t="shared" si="52"/>
        <v>0</v>
      </c>
      <c r="BG154" s="15"/>
      <c r="BH154" s="2"/>
    </row>
    <row r="155" spans="1:60" ht="11.25" customHeight="1" x14ac:dyDescent="0.15">
      <c r="A155" s="575"/>
      <c r="B155" s="567" t="s">
        <v>182</v>
      </c>
      <c r="C155" s="567"/>
      <c r="D155" s="70">
        <f t="shared" si="55"/>
        <v>1311</v>
      </c>
      <c r="E155" s="22">
        <f>+Enero!E155+Febrero!E155+'Marzo '!E155+'Abril '!E155+'Mayo '!E155+Junio!E155+Julio!E155+Agosto!E155+Septiembre!E155+'Octubre '!E155+Noviembre!E155+'Diciembre '!E155</f>
        <v>0</v>
      </c>
      <c r="F155" s="22">
        <f>+Enero!F155+Febrero!F155+'Marzo '!F155+'Abril '!F155+'Mayo '!F155+Junio!F155+Julio!F155+Agosto!F155+Septiembre!F155+'Octubre '!F155+Noviembre!F155+'Diciembre '!F155</f>
        <v>0</v>
      </c>
      <c r="G155" s="22">
        <f>+Enero!G155+Febrero!G155+'Marzo '!G155+'Abril '!G155+'Mayo '!G155+Junio!G155+Julio!G155+Agosto!G155+Septiembre!G155+'Octubre '!G155+Noviembre!G155+'Diciembre '!G155</f>
        <v>1</v>
      </c>
      <c r="H155" s="22">
        <f>+Enero!H155+Febrero!H155+'Marzo '!H155+'Abril '!H155+'Mayo '!H155+Junio!H155+Julio!H155+Agosto!H155+Septiembre!H155+'Octubre '!H155+Noviembre!H155+'Diciembre '!H155</f>
        <v>51</v>
      </c>
      <c r="I155" s="22">
        <f>+Enero!I155+Febrero!I155+'Marzo '!I155+'Abril '!I155+'Mayo '!I155+Junio!I155+Julio!I155+Agosto!I155+Septiembre!I155+'Octubre '!I155+Noviembre!I155+'Diciembre '!I155</f>
        <v>131</v>
      </c>
      <c r="J155" s="22">
        <f>+Enero!J155+Febrero!J155+'Marzo '!J155+'Abril '!J155+'Mayo '!J155+Junio!J155+Julio!J155+Agosto!J155+Septiembre!J155+'Octubre '!J155+Noviembre!J155+'Diciembre '!J155</f>
        <v>187</v>
      </c>
      <c r="K155" s="22">
        <f>+Enero!K155+Febrero!K155+'Marzo '!K155+'Abril '!K155+'Mayo '!K155+Junio!K155+Julio!K155+Agosto!K155+Septiembre!K155+'Octubre '!K155+Noviembre!K155+'Diciembre '!K155</f>
        <v>384</v>
      </c>
      <c r="L155" s="22">
        <f>+Enero!L155+Febrero!L155+'Marzo '!L155+'Abril '!L155+'Mayo '!L155+Junio!L155+Julio!L155+Agosto!L155+Septiembre!L155+'Octubre '!L155+Noviembre!L155+'Diciembre '!L155</f>
        <v>22</v>
      </c>
      <c r="M155" s="22">
        <f>+Enero!M155+Febrero!M155+'Marzo '!M155+'Abril '!M155+'Mayo '!M155+Junio!M155+Julio!M155+Agosto!M155+Septiembre!M155+'Octubre '!M155+Noviembre!M155+'Diciembre '!M155</f>
        <v>535</v>
      </c>
      <c r="N155" s="22">
        <f>+Enero!N155+Febrero!N155+'Marzo '!N155+'Abril '!N155+'Mayo '!N155+Junio!N155+Julio!N155+Agosto!N155+Septiembre!N155+'Octubre '!N155+Noviembre!N155+'Diciembre '!N155</f>
        <v>245</v>
      </c>
      <c r="O155" s="22">
        <f>+Enero!O155+Febrero!O155+'Marzo '!O155+'Abril '!O155+'Mayo '!O155+Junio!O155+Julio!O155+Agosto!O155+Septiembre!O155+'Octubre '!O155+Noviembre!O155+'Diciembre '!O155</f>
        <v>1066</v>
      </c>
      <c r="P155" s="22">
        <f>+Enero!P155+Febrero!P155+'Marzo '!P155+'Abril '!P155+'Mayo '!P155+Junio!P155+Julio!P155+Agosto!P155+Septiembre!P155+'Octubre '!P155+Noviembre!P155+'Diciembre '!P155</f>
        <v>15</v>
      </c>
      <c r="Q155" s="151" t="str">
        <f t="shared" si="53"/>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0"/>
        <v/>
      </c>
      <c r="BB155" s="30" t="str">
        <f t="shared" si="54"/>
        <v/>
      </c>
      <c r="BC155" s="15"/>
      <c r="BD155" s="15"/>
      <c r="BE155" s="31">
        <f t="shared" si="51"/>
        <v>0</v>
      </c>
      <c r="BF155" s="31">
        <f t="shared" si="52"/>
        <v>0</v>
      </c>
      <c r="BG155" s="15"/>
      <c r="BH155" s="2"/>
    </row>
    <row r="156" spans="1:60" ht="11.25" customHeight="1" x14ac:dyDescent="0.15">
      <c r="A156" s="575"/>
      <c r="B156" s="567" t="s">
        <v>183</v>
      </c>
      <c r="C156" s="567"/>
      <c r="D156" s="70">
        <f t="shared" si="55"/>
        <v>526</v>
      </c>
      <c r="E156" s="22">
        <f>+Enero!E156+Febrero!E156+'Marzo '!E156+'Abril '!E156+'Mayo '!E156+Junio!E156+Julio!E156+Agosto!E156+Septiembre!E156+'Octubre '!E156+Noviembre!E156+'Diciembre '!E156</f>
        <v>0</v>
      </c>
      <c r="F156" s="22">
        <f>+Enero!F156+Febrero!F156+'Marzo '!F156+'Abril '!F156+'Mayo '!F156+Junio!F156+Julio!F156+Agosto!F156+Septiembre!F156+'Octubre '!F156+Noviembre!F156+'Diciembre '!F156</f>
        <v>0</v>
      </c>
      <c r="G156" s="22">
        <f>+Enero!G156+Febrero!G156+'Marzo '!G156+'Abril '!G156+'Mayo '!G156+Junio!G156+Julio!G156+Agosto!G156+Septiembre!G156+'Octubre '!G156+Noviembre!G156+'Diciembre '!G156</f>
        <v>0</v>
      </c>
      <c r="H156" s="22">
        <f>+Enero!H156+Febrero!H156+'Marzo '!H156+'Abril '!H156+'Mayo '!H156+Junio!H156+Julio!H156+Agosto!H156+Septiembre!H156+'Octubre '!H156+Noviembre!H156+'Diciembre '!H156</f>
        <v>21</v>
      </c>
      <c r="I156" s="22">
        <f>+Enero!I156+Febrero!I156+'Marzo '!I156+'Abril '!I156+'Mayo '!I156+Junio!I156+Julio!I156+Agosto!I156+Septiembre!I156+'Octubre '!I156+Noviembre!I156+'Diciembre '!I156</f>
        <v>66</v>
      </c>
      <c r="J156" s="22">
        <f>+Enero!J156+Febrero!J156+'Marzo '!J156+'Abril '!J156+'Mayo '!J156+Junio!J156+Julio!J156+Agosto!J156+Septiembre!J156+'Octubre '!J156+Noviembre!J156+'Diciembre '!J156</f>
        <v>95</v>
      </c>
      <c r="K156" s="22">
        <f>+Enero!K156+Febrero!K156+'Marzo '!K156+'Abril '!K156+'Mayo '!K156+Junio!K156+Julio!K156+Agosto!K156+Septiembre!K156+'Octubre '!K156+Noviembre!K156+'Diciembre '!K156</f>
        <v>191</v>
      </c>
      <c r="L156" s="22">
        <f>+Enero!L156+Febrero!L156+'Marzo '!L156+'Abril '!L156+'Mayo '!L156+Junio!L156+Julio!L156+Agosto!L156+Septiembre!L156+'Octubre '!L156+Noviembre!L156+'Diciembre '!L156</f>
        <v>5</v>
      </c>
      <c r="M156" s="22">
        <f>+Enero!M156+Febrero!M156+'Marzo '!M156+'Abril '!M156+'Mayo '!M156+Junio!M156+Julio!M156+Agosto!M156+Septiembre!M156+'Octubre '!M156+Noviembre!M156+'Diciembre '!M156</f>
        <v>148</v>
      </c>
      <c r="N156" s="22">
        <f>+Enero!N156+Febrero!N156+'Marzo '!N156+'Abril '!N156+'Mayo '!N156+Junio!N156+Julio!N156+Agosto!N156+Septiembre!N156+'Octubre '!N156+Noviembre!N156+'Diciembre '!N156</f>
        <v>123</v>
      </c>
      <c r="O156" s="22">
        <f>+Enero!O156+Febrero!O156+'Marzo '!O156+'Abril '!O156+'Mayo '!O156+Junio!O156+Julio!O156+Agosto!O156+Septiembre!O156+'Octubre '!O156+Noviembre!O156+'Diciembre '!O156</f>
        <v>403</v>
      </c>
      <c r="P156" s="22">
        <f>+Enero!P156+Febrero!P156+'Marzo '!P156+'Abril '!P156+'Mayo '!P156+Junio!P156+Julio!P156+Agosto!P156+Septiembre!P156+'Octubre '!P156+Noviembre!P156+'Diciembre '!P156</f>
        <v>4</v>
      </c>
      <c r="Q156" s="151" t="str">
        <f t="shared" si="53"/>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0"/>
        <v/>
      </c>
      <c r="BB156" s="30" t="str">
        <f t="shared" si="54"/>
        <v/>
      </c>
      <c r="BC156" s="15"/>
      <c r="BD156" s="15"/>
      <c r="BE156" s="31">
        <f t="shared" si="51"/>
        <v>0</v>
      </c>
      <c r="BF156" s="31">
        <f t="shared" si="52"/>
        <v>0</v>
      </c>
      <c r="BG156" s="15"/>
      <c r="BH156" s="2"/>
    </row>
    <row r="157" spans="1:60" ht="11.25" customHeight="1" x14ac:dyDescent="0.15">
      <c r="A157" s="541"/>
      <c r="B157" s="568" t="s">
        <v>184</v>
      </c>
      <c r="C157" s="568"/>
      <c r="D157" s="159">
        <f t="shared" si="55"/>
        <v>459</v>
      </c>
      <c r="E157" s="22">
        <f>+Enero!E157+Febrero!E157+'Marzo '!E157+'Abril '!E157+'Mayo '!E157+Junio!E157+Julio!E157+Agosto!E157+Septiembre!E157+'Octubre '!E157+Noviembre!E157+'Diciembre '!E157</f>
        <v>0</v>
      </c>
      <c r="F157" s="22">
        <f>+Enero!F157+Febrero!F157+'Marzo '!F157+'Abril '!F157+'Mayo '!F157+Junio!F157+Julio!F157+Agosto!F157+Septiembre!F157+'Octubre '!F157+Noviembre!F157+'Diciembre '!F157</f>
        <v>0</v>
      </c>
      <c r="G157" s="22">
        <f>+Enero!G157+Febrero!G157+'Marzo '!G157+'Abril '!G157+'Mayo '!G157+Junio!G157+Julio!G157+Agosto!G157+Septiembre!G157+'Octubre '!G157+Noviembre!G157+'Diciembre '!G157</f>
        <v>0</v>
      </c>
      <c r="H157" s="22">
        <f>+Enero!H157+Febrero!H157+'Marzo '!H157+'Abril '!H157+'Mayo '!H157+Junio!H157+Julio!H157+Agosto!H157+Septiembre!H157+'Octubre '!H157+Noviembre!H157+'Diciembre '!H157</f>
        <v>15</v>
      </c>
      <c r="I157" s="22">
        <f>+Enero!I157+Febrero!I157+'Marzo '!I157+'Abril '!I157+'Mayo '!I157+Junio!I157+Julio!I157+Agosto!I157+Septiembre!I157+'Octubre '!I157+Noviembre!I157+'Diciembre '!I157</f>
        <v>51</v>
      </c>
      <c r="J157" s="22">
        <f>+Enero!J157+Febrero!J157+'Marzo '!J157+'Abril '!J157+'Mayo '!J157+Junio!J157+Julio!J157+Agosto!J157+Septiembre!J157+'Octubre '!J157+Noviembre!J157+'Diciembre '!J157</f>
        <v>77</v>
      </c>
      <c r="K157" s="22">
        <f>+Enero!K157+Febrero!K157+'Marzo '!K157+'Abril '!K157+'Mayo '!K157+Junio!K157+Julio!K157+Agosto!K157+Septiembre!K157+'Octubre '!K157+Noviembre!K157+'Diciembre '!K157</f>
        <v>145</v>
      </c>
      <c r="L157" s="22">
        <f>+Enero!L157+Febrero!L157+'Marzo '!L157+'Abril '!L157+'Mayo '!L157+Junio!L157+Julio!L157+Agosto!L157+Septiembre!L157+'Octubre '!L157+Noviembre!L157+'Diciembre '!L157</f>
        <v>8</v>
      </c>
      <c r="M157" s="22">
        <f>+Enero!M157+Febrero!M157+'Marzo '!M157+'Abril '!M157+'Mayo '!M157+Junio!M157+Julio!M157+Agosto!M157+Septiembre!M157+'Octubre '!M157+Noviembre!M157+'Diciembre '!M157</f>
        <v>163</v>
      </c>
      <c r="N157" s="22">
        <f>+Enero!N157+Febrero!N157+'Marzo '!N157+'Abril '!N157+'Mayo '!N157+Junio!N157+Julio!N157+Agosto!N157+Septiembre!N157+'Octubre '!N157+Noviembre!N157+'Diciembre '!N157</f>
        <v>90</v>
      </c>
      <c r="O157" s="22">
        <f>+Enero!O157+Febrero!O157+'Marzo '!O157+'Abril '!O157+'Mayo '!O157+Junio!O157+Julio!O157+Agosto!O157+Septiembre!O157+'Octubre '!O157+Noviembre!O157+'Diciembre '!O157</f>
        <v>369</v>
      </c>
      <c r="P157" s="22">
        <f>+Enero!P157+Febrero!P157+'Marzo '!P157+'Abril '!P157+'Mayo '!P157+Junio!P157+Julio!P157+Agosto!P157+Septiembre!P157+'Octubre '!P157+Noviembre!P157+'Diciembre '!P157</f>
        <v>5</v>
      </c>
      <c r="Q157" s="151" t="str">
        <f t="shared" si="53"/>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0"/>
        <v/>
      </c>
      <c r="BB157" s="30" t="str">
        <f t="shared" si="54"/>
        <v/>
      </c>
      <c r="BC157" s="15"/>
      <c r="BD157" s="15"/>
      <c r="BE157" s="31">
        <f t="shared" si="51"/>
        <v>0</v>
      </c>
      <c r="BF157" s="31">
        <f t="shared" si="52"/>
        <v>0</v>
      </c>
      <c r="BG157" s="15"/>
      <c r="BH157" s="2"/>
    </row>
    <row r="158" spans="1:60" ht="11.25" customHeight="1" x14ac:dyDescent="0.15">
      <c r="A158" s="540" t="s">
        <v>85</v>
      </c>
      <c r="B158" s="580" t="s">
        <v>181</v>
      </c>
      <c r="C158" s="580"/>
      <c r="D158" s="68">
        <f>+SUM(E158:J158)</f>
        <v>311</v>
      </c>
      <c r="E158" s="22">
        <f>+Enero!E158+Febrero!E158+'Marzo '!E158+'Abril '!E158+'Mayo '!E158+Junio!E158+Julio!E158+Agosto!E158+Septiembre!E158+'Octubre '!E158+Noviembre!E158+'Diciembre '!E158</f>
        <v>118</v>
      </c>
      <c r="F158" s="22">
        <f>+Enero!F158+Febrero!F158+'Marzo '!F158+'Abril '!F158+'Mayo '!F158+Junio!F158+Julio!F158+Agosto!F158+Septiembre!F158+'Octubre '!F158+Noviembre!F158+'Diciembre '!F158</f>
        <v>35</v>
      </c>
      <c r="G158" s="22">
        <f>+Enero!G158+Febrero!G158+'Marzo '!G158+'Abril '!G158+'Mayo '!G158+Junio!G158+Julio!G158+Agosto!G158+Septiembre!G158+'Octubre '!G158+Noviembre!G158+'Diciembre '!G158</f>
        <v>34</v>
      </c>
      <c r="H158" s="22">
        <f>+Enero!H158+Febrero!H158+'Marzo '!H158+'Abril '!H158+'Mayo '!H158+Junio!H158+Julio!H158+Agosto!H158+Septiembre!H158+'Octubre '!H158+Noviembre!H158+'Diciembre '!H158</f>
        <v>12</v>
      </c>
      <c r="I158" s="22">
        <f>+Enero!I158+Febrero!I158+'Marzo '!I158+'Abril '!I158+'Mayo '!I158+Junio!I158+Julio!I158+Agosto!I158+Septiembre!I158+'Octubre '!I158+Noviembre!I158+'Diciembre '!I158</f>
        <v>78</v>
      </c>
      <c r="J158" s="22">
        <f>+Enero!J158+Febrero!J158+'Marzo '!J158+'Abril '!J158+'Mayo '!J158+Junio!J158+Julio!J158+Agosto!J158+Septiembre!J158+'Octubre '!J158+Noviembre!J158+'Diciembre '!J158</f>
        <v>34</v>
      </c>
      <c r="K158" s="22">
        <f>+Enero!K158+Febrero!K158+'Marzo '!K158+'Abril '!K158+'Mayo '!K158+Junio!K158+Julio!K158+Agosto!K158+Septiembre!K158+'Octubre '!K158+Noviembre!K158+'Diciembre '!K158</f>
        <v>0</v>
      </c>
      <c r="L158" s="22">
        <f>+Enero!L158+Febrero!L158+'Marzo '!L158+'Abril '!L158+'Mayo '!L158+Junio!L158+Julio!L158+Agosto!L158+Septiembre!L158+'Octubre '!L158+Noviembre!L158+'Diciembre '!L158</f>
        <v>0</v>
      </c>
      <c r="M158" s="22">
        <f>+Enero!M158+Febrero!M158+'Marzo '!M158+'Abril '!M158+'Mayo '!M158+Junio!M158+Julio!M158+Agosto!M158+Septiembre!M158+'Octubre '!M158+Noviembre!M158+'Diciembre '!M158</f>
        <v>0</v>
      </c>
      <c r="N158" s="22">
        <f>+Enero!N158+Febrero!N158+'Marzo '!N158+'Abril '!N158+'Mayo '!N158+Junio!N158+Julio!N158+Agosto!N158+Septiembre!N158+'Octubre '!N158+Noviembre!N158+'Diciembre '!N158</f>
        <v>195</v>
      </c>
      <c r="O158" s="22">
        <f>+Enero!O158+Febrero!O158+'Marzo '!O158+'Abril '!O158+'Mayo '!O158+Junio!O158+Julio!O158+Agosto!O158+Septiembre!O158+'Octubre '!O158+Noviembre!O158+'Diciembre '!O158</f>
        <v>116</v>
      </c>
      <c r="P158" s="22">
        <f>+Enero!P158+Febrero!P158+'Marzo '!P158+'Abril '!P158+'Mayo '!P158+Junio!P158+Julio!P158+Agosto!P158+Septiembre!P158+'Octubre '!P158+Noviembre!P158+'Diciembre '!P158</f>
        <v>0</v>
      </c>
      <c r="Q158" s="151" t="str">
        <f t="shared" si="53"/>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0"/>
        <v/>
      </c>
      <c r="BB158" s="64" t="str">
        <f t="shared" si="54"/>
        <v/>
      </c>
      <c r="BC158" s="15"/>
      <c r="BD158" s="15"/>
      <c r="BE158" s="31">
        <f t="shared" si="51"/>
        <v>0</v>
      </c>
      <c r="BF158" s="89">
        <f t="shared" si="52"/>
        <v>0</v>
      </c>
      <c r="BG158" s="15"/>
      <c r="BH158" s="2"/>
    </row>
    <row r="159" spans="1:60" ht="11.25" customHeight="1" x14ac:dyDescent="0.15">
      <c r="A159" s="575"/>
      <c r="B159" s="567" t="s">
        <v>182</v>
      </c>
      <c r="C159" s="567"/>
      <c r="D159" s="70">
        <f>+SUM(E159:J159)</f>
        <v>1082</v>
      </c>
      <c r="E159" s="22">
        <f>+Enero!E159+Febrero!E159+'Marzo '!E159+'Abril '!E159+'Mayo '!E159+Junio!E159+Julio!E159+Agosto!E159+Septiembre!E159+'Octubre '!E159+Noviembre!E159+'Diciembre '!E159</f>
        <v>476</v>
      </c>
      <c r="F159" s="22">
        <f>+Enero!F159+Febrero!F159+'Marzo '!F159+'Abril '!F159+'Mayo '!F159+Junio!F159+Julio!F159+Agosto!F159+Septiembre!F159+'Octubre '!F159+Noviembre!F159+'Diciembre '!F159</f>
        <v>142</v>
      </c>
      <c r="G159" s="22">
        <f>+Enero!G159+Febrero!G159+'Marzo '!G159+'Abril '!G159+'Mayo '!G159+Junio!G159+Julio!G159+Agosto!G159+Septiembre!G159+'Octubre '!G159+Noviembre!G159+'Diciembre '!G159</f>
        <v>75</v>
      </c>
      <c r="H159" s="22">
        <f>+Enero!H159+Febrero!H159+'Marzo '!H159+'Abril '!H159+'Mayo '!H159+Junio!H159+Julio!H159+Agosto!H159+Septiembre!H159+'Octubre '!H159+Noviembre!H159+'Diciembre '!H159</f>
        <v>30</v>
      </c>
      <c r="I159" s="22">
        <f>+Enero!I159+Febrero!I159+'Marzo '!I159+'Abril '!I159+'Mayo '!I159+Junio!I159+Julio!I159+Agosto!I159+Septiembre!I159+'Octubre '!I159+Noviembre!I159+'Diciembre '!I159</f>
        <v>252</v>
      </c>
      <c r="J159" s="22">
        <f>+Enero!J159+Febrero!J159+'Marzo '!J159+'Abril '!J159+'Mayo '!J159+Junio!J159+Julio!J159+Agosto!J159+Septiembre!J159+'Octubre '!J159+Noviembre!J159+'Diciembre '!J159</f>
        <v>107</v>
      </c>
      <c r="K159" s="22">
        <f>+Enero!K159+Febrero!K159+'Marzo '!K159+'Abril '!K159+'Mayo '!K159+Junio!K159+Julio!K159+Agosto!K159+Septiembre!K159+'Octubre '!K159+Noviembre!K159+'Diciembre '!K159</f>
        <v>0</v>
      </c>
      <c r="L159" s="22">
        <f>+Enero!L159+Febrero!L159+'Marzo '!L159+'Abril '!L159+'Mayo '!L159+Junio!L159+Julio!L159+Agosto!L159+Septiembre!L159+'Octubre '!L159+Noviembre!L159+'Diciembre '!L159</f>
        <v>0</v>
      </c>
      <c r="M159" s="22">
        <f>+Enero!M159+Febrero!M159+'Marzo '!M159+'Abril '!M159+'Mayo '!M159+Junio!M159+Julio!M159+Agosto!M159+Septiembre!M159+'Octubre '!M159+Noviembre!M159+'Diciembre '!M159</f>
        <v>0</v>
      </c>
      <c r="N159" s="22">
        <f>+Enero!N159+Febrero!N159+'Marzo '!N159+'Abril '!N159+'Mayo '!N159+Junio!N159+Julio!N159+Agosto!N159+Septiembre!N159+'Octubre '!N159+Noviembre!N159+'Diciembre '!N159</f>
        <v>630</v>
      </c>
      <c r="O159" s="22">
        <f>+Enero!O159+Febrero!O159+'Marzo '!O159+'Abril '!O159+'Mayo '!O159+Junio!O159+Julio!O159+Agosto!O159+Septiembre!O159+'Octubre '!O159+Noviembre!O159+'Diciembre '!O159</f>
        <v>452</v>
      </c>
      <c r="P159" s="22">
        <f>+Enero!P159+Febrero!P159+'Marzo '!P159+'Abril '!P159+'Mayo '!P159+Junio!P159+Julio!P159+Agosto!P159+Septiembre!P159+'Octubre '!P159+Noviembre!P159+'Diciembre '!P159</f>
        <v>0</v>
      </c>
      <c r="Q159" s="151" t="str">
        <f t="shared" si="53"/>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0"/>
        <v/>
      </c>
      <c r="BB159" s="64" t="str">
        <f t="shared" si="54"/>
        <v/>
      </c>
      <c r="BC159" s="15"/>
      <c r="BD159" s="15"/>
      <c r="BE159" s="31">
        <f t="shared" si="51"/>
        <v>0</v>
      </c>
      <c r="BF159" s="89">
        <f t="shared" si="52"/>
        <v>0</v>
      </c>
      <c r="BG159" s="15"/>
      <c r="BH159" s="2"/>
    </row>
    <row r="160" spans="1:60" ht="11.25" customHeight="1" x14ac:dyDescent="0.15">
      <c r="A160" s="575"/>
      <c r="B160" s="567" t="s">
        <v>183</v>
      </c>
      <c r="C160" s="567"/>
      <c r="D160" s="70">
        <f>+SUM(E160:J160)</f>
        <v>316</v>
      </c>
      <c r="E160" s="22">
        <f>+Enero!E160+Febrero!E160+'Marzo '!E160+'Abril '!E160+'Mayo '!E160+Junio!E160+Julio!E160+Agosto!E160+Septiembre!E160+'Octubre '!E160+Noviembre!E160+'Diciembre '!E160</f>
        <v>129</v>
      </c>
      <c r="F160" s="22">
        <f>+Enero!F160+Febrero!F160+'Marzo '!F160+'Abril '!F160+'Mayo '!F160+Junio!F160+Julio!F160+Agosto!F160+Septiembre!F160+'Octubre '!F160+Noviembre!F160+'Diciembre '!F160</f>
        <v>38</v>
      </c>
      <c r="G160" s="22">
        <f>+Enero!G160+Febrero!G160+'Marzo '!G160+'Abril '!G160+'Mayo '!G160+Junio!G160+Julio!G160+Agosto!G160+Septiembre!G160+'Octubre '!G160+Noviembre!G160+'Diciembre '!G160</f>
        <v>35</v>
      </c>
      <c r="H160" s="22">
        <f>+Enero!H160+Febrero!H160+'Marzo '!H160+'Abril '!H160+'Mayo '!H160+Junio!H160+Julio!H160+Agosto!H160+Septiembre!H160+'Octubre '!H160+Noviembre!H160+'Diciembre '!H160</f>
        <v>12</v>
      </c>
      <c r="I160" s="22">
        <f>+Enero!I160+Febrero!I160+'Marzo '!I160+'Abril '!I160+'Mayo '!I160+Junio!I160+Julio!I160+Agosto!I160+Septiembre!I160+'Octubre '!I160+Noviembre!I160+'Diciembre '!I160</f>
        <v>78</v>
      </c>
      <c r="J160" s="22">
        <f>+Enero!J160+Febrero!J160+'Marzo '!J160+'Abril '!J160+'Mayo '!J160+Junio!J160+Julio!J160+Agosto!J160+Septiembre!J160+'Octubre '!J160+Noviembre!J160+'Diciembre '!J160</f>
        <v>24</v>
      </c>
      <c r="K160" s="22">
        <f>+Enero!K160+Febrero!K160+'Marzo '!K160+'Abril '!K160+'Mayo '!K160+Junio!K160+Julio!K160+Agosto!K160+Septiembre!K160+'Octubre '!K160+Noviembre!K160+'Diciembre '!K160</f>
        <v>0</v>
      </c>
      <c r="L160" s="22">
        <f>+Enero!L160+Febrero!L160+'Marzo '!L160+'Abril '!L160+'Mayo '!L160+Junio!L160+Julio!L160+Agosto!L160+Septiembre!L160+'Octubre '!L160+Noviembre!L160+'Diciembre '!L160</f>
        <v>0</v>
      </c>
      <c r="M160" s="22">
        <f>+Enero!M160+Febrero!M160+'Marzo '!M160+'Abril '!M160+'Mayo '!M160+Junio!M160+Julio!M160+Agosto!M160+Septiembre!M160+'Octubre '!M160+Noviembre!M160+'Diciembre '!M160</f>
        <v>0</v>
      </c>
      <c r="N160" s="22">
        <f>+Enero!N160+Febrero!N160+'Marzo '!N160+'Abril '!N160+'Mayo '!N160+Junio!N160+Julio!N160+Agosto!N160+Septiembre!N160+'Octubre '!N160+Noviembre!N160+'Diciembre '!N160</f>
        <v>199</v>
      </c>
      <c r="O160" s="22">
        <f>+Enero!O160+Febrero!O160+'Marzo '!O160+'Abril '!O160+'Mayo '!O160+Junio!O160+Julio!O160+Agosto!O160+Septiembre!O160+'Octubre '!O160+Noviembre!O160+'Diciembre '!O160</f>
        <v>117</v>
      </c>
      <c r="P160" s="22">
        <f>+Enero!P160+Febrero!P160+'Marzo '!P160+'Abril '!P160+'Mayo '!P160+Junio!P160+Julio!P160+Agosto!P160+Septiembre!P160+'Octubre '!P160+Noviembre!P160+'Diciembre '!P160</f>
        <v>0</v>
      </c>
      <c r="Q160" s="151" t="str">
        <f t="shared" si="53"/>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0"/>
        <v/>
      </c>
      <c r="BB160" s="64" t="str">
        <f t="shared" si="54"/>
        <v/>
      </c>
      <c r="BC160" s="15"/>
      <c r="BD160" s="15"/>
      <c r="BE160" s="31">
        <f t="shared" si="51"/>
        <v>0</v>
      </c>
      <c r="BF160" s="89">
        <f t="shared" si="52"/>
        <v>0</v>
      </c>
      <c r="BG160" s="15"/>
      <c r="BH160" s="2"/>
    </row>
    <row r="161" spans="1:60" ht="11.25" customHeight="1" x14ac:dyDescent="0.15">
      <c r="A161" s="541"/>
      <c r="B161" s="568" t="s">
        <v>184</v>
      </c>
      <c r="C161" s="568"/>
      <c r="D161" s="159">
        <f>+SUM(E161:J161)</f>
        <v>219</v>
      </c>
      <c r="E161" s="22">
        <f>+Enero!E161+Febrero!E161+'Marzo '!E161+'Abril '!E161+'Mayo '!E161+Junio!E161+Julio!E161+Agosto!E161+Septiembre!E161+'Octubre '!E161+Noviembre!E161+'Diciembre '!E161</f>
        <v>73</v>
      </c>
      <c r="F161" s="22">
        <f>+Enero!F161+Febrero!F161+'Marzo '!F161+'Abril '!F161+'Mayo '!F161+Junio!F161+Julio!F161+Agosto!F161+Septiembre!F161+'Octubre '!F161+Noviembre!F161+'Diciembre '!F161</f>
        <v>27</v>
      </c>
      <c r="G161" s="22">
        <f>+Enero!G161+Febrero!G161+'Marzo '!G161+'Abril '!G161+'Mayo '!G161+Junio!G161+Julio!G161+Agosto!G161+Septiembre!G161+'Octubre '!G161+Noviembre!G161+'Diciembre '!G161</f>
        <v>24</v>
      </c>
      <c r="H161" s="22">
        <f>+Enero!H161+Febrero!H161+'Marzo '!H161+'Abril '!H161+'Mayo '!H161+Junio!H161+Julio!H161+Agosto!H161+Septiembre!H161+'Octubre '!H161+Noviembre!H161+'Diciembre '!H161</f>
        <v>6</v>
      </c>
      <c r="I161" s="22">
        <f>+Enero!I161+Febrero!I161+'Marzo '!I161+'Abril '!I161+'Mayo '!I161+Junio!I161+Julio!I161+Agosto!I161+Septiembre!I161+'Octubre '!I161+Noviembre!I161+'Diciembre '!I161</f>
        <v>71</v>
      </c>
      <c r="J161" s="22">
        <f>+Enero!J161+Febrero!J161+'Marzo '!J161+'Abril '!J161+'Mayo '!J161+Junio!J161+Julio!J161+Agosto!J161+Septiembre!J161+'Octubre '!J161+Noviembre!J161+'Diciembre '!J161</f>
        <v>18</v>
      </c>
      <c r="K161" s="22">
        <f>+Enero!K161+Febrero!K161+'Marzo '!K161+'Abril '!K161+'Mayo '!K161+Junio!K161+Julio!K161+Agosto!K161+Septiembre!K161+'Octubre '!K161+Noviembre!K161+'Diciembre '!K161</f>
        <v>0</v>
      </c>
      <c r="L161" s="22">
        <f>+Enero!L161+Febrero!L161+'Marzo '!L161+'Abril '!L161+'Mayo '!L161+Junio!L161+Julio!L161+Agosto!L161+Septiembre!L161+'Octubre '!L161+Noviembre!L161+'Diciembre '!L161</f>
        <v>0</v>
      </c>
      <c r="M161" s="22">
        <f>+Enero!M161+Febrero!M161+'Marzo '!M161+'Abril '!M161+'Mayo '!M161+Junio!M161+Julio!M161+Agosto!M161+Septiembre!M161+'Octubre '!M161+Noviembre!M161+'Diciembre '!M161</f>
        <v>0</v>
      </c>
      <c r="N161" s="22">
        <f>+Enero!N161+Febrero!N161+'Marzo '!N161+'Abril '!N161+'Mayo '!N161+Junio!N161+Julio!N161+Agosto!N161+Septiembre!N161+'Octubre '!N161+Noviembre!N161+'Diciembre '!N161</f>
        <v>133</v>
      </c>
      <c r="O161" s="22">
        <f>+Enero!O161+Febrero!O161+'Marzo '!O161+'Abril '!O161+'Mayo '!O161+Junio!O161+Julio!O161+Agosto!O161+Septiembre!O161+'Octubre '!O161+Noviembre!O161+'Diciembre '!O161</f>
        <v>86</v>
      </c>
      <c r="P161" s="22">
        <f>+Enero!P161+Febrero!P161+'Marzo '!P161+'Abril '!P161+'Mayo '!P161+Junio!P161+Julio!P161+Agosto!P161+Septiembre!P161+'Octubre '!P161+Noviembre!P161+'Diciembre '!P161</f>
        <v>0</v>
      </c>
      <c r="Q161" s="151" t="str">
        <f t="shared" si="53"/>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0"/>
        <v/>
      </c>
      <c r="BB161" s="64" t="str">
        <f t="shared" si="54"/>
        <v/>
      </c>
      <c r="BC161" s="15"/>
      <c r="BD161" s="15"/>
      <c r="BE161" s="31">
        <f t="shared" si="51"/>
        <v>0</v>
      </c>
      <c r="BF161" s="89">
        <f t="shared" si="52"/>
        <v>0</v>
      </c>
      <c r="BG161" s="218"/>
      <c r="BH161" s="2"/>
    </row>
    <row r="162" spans="1:60" ht="11.25" customHeight="1" x14ac:dyDescent="0.15">
      <c r="A162" s="540" t="s">
        <v>186</v>
      </c>
      <c r="B162" s="576" t="s">
        <v>181</v>
      </c>
      <c r="C162" s="576"/>
      <c r="D162" s="158">
        <f t="shared" si="55"/>
        <v>314</v>
      </c>
      <c r="E162" s="22">
        <f>+Enero!E162+Febrero!E162+'Marzo '!E162+'Abril '!E162+'Mayo '!E162+Junio!E162+Julio!E162+Agosto!E162+Septiembre!E162+'Octubre '!E162+Noviembre!E162+'Diciembre '!E162</f>
        <v>5</v>
      </c>
      <c r="F162" s="22">
        <f>+Enero!F162+Febrero!F162+'Marzo '!F162+'Abril '!F162+'Mayo '!F162+Junio!F162+Julio!F162+Agosto!F162+Septiembre!F162+'Octubre '!F162+Noviembre!F162+'Diciembre '!F162</f>
        <v>2</v>
      </c>
      <c r="G162" s="22">
        <f>+Enero!G162+Febrero!G162+'Marzo '!G162+'Abril '!G162+'Mayo '!G162+Junio!G162+Julio!G162+Agosto!G162+Septiembre!G162+'Octubre '!G162+Noviembre!G162+'Diciembre '!G162</f>
        <v>0</v>
      </c>
      <c r="H162" s="22">
        <f>+Enero!H162+Febrero!H162+'Marzo '!H162+'Abril '!H162+'Mayo '!H162+Junio!H162+Julio!H162+Agosto!H162+Septiembre!H162+'Octubre '!H162+Noviembre!H162+'Diciembre '!H162</f>
        <v>4</v>
      </c>
      <c r="I162" s="22">
        <f>+Enero!I162+Febrero!I162+'Marzo '!I162+'Abril '!I162+'Mayo '!I162+Junio!I162+Julio!I162+Agosto!I162+Septiembre!I162+'Octubre '!I162+Noviembre!I162+'Diciembre '!I162</f>
        <v>19</v>
      </c>
      <c r="J162" s="22">
        <f>+Enero!J162+Febrero!J162+'Marzo '!J162+'Abril '!J162+'Mayo '!J162+Junio!J162+Julio!J162+Agosto!J162+Septiembre!J162+'Octubre '!J162+Noviembre!J162+'Diciembre '!J162</f>
        <v>26</v>
      </c>
      <c r="K162" s="22">
        <f>+Enero!K162+Febrero!K162+'Marzo '!K162+'Abril '!K162+'Mayo '!K162+Junio!K162+Julio!K162+Agosto!K162+Septiembre!K162+'Octubre '!K162+Noviembre!K162+'Diciembre '!K162</f>
        <v>222</v>
      </c>
      <c r="L162" s="22">
        <f>+Enero!L162+Febrero!L162+'Marzo '!L162+'Abril '!L162+'Mayo '!L162+Junio!L162+Julio!L162+Agosto!L162+Septiembre!L162+'Octubre '!L162+Noviembre!L162+'Diciembre '!L162</f>
        <v>36</v>
      </c>
      <c r="M162" s="22">
        <f>+Enero!M162+Febrero!M162+'Marzo '!M162+'Abril '!M162+'Mayo '!M162+Junio!M162+Julio!M162+Agosto!M162+Septiembre!M162+'Octubre '!M162+Noviembre!M162+'Diciembre '!M162</f>
        <v>0</v>
      </c>
      <c r="N162" s="22">
        <f>+Enero!N162+Febrero!N162+'Marzo '!N162+'Abril '!N162+'Mayo '!N162+Junio!N162+Julio!N162+Agosto!N162+Septiembre!N162+'Octubre '!N162+Noviembre!N162+'Diciembre '!N162</f>
        <v>90</v>
      </c>
      <c r="O162" s="22">
        <f>+Enero!O162+Febrero!O162+'Marzo '!O162+'Abril '!O162+'Mayo '!O162+Junio!O162+Julio!O162+Agosto!O162+Septiembre!O162+'Octubre '!O162+Noviembre!O162+'Diciembre '!O162</f>
        <v>224</v>
      </c>
      <c r="P162" s="22">
        <f>+Enero!P162+Febrero!P162+'Marzo '!P162+'Abril '!P162+'Mayo '!P162+Junio!P162+Julio!P162+Agosto!P162+Septiembre!P162+'Octubre '!P162+Noviembre!P162+'Diciembre '!P162</f>
        <v>4</v>
      </c>
      <c r="Q162" s="151" t="str">
        <f t="shared" si="53"/>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0"/>
        <v/>
      </c>
      <c r="BB162" s="30" t="str">
        <f t="shared" si="54"/>
        <v/>
      </c>
      <c r="BC162" s="15"/>
      <c r="BD162" s="15"/>
      <c r="BE162" s="31">
        <f t="shared" si="51"/>
        <v>0</v>
      </c>
      <c r="BF162" s="31">
        <f t="shared" si="52"/>
        <v>0</v>
      </c>
      <c r="BG162" s="9"/>
      <c r="BH162" s="2"/>
    </row>
    <row r="163" spans="1:60" ht="11.25" customHeight="1" x14ac:dyDescent="0.15">
      <c r="A163" s="575"/>
      <c r="B163" s="567" t="s">
        <v>182</v>
      </c>
      <c r="C163" s="567"/>
      <c r="D163" s="70">
        <f t="shared" si="55"/>
        <v>965</v>
      </c>
      <c r="E163" s="22">
        <f>+Enero!E163+Febrero!E163+'Marzo '!E163+'Abril '!E163+'Mayo '!E163+Junio!E163+Julio!E163+Agosto!E163+Septiembre!E163+'Octubre '!E163+Noviembre!E163+'Diciembre '!E163</f>
        <v>1</v>
      </c>
      <c r="F163" s="22">
        <f>+Enero!F163+Febrero!F163+'Marzo '!F163+'Abril '!F163+'Mayo '!F163+Junio!F163+Julio!F163+Agosto!F163+Septiembre!F163+'Octubre '!F163+Noviembre!F163+'Diciembre '!F163</f>
        <v>1</v>
      </c>
      <c r="G163" s="22">
        <f>+Enero!G163+Febrero!G163+'Marzo '!G163+'Abril '!G163+'Mayo '!G163+Junio!G163+Julio!G163+Agosto!G163+Septiembre!G163+'Octubre '!G163+Noviembre!G163+'Diciembre '!G163</f>
        <v>2</v>
      </c>
      <c r="H163" s="22">
        <f>+Enero!H163+Febrero!H163+'Marzo '!H163+'Abril '!H163+'Mayo '!H163+Junio!H163+Julio!H163+Agosto!H163+Septiembre!H163+'Octubre '!H163+Noviembre!H163+'Diciembre '!H163</f>
        <v>1</v>
      </c>
      <c r="I163" s="22">
        <f>+Enero!I163+Febrero!I163+'Marzo '!I163+'Abril '!I163+'Mayo '!I163+Junio!I163+Julio!I163+Agosto!I163+Septiembre!I163+'Octubre '!I163+Noviembre!I163+'Diciembre '!I163</f>
        <v>13</v>
      </c>
      <c r="J163" s="22">
        <f>+Enero!J163+Febrero!J163+'Marzo '!J163+'Abril '!J163+'Mayo '!J163+Junio!J163+Julio!J163+Agosto!J163+Septiembre!J163+'Octubre '!J163+Noviembre!J163+'Diciembre '!J163</f>
        <v>43</v>
      </c>
      <c r="K163" s="22">
        <f>+Enero!K163+Febrero!K163+'Marzo '!K163+'Abril '!K163+'Mayo '!K163+Junio!K163+Julio!K163+Agosto!K163+Septiembre!K163+'Octubre '!K163+Noviembre!K163+'Diciembre '!K163</f>
        <v>822</v>
      </c>
      <c r="L163" s="22">
        <f>+Enero!L163+Febrero!L163+'Marzo '!L163+'Abril '!L163+'Mayo '!L163+Junio!L163+Julio!L163+Agosto!L163+Septiembre!L163+'Octubre '!L163+Noviembre!L163+'Diciembre '!L163</f>
        <v>82</v>
      </c>
      <c r="M163" s="22">
        <f>+Enero!M163+Febrero!M163+'Marzo '!M163+'Abril '!M163+'Mayo '!M163+Junio!M163+Julio!M163+Agosto!M163+Septiembre!M163+'Octubre '!M163+Noviembre!M163+'Diciembre '!M163</f>
        <v>0</v>
      </c>
      <c r="N163" s="22">
        <f>+Enero!N163+Febrero!N163+'Marzo '!N163+'Abril '!N163+'Mayo '!N163+Junio!N163+Julio!N163+Agosto!N163+Septiembre!N163+'Octubre '!N163+Noviembre!N163+'Diciembre '!N163</f>
        <v>248</v>
      </c>
      <c r="O163" s="22">
        <f>+Enero!O163+Febrero!O163+'Marzo '!O163+'Abril '!O163+'Mayo '!O163+Junio!O163+Julio!O163+Agosto!O163+Septiembre!O163+'Octubre '!O163+Noviembre!O163+'Diciembre '!O163</f>
        <v>717</v>
      </c>
      <c r="P163" s="22">
        <f>+Enero!P163+Febrero!P163+'Marzo '!P163+'Abril '!P163+'Mayo '!P163+Junio!P163+Julio!P163+Agosto!P163+Septiembre!P163+'Octubre '!P163+Noviembre!P163+'Diciembre '!P163</f>
        <v>15</v>
      </c>
      <c r="Q163" s="151" t="str">
        <f t="shared" si="53"/>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0"/>
        <v/>
      </c>
      <c r="BB163" s="30" t="str">
        <f t="shared" si="54"/>
        <v/>
      </c>
      <c r="BC163" s="15"/>
      <c r="BD163" s="15"/>
      <c r="BE163" s="31">
        <f t="shared" si="51"/>
        <v>0</v>
      </c>
      <c r="BF163" s="31">
        <f t="shared" si="52"/>
        <v>0</v>
      </c>
      <c r="BG163" s="9"/>
      <c r="BH163" s="2"/>
    </row>
    <row r="164" spans="1:60" ht="11.25" customHeight="1" x14ac:dyDescent="0.15">
      <c r="A164" s="575"/>
      <c r="B164" s="567" t="s">
        <v>183</v>
      </c>
      <c r="C164" s="567"/>
      <c r="D164" s="70">
        <f t="shared" si="55"/>
        <v>175</v>
      </c>
      <c r="E164" s="22">
        <f>+Enero!E164+Febrero!E164+'Marzo '!E164+'Abril '!E164+'Mayo '!E164+Junio!E164+Julio!E164+Agosto!E164+Septiembre!E164+'Octubre '!E164+Noviembre!E164+'Diciembre '!E164</f>
        <v>0</v>
      </c>
      <c r="F164" s="22">
        <f>+Enero!F164+Febrero!F164+'Marzo '!F164+'Abril '!F164+'Mayo '!F164+Junio!F164+Julio!F164+Agosto!F164+Septiembre!F164+'Octubre '!F164+Noviembre!F164+'Diciembre '!F164</f>
        <v>0</v>
      </c>
      <c r="G164" s="22">
        <f>+Enero!G164+Febrero!G164+'Marzo '!G164+'Abril '!G164+'Mayo '!G164+Junio!G164+Julio!G164+Agosto!G164+Septiembre!G164+'Octubre '!G164+Noviembre!G164+'Diciembre '!G164</f>
        <v>0</v>
      </c>
      <c r="H164" s="22">
        <f>+Enero!H164+Febrero!H164+'Marzo '!H164+'Abril '!H164+'Mayo '!H164+Junio!H164+Julio!H164+Agosto!H164+Septiembre!H164+'Octubre '!H164+Noviembre!H164+'Diciembre '!H164</f>
        <v>2</v>
      </c>
      <c r="I164" s="22">
        <f>+Enero!I164+Febrero!I164+'Marzo '!I164+'Abril '!I164+'Mayo '!I164+Junio!I164+Julio!I164+Agosto!I164+Septiembre!I164+'Octubre '!I164+Noviembre!I164+'Diciembre '!I164</f>
        <v>8</v>
      </c>
      <c r="J164" s="22">
        <f>+Enero!J164+Febrero!J164+'Marzo '!J164+'Abril '!J164+'Mayo '!J164+Junio!J164+Julio!J164+Agosto!J164+Septiembre!J164+'Octubre '!J164+Noviembre!J164+'Diciembre '!J164</f>
        <v>18</v>
      </c>
      <c r="K164" s="22">
        <f>+Enero!K164+Febrero!K164+'Marzo '!K164+'Abril '!K164+'Mayo '!K164+Junio!K164+Julio!K164+Agosto!K164+Septiembre!K164+'Octubre '!K164+Noviembre!K164+'Diciembre '!K164</f>
        <v>125</v>
      </c>
      <c r="L164" s="22">
        <f>+Enero!L164+Febrero!L164+'Marzo '!L164+'Abril '!L164+'Mayo '!L164+Junio!L164+Julio!L164+Agosto!L164+Septiembre!L164+'Octubre '!L164+Noviembre!L164+'Diciembre '!L164</f>
        <v>22</v>
      </c>
      <c r="M164" s="22">
        <f>+Enero!M164+Febrero!M164+'Marzo '!M164+'Abril '!M164+'Mayo '!M164+Junio!M164+Julio!M164+Agosto!M164+Septiembre!M164+'Octubre '!M164+Noviembre!M164+'Diciembre '!M164</f>
        <v>0</v>
      </c>
      <c r="N164" s="22">
        <f>+Enero!N164+Febrero!N164+'Marzo '!N164+'Abril '!N164+'Mayo '!N164+Junio!N164+Julio!N164+Agosto!N164+Septiembre!N164+'Octubre '!N164+Noviembre!N164+'Diciembre '!N164</f>
        <v>49</v>
      </c>
      <c r="O164" s="22">
        <f>+Enero!O164+Febrero!O164+'Marzo '!O164+'Abril '!O164+'Mayo '!O164+Junio!O164+Julio!O164+Agosto!O164+Septiembre!O164+'Octubre '!O164+Noviembre!O164+'Diciembre '!O164</f>
        <v>126</v>
      </c>
      <c r="P164" s="22">
        <f>+Enero!P164+Febrero!P164+'Marzo '!P164+'Abril '!P164+'Mayo '!P164+Junio!P164+Julio!P164+Agosto!P164+Septiembre!P164+'Octubre '!P164+Noviembre!P164+'Diciembre '!P164</f>
        <v>2</v>
      </c>
      <c r="Q164" s="151" t="str">
        <f t="shared" si="53"/>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0"/>
        <v/>
      </c>
      <c r="BB164" s="30" t="str">
        <f t="shared" si="54"/>
        <v/>
      </c>
      <c r="BC164" s="15"/>
      <c r="BD164" s="15"/>
      <c r="BE164" s="31">
        <f t="shared" si="51"/>
        <v>0</v>
      </c>
      <c r="BF164" s="31">
        <f t="shared" si="52"/>
        <v>0</v>
      </c>
      <c r="BG164" s="9"/>
      <c r="BH164" s="2"/>
    </row>
    <row r="165" spans="1:60" ht="11.25" customHeight="1" x14ac:dyDescent="0.15">
      <c r="A165" s="541"/>
      <c r="B165" s="579" t="s">
        <v>184</v>
      </c>
      <c r="C165" s="579"/>
      <c r="D165" s="219">
        <f t="shared" si="55"/>
        <v>178</v>
      </c>
      <c r="E165" s="22">
        <f>+Enero!E165+Febrero!E165+'Marzo '!E165+'Abril '!E165+'Mayo '!E165+Junio!E165+Julio!E165+Agosto!E165+Septiembre!E165+'Octubre '!E165+Noviembre!E165+'Diciembre '!E165</f>
        <v>1</v>
      </c>
      <c r="F165" s="22">
        <f>+Enero!F165+Febrero!F165+'Marzo '!F165+'Abril '!F165+'Mayo '!F165+Junio!F165+Julio!F165+Agosto!F165+Septiembre!F165+'Octubre '!F165+Noviembre!F165+'Diciembre '!F165</f>
        <v>0</v>
      </c>
      <c r="G165" s="22">
        <f>+Enero!G165+Febrero!G165+'Marzo '!G165+'Abril '!G165+'Mayo '!G165+Junio!G165+Julio!G165+Agosto!G165+Septiembre!G165+'Octubre '!G165+Noviembre!G165+'Diciembre '!G165</f>
        <v>0</v>
      </c>
      <c r="H165" s="22">
        <f>+Enero!H165+Febrero!H165+'Marzo '!H165+'Abril '!H165+'Mayo '!H165+Junio!H165+Julio!H165+Agosto!H165+Septiembre!H165+'Octubre '!H165+Noviembre!H165+'Diciembre '!H165</f>
        <v>3</v>
      </c>
      <c r="I165" s="22">
        <f>+Enero!I165+Febrero!I165+'Marzo '!I165+'Abril '!I165+'Mayo '!I165+Junio!I165+Julio!I165+Agosto!I165+Septiembre!I165+'Octubre '!I165+Noviembre!I165+'Diciembre '!I165</f>
        <v>8</v>
      </c>
      <c r="J165" s="22">
        <f>+Enero!J165+Febrero!J165+'Marzo '!J165+'Abril '!J165+'Mayo '!J165+Junio!J165+Julio!J165+Agosto!J165+Septiembre!J165+'Octubre '!J165+Noviembre!J165+'Diciembre '!J165</f>
        <v>20</v>
      </c>
      <c r="K165" s="22">
        <f>+Enero!K165+Febrero!K165+'Marzo '!K165+'Abril '!K165+'Mayo '!K165+Junio!K165+Julio!K165+Agosto!K165+Septiembre!K165+'Octubre '!K165+Noviembre!K165+'Diciembre '!K165</f>
        <v>119</v>
      </c>
      <c r="L165" s="22">
        <f>+Enero!L165+Febrero!L165+'Marzo '!L165+'Abril '!L165+'Mayo '!L165+Junio!L165+Julio!L165+Agosto!L165+Septiembre!L165+'Octubre '!L165+Noviembre!L165+'Diciembre '!L165</f>
        <v>27</v>
      </c>
      <c r="M165" s="22">
        <f>+Enero!M165+Febrero!M165+'Marzo '!M165+'Abril '!M165+'Mayo '!M165+Junio!M165+Julio!M165+Agosto!M165+Septiembre!M165+'Octubre '!M165+Noviembre!M165+'Diciembre '!M165</f>
        <v>0</v>
      </c>
      <c r="N165" s="22">
        <f>+Enero!N165+Febrero!N165+'Marzo '!N165+'Abril '!N165+'Mayo '!N165+Junio!N165+Julio!N165+Agosto!N165+Septiembre!N165+'Octubre '!N165+Noviembre!N165+'Diciembre '!N165</f>
        <v>54</v>
      </c>
      <c r="O165" s="22">
        <f>+Enero!O165+Febrero!O165+'Marzo '!O165+'Abril '!O165+'Mayo '!O165+Junio!O165+Julio!O165+Agosto!O165+Septiembre!O165+'Octubre '!O165+Noviembre!O165+'Diciembre '!O165</f>
        <v>124</v>
      </c>
      <c r="P165" s="22">
        <f>+Enero!P165+Febrero!P165+'Marzo '!P165+'Abril '!P165+'Mayo '!P165+Junio!P165+Julio!P165+Agosto!P165+Septiembre!P165+'Octubre '!P165+Noviembre!P165+'Diciembre '!P165</f>
        <v>1</v>
      </c>
      <c r="Q165" s="151" t="str">
        <f t="shared" si="53"/>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0"/>
        <v/>
      </c>
      <c r="BB165" s="30" t="str">
        <f t="shared" si="54"/>
        <v/>
      </c>
      <c r="BC165" s="15"/>
      <c r="BD165" s="15"/>
      <c r="BE165" s="31">
        <f t="shared" si="51"/>
        <v>0</v>
      </c>
      <c r="BF165" s="31">
        <f t="shared" si="52"/>
        <v>0</v>
      </c>
      <c r="BG165" s="9"/>
      <c r="BH165" s="2"/>
    </row>
    <row r="166" spans="1:60" ht="11.25" customHeight="1" x14ac:dyDescent="0.15">
      <c r="A166" s="540" t="s">
        <v>187</v>
      </c>
      <c r="B166" s="580" t="s">
        <v>181</v>
      </c>
      <c r="C166" s="580"/>
      <c r="D166" s="68">
        <f>+SUM(E166:K166)</f>
        <v>304</v>
      </c>
      <c r="E166" s="22">
        <f>+Enero!E166+Febrero!E166+'Marzo '!E166+'Abril '!E166+'Mayo '!E166+Junio!E166+Julio!E166+Agosto!E166+Septiembre!E166+'Octubre '!E166+Noviembre!E166+'Diciembre '!E166</f>
        <v>1</v>
      </c>
      <c r="F166" s="22">
        <f>+Enero!F166+Febrero!F166+'Marzo '!F166+'Abril '!F166+'Mayo '!F166+Junio!F166+Julio!F166+Agosto!F166+Septiembre!F166+'Octubre '!F166+Noviembre!F166+'Diciembre '!F166</f>
        <v>0</v>
      </c>
      <c r="G166" s="22">
        <f>+Enero!G166+Febrero!G166+'Marzo '!G166+'Abril '!G166+'Mayo '!G166+Junio!G166+Julio!G166+Agosto!G166+Septiembre!G166+'Octubre '!G166+Noviembre!G166+'Diciembre '!G166</f>
        <v>2</v>
      </c>
      <c r="H166" s="22">
        <f>+Enero!H166+Febrero!H166+'Marzo '!H166+'Abril '!H166+'Mayo '!H166+Junio!H166+Julio!H166+Agosto!H166+Septiembre!H166+'Octubre '!H166+Noviembre!H166+'Diciembre '!H166</f>
        <v>30</v>
      </c>
      <c r="I166" s="22">
        <f>+Enero!I166+Febrero!I166+'Marzo '!I166+'Abril '!I166+'Mayo '!I166+Junio!I166+Julio!I166+Agosto!I166+Septiembre!I166+'Octubre '!I166+Noviembre!I166+'Diciembre '!I166</f>
        <v>129</v>
      </c>
      <c r="J166" s="22">
        <f>+Enero!J166+Febrero!J166+'Marzo '!J166+'Abril '!J166+'Mayo '!J166+Junio!J166+Julio!J166+Agosto!J166+Septiembre!J166+'Octubre '!J166+Noviembre!J166+'Diciembre '!J166</f>
        <v>134</v>
      </c>
      <c r="K166" s="22">
        <f>+Enero!K166+Febrero!K166+'Marzo '!K166+'Abril '!K166+'Mayo '!K166+Junio!K166+Julio!K166+Agosto!K166+Septiembre!K166+'Octubre '!K166+Noviembre!K166+'Diciembre '!K166</f>
        <v>8</v>
      </c>
      <c r="L166" s="22">
        <f>+Enero!L166+Febrero!L166+'Marzo '!L166+'Abril '!L166+'Mayo '!L166+Junio!L166+Julio!L166+Agosto!L166+Septiembre!L166+'Octubre '!L166+Noviembre!L166+'Diciembre '!L166</f>
        <v>0</v>
      </c>
      <c r="M166" s="22">
        <f>+Enero!M166+Febrero!M166+'Marzo '!M166+'Abril '!M166+'Mayo '!M166+Junio!M166+Julio!M166+Agosto!M166+Septiembre!M166+'Octubre '!M166+Noviembre!M166+'Diciembre '!M166</f>
        <v>0</v>
      </c>
      <c r="N166" s="22">
        <f>+Enero!N166+Febrero!N166+'Marzo '!N166+'Abril '!N166+'Mayo '!N166+Junio!N166+Julio!N166+Agosto!N166+Septiembre!N166+'Octubre '!N166+Noviembre!N166+'Diciembre '!N166</f>
        <v>131</v>
      </c>
      <c r="O166" s="22">
        <f>+Enero!O166+Febrero!O166+'Marzo '!O166+'Abril '!O166+'Mayo '!O166+Junio!O166+Julio!O166+Agosto!O166+Septiembre!O166+'Octubre '!O166+Noviembre!O166+'Diciembre '!O166</f>
        <v>173</v>
      </c>
      <c r="P166" s="22">
        <f>+Enero!P166+Febrero!P166+'Marzo '!P166+'Abril '!P166+'Mayo '!P166+Junio!P166+Julio!P166+Agosto!P166+Septiembre!P166+'Octubre '!P166+Noviembre!P166+'Diciembre '!P166</f>
        <v>0</v>
      </c>
      <c r="Q166" s="151" t="str">
        <f t="shared" si="53"/>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0"/>
        <v/>
      </c>
      <c r="BB166" s="64" t="str">
        <f t="shared" si="54"/>
        <v/>
      </c>
      <c r="BC166" s="9"/>
      <c r="BD166" s="9"/>
      <c r="BE166" s="31">
        <f t="shared" si="51"/>
        <v>0</v>
      </c>
      <c r="BF166" s="89">
        <f t="shared" si="52"/>
        <v>0</v>
      </c>
      <c r="BG166" s="9"/>
      <c r="BH166" s="2"/>
    </row>
    <row r="167" spans="1:60" ht="11.25" customHeight="1" x14ac:dyDescent="0.15">
      <c r="A167" s="575"/>
      <c r="B167" s="567" t="s">
        <v>182</v>
      </c>
      <c r="C167" s="567"/>
      <c r="D167" s="70">
        <f>+SUM(E167:K167)</f>
        <v>997</v>
      </c>
      <c r="E167" s="22">
        <f>+Enero!E167+Febrero!E167+'Marzo '!E167+'Abril '!E167+'Mayo '!E167+Junio!E167+Julio!E167+Agosto!E167+Septiembre!E167+'Octubre '!E167+Noviembre!E167+'Diciembre '!E167</f>
        <v>4</v>
      </c>
      <c r="F167" s="22">
        <f>+Enero!F167+Febrero!F167+'Marzo '!F167+'Abril '!F167+'Mayo '!F167+Junio!F167+Julio!F167+Agosto!F167+Septiembre!F167+'Octubre '!F167+Noviembre!F167+'Diciembre '!F167</f>
        <v>0</v>
      </c>
      <c r="G167" s="22">
        <f>+Enero!G167+Febrero!G167+'Marzo '!G167+'Abril '!G167+'Mayo '!G167+Junio!G167+Julio!G167+Agosto!G167+Septiembre!G167+'Octubre '!G167+Noviembre!G167+'Diciembre '!G167</f>
        <v>1</v>
      </c>
      <c r="H167" s="22">
        <f>+Enero!H167+Febrero!H167+'Marzo '!H167+'Abril '!H167+'Mayo '!H167+Junio!H167+Julio!H167+Agosto!H167+Septiembre!H167+'Octubre '!H167+Noviembre!H167+'Diciembre '!H167</f>
        <v>70</v>
      </c>
      <c r="I167" s="22">
        <f>+Enero!I167+Febrero!I167+'Marzo '!I167+'Abril '!I167+'Mayo '!I167+Junio!I167+Julio!I167+Agosto!I167+Septiembre!I167+'Octubre '!I167+Noviembre!I167+'Diciembre '!I167</f>
        <v>387</v>
      </c>
      <c r="J167" s="22">
        <f>+Enero!J167+Febrero!J167+'Marzo '!J167+'Abril '!J167+'Mayo '!J167+Junio!J167+Julio!J167+Agosto!J167+Septiembre!J167+'Octubre '!J167+Noviembre!J167+'Diciembre '!J167</f>
        <v>501</v>
      </c>
      <c r="K167" s="22">
        <f>+Enero!K167+Febrero!K167+'Marzo '!K167+'Abril '!K167+'Mayo '!K167+Junio!K167+Julio!K167+Agosto!K167+Septiembre!K167+'Octubre '!K167+Noviembre!K167+'Diciembre '!K167</f>
        <v>34</v>
      </c>
      <c r="L167" s="22">
        <f>+Enero!L167+Febrero!L167+'Marzo '!L167+'Abril '!L167+'Mayo '!L167+Junio!L167+Julio!L167+Agosto!L167+Septiembre!L167+'Octubre '!L167+Noviembre!L167+'Diciembre '!L167</f>
        <v>0</v>
      </c>
      <c r="M167" s="22">
        <f>+Enero!M167+Febrero!M167+'Marzo '!M167+'Abril '!M167+'Mayo '!M167+Junio!M167+Julio!M167+Agosto!M167+Septiembre!M167+'Octubre '!M167+Noviembre!M167+'Diciembre '!M167</f>
        <v>0</v>
      </c>
      <c r="N167" s="22">
        <f>+Enero!N167+Febrero!N167+'Marzo '!N167+'Abril '!N167+'Mayo '!N167+Junio!N167+Julio!N167+Agosto!N167+Septiembre!N167+'Octubre '!N167+Noviembre!N167+'Diciembre '!N167</f>
        <v>436</v>
      </c>
      <c r="O167" s="22">
        <f>+Enero!O167+Febrero!O167+'Marzo '!O167+'Abril '!O167+'Mayo '!O167+Junio!O167+Julio!O167+Agosto!O167+Septiembre!O167+'Octubre '!O167+Noviembre!O167+'Diciembre '!O167</f>
        <v>561</v>
      </c>
      <c r="P167" s="22">
        <f>+Enero!P167+Febrero!P167+'Marzo '!P167+'Abril '!P167+'Mayo '!P167+Junio!P167+Julio!P167+Agosto!P167+Septiembre!P167+'Octubre '!P167+Noviembre!P167+'Diciembre '!P167</f>
        <v>0</v>
      </c>
      <c r="Q167" s="151" t="str">
        <f t="shared" si="53"/>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0"/>
        <v/>
      </c>
      <c r="BB167" s="64" t="str">
        <f t="shared" si="54"/>
        <v/>
      </c>
      <c r="BC167" s="9"/>
      <c r="BD167" s="9"/>
      <c r="BE167" s="31">
        <f t="shared" si="51"/>
        <v>0</v>
      </c>
      <c r="BF167" s="89">
        <f t="shared" si="52"/>
        <v>0</v>
      </c>
      <c r="BG167" s="9"/>
      <c r="BH167" s="2"/>
    </row>
    <row r="168" spans="1:60" ht="11.25" customHeight="1" x14ac:dyDescent="0.15">
      <c r="A168" s="575"/>
      <c r="B168" s="567" t="s">
        <v>183</v>
      </c>
      <c r="C168" s="567"/>
      <c r="D168" s="70">
        <f>+SUM(E168:K168)</f>
        <v>80</v>
      </c>
      <c r="E168" s="22">
        <f>+Enero!E168+Febrero!E168+'Marzo '!E168+'Abril '!E168+'Mayo '!E168+Junio!E168+Julio!E168+Agosto!E168+Septiembre!E168+'Octubre '!E168+Noviembre!E168+'Diciembre '!E168</f>
        <v>1</v>
      </c>
      <c r="F168" s="22">
        <f>+Enero!F168+Febrero!F168+'Marzo '!F168+'Abril '!F168+'Mayo '!F168+Junio!F168+Julio!F168+Agosto!F168+Septiembre!F168+'Octubre '!F168+Noviembre!F168+'Diciembre '!F168</f>
        <v>0</v>
      </c>
      <c r="G168" s="22">
        <f>+Enero!G168+Febrero!G168+'Marzo '!G168+'Abril '!G168+'Mayo '!G168+Junio!G168+Julio!G168+Agosto!G168+Septiembre!G168+'Octubre '!G168+Noviembre!G168+'Diciembre '!G168</f>
        <v>2</v>
      </c>
      <c r="H168" s="22">
        <f>+Enero!H168+Febrero!H168+'Marzo '!H168+'Abril '!H168+'Mayo '!H168+Junio!H168+Julio!H168+Agosto!H168+Septiembre!H168+'Octubre '!H168+Noviembre!H168+'Diciembre '!H168</f>
        <v>12</v>
      </c>
      <c r="I168" s="22">
        <f>+Enero!I168+Febrero!I168+'Marzo '!I168+'Abril '!I168+'Mayo '!I168+Junio!I168+Julio!I168+Agosto!I168+Septiembre!I168+'Octubre '!I168+Noviembre!I168+'Diciembre '!I168</f>
        <v>47</v>
      </c>
      <c r="J168" s="22">
        <f>+Enero!J168+Febrero!J168+'Marzo '!J168+'Abril '!J168+'Mayo '!J168+Junio!J168+Julio!J168+Agosto!J168+Septiembre!J168+'Octubre '!J168+Noviembre!J168+'Diciembre '!J168</f>
        <v>17</v>
      </c>
      <c r="K168" s="22">
        <f>+Enero!K168+Febrero!K168+'Marzo '!K168+'Abril '!K168+'Mayo '!K168+Junio!K168+Julio!K168+Agosto!K168+Septiembre!K168+'Octubre '!K168+Noviembre!K168+'Diciembre '!K168</f>
        <v>1</v>
      </c>
      <c r="L168" s="22">
        <f>+Enero!L168+Febrero!L168+'Marzo '!L168+'Abril '!L168+'Mayo '!L168+Junio!L168+Julio!L168+Agosto!L168+Septiembre!L168+'Octubre '!L168+Noviembre!L168+'Diciembre '!L168</f>
        <v>0</v>
      </c>
      <c r="M168" s="22">
        <f>+Enero!M168+Febrero!M168+'Marzo '!M168+'Abril '!M168+'Mayo '!M168+Junio!M168+Julio!M168+Agosto!M168+Septiembre!M168+'Octubre '!M168+Noviembre!M168+'Diciembre '!M168</f>
        <v>0</v>
      </c>
      <c r="N168" s="22">
        <f>+Enero!N168+Febrero!N168+'Marzo '!N168+'Abril '!N168+'Mayo '!N168+Junio!N168+Julio!N168+Agosto!N168+Septiembre!N168+'Octubre '!N168+Noviembre!N168+'Diciembre '!N168</f>
        <v>33</v>
      </c>
      <c r="O168" s="22">
        <f>+Enero!O168+Febrero!O168+'Marzo '!O168+'Abril '!O168+'Mayo '!O168+Junio!O168+Julio!O168+Agosto!O168+Septiembre!O168+'Octubre '!O168+Noviembre!O168+'Diciembre '!O168</f>
        <v>47</v>
      </c>
      <c r="P168" s="22">
        <f>+Enero!P168+Febrero!P168+'Marzo '!P168+'Abril '!P168+'Mayo '!P168+Junio!P168+Julio!P168+Agosto!P168+Septiembre!P168+'Octubre '!P168+Noviembre!P168+'Diciembre '!P168</f>
        <v>0</v>
      </c>
      <c r="Q168" s="151" t="str">
        <f t="shared" si="53"/>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0"/>
        <v/>
      </c>
      <c r="BB168" s="64" t="str">
        <f t="shared" si="54"/>
        <v/>
      </c>
      <c r="BC168" s="9"/>
      <c r="BD168" s="9"/>
      <c r="BE168" s="31">
        <f t="shared" si="51"/>
        <v>0</v>
      </c>
      <c r="BF168" s="89">
        <f t="shared" si="52"/>
        <v>0</v>
      </c>
      <c r="BG168" s="9"/>
      <c r="BH168" s="2"/>
    </row>
    <row r="169" spans="1:60" ht="11.25" customHeight="1" x14ac:dyDescent="0.15">
      <c r="A169" s="541"/>
      <c r="B169" s="568" t="s">
        <v>184</v>
      </c>
      <c r="C169" s="568"/>
      <c r="D169" s="159">
        <f>+SUM(E169:K169)</f>
        <v>39</v>
      </c>
      <c r="E169" s="22">
        <f>+Enero!E169+Febrero!E169+'Marzo '!E169+'Abril '!E169+'Mayo '!E169+Junio!E169+Julio!E169+Agosto!E169+Septiembre!E169+'Octubre '!E169+Noviembre!E169+'Diciembre '!E169</f>
        <v>0</v>
      </c>
      <c r="F169" s="22">
        <f>+Enero!F169+Febrero!F169+'Marzo '!F169+'Abril '!F169+'Mayo '!F169+Junio!F169+Julio!F169+Agosto!F169+Septiembre!F169+'Octubre '!F169+Noviembre!F169+'Diciembre '!F169</f>
        <v>0</v>
      </c>
      <c r="G169" s="22">
        <f>+Enero!G169+Febrero!G169+'Marzo '!G169+'Abril '!G169+'Mayo '!G169+Junio!G169+Julio!G169+Agosto!G169+Septiembre!G169+'Octubre '!G169+Noviembre!G169+'Diciembre '!G169</f>
        <v>0</v>
      </c>
      <c r="H169" s="22">
        <f>+Enero!H169+Febrero!H169+'Marzo '!H169+'Abril '!H169+'Mayo '!H169+Junio!H169+Julio!H169+Agosto!H169+Septiembre!H169+'Octubre '!H169+Noviembre!H169+'Diciembre '!H169</f>
        <v>1</v>
      </c>
      <c r="I169" s="22">
        <f>+Enero!I169+Febrero!I169+'Marzo '!I169+'Abril '!I169+'Mayo '!I169+Junio!I169+Julio!I169+Agosto!I169+Septiembre!I169+'Octubre '!I169+Noviembre!I169+'Diciembre '!I169</f>
        <v>6</v>
      </c>
      <c r="J169" s="22">
        <f>+Enero!J169+Febrero!J169+'Marzo '!J169+'Abril '!J169+'Mayo '!J169+Junio!J169+Julio!J169+Agosto!J169+Septiembre!J169+'Octubre '!J169+Noviembre!J169+'Diciembre '!J169</f>
        <v>27</v>
      </c>
      <c r="K169" s="22">
        <f>+Enero!K169+Febrero!K169+'Marzo '!K169+'Abril '!K169+'Mayo '!K169+Junio!K169+Julio!K169+Agosto!K169+Septiembre!K169+'Octubre '!K169+Noviembre!K169+'Diciembre '!K169</f>
        <v>5</v>
      </c>
      <c r="L169" s="22">
        <f>+Enero!L169+Febrero!L169+'Marzo '!L169+'Abril '!L169+'Mayo '!L169+Junio!L169+Julio!L169+Agosto!L169+Septiembre!L169+'Octubre '!L169+Noviembre!L169+'Diciembre '!L169</f>
        <v>0</v>
      </c>
      <c r="M169" s="22">
        <f>+Enero!M169+Febrero!M169+'Marzo '!M169+'Abril '!M169+'Mayo '!M169+Junio!M169+Julio!M169+Agosto!M169+Septiembre!M169+'Octubre '!M169+Noviembre!M169+'Diciembre '!M169</f>
        <v>0</v>
      </c>
      <c r="N169" s="22">
        <f>+Enero!N169+Febrero!N169+'Marzo '!N169+'Abril '!N169+'Mayo '!N169+Junio!N169+Julio!N169+Agosto!N169+Septiembre!N169+'Octubre '!N169+Noviembre!N169+'Diciembre '!N169</f>
        <v>15</v>
      </c>
      <c r="O169" s="22">
        <f>+Enero!O169+Febrero!O169+'Marzo '!O169+'Abril '!O169+'Mayo '!O169+Junio!O169+Julio!O169+Agosto!O169+Septiembre!O169+'Octubre '!O169+Noviembre!O169+'Diciembre '!O169</f>
        <v>24</v>
      </c>
      <c r="P169" s="22">
        <f>+Enero!P169+Febrero!P169+'Marzo '!P169+'Abril '!P169+'Mayo '!P169+Junio!P169+Julio!P169+Agosto!P169+Septiembre!P169+'Octubre '!P169+Noviembre!P169+'Diciembre '!P169</f>
        <v>0</v>
      </c>
      <c r="Q169" s="151" t="str">
        <f t="shared" si="53"/>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0"/>
        <v/>
      </c>
      <c r="BB169" s="64" t="str">
        <f t="shared" si="54"/>
        <v/>
      </c>
      <c r="BC169" s="9"/>
      <c r="BD169" s="9"/>
      <c r="BE169" s="31">
        <f t="shared" si="51"/>
        <v>0</v>
      </c>
      <c r="BF169" s="89">
        <f t="shared" si="52"/>
        <v>0</v>
      </c>
      <c r="BG169" s="15"/>
      <c r="BH169" s="2"/>
    </row>
    <row r="170" spans="1:60" ht="11.25" customHeight="1" x14ac:dyDescent="0.15">
      <c r="A170" s="540" t="s">
        <v>87</v>
      </c>
      <c r="B170" s="576" t="s">
        <v>181</v>
      </c>
      <c r="C170" s="576"/>
      <c r="D170" s="158">
        <f t="shared" si="55"/>
        <v>461</v>
      </c>
      <c r="E170" s="22">
        <f>+Enero!E170+Febrero!E170+'Marzo '!E170+'Abril '!E170+'Mayo '!E170+Junio!E170+Julio!E170+Agosto!E170+Septiembre!E170+'Octubre '!E170+Noviembre!E170+'Diciembre '!E170</f>
        <v>3</v>
      </c>
      <c r="F170" s="22">
        <f>+Enero!F170+Febrero!F170+'Marzo '!F170+'Abril '!F170+'Mayo '!F170+Junio!F170+Julio!F170+Agosto!F170+Septiembre!F170+'Octubre '!F170+Noviembre!F170+'Diciembre '!F170</f>
        <v>1</v>
      </c>
      <c r="G170" s="22">
        <f>+Enero!G170+Febrero!G170+'Marzo '!G170+'Abril '!G170+'Mayo '!G170+Junio!G170+Julio!G170+Agosto!G170+Septiembre!G170+'Octubre '!G170+Noviembre!G170+'Diciembre '!G170</f>
        <v>1</v>
      </c>
      <c r="H170" s="22">
        <f>+Enero!H170+Febrero!H170+'Marzo '!H170+'Abril '!H170+'Mayo '!H170+Junio!H170+Julio!H170+Agosto!H170+Septiembre!H170+'Octubre '!H170+Noviembre!H170+'Diciembre '!H170</f>
        <v>5</v>
      </c>
      <c r="I170" s="22">
        <f>+Enero!I170+Febrero!I170+'Marzo '!I170+'Abril '!I170+'Mayo '!I170+Junio!I170+Julio!I170+Agosto!I170+Septiembre!I170+'Octubre '!I170+Noviembre!I170+'Diciembre '!I170</f>
        <v>18</v>
      </c>
      <c r="J170" s="22">
        <f>+Enero!J170+Febrero!J170+'Marzo '!J170+'Abril '!J170+'Mayo '!J170+Junio!J170+Julio!J170+Agosto!J170+Septiembre!J170+'Octubre '!J170+Noviembre!J170+'Diciembre '!J170</f>
        <v>32</v>
      </c>
      <c r="K170" s="22">
        <f>+Enero!K170+Febrero!K170+'Marzo '!K170+'Abril '!K170+'Mayo '!K170+Junio!K170+Julio!K170+Agosto!K170+Septiembre!K170+'Octubre '!K170+Noviembre!K170+'Diciembre '!K170</f>
        <v>337</v>
      </c>
      <c r="L170" s="22">
        <f>+Enero!L170+Febrero!L170+'Marzo '!L170+'Abril '!L170+'Mayo '!L170+Junio!L170+Julio!L170+Agosto!L170+Septiembre!L170+'Octubre '!L170+Noviembre!L170+'Diciembre '!L170</f>
        <v>33</v>
      </c>
      <c r="M170" s="22">
        <f>+Enero!M170+Febrero!M170+'Marzo '!M170+'Abril '!M170+'Mayo '!M170+Junio!M170+Julio!M170+Agosto!M170+Septiembre!M170+'Octubre '!M170+Noviembre!M170+'Diciembre '!M170</f>
        <v>31</v>
      </c>
      <c r="N170" s="22">
        <f>+Enero!N170+Febrero!N170+'Marzo '!N170+'Abril '!N170+'Mayo '!N170+Junio!N170+Julio!N170+Agosto!N170+Septiembre!N170+'Octubre '!N170+Noviembre!N170+'Diciembre '!N170</f>
        <v>116</v>
      </c>
      <c r="O170" s="22">
        <f>+Enero!O170+Febrero!O170+'Marzo '!O170+'Abril '!O170+'Mayo '!O170+Junio!O170+Julio!O170+Agosto!O170+Septiembre!O170+'Octubre '!O170+Noviembre!O170+'Diciembre '!O170</f>
        <v>345</v>
      </c>
      <c r="P170" s="22">
        <f>+Enero!P170+Febrero!P170+'Marzo '!P170+'Abril '!P170+'Mayo '!P170+Junio!P170+Julio!P170+Agosto!P170+Septiembre!P170+'Octubre '!P170+Noviembre!P170+'Diciembre '!P170</f>
        <v>6</v>
      </c>
      <c r="Q170" s="151" t="str">
        <f t="shared" si="53"/>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0"/>
        <v/>
      </c>
      <c r="BB170" s="30" t="str">
        <f t="shared" si="54"/>
        <v/>
      </c>
      <c r="BC170" s="9"/>
      <c r="BD170" s="9"/>
      <c r="BE170" s="31">
        <f t="shared" si="51"/>
        <v>0</v>
      </c>
      <c r="BF170" s="31">
        <f t="shared" si="52"/>
        <v>0</v>
      </c>
      <c r="BG170" s="15"/>
      <c r="BH170" s="2"/>
    </row>
    <row r="171" spans="1:60" ht="11.25" customHeight="1" x14ac:dyDescent="0.15">
      <c r="A171" s="575"/>
      <c r="B171" s="567" t="s">
        <v>182</v>
      </c>
      <c r="C171" s="567"/>
      <c r="D171" s="70">
        <f t="shared" si="55"/>
        <v>1310</v>
      </c>
      <c r="E171" s="22">
        <f>+Enero!E171+Febrero!E171+'Marzo '!E171+'Abril '!E171+'Mayo '!E171+Junio!E171+Julio!E171+Agosto!E171+Septiembre!E171+'Octubre '!E171+Noviembre!E171+'Diciembre '!E171</f>
        <v>2</v>
      </c>
      <c r="F171" s="22">
        <f>+Enero!F171+Febrero!F171+'Marzo '!F171+'Abril '!F171+'Mayo '!F171+Junio!F171+Julio!F171+Agosto!F171+Septiembre!F171+'Octubre '!F171+Noviembre!F171+'Diciembre '!F171</f>
        <v>0</v>
      </c>
      <c r="G171" s="22">
        <f>+Enero!G171+Febrero!G171+'Marzo '!G171+'Abril '!G171+'Mayo '!G171+Junio!G171+Julio!G171+Agosto!G171+Septiembre!G171+'Octubre '!G171+Noviembre!G171+'Diciembre '!G171</f>
        <v>1</v>
      </c>
      <c r="H171" s="22">
        <f>+Enero!H171+Febrero!H171+'Marzo '!H171+'Abril '!H171+'Mayo '!H171+Junio!H171+Julio!H171+Agosto!H171+Septiembre!H171+'Octubre '!H171+Noviembre!H171+'Diciembre '!H171</f>
        <v>3</v>
      </c>
      <c r="I171" s="22">
        <f>+Enero!I171+Febrero!I171+'Marzo '!I171+'Abril '!I171+'Mayo '!I171+Junio!I171+Julio!I171+Agosto!I171+Septiembre!I171+'Octubre '!I171+Noviembre!I171+'Diciembre '!I171</f>
        <v>30</v>
      </c>
      <c r="J171" s="22">
        <f>+Enero!J171+Febrero!J171+'Marzo '!J171+'Abril '!J171+'Mayo '!J171+Junio!J171+Julio!J171+Agosto!J171+Septiembre!J171+'Octubre '!J171+Noviembre!J171+'Diciembre '!J171</f>
        <v>73</v>
      </c>
      <c r="K171" s="22">
        <f>+Enero!K171+Febrero!K171+'Marzo '!K171+'Abril '!K171+'Mayo '!K171+Junio!K171+Julio!K171+Agosto!K171+Septiembre!K171+'Octubre '!K171+Noviembre!K171+'Diciembre '!K171</f>
        <v>1024</v>
      </c>
      <c r="L171" s="22">
        <f>+Enero!L171+Febrero!L171+'Marzo '!L171+'Abril '!L171+'Mayo '!L171+Junio!L171+Julio!L171+Agosto!L171+Septiembre!L171+'Octubre '!L171+Noviembre!L171+'Diciembre '!L171</f>
        <v>88</v>
      </c>
      <c r="M171" s="22">
        <f>+Enero!M171+Febrero!M171+'Marzo '!M171+'Abril '!M171+'Mayo '!M171+Junio!M171+Julio!M171+Agosto!M171+Septiembre!M171+'Octubre '!M171+Noviembre!M171+'Diciembre '!M171</f>
        <v>89</v>
      </c>
      <c r="N171" s="22">
        <f>+Enero!N171+Febrero!N171+'Marzo '!N171+'Abril '!N171+'Mayo '!N171+Junio!N171+Julio!N171+Agosto!N171+Septiembre!N171+'Octubre '!N171+Noviembre!N171+'Diciembre '!N171</f>
        <v>332</v>
      </c>
      <c r="O171" s="22">
        <f>+Enero!O171+Febrero!O171+'Marzo '!O171+'Abril '!O171+'Mayo '!O171+Junio!O171+Julio!O171+Agosto!O171+Septiembre!O171+'Octubre '!O171+Noviembre!O171+'Diciembre '!O171</f>
        <v>978</v>
      </c>
      <c r="P171" s="22">
        <f>+Enero!P171+Febrero!P171+'Marzo '!P171+'Abril '!P171+'Mayo '!P171+Junio!P171+Julio!P171+Agosto!P171+Septiembre!P171+'Octubre '!P171+Noviembre!P171+'Diciembre '!P171</f>
        <v>31</v>
      </c>
      <c r="Q171" s="151" t="str">
        <f t="shared" si="53"/>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0"/>
        <v/>
      </c>
      <c r="BB171" s="30" t="str">
        <f t="shared" si="54"/>
        <v/>
      </c>
      <c r="BC171" s="218"/>
      <c r="BD171" s="218"/>
      <c r="BE171" s="31">
        <f t="shared" si="51"/>
        <v>0</v>
      </c>
      <c r="BF171" s="31">
        <f t="shared" si="52"/>
        <v>0</v>
      </c>
      <c r="BG171" s="15"/>
      <c r="BH171" s="2"/>
    </row>
    <row r="172" spans="1:60" ht="11.25" customHeight="1" x14ac:dyDescent="0.15">
      <c r="A172" s="575"/>
      <c r="B172" s="567" t="s">
        <v>183</v>
      </c>
      <c r="C172" s="567"/>
      <c r="D172" s="70">
        <f t="shared" si="55"/>
        <v>456</v>
      </c>
      <c r="E172" s="22">
        <f>+Enero!E172+Febrero!E172+'Marzo '!E172+'Abril '!E172+'Mayo '!E172+Junio!E172+Julio!E172+Agosto!E172+Septiembre!E172+'Octubre '!E172+Noviembre!E172+'Diciembre '!E172</f>
        <v>4</v>
      </c>
      <c r="F172" s="22">
        <f>+Enero!F172+Febrero!F172+'Marzo '!F172+'Abril '!F172+'Mayo '!F172+Junio!F172+Julio!F172+Agosto!F172+Septiembre!F172+'Octubre '!F172+Noviembre!F172+'Diciembre '!F172</f>
        <v>1</v>
      </c>
      <c r="G172" s="22">
        <f>+Enero!G172+Febrero!G172+'Marzo '!G172+'Abril '!G172+'Mayo '!G172+Junio!G172+Julio!G172+Agosto!G172+Septiembre!G172+'Octubre '!G172+Noviembre!G172+'Diciembre '!G172</f>
        <v>1</v>
      </c>
      <c r="H172" s="22">
        <f>+Enero!H172+Febrero!H172+'Marzo '!H172+'Abril '!H172+'Mayo '!H172+Junio!H172+Julio!H172+Agosto!H172+Septiembre!H172+'Octubre '!H172+Noviembre!H172+'Diciembre '!H172</f>
        <v>5</v>
      </c>
      <c r="I172" s="22">
        <f>+Enero!I172+Febrero!I172+'Marzo '!I172+'Abril '!I172+'Mayo '!I172+Junio!I172+Julio!I172+Agosto!I172+Septiembre!I172+'Octubre '!I172+Noviembre!I172+'Diciembre '!I172</f>
        <v>17</v>
      </c>
      <c r="J172" s="22">
        <f>+Enero!J172+Febrero!J172+'Marzo '!J172+'Abril '!J172+'Mayo '!J172+Junio!J172+Julio!J172+Agosto!J172+Septiembre!J172+'Octubre '!J172+Noviembre!J172+'Diciembre '!J172</f>
        <v>31</v>
      </c>
      <c r="K172" s="22">
        <f>+Enero!K172+Febrero!K172+'Marzo '!K172+'Abril '!K172+'Mayo '!K172+Junio!K172+Julio!K172+Agosto!K172+Septiembre!K172+'Octubre '!K172+Noviembre!K172+'Diciembre '!K172</f>
        <v>334</v>
      </c>
      <c r="L172" s="22">
        <f>+Enero!L172+Febrero!L172+'Marzo '!L172+'Abril '!L172+'Mayo '!L172+Junio!L172+Julio!L172+Agosto!L172+Septiembre!L172+'Octubre '!L172+Noviembre!L172+'Diciembre '!L172</f>
        <v>31</v>
      </c>
      <c r="M172" s="22">
        <f>+Enero!M172+Febrero!M172+'Marzo '!M172+'Abril '!M172+'Mayo '!M172+Junio!M172+Julio!M172+Agosto!M172+Septiembre!M172+'Octubre '!M172+Noviembre!M172+'Diciembre '!M172</f>
        <v>32</v>
      </c>
      <c r="N172" s="22">
        <f>+Enero!N172+Febrero!N172+'Marzo '!N172+'Abril '!N172+'Mayo '!N172+Junio!N172+Julio!N172+Agosto!N172+Septiembre!N172+'Octubre '!N172+Noviembre!N172+'Diciembre '!N172</f>
        <v>121</v>
      </c>
      <c r="O172" s="22">
        <f>+Enero!O172+Febrero!O172+'Marzo '!O172+'Abril '!O172+'Mayo '!O172+Junio!O172+Julio!O172+Agosto!O172+Septiembre!O172+'Octubre '!O172+Noviembre!O172+'Diciembre '!O172</f>
        <v>335</v>
      </c>
      <c r="P172" s="22">
        <f>+Enero!P172+Febrero!P172+'Marzo '!P172+'Abril '!P172+'Mayo '!P172+Junio!P172+Julio!P172+Agosto!P172+Septiembre!P172+'Octubre '!P172+Noviembre!P172+'Diciembre '!P172</f>
        <v>6</v>
      </c>
      <c r="Q172" s="151" t="str">
        <f t="shared" si="53"/>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0"/>
        <v/>
      </c>
      <c r="BB172" s="30" t="str">
        <f t="shared" si="54"/>
        <v/>
      </c>
      <c r="BC172" s="220"/>
      <c r="BD172" s="220"/>
      <c r="BE172" s="31">
        <f t="shared" si="51"/>
        <v>0</v>
      </c>
      <c r="BF172" s="31">
        <f t="shared" si="52"/>
        <v>0</v>
      </c>
      <c r="BG172" s="220"/>
      <c r="BH172" s="2"/>
    </row>
    <row r="173" spans="1:60" ht="11.25" customHeight="1" x14ac:dyDescent="0.15">
      <c r="A173" s="541"/>
      <c r="B173" s="579" t="s">
        <v>184</v>
      </c>
      <c r="C173" s="579"/>
      <c r="D173" s="219">
        <f t="shared" si="55"/>
        <v>357</v>
      </c>
      <c r="E173" s="22">
        <f>+Enero!E173+Febrero!E173+'Marzo '!E173+'Abril '!E173+'Mayo '!E173+Junio!E173+Julio!E173+Agosto!E173+Septiembre!E173+'Octubre '!E173+Noviembre!E173+'Diciembre '!E173</f>
        <v>3</v>
      </c>
      <c r="F173" s="22">
        <f>+Enero!F173+Febrero!F173+'Marzo '!F173+'Abril '!F173+'Mayo '!F173+Junio!F173+Julio!F173+Agosto!F173+Septiembre!F173+'Octubre '!F173+Noviembre!F173+'Diciembre '!F173</f>
        <v>1</v>
      </c>
      <c r="G173" s="22">
        <f>+Enero!G173+Febrero!G173+'Marzo '!G173+'Abril '!G173+'Mayo '!G173+Junio!G173+Julio!G173+Agosto!G173+Septiembre!G173+'Octubre '!G173+Noviembre!G173+'Diciembre '!G173</f>
        <v>0</v>
      </c>
      <c r="H173" s="22">
        <f>+Enero!H173+Febrero!H173+'Marzo '!H173+'Abril '!H173+'Mayo '!H173+Junio!H173+Julio!H173+Agosto!H173+Septiembre!H173+'Octubre '!H173+Noviembre!H173+'Diciembre '!H173</f>
        <v>3</v>
      </c>
      <c r="I173" s="22">
        <f>+Enero!I173+Febrero!I173+'Marzo '!I173+'Abril '!I173+'Mayo '!I173+Junio!I173+Julio!I173+Agosto!I173+Septiembre!I173+'Octubre '!I173+Noviembre!I173+'Diciembre '!I173</f>
        <v>11</v>
      </c>
      <c r="J173" s="22">
        <f>+Enero!J173+Febrero!J173+'Marzo '!J173+'Abril '!J173+'Mayo '!J173+Junio!J173+Julio!J173+Agosto!J173+Septiembre!J173+'Octubre '!J173+Noviembre!J173+'Diciembre '!J173</f>
        <v>22</v>
      </c>
      <c r="K173" s="22">
        <f>+Enero!K173+Febrero!K173+'Marzo '!K173+'Abril '!K173+'Mayo '!K173+Junio!K173+Julio!K173+Agosto!K173+Septiembre!K173+'Octubre '!K173+Noviembre!K173+'Diciembre '!K173</f>
        <v>260</v>
      </c>
      <c r="L173" s="22">
        <f>+Enero!L173+Febrero!L173+'Marzo '!L173+'Abril '!L173+'Mayo '!L173+Junio!L173+Julio!L173+Agosto!L173+Septiembre!L173+'Octubre '!L173+Noviembre!L173+'Diciembre '!L173</f>
        <v>40</v>
      </c>
      <c r="M173" s="22">
        <f>+Enero!M173+Febrero!M173+'Marzo '!M173+'Abril '!M173+'Mayo '!M173+Junio!M173+Julio!M173+Agosto!M173+Septiembre!M173+'Octubre '!M173+Noviembre!M173+'Diciembre '!M173</f>
        <v>17</v>
      </c>
      <c r="N173" s="22">
        <f>+Enero!N173+Febrero!N173+'Marzo '!N173+'Abril '!N173+'Mayo '!N173+Junio!N173+Julio!N173+Agosto!N173+Septiembre!N173+'Octubre '!N173+Noviembre!N173+'Diciembre '!N173</f>
        <v>95</v>
      </c>
      <c r="O173" s="22">
        <f>+Enero!O173+Febrero!O173+'Marzo '!O173+'Abril '!O173+'Mayo '!O173+Junio!O173+Julio!O173+Agosto!O173+Septiembre!O173+'Octubre '!O173+Noviembre!O173+'Diciembre '!O173</f>
        <v>262</v>
      </c>
      <c r="P173" s="22">
        <f>+Enero!P173+Febrero!P173+'Marzo '!P173+'Abril '!P173+'Mayo '!P173+Junio!P173+Julio!P173+Agosto!P173+Septiembre!P173+'Octubre '!P173+Noviembre!P173+'Diciembre '!P173</f>
        <v>8</v>
      </c>
      <c r="Q173" s="151" t="str">
        <f t="shared" si="53"/>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0"/>
        <v/>
      </c>
      <c r="BB173" s="30" t="str">
        <f t="shared" si="54"/>
        <v/>
      </c>
      <c r="BC173" s="220"/>
      <c r="BD173" s="220"/>
      <c r="BE173" s="31">
        <f t="shared" si="51"/>
        <v>0</v>
      </c>
      <c r="BF173" s="31">
        <f t="shared" si="52"/>
        <v>0</v>
      </c>
      <c r="BG173" s="220"/>
      <c r="BH173" s="2"/>
    </row>
    <row r="174" spans="1:60" ht="11.25" customHeight="1" x14ac:dyDescent="0.15">
      <c r="A174" s="540" t="s">
        <v>188</v>
      </c>
      <c r="B174" s="580" t="s">
        <v>181</v>
      </c>
      <c r="C174" s="580"/>
      <c r="D174" s="68">
        <f>+SUM(H174:M174)</f>
        <v>17</v>
      </c>
      <c r="E174" s="22">
        <f>+Enero!E174+Febrero!E174+'Marzo '!E174+'Abril '!E174+'Mayo '!E174+Junio!E174+Julio!E174+Agosto!E174+Septiembre!E174+'Octubre '!E174+Noviembre!E174+'Diciembre '!E174</f>
        <v>0</v>
      </c>
      <c r="F174" s="22">
        <f>+Enero!F174+Febrero!F174+'Marzo '!F174+'Abril '!F174+'Mayo '!F174+Junio!F174+Julio!F174+Agosto!F174+Septiembre!F174+'Octubre '!F174+Noviembre!F174+'Diciembre '!F174</f>
        <v>0</v>
      </c>
      <c r="G174" s="22">
        <f>+Enero!G174+Febrero!G174+'Marzo '!G174+'Abril '!G174+'Mayo '!G174+Junio!G174+Julio!G174+Agosto!G174+Septiembre!G174+'Octubre '!G174+Noviembre!G174+'Diciembre '!G174</f>
        <v>0</v>
      </c>
      <c r="H174" s="22">
        <f>+Enero!H174+Febrero!H174+'Marzo '!H174+'Abril '!H174+'Mayo '!H174+Junio!H174+Julio!H174+Agosto!H174+Septiembre!H174+'Octubre '!H174+Noviembre!H174+'Diciembre '!H174</f>
        <v>0</v>
      </c>
      <c r="I174" s="22">
        <f>+Enero!I174+Febrero!I174+'Marzo '!I174+'Abril '!I174+'Mayo '!I174+Junio!I174+Julio!I174+Agosto!I174+Septiembre!I174+'Octubre '!I174+Noviembre!I174+'Diciembre '!I174</f>
        <v>1</v>
      </c>
      <c r="J174" s="22">
        <f>+Enero!J174+Febrero!J174+'Marzo '!J174+'Abril '!J174+'Mayo '!J174+Junio!J174+Julio!J174+Agosto!J174+Septiembre!J174+'Octubre '!J174+Noviembre!J174+'Diciembre '!J174</f>
        <v>0</v>
      </c>
      <c r="K174" s="22">
        <f>+Enero!K174+Febrero!K174+'Marzo '!K174+'Abril '!K174+'Mayo '!K174+Junio!K174+Julio!K174+Agosto!K174+Septiembre!K174+'Octubre '!K174+Noviembre!K174+'Diciembre '!K174</f>
        <v>4</v>
      </c>
      <c r="L174" s="22">
        <f>+Enero!L174+Febrero!L174+'Marzo '!L174+'Abril '!L174+'Mayo '!L174+Junio!L174+Julio!L174+Agosto!L174+Septiembre!L174+'Octubre '!L174+Noviembre!L174+'Diciembre '!L174</f>
        <v>4</v>
      </c>
      <c r="M174" s="22">
        <f>+Enero!M174+Febrero!M174+'Marzo '!M174+'Abril '!M174+'Mayo '!M174+Junio!M174+Julio!M174+Agosto!M174+Septiembre!M174+'Octubre '!M174+Noviembre!M174+'Diciembre '!M174</f>
        <v>8</v>
      </c>
      <c r="N174" s="22">
        <f>+Enero!N174+Febrero!N174+'Marzo '!N174+'Abril '!N174+'Mayo '!N174+Junio!N174+Julio!N174+Agosto!N174+Septiembre!N174+'Octubre '!N174+Noviembre!N174+'Diciembre '!N174</f>
        <v>2</v>
      </c>
      <c r="O174" s="22">
        <f>+Enero!O174+Febrero!O174+'Marzo '!O174+'Abril '!O174+'Mayo '!O174+Junio!O174+Julio!O174+Agosto!O174+Septiembre!O174+'Octubre '!O174+Noviembre!O174+'Diciembre '!O174</f>
        <v>15</v>
      </c>
      <c r="P174" s="22">
        <f>+Enero!P174+Febrero!P174+'Marzo '!P174+'Abril '!P174+'Mayo '!P174+Junio!P174+Julio!P174+Agosto!P174+Septiembre!P174+'Octubre '!P174+Noviembre!P174+'Diciembre '!P174</f>
        <v>0</v>
      </c>
      <c r="Q174" s="151" t="str">
        <f t="shared" si="53"/>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0"/>
        <v/>
      </c>
      <c r="BB174" s="30" t="str">
        <f t="shared" si="54"/>
        <v/>
      </c>
      <c r="BC174" s="220"/>
      <c r="BD174" s="220"/>
      <c r="BE174" s="31">
        <f t="shared" si="51"/>
        <v>0</v>
      </c>
      <c r="BF174" s="31">
        <f t="shared" si="52"/>
        <v>0</v>
      </c>
      <c r="BG174" s="220"/>
      <c r="BH174" s="2"/>
    </row>
    <row r="175" spans="1:60" ht="11.25" customHeight="1" x14ac:dyDescent="0.15">
      <c r="A175" s="575"/>
      <c r="B175" s="567" t="s">
        <v>182</v>
      </c>
      <c r="C175" s="567"/>
      <c r="D175" s="70">
        <f t="shared" ref="D175:D181" si="56">+SUM(H175:M175)</f>
        <v>72</v>
      </c>
      <c r="E175" s="22">
        <f>+Enero!E175+Febrero!E175+'Marzo '!E175+'Abril '!E175+'Mayo '!E175+Junio!E175+Julio!E175+Agosto!E175+Septiembre!E175+'Octubre '!E175+Noviembre!E175+'Diciembre '!E175</f>
        <v>0</v>
      </c>
      <c r="F175" s="22">
        <f>+Enero!F175+Febrero!F175+'Marzo '!F175+'Abril '!F175+'Mayo '!F175+Junio!F175+Julio!F175+Agosto!F175+Septiembre!F175+'Octubre '!F175+Noviembre!F175+'Diciembre '!F175</f>
        <v>0</v>
      </c>
      <c r="G175" s="22">
        <f>+Enero!G175+Febrero!G175+'Marzo '!G175+'Abril '!G175+'Mayo '!G175+Junio!G175+Julio!G175+Agosto!G175+Septiembre!G175+'Octubre '!G175+Noviembre!G175+'Diciembre '!G175</f>
        <v>0</v>
      </c>
      <c r="H175" s="22">
        <f>+Enero!H175+Febrero!H175+'Marzo '!H175+'Abril '!H175+'Mayo '!H175+Junio!H175+Julio!H175+Agosto!H175+Septiembre!H175+'Octubre '!H175+Noviembre!H175+'Diciembre '!H175</f>
        <v>0</v>
      </c>
      <c r="I175" s="22">
        <f>+Enero!I175+Febrero!I175+'Marzo '!I175+'Abril '!I175+'Mayo '!I175+Junio!I175+Julio!I175+Agosto!I175+Septiembre!I175+'Octubre '!I175+Noviembre!I175+'Diciembre '!I175</f>
        <v>0</v>
      </c>
      <c r="J175" s="22">
        <f>+Enero!J175+Febrero!J175+'Marzo '!J175+'Abril '!J175+'Mayo '!J175+Junio!J175+Julio!J175+Agosto!J175+Septiembre!J175+'Octubre '!J175+Noviembre!J175+'Diciembre '!J175</f>
        <v>1</v>
      </c>
      <c r="K175" s="22">
        <f>+Enero!K175+Febrero!K175+'Marzo '!K175+'Abril '!K175+'Mayo '!K175+Junio!K175+Julio!K175+Agosto!K175+Septiembre!K175+'Octubre '!K175+Noviembre!K175+'Diciembre '!K175</f>
        <v>21</v>
      </c>
      <c r="L175" s="22">
        <f>+Enero!L175+Febrero!L175+'Marzo '!L175+'Abril '!L175+'Mayo '!L175+Junio!L175+Julio!L175+Agosto!L175+Septiembre!L175+'Octubre '!L175+Noviembre!L175+'Diciembre '!L175</f>
        <v>44</v>
      </c>
      <c r="M175" s="22">
        <f>+Enero!M175+Febrero!M175+'Marzo '!M175+'Abril '!M175+'Mayo '!M175+Junio!M175+Julio!M175+Agosto!M175+Septiembre!M175+'Octubre '!M175+Noviembre!M175+'Diciembre '!M175</f>
        <v>6</v>
      </c>
      <c r="N175" s="22">
        <f>+Enero!N175+Febrero!N175+'Marzo '!N175+'Abril '!N175+'Mayo '!N175+Junio!N175+Julio!N175+Agosto!N175+Septiembre!N175+'Octubre '!N175+Noviembre!N175+'Diciembre '!N175</f>
        <v>20</v>
      </c>
      <c r="O175" s="22">
        <f>+Enero!O175+Febrero!O175+'Marzo '!O175+'Abril '!O175+'Mayo '!O175+Junio!O175+Julio!O175+Agosto!O175+Septiembre!O175+'Octubre '!O175+Noviembre!O175+'Diciembre '!O175</f>
        <v>52</v>
      </c>
      <c r="P175" s="22">
        <f>+Enero!P175+Febrero!P175+'Marzo '!P175+'Abril '!P175+'Mayo '!P175+Junio!P175+Julio!P175+Agosto!P175+Septiembre!P175+'Octubre '!P175+Noviembre!P175+'Diciembre '!P175</f>
        <v>0</v>
      </c>
      <c r="Q175" s="151" t="str">
        <f t="shared" si="53"/>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0"/>
        <v/>
      </c>
      <c r="BB175" s="30" t="str">
        <f t="shared" si="54"/>
        <v/>
      </c>
      <c r="BC175" s="220"/>
      <c r="BD175" s="220"/>
      <c r="BE175" s="31">
        <f t="shared" si="51"/>
        <v>0</v>
      </c>
      <c r="BF175" s="31">
        <f t="shared" si="52"/>
        <v>0</v>
      </c>
      <c r="BG175" s="220"/>
      <c r="BH175" s="2"/>
    </row>
    <row r="176" spans="1:60" ht="11.25" customHeight="1" x14ac:dyDescent="0.15">
      <c r="A176" s="575"/>
      <c r="B176" s="567" t="s">
        <v>183</v>
      </c>
      <c r="C176" s="567"/>
      <c r="D176" s="70">
        <f t="shared" si="56"/>
        <v>18</v>
      </c>
      <c r="E176" s="22">
        <f>+Enero!E176+Febrero!E176+'Marzo '!E176+'Abril '!E176+'Mayo '!E176+Junio!E176+Julio!E176+Agosto!E176+Septiembre!E176+'Octubre '!E176+Noviembre!E176+'Diciembre '!E176</f>
        <v>0</v>
      </c>
      <c r="F176" s="22">
        <f>+Enero!F176+Febrero!F176+'Marzo '!F176+'Abril '!F176+'Mayo '!F176+Junio!F176+Julio!F176+Agosto!F176+Septiembre!F176+'Octubre '!F176+Noviembre!F176+'Diciembre '!F176</f>
        <v>0</v>
      </c>
      <c r="G176" s="22">
        <f>+Enero!G176+Febrero!G176+'Marzo '!G176+'Abril '!G176+'Mayo '!G176+Junio!G176+Julio!G176+Agosto!G176+Septiembre!G176+'Octubre '!G176+Noviembre!G176+'Diciembre '!G176</f>
        <v>0</v>
      </c>
      <c r="H176" s="22">
        <f>+Enero!H176+Febrero!H176+'Marzo '!H176+'Abril '!H176+'Mayo '!H176+Junio!H176+Julio!H176+Agosto!H176+Septiembre!H176+'Octubre '!H176+Noviembre!H176+'Diciembre '!H176</f>
        <v>0</v>
      </c>
      <c r="I176" s="22">
        <f>+Enero!I176+Febrero!I176+'Marzo '!I176+'Abril '!I176+'Mayo '!I176+Junio!I176+Julio!I176+Agosto!I176+Septiembre!I176+'Octubre '!I176+Noviembre!I176+'Diciembre '!I176</f>
        <v>1</v>
      </c>
      <c r="J176" s="22">
        <f>+Enero!J176+Febrero!J176+'Marzo '!J176+'Abril '!J176+'Mayo '!J176+Junio!J176+Julio!J176+Agosto!J176+Septiembre!J176+'Octubre '!J176+Noviembre!J176+'Diciembre '!J176</f>
        <v>0</v>
      </c>
      <c r="K176" s="22">
        <f>+Enero!K176+Febrero!K176+'Marzo '!K176+'Abril '!K176+'Mayo '!K176+Junio!K176+Julio!K176+Agosto!K176+Septiembre!K176+'Octubre '!K176+Noviembre!K176+'Diciembre '!K176</f>
        <v>4</v>
      </c>
      <c r="L176" s="22">
        <f>+Enero!L176+Febrero!L176+'Marzo '!L176+'Abril '!L176+'Mayo '!L176+Junio!L176+Julio!L176+Agosto!L176+Septiembre!L176+'Octubre '!L176+Noviembre!L176+'Diciembre '!L176</f>
        <v>4</v>
      </c>
      <c r="M176" s="22">
        <f>+Enero!M176+Febrero!M176+'Marzo '!M176+'Abril '!M176+'Mayo '!M176+Junio!M176+Julio!M176+Agosto!M176+Septiembre!M176+'Octubre '!M176+Noviembre!M176+'Diciembre '!M176</f>
        <v>9</v>
      </c>
      <c r="N176" s="22">
        <f>+Enero!N176+Febrero!N176+'Marzo '!N176+'Abril '!N176+'Mayo '!N176+Junio!N176+Julio!N176+Agosto!N176+Septiembre!N176+'Octubre '!N176+Noviembre!N176+'Diciembre '!N176</f>
        <v>2</v>
      </c>
      <c r="O176" s="22">
        <f>+Enero!O176+Febrero!O176+'Marzo '!O176+'Abril '!O176+'Mayo '!O176+Junio!O176+Julio!O176+Agosto!O176+Septiembre!O176+'Octubre '!O176+Noviembre!O176+'Diciembre '!O176</f>
        <v>16</v>
      </c>
      <c r="P176" s="22">
        <f>+Enero!P176+Febrero!P176+'Marzo '!P176+'Abril '!P176+'Mayo '!P176+Junio!P176+Julio!P176+Agosto!P176+Septiembre!P176+'Octubre '!P176+Noviembre!P176+'Diciembre '!P176</f>
        <v>0</v>
      </c>
      <c r="Q176" s="151" t="str">
        <f t="shared" si="53"/>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0"/>
        <v/>
      </c>
      <c r="BB176" s="30" t="str">
        <f t="shared" si="54"/>
        <v/>
      </c>
      <c r="BC176" s="220"/>
      <c r="BD176" s="220"/>
      <c r="BE176" s="31">
        <f t="shared" si="51"/>
        <v>0</v>
      </c>
      <c r="BF176" s="31">
        <f t="shared" si="52"/>
        <v>0</v>
      </c>
      <c r="BG176" s="220"/>
      <c r="BH176" s="2"/>
    </row>
    <row r="177" spans="1:60" ht="11.25" customHeight="1" x14ac:dyDescent="0.15">
      <c r="A177" s="541"/>
      <c r="B177" s="568" t="s">
        <v>184</v>
      </c>
      <c r="C177" s="568"/>
      <c r="D177" s="159">
        <f t="shared" si="56"/>
        <v>17</v>
      </c>
      <c r="E177" s="22">
        <f>+Enero!E177+Febrero!E177+'Marzo '!E177+'Abril '!E177+'Mayo '!E177+Junio!E177+Julio!E177+Agosto!E177+Septiembre!E177+'Octubre '!E177+Noviembre!E177+'Diciembre '!E177</f>
        <v>0</v>
      </c>
      <c r="F177" s="22">
        <f>+Enero!F177+Febrero!F177+'Marzo '!F177+'Abril '!F177+'Mayo '!F177+Junio!F177+Julio!F177+Agosto!F177+Septiembre!F177+'Octubre '!F177+Noviembre!F177+'Diciembre '!F177</f>
        <v>0</v>
      </c>
      <c r="G177" s="22">
        <f>+Enero!G177+Febrero!G177+'Marzo '!G177+'Abril '!G177+'Mayo '!G177+Junio!G177+Julio!G177+Agosto!G177+Septiembre!G177+'Octubre '!G177+Noviembre!G177+'Diciembre '!G177</f>
        <v>0</v>
      </c>
      <c r="H177" s="22">
        <f>+Enero!H177+Febrero!H177+'Marzo '!H177+'Abril '!H177+'Mayo '!H177+Junio!H177+Julio!H177+Agosto!H177+Septiembre!H177+'Octubre '!H177+Noviembre!H177+'Diciembre '!H177</f>
        <v>0</v>
      </c>
      <c r="I177" s="22">
        <f>+Enero!I177+Febrero!I177+'Marzo '!I177+'Abril '!I177+'Mayo '!I177+Junio!I177+Julio!I177+Agosto!I177+Septiembre!I177+'Octubre '!I177+Noviembre!I177+'Diciembre '!I177</f>
        <v>0</v>
      </c>
      <c r="J177" s="22">
        <f>+Enero!J177+Febrero!J177+'Marzo '!J177+'Abril '!J177+'Mayo '!J177+Junio!J177+Julio!J177+Agosto!J177+Septiembre!J177+'Octubre '!J177+Noviembre!J177+'Diciembre '!J177</f>
        <v>0</v>
      </c>
      <c r="K177" s="22">
        <f>+Enero!K177+Febrero!K177+'Marzo '!K177+'Abril '!K177+'Mayo '!K177+Junio!K177+Julio!K177+Agosto!K177+Septiembre!K177+'Octubre '!K177+Noviembre!K177+'Diciembre '!K177</f>
        <v>2</v>
      </c>
      <c r="L177" s="22">
        <f>+Enero!L177+Febrero!L177+'Marzo '!L177+'Abril '!L177+'Mayo '!L177+Junio!L177+Julio!L177+Agosto!L177+Septiembre!L177+'Octubre '!L177+Noviembre!L177+'Diciembre '!L177</f>
        <v>9</v>
      </c>
      <c r="M177" s="22">
        <f>+Enero!M177+Febrero!M177+'Marzo '!M177+'Abril '!M177+'Mayo '!M177+Junio!M177+Julio!M177+Agosto!M177+Septiembre!M177+'Octubre '!M177+Noviembre!M177+'Diciembre '!M177</f>
        <v>6</v>
      </c>
      <c r="N177" s="22">
        <f>+Enero!N177+Febrero!N177+'Marzo '!N177+'Abril '!N177+'Mayo '!N177+Junio!N177+Julio!N177+Agosto!N177+Septiembre!N177+'Octubre '!N177+Noviembre!N177+'Diciembre '!N177</f>
        <v>4</v>
      </c>
      <c r="O177" s="22">
        <f>+Enero!O177+Febrero!O177+'Marzo '!O177+'Abril '!O177+'Mayo '!O177+Junio!O177+Julio!O177+Agosto!O177+Septiembre!O177+'Octubre '!O177+Noviembre!O177+'Diciembre '!O177</f>
        <v>13</v>
      </c>
      <c r="P177" s="22">
        <f>+Enero!P177+Febrero!P177+'Marzo '!P177+'Abril '!P177+'Mayo '!P177+Junio!P177+Julio!P177+Agosto!P177+Septiembre!P177+'Octubre '!P177+Noviembre!P177+'Diciembre '!P177</f>
        <v>0</v>
      </c>
      <c r="Q177" s="151" t="str">
        <f t="shared" si="53"/>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0"/>
        <v/>
      </c>
      <c r="BB177" s="30" t="str">
        <f t="shared" si="54"/>
        <v/>
      </c>
      <c r="BC177" s="220"/>
      <c r="BD177" s="220"/>
      <c r="BE177" s="31">
        <f t="shared" si="51"/>
        <v>0</v>
      </c>
      <c r="BF177" s="31">
        <f t="shared" si="52"/>
        <v>0</v>
      </c>
      <c r="BG177" s="220"/>
      <c r="BH177" s="2"/>
    </row>
    <row r="178" spans="1:60" ht="11.25" customHeight="1" x14ac:dyDescent="0.15">
      <c r="A178" s="540" t="s">
        <v>189</v>
      </c>
      <c r="B178" s="576" t="s">
        <v>181</v>
      </c>
      <c r="C178" s="576"/>
      <c r="D178" s="158">
        <f t="shared" si="56"/>
        <v>181</v>
      </c>
      <c r="E178" s="22">
        <f>+Enero!E178+Febrero!E178+'Marzo '!E178+'Abril '!E178+'Mayo '!E178+Junio!E178+Julio!E178+Agosto!E178+Septiembre!E178+'Octubre '!E178+Noviembre!E178+'Diciembre '!E178</f>
        <v>0</v>
      </c>
      <c r="F178" s="22">
        <f>+Enero!F178+Febrero!F178+'Marzo '!F178+'Abril '!F178+'Mayo '!F178+Junio!F178+Julio!F178+Agosto!F178+Septiembre!F178+'Octubre '!F178+Noviembre!F178+'Diciembre '!F178</f>
        <v>0</v>
      </c>
      <c r="G178" s="22">
        <f>+Enero!G178+Febrero!G178+'Marzo '!G178+'Abril '!G178+'Mayo '!G178+Junio!G178+Julio!G178+Agosto!G178+Septiembre!G178+'Octubre '!G178+Noviembre!G178+'Diciembre '!G178</f>
        <v>0</v>
      </c>
      <c r="H178" s="22">
        <f>+Enero!H178+Febrero!H178+'Marzo '!H178+'Abril '!H178+'Mayo '!H178+Junio!H178+Julio!H178+Agosto!H178+Septiembre!H178+'Octubre '!H178+Noviembre!H178+'Diciembre '!H178</f>
        <v>0</v>
      </c>
      <c r="I178" s="22">
        <f>+Enero!I178+Febrero!I178+'Marzo '!I178+'Abril '!I178+'Mayo '!I178+Junio!I178+Julio!I178+Agosto!I178+Septiembre!I178+'Octubre '!I178+Noviembre!I178+'Diciembre '!I178</f>
        <v>0</v>
      </c>
      <c r="J178" s="22">
        <f>+Enero!J178+Febrero!J178+'Marzo '!J178+'Abril '!J178+'Mayo '!J178+Junio!J178+Julio!J178+Agosto!J178+Septiembre!J178+'Octubre '!J178+Noviembre!J178+'Diciembre '!J178</f>
        <v>0</v>
      </c>
      <c r="K178" s="22">
        <f>+Enero!K178+Febrero!K178+'Marzo '!K178+'Abril '!K178+'Mayo '!K178+Junio!K178+Julio!K178+Agosto!K178+Septiembre!K178+'Octubre '!K178+Noviembre!K178+'Diciembre '!K178</f>
        <v>49</v>
      </c>
      <c r="L178" s="22">
        <f>+Enero!L178+Febrero!L178+'Marzo '!L178+'Abril '!L178+'Mayo '!L178+Junio!L178+Julio!L178+Agosto!L178+Septiembre!L178+'Octubre '!L178+Noviembre!L178+'Diciembre '!L178</f>
        <v>75</v>
      </c>
      <c r="M178" s="22">
        <f>+Enero!M178+Febrero!M178+'Marzo '!M178+'Abril '!M178+'Mayo '!M178+Junio!M178+Julio!M178+Agosto!M178+Septiembre!M178+'Octubre '!M178+Noviembre!M178+'Diciembre '!M178</f>
        <v>57</v>
      </c>
      <c r="N178" s="22">
        <f>+Enero!N178+Febrero!N178+'Marzo '!N178+'Abril '!N178+'Mayo '!N178+Junio!N178+Julio!N178+Agosto!N178+Septiembre!N178+'Octubre '!N178+Noviembre!N178+'Diciembre '!N178</f>
        <v>37</v>
      </c>
      <c r="O178" s="22">
        <f>+Enero!O178+Febrero!O178+'Marzo '!O178+'Abril '!O178+'Mayo '!O178+Junio!O178+Julio!O178+Agosto!O178+Septiembre!O178+'Octubre '!O178+Noviembre!O178+'Diciembre '!O178</f>
        <v>144</v>
      </c>
      <c r="P178" s="22">
        <f>+Enero!P178+Febrero!P178+'Marzo '!P178+'Abril '!P178+'Mayo '!P178+Junio!P178+Julio!P178+Agosto!P178+Septiembre!P178+'Octubre '!P178+Noviembre!P178+'Diciembre '!P178</f>
        <v>0</v>
      </c>
      <c r="Q178" s="151" t="str">
        <f t="shared" si="53"/>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0"/>
        <v/>
      </c>
      <c r="BB178" s="30" t="str">
        <f t="shared" si="54"/>
        <v/>
      </c>
      <c r="BC178" s="220"/>
      <c r="BD178" s="220"/>
      <c r="BE178" s="31">
        <f t="shared" si="51"/>
        <v>0</v>
      </c>
      <c r="BF178" s="31">
        <f t="shared" si="52"/>
        <v>0</v>
      </c>
      <c r="BG178" s="220"/>
      <c r="BH178" s="2"/>
    </row>
    <row r="179" spans="1:60" ht="11.25" customHeight="1" x14ac:dyDescent="0.15">
      <c r="A179" s="575"/>
      <c r="B179" s="567" t="s">
        <v>182</v>
      </c>
      <c r="C179" s="567"/>
      <c r="D179" s="70">
        <f t="shared" si="56"/>
        <v>601</v>
      </c>
      <c r="E179" s="22">
        <f>+Enero!E179+Febrero!E179+'Marzo '!E179+'Abril '!E179+'Mayo '!E179+Junio!E179+Julio!E179+Agosto!E179+Septiembre!E179+'Octubre '!E179+Noviembre!E179+'Diciembre '!E179</f>
        <v>0</v>
      </c>
      <c r="F179" s="22">
        <f>+Enero!F179+Febrero!F179+'Marzo '!F179+'Abril '!F179+'Mayo '!F179+Junio!F179+Julio!F179+Agosto!F179+Septiembre!F179+'Octubre '!F179+Noviembre!F179+'Diciembre '!F179</f>
        <v>0</v>
      </c>
      <c r="G179" s="22">
        <f>+Enero!G179+Febrero!G179+'Marzo '!G179+'Abril '!G179+'Mayo '!G179+Junio!G179+Julio!G179+Agosto!G179+Septiembre!G179+'Octubre '!G179+Noviembre!G179+'Diciembre '!G179</f>
        <v>0</v>
      </c>
      <c r="H179" s="22">
        <f>+Enero!H179+Febrero!H179+'Marzo '!H179+'Abril '!H179+'Mayo '!H179+Junio!H179+Julio!H179+Agosto!H179+Septiembre!H179+'Octubre '!H179+Noviembre!H179+'Diciembre '!H179</f>
        <v>0</v>
      </c>
      <c r="I179" s="22">
        <f>+Enero!I179+Febrero!I179+'Marzo '!I179+'Abril '!I179+'Mayo '!I179+Junio!I179+Julio!I179+Agosto!I179+Septiembre!I179+'Octubre '!I179+Noviembre!I179+'Diciembre '!I179</f>
        <v>0</v>
      </c>
      <c r="J179" s="22">
        <f>+Enero!J179+Febrero!J179+'Marzo '!J179+'Abril '!J179+'Mayo '!J179+Junio!J179+Julio!J179+Agosto!J179+Septiembre!J179+'Octubre '!J179+Noviembre!J179+'Diciembre '!J179</f>
        <v>1</v>
      </c>
      <c r="K179" s="22">
        <f>+Enero!K179+Febrero!K179+'Marzo '!K179+'Abril '!K179+'Mayo '!K179+Junio!K179+Julio!K179+Agosto!K179+Septiembre!K179+'Octubre '!K179+Noviembre!K179+'Diciembre '!K179</f>
        <v>272</v>
      </c>
      <c r="L179" s="22">
        <f>+Enero!L179+Febrero!L179+'Marzo '!L179+'Abril '!L179+'Mayo '!L179+Junio!L179+Julio!L179+Agosto!L179+Septiembre!L179+'Octubre '!L179+Noviembre!L179+'Diciembre '!L179</f>
        <v>272</v>
      </c>
      <c r="M179" s="22">
        <f>+Enero!M179+Febrero!M179+'Marzo '!M179+'Abril '!M179+'Mayo '!M179+Junio!M179+Julio!M179+Agosto!M179+Septiembre!M179+'Octubre '!M179+Noviembre!M179+'Diciembre '!M179</f>
        <v>56</v>
      </c>
      <c r="N179" s="22">
        <f>+Enero!N179+Febrero!N179+'Marzo '!N179+'Abril '!N179+'Mayo '!N179+Junio!N179+Julio!N179+Agosto!N179+Septiembre!N179+'Octubre '!N179+Noviembre!N179+'Diciembre '!N179</f>
        <v>132</v>
      </c>
      <c r="O179" s="22">
        <f>+Enero!O179+Febrero!O179+'Marzo '!O179+'Abril '!O179+'Mayo '!O179+Junio!O179+Julio!O179+Agosto!O179+Septiembre!O179+'Octubre '!O179+Noviembre!O179+'Diciembre '!O179</f>
        <v>469</v>
      </c>
      <c r="P179" s="22">
        <f>+Enero!P179+Febrero!P179+'Marzo '!P179+'Abril '!P179+'Mayo '!P179+Junio!P179+Julio!P179+Agosto!P179+Septiembre!P179+'Octubre '!P179+Noviembre!P179+'Diciembre '!P179</f>
        <v>0</v>
      </c>
      <c r="Q179" s="151" t="str">
        <f t="shared" si="53"/>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0"/>
        <v/>
      </c>
      <c r="BB179" s="30" t="str">
        <f t="shared" si="54"/>
        <v/>
      </c>
      <c r="BC179" s="220"/>
      <c r="BD179" s="220"/>
      <c r="BE179" s="31">
        <f t="shared" si="51"/>
        <v>0</v>
      </c>
      <c r="BF179" s="31">
        <f t="shared" si="52"/>
        <v>0</v>
      </c>
      <c r="BG179" s="220"/>
      <c r="BH179" s="2"/>
    </row>
    <row r="180" spans="1:60" ht="11.25" customHeight="1" x14ac:dyDescent="0.15">
      <c r="A180" s="575"/>
      <c r="B180" s="567" t="s">
        <v>183</v>
      </c>
      <c r="C180" s="567"/>
      <c r="D180" s="70">
        <f t="shared" si="56"/>
        <v>167</v>
      </c>
      <c r="E180" s="22">
        <f>+Enero!E180+Febrero!E180+'Marzo '!E180+'Abril '!E180+'Mayo '!E180+Junio!E180+Julio!E180+Agosto!E180+Septiembre!E180+'Octubre '!E180+Noviembre!E180+'Diciembre '!E180</f>
        <v>0</v>
      </c>
      <c r="F180" s="22">
        <f>+Enero!F180+Febrero!F180+'Marzo '!F180+'Abril '!F180+'Mayo '!F180+Junio!F180+Julio!F180+Agosto!F180+Septiembre!F180+'Octubre '!F180+Noviembre!F180+'Diciembre '!F180</f>
        <v>0</v>
      </c>
      <c r="G180" s="22">
        <f>+Enero!G180+Febrero!G180+'Marzo '!G180+'Abril '!G180+'Mayo '!G180+Junio!G180+Julio!G180+Agosto!G180+Septiembre!G180+'Octubre '!G180+Noviembre!G180+'Diciembre '!G180</f>
        <v>0</v>
      </c>
      <c r="H180" s="22">
        <f>+Enero!H180+Febrero!H180+'Marzo '!H180+'Abril '!H180+'Mayo '!H180+Junio!H180+Julio!H180+Agosto!H180+Septiembre!H180+'Octubre '!H180+Noviembre!H180+'Diciembre '!H180</f>
        <v>0</v>
      </c>
      <c r="I180" s="22">
        <f>+Enero!I180+Febrero!I180+'Marzo '!I180+'Abril '!I180+'Mayo '!I180+Junio!I180+Julio!I180+Agosto!I180+Septiembre!I180+'Octubre '!I180+Noviembre!I180+'Diciembre '!I180</f>
        <v>0</v>
      </c>
      <c r="J180" s="22">
        <f>+Enero!J180+Febrero!J180+'Marzo '!J180+'Abril '!J180+'Mayo '!J180+Junio!J180+Julio!J180+Agosto!J180+Septiembre!J180+'Octubre '!J180+Noviembre!J180+'Diciembre '!J180</f>
        <v>0</v>
      </c>
      <c r="K180" s="22">
        <f>+Enero!K180+Febrero!K180+'Marzo '!K180+'Abril '!K180+'Mayo '!K180+Junio!K180+Julio!K180+Agosto!K180+Septiembre!K180+'Octubre '!K180+Noviembre!K180+'Diciembre '!K180</f>
        <v>46</v>
      </c>
      <c r="L180" s="22">
        <f>+Enero!L180+Febrero!L180+'Marzo '!L180+'Abril '!L180+'Mayo '!L180+Junio!L180+Julio!L180+Agosto!L180+Septiembre!L180+'Octubre '!L180+Noviembre!L180+'Diciembre '!L180</f>
        <v>65</v>
      </c>
      <c r="M180" s="22">
        <f>+Enero!M180+Febrero!M180+'Marzo '!M180+'Abril '!M180+'Mayo '!M180+Junio!M180+Julio!M180+Agosto!M180+Septiembre!M180+'Octubre '!M180+Noviembre!M180+'Diciembre '!M180</f>
        <v>56</v>
      </c>
      <c r="N180" s="22">
        <f>+Enero!N180+Febrero!N180+'Marzo '!N180+'Abril '!N180+'Mayo '!N180+Junio!N180+Julio!N180+Agosto!N180+Septiembre!N180+'Octubre '!N180+Noviembre!N180+'Diciembre '!N180</f>
        <v>32</v>
      </c>
      <c r="O180" s="22">
        <f>+Enero!O180+Febrero!O180+'Marzo '!O180+'Abril '!O180+'Mayo '!O180+Junio!O180+Julio!O180+Agosto!O180+Septiembre!O180+'Octubre '!O180+Noviembre!O180+'Diciembre '!O180</f>
        <v>135</v>
      </c>
      <c r="P180" s="22">
        <f>+Enero!P180+Febrero!P180+'Marzo '!P180+'Abril '!P180+'Mayo '!P180+Junio!P180+Julio!P180+Agosto!P180+Septiembre!P180+'Octubre '!P180+Noviembre!P180+'Diciembre '!P180</f>
        <v>0</v>
      </c>
      <c r="Q180" s="151" t="str">
        <f t="shared" si="53"/>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0"/>
        <v/>
      </c>
      <c r="BB180" s="30" t="str">
        <f t="shared" si="54"/>
        <v/>
      </c>
      <c r="BC180" s="220"/>
      <c r="BD180" s="220"/>
      <c r="BE180" s="31">
        <f t="shared" si="51"/>
        <v>0</v>
      </c>
      <c r="BF180" s="31">
        <f t="shared" si="52"/>
        <v>0</v>
      </c>
      <c r="BG180" s="220"/>
      <c r="BH180" s="2"/>
    </row>
    <row r="181" spans="1:60" ht="12.95" customHeight="1" x14ac:dyDescent="0.15">
      <c r="A181" s="541"/>
      <c r="B181" s="568" t="s">
        <v>184</v>
      </c>
      <c r="C181" s="568"/>
      <c r="D181" s="159">
        <f t="shared" si="56"/>
        <v>160</v>
      </c>
      <c r="E181" s="22">
        <f>+Enero!E181+Febrero!E181+'Marzo '!E181+'Abril '!E181+'Mayo '!E181+Junio!E181+Julio!E181+Agosto!E181+Septiembre!E181+'Octubre '!E181+Noviembre!E181+'Diciembre '!E181</f>
        <v>0</v>
      </c>
      <c r="F181" s="22">
        <f>+Enero!F181+Febrero!F181+'Marzo '!F181+'Abril '!F181+'Mayo '!F181+Junio!F181+Julio!F181+Agosto!F181+Septiembre!F181+'Octubre '!F181+Noviembre!F181+'Diciembre '!F181</f>
        <v>0</v>
      </c>
      <c r="G181" s="22">
        <f>+Enero!G181+Febrero!G181+'Marzo '!G181+'Abril '!G181+'Mayo '!G181+Junio!G181+Julio!G181+Agosto!G181+Septiembre!G181+'Octubre '!G181+Noviembre!G181+'Diciembre '!G181</f>
        <v>0</v>
      </c>
      <c r="H181" s="22">
        <f>+Enero!H181+Febrero!H181+'Marzo '!H181+'Abril '!H181+'Mayo '!H181+Junio!H181+Julio!H181+Agosto!H181+Septiembre!H181+'Octubre '!H181+Noviembre!H181+'Diciembre '!H181</f>
        <v>0</v>
      </c>
      <c r="I181" s="22">
        <f>+Enero!I181+Febrero!I181+'Marzo '!I181+'Abril '!I181+'Mayo '!I181+Junio!I181+Julio!I181+Agosto!I181+Septiembre!I181+'Octubre '!I181+Noviembre!I181+'Diciembre '!I181</f>
        <v>0</v>
      </c>
      <c r="J181" s="22">
        <f>+Enero!J181+Febrero!J181+'Marzo '!J181+'Abril '!J181+'Mayo '!J181+Junio!J181+Julio!J181+Agosto!J181+Septiembre!J181+'Octubre '!J181+Noviembre!J181+'Diciembre '!J181</f>
        <v>1</v>
      </c>
      <c r="K181" s="22">
        <f>+Enero!K181+Febrero!K181+'Marzo '!K181+'Abril '!K181+'Mayo '!K181+Junio!K181+Julio!K181+Agosto!K181+Septiembre!K181+'Octubre '!K181+Noviembre!K181+'Diciembre '!K181</f>
        <v>42</v>
      </c>
      <c r="L181" s="22">
        <f>+Enero!L181+Febrero!L181+'Marzo '!L181+'Abril '!L181+'Mayo '!L181+Junio!L181+Julio!L181+Agosto!L181+Septiembre!L181+'Octubre '!L181+Noviembre!L181+'Diciembre '!L181</f>
        <v>63</v>
      </c>
      <c r="M181" s="22">
        <f>+Enero!M181+Febrero!M181+'Marzo '!M181+'Abril '!M181+'Mayo '!M181+Junio!M181+Julio!M181+Agosto!M181+Septiembre!M181+'Octubre '!M181+Noviembre!M181+'Diciembre '!M181</f>
        <v>54</v>
      </c>
      <c r="N181" s="22">
        <f>+Enero!N181+Febrero!N181+'Marzo '!N181+'Abril '!N181+'Mayo '!N181+Junio!N181+Julio!N181+Agosto!N181+Septiembre!N181+'Octubre '!N181+Noviembre!N181+'Diciembre '!N181</f>
        <v>34</v>
      </c>
      <c r="O181" s="22">
        <f>+Enero!O181+Febrero!O181+'Marzo '!O181+'Abril '!O181+'Mayo '!O181+Junio!O181+Julio!O181+Agosto!O181+Septiembre!O181+'Octubre '!O181+Noviembre!O181+'Diciembre '!O181</f>
        <v>126</v>
      </c>
      <c r="P181" s="22">
        <f>+Enero!P181+Febrero!P181+'Marzo '!P181+'Abril '!P181+'Mayo '!P181+Junio!P181+Julio!P181+Agosto!P181+Septiembre!P181+'Octubre '!P181+Noviembre!P181+'Diciembre '!P181</f>
        <v>0</v>
      </c>
      <c r="Q181" s="151" t="str">
        <f t="shared" si="53"/>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0"/>
        <v/>
      </c>
      <c r="BB181" s="30" t="str">
        <f t="shared" si="54"/>
        <v/>
      </c>
      <c r="BC181" s="220"/>
      <c r="BD181" s="220"/>
      <c r="BE181" s="31">
        <f t="shared" si="51"/>
        <v>0</v>
      </c>
      <c r="BF181" s="31">
        <f t="shared" si="52"/>
        <v>0</v>
      </c>
      <c r="BG181" s="220"/>
      <c r="BH181" s="2"/>
    </row>
    <row r="182" spans="1:60" ht="12.95" customHeight="1" x14ac:dyDescent="0.15">
      <c r="A182" s="540" t="s">
        <v>190</v>
      </c>
      <c r="B182" s="576" t="s">
        <v>181</v>
      </c>
      <c r="C182" s="576"/>
      <c r="D182" s="158">
        <f t="shared" si="55"/>
        <v>0</v>
      </c>
      <c r="E182" s="22">
        <f>+Enero!E182+Febrero!E182+'Marzo '!E182+'Abril '!E182+'Mayo '!E182+Junio!E182+Julio!E182+Agosto!E182+Septiembre!E182+'Octubre '!E182+Noviembre!E182+'Diciembre '!E182</f>
        <v>0</v>
      </c>
      <c r="F182" s="22">
        <f>+Enero!F182+Febrero!F182+'Marzo '!F182+'Abril '!F182+'Mayo '!F182+Junio!F182+Julio!F182+Agosto!F182+Septiembre!F182+'Octubre '!F182+Noviembre!F182+'Diciembre '!F182</f>
        <v>0</v>
      </c>
      <c r="G182" s="22">
        <f>+Enero!G182+Febrero!G182+'Marzo '!G182+'Abril '!G182+'Mayo '!G182+Junio!G182+Julio!G182+Agosto!G182+Septiembre!G182+'Octubre '!G182+Noviembre!G182+'Diciembre '!G182</f>
        <v>0</v>
      </c>
      <c r="H182" s="22">
        <f>+Enero!H182+Febrero!H182+'Marzo '!H182+'Abril '!H182+'Mayo '!H182+Junio!H182+Julio!H182+Agosto!H182+Septiembre!H182+'Octubre '!H182+Noviembre!H182+'Diciembre '!H182</f>
        <v>0</v>
      </c>
      <c r="I182" s="22">
        <f>+Enero!I182+Febrero!I182+'Marzo '!I182+'Abril '!I182+'Mayo '!I182+Junio!I182+Julio!I182+Agosto!I182+Septiembre!I182+'Octubre '!I182+Noviembre!I182+'Diciembre '!I182</f>
        <v>0</v>
      </c>
      <c r="J182" s="22">
        <f>+Enero!J182+Febrero!J182+'Marzo '!J182+'Abril '!J182+'Mayo '!J182+Junio!J182+Julio!J182+Agosto!J182+Septiembre!J182+'Octubre '!J182+Noviembre!J182+'Diciembre '!J182</f>
        <v>0</v>
      </c>
      <c r="K182" s="22">
        <f>+Enero!K182+Febrero!K182+'Marzo '!K182+'Abril '!K182+'Mayo '!K182+Junio!K182+Julio!K182+Agosto!K182+Septiembre!K182+'Octubre '!K182+Noviembre!K182+'Diciembre '!K182</f>
        <v>0</v>
      </c>
      <c r="L182" s="22">
        <f>+Enero!L182+Febrero!L182+'Marzo '!L182+'Abril '!L182+'Mayo '!L182+Junio!L182+Julio!L182+Agosto!L182+Septiembre!L182+'Octubre '!L182+Noviembre!L182+'Diciembre '!L182</f>
        <v>0</v>
      </c>
      <c r="M182" s="22">
        <f>+Enero!M182+Febrero!M182+'Marzo '!M182+'Abril '!M182+'Mayo '!M182+Junio!M182+Julio!M182+Agosto!M182+Septiembre!M182+'Octubre '!M182+Noviembre!M182+'Diciembre '!M182</f>
        <v>0</v>
      </c>
      <c r="N182" s="22">
        <f>+Enero!N182+Febrero!N182+'Marzo '!N182+'Abril '!N182+'Mayo '!N182+Junio!N182+Julio!N182+Agosto!N182+Septiembre!N182+'Octubre '!N182+Noviembre!N182+'Diciembre '!N182</f>
        <v>0</v>
      </c>
      <c r="O182" s="22">
        <f>+Enero!O182+Febrero!O182+'Marzo '!O182+'Abril '!O182+'Mayo '!O182+Junio!O182+Julio!O182+Agosto!O182+Septiembre!O182+'Octubre '!O182+Noviembre!O182+'Diciembre '!O182</f>
        <v>0</v>
      </c>
      <c r="P182" s="22">
        <f>+Enero!P182+Febrero!P182+'Marzo '!P182+'Abril '!P182+'Mayo '!P182+Junio!P182+Julio!P182+Agosto!P182+Septiembre!P182+'Octubre '!P182+Noviembre!P182+'Diciembre '!P182</f>
        <v>0</v>
      </c>
      <c r="Q182" s="151" t="str">
        <f t="shared" si="53"/>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0"/>
        <v/>
      </c>
      <c r="BB182" s="30" t="str">
        <f t="shared" si="54"/>
        <v/>
      </c>
      <c r="BC182" s="220"/>
      <c r="BD182" s="220"/>
      <c r="BE182" s="31">
        <f t="shared" si="51"/>
        <v>0</v>
      </c>
      <c r="BF182" s="31">
        <f t="shared" si="52"/>
        <v>0</v>
      </c>
      <c r="BG182" s="220"/>
      <c r="BH182" s="2"/>
    </row>
    <row r="183" spans="1:60" ht="12.95" customHeight="1" x14ac:dyDescent="0.15">
      <c r="A183" s="575"/>
      <c r="B183" s="567" t="s">
        <v>182</v>
      </c>
      <c r="C183" s="567"/>
      <c r="D183" s="70">
        <f t="shared" si="55"/>
        <v>0</v>
      </c>
      <c r="E183" s="22">
        <f>+Enero!E183+Febrero!E183+'Marzo '!E183+'Abril '!E183+'Mayo '!E183+Junio!E183+Julio!E183+Agosto!E183+Septiembre!E183+'Octubre '!E183+Noviembre!E183+'Diciembre '!E183</f>
        <v>0</v>
      </c>
      <c r="F183" s="22">
        <f>+Enero!F183+Febrero!F183+'Marzo '!F183+'Abril '!F183+'Mayo '!F183+Junio!F183+Julio!F183+Agosto!F183+Septiembre!F183+'Octubre '!F183+Noviembre!F183+'Diciembre '!F183</f>
        <v>0</v>
      </c>
      <c r="G183" s="22">
        <f>+Enero!G183+Febrero!G183+'Marzo '!G183+'Abril '!G183+'Mayo '!G183+Junio!G183+Julio!G183+Agosto!G183+Septiembre!G183+'Octubre '!G183+Noviembre!G183+'Diciembre '!G183</f>
        <v>0</v>
      </c>
      <c r="H183" s="22">
        <f>+Enero!H183+Febrero!H183+'Marzo '!H183+'Abril '!H183+'Mayo '!H183+Junio!H183+Julio!H183+Agosto!H183+Septiembre!H183+'Octubre '!H183+Noviembre!H183+'Diciembre '!H183</f>
        <v>0</v>
      </c>
      <c r="I183" s="22">
        <f>+Enero!I183+Febrero!I183+'Marzo '!I183+'Abril '!I183+'Mayo '!I183+Junio!I183+Julio!I183+Agosto!I183+Septiembre!I183+'Octubre '!I183+Noviembre!I183+'Diciembre '!I183</f>
        <v>0</v>
      </c>
      <c r="J183" s="22">
        <f>+Enero!J183+Febrero!J183+'Marzo '!J183+'Abril '!J183+'Mayo '!J183+Junio!J183+Julio!J183+Agosto!J183+Septiembre!J183+'Octubre '!J183+Noviembre!J183+'Diciembre '!J183</f>
        <v>0</v>
      </c>
      <c r="K183" s="22">
        <f>+Enero!K183+Febrero!K183+'Marzo '!K183+'Abril '!K183+'Mayo '!K183+Junio!K183+Julio!K183+Agosto!K183+Septiembre!K183+'Octubre '!K183+Noviembre!K183+'Diciembre '!K183</f>
        <v>0</v>
      </c>
      <c r="L183" s="22">
        <f>+Enero!L183+Febrero!L183+'Marzo '!L183+'Abril '!L183+'Mayo '!L183+Junio!L183+Julio!L183+Agosto!L183+Septiembre!L183+'Octubre '!L183+Noviembre!L183+'Diciembre '!L183</f>
        <v>0</v>
      </c>
      <c r="M183" s="22">
        <f>+Enero!M183+Febrero!M183+'Marzo '!M183+'Abril '!M183+'Mayo '!M183+Junio!M183+Julio!M183+Agosto!M183+Septiembre!M183+'Octubre '!M183+Noviembre!M183+'Diciembre '!M183</f>
        <v>0</v>
      </c>
      <c r="N183" s="22">
        <f>+Enero!N183+Febrero!N183+'Marzo '!N183+'Abril '!N183+'Mayo '!N183+Junio!N183+Julio!N183+Agosto!N183+Septiembre!N183+'Octubre '!N183+Noviembre!N183+'Diciembre '!N183</f>
        <v>0</v>
      </c>
      <c r="O183" s="22">
        <f>+Enero!O183+Febrero!O183+'Marzo '!O183+'Abril '!O183+'Mayo '!O183+Junio!O183+Julio!O183+Agosto!O183+Septiembre!O183+'Octubre '!O183+Noviembre!O183+'Diciembre '!O183</f>
        <v>0</v>
      </c>
      <c r="P183" s="22">
        <f>+Enero!P183+Febrero!P183+'Marzo '!P183+'Abril '!P183+'Mayo '!P183+Junio!P183+Julio!P183+Agosto!P183+Septiembre!P183+'Octubre '!P183+Noviembre!P183+'Diciembre '!P183</f>
        <v>0</v>
      </c>
      <c r="Q183" s="151" t="str">
        <f t="shared" si="53"/>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0"/>
        <v/>
      </c>
      <c r="BB183" s="30" t="str">
        <f t="shared" si="54"/>
        <v/>
      </c>
      <c r="BC183" s="220"/>
      <c r="BD183" s="220"/>
      <c r="BE183" s="31">
        <f t="shared" si="51"/>
        <v>0</v>
      </c>
      <c r="BF183" s="31">
        <f t="shared" si="52"/>
        <v>0</v>
      </c>
      <c r="BG183" s="220"/>
      <c r="BH183" s="2"/>
    </row>
    <row r="184" spans="1:60" ht="12.95" customHeight="1" x14ac:dyDescent="0.15">
      <c r="A184" s="575"/>
      <c r="B184" s="567" t="s">
        <v>183</v>
      </c>
      <c r="C184" s="567"/>
      <c r="D184" s="70">
        <f t="shared" si="55"/>
        <v>0</v>
      </c>
      <c r="E184" s="22">
        <f>+Enero!E184+Febrero!E184+'Marzo '!E184+'Abril '!E184+'Mayo '!E184+Junio!E184+Julio!E184+Agosto!E184+Septiembre!E184+'Octubre '!E184+Noviembre!E184+'Diciembre '!E184</f>
        <v>0</v>
      </c>
      <c r="F184" s="22">
        <f>+Enero!F184+Febrero!F184+'Marzo '!F184+'Abril '!F184+'Mayo '!F184+Junio!F184+Julio!F184+Agosto!F184+Septiembre!F184+'Octubre '!F184+Noviembre!F184+'Diciembre '!F184</f>
        <v>0</v>
      </c>
      <c r="G184" s="22">
        <f>+Enero!G184+Febrero!G184+'Marzo '!G184+'Abril '!G184+'Mayo '!G184+Junio!G184+Julio!G184+Agosto!G184+Septiembre!G184+'Octubre '!G184+Noviembre!G184+'Diciembre '!G184</f>
        <v>0</v>
      </c>
      <c r="H184" s="22">
        <f>+Enero!H184+Febrero!H184+'Marzo '!H184+'Abril '!H184+'Mayo '!H184+Junio!H184+Julio!H184+Agosto!H184+Septiembre!H184+'Octubre '!H184+Noviembre!H184+'Diciembre '!H184</f>
        <v>0</v>
      </c>
      <c r="I184" s="22">
        <f>+Enero!I184+Febrero!I184+'Marzo '!I184+'Abril '!I184+'Mayo '!I184+Junio!I184+Julio!I184+Agosto!I184+Septiembre!I184+'Octubre '!I184+Noviembre!I184+'Diciembre '!I184</f>
        <v>0</v>
      </c>
      <c r="J184" s="22">
        <f>+Enero!J184+Febrero!J184+'Marzo '!J184+'Abril '!J184+'Mayo '!J184+Junio!J184+Julio!J184+Agosto!J184+Septiembre!J184+'Octubre '!J184+Noviembre!J184+'Diciembre '!J184</f>
        <v>0</v>
      </c>
      <c r="K184" s="22">
        <f>+Enero!K184+Febrero!K184+'Marzo '!K184+'Abril '!K184+'Mayo '!K184+Junio!K184+Julio!K184+Agosto!K184+Septiembre!K184+'Octubre '!K184+Noviembre!K184+'Diciembre '!K184</f>
        <v>0</v>
      </c>
      <c r="L184" s="22">
        <f>+Enero!L184+Febrero!L184+'Marzo '!L184+'Abril '!L184+'Mayo '!L184+Junio!L184+Julio!L184+Agosto!L184+Septiembre!L184+'Octubre '!L184+Noviembre!L184+'Diciembre '!L184</f>
        <v>0</v>
      </c>
      <c r="M184" s="22">
        <f>+Enero!M184+Febrero!M184+'Marzo '!M184+'Abril '!M184+'Mayo '!M184+Junio!M184+Julio!M184+Agosto!M184+Septiembre!M184+'Octubre '!M184+Noviembre!M184+'Diciembre '!M184</f>
        <v>0</v>
      </c>
      <c r="N184" s="22">
        <f>+Enero!N184+Febrero!N184+'Marzo '!N184+'Abril '!N184+'Mayo '!N184+Junio!N184+Julio!N184+Agosto!N184+Septiembre!N184+'Octubre '!N184+Noviembre!N184+'Diciembre '!N184</f>
        <v>0</v>
      </c>
      <c r="O184" s="22">
        <f>+Enero!O184+Febrero!O184+'Marzo '!O184+'Abril '!O184+'Mayo '!O184+Junio!O184+Julio!O184+Agosto!O184+Septiembre!O184+'Octubre '!O184+Noviembre!O184+'Diciembre '!O184</f>
        <v>0</v>
      </c>
      <c r="P184" s="22">
        <f>+Enero!P184+Febrero!P184+'Marzo '!P184+'Abril '!P184+'Mayo '!P184+Junio!P184+Julio!P184+Agosto!P184+Septiembre!P184+'Octubre '!P184+Noviembre!P184+'Diciembre '!P184</f>
        <v>0</v>
      </c>
      <c r="Q184" s="151" t="str">
        <f t="shared" si="53"/>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0"/>
        <v/>
      </c>
      <c r="BB184" s="30" t="str">
        <f t="shared" si="54"/>
        <v/>
      </c>
      <c r="BC184" s="220"/>
      <c r="BD184" s="220"/>
      <c r="BE184" s="31">
        <f t="shared" si="51"/>
        <v>0</v>
      </c>
      <c r="BF184" s="31">
        <f t="shared" si="52"/>
        <v>0</v>
      </c>
      <c r="BG184" s="220"/>
      <c r="BH184" s="2"/>
    </row>
    <row r="185" spans="1:60" ht="12.95" customHeight="1" x14ac:dyDescent="0.15">
      <c r="A185" s="541"/>
      <c r="B185" s="568" t="s">
        <v>184</v>
      </c>
      <c r="C185" s="568"/>
      <c r="D185" s="159">
        <f t="shared" si="55"/>
        <v>0</v>
      </c>
      <c r="E185" s="22">
        <f>+Enero!E185+Febrero!E185+'Marzo '!E185+'Abril '!E185+'Mayo '!E185+Junio!E185+Julio!E185+Agosto!E185+Septiembre!E185+'Octubre '!E185+Noviembre!E185+'Diciembre '!E185</f>
        <v>0</v>
      </c>
      <c r="F185" s="22">
        <f>+Enero!F185+Febrero!F185+'Marzo '!F185+'Abril '!F185+'Mayo '!F185+Junio!F185+Julio!F185+Agosto!F185+Septiembre!F185+'Octubre '!F185+Noviembre!F185+'Diciembre '!F185</f>
        <v>0</v>
      </c>
      <c r="G185" s="22">
        <f>+Enero!G185+Febrero!G185+'Marzo '!G185+'Abril '!G185+'Mayo '!G185+Junio!G185+Julio!G185+Agosto!G185+Septiembre!G185+'Octubre '!G185+Noviembre!G185+'Diciembre '!G185</f>
        <v>0</v>
      </c>
      <c r="H185" s="22">
        <f>+Enero!H185+Febrero!H185+'Marzo '!H185+'Abril '!H185+'Mayo '!H185+Junio!H185+Julio!H185+Agosto!H185+Septiembre!H185+'Octubre '!H185+Noviembre!H185+'Diciembre '!H185</f>
        <v>0</v>
      </c>
      <c r="I185" s="22">
        <f>+Enero!I185+Febrero!I185+'Marzo '!I185+'Abril '!I185+'Mayo '!I185+Junio!I185+Julio!I185+Agosto!I185+Septiembre!I185+'Octubre '!I185+Noviembre!I185+'Diciembre '!I185</f>
        <v>0</v>
      </c>
      <c r="J185" s="22">
        <f>+Enero!J185+Febrero!J185+'Marzo '!J185+'Abril '!J185+'Mayo '!J185+Junio!J185+Julio!J185+Agosto!J185+Septiembre!J185+'Octubre '!J185+Noviembre!J185+'Diciembre '!J185</f>
        <v>0</v>
      </c>
      <c r="K185" s="22">
        <f>+Enero!K185+Febrero!K185+'Marzo '!K185+'Abril '!K185+'Mayo '!K185+Junio!K185+Julio!K185+Agosto!K185+Septiembre!K185+'Octubre '!K185+Noviembre!K185+'Diciembre '!K185</f>
        <v>0</v>
      </c>
      <c r="L185" s="22">
        <f>+Enero!L185+Febrero!L185+'Marzo '!L185+'Abril '!L185+'Mayo '!L185+Junio!L185+Julio!L185+Agosto!L185+Septiembre!L185+'Octubre '!L185+Noviembre!L185+'Diciembre '!L185</f>
        <v>0</v>
      </c>
      <c r="M185" s="22">
        <f>+Enero!M185+Febrero!M185+'Marzo '!M185+'Abril '!M185+'Mayo '!M185+Junio!M185+Julio!M185+Agosto!M185+Septiembre!M185+'Octubre '!M185+Noviembre!M185+'Diciembre '!M185</f>
        <v>0</v>
      </c>
      <c r="N185" s="22">
        <f>+Enero!N185+Febrero!N185+'Marzo '!N185+'Abril '!N185+'Mayo '!N185+Junio!N185+Julio!N185+Agosto!N185+Septiembre!N185+'Octubre '!N185+Noviembre!N185+'Diciembre '!N185</f>
        <v>0</v>
      </c>
      <c r="O185" s="22">
        <f>+Enero!O185+Febrero!O185+'Marzo '!O185+'Abril '!O185+'Mayo '!O185+Junio!O185+Julio!O185+Agosto!O185+Septiembre!O185+'Octubre '!O185+Noviembre!O185+'Diciembre '!O185</f>
        <v>0</v>
      </c>
      <c r="P185" s="22">
        <f>+Enero!P185+Febrero!P185+'Marzo '!P185+'Abril '!P185+'Mayo '!P185+Junio!P185+Julio!P185+Agosto!P185+Septiembre!P185+'Octubre '!P185+Noviembre!P185+'Diciembre '!P185</f>
        <v>0</v>
      </c>
      <c r="Q185" s="151" t="str">
        <f t="shared" si="53"/>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0"/>
        <v/>
      </c>
      <c r="BB185" s="30" t="str">
        <f t="shared" si="54"/>
        <v/>
      </c>
      <c r="BC185" s="220"/>
      <c r="BD185" s="220"/>
      <c r="BE185" s="31">
        <f t="shared" si="51"/>
        <v>0</v>
      </c>
      <c r="BF185" s="31">
        <f t="shared" si="52"/>
        <v>0</v>
      </c>
      <c r="BG185" s="220"/>
      <c r="BH185" s="2"/>
    </row>
    <row r="186" spans="1:60" ht="12.95" customHeight="1" x14ac:dyDescent="0.15">
      <c r="A186" s="540" t="s">
        <v>191</v>
      </c>
      <c r="B186" s="576" t="s">
        <v>181</v>
      </c>
      <c r="C186" s="576"/>
      <c r="D186" s="158">
        <f t="shared" si="55"/>
        <v>0</v>
      </c>
      <c r="E186" s="22">
        <f>+Enero!E186+Febrero!E186+'Marzo '!E186+'Abril '!E186+'Mayo '!E186+Junio!E186+Julio!E186+Agosto!E186+Septiembre!E186+'Octubre '!E186+Noviembre!E186+'Diciembre '!E186</f>
        <v>0</v>
      </c>
      <c r="F186" s="22">
        <f>+Enero!F186+Febrero!F186+'Marzo '!F186+'Abril '!F186+'Mayo '!F186+Junio!F186+Julio!F186+Agosto!F186+Septiembre!F186+'Octubre '!F186+Noviembre!F186+'Diciembre '!F186</f>
        <v>0</v>
      </c>
      <c r="G186" s="22">
        <f>+Enero!G186+Febrero!G186+'Marzo '!G186+'Abril '!G186+'Mayo '!G186+Junio!G186+Julio!G186+Agosto!G186+Septiembre!G186+'Octubre '!G186+Noviembre!G186+'Diciembre '!G186</f>
        <v>0</v>
      </c>
      <c r="H186" s="22">
        <f>+Enero!H186+Febrero!H186+'Marzo '!H186+'Abril '!H186+'Mayo '!H186+Junio!H186+Julio!H186+Agosto!H186+Septiembre!H186+'Octubre '!H186+Noviembre!H186+'Diciembre '!H186</f>
        <v>0</v>
      </c>
      <c r="I186" s="22">
        <f>+Enero!I186+Febrero!I186+'Marzo '!I186+'Abril '!I186+'Mayo '!I186+Junio!I186+Julio!I186+Agosto!I186+Septiembre!I186+'Octubre '!I186+Noviembre!I186+'Diciembre '!I186</f>
        <v>0</v>
      </c>
      <c r="J186" s="22">
        <f>+Enero!J186+Febrero!J186+'Marzo '!J186+'Abril '!J186+'Mayo '!J186+Junio!J186+Julio!J186+Agosto!J186+Septiembre!J186+'Octubre '!J186+Noviembre!J186+'Diciembre '!J186</f>
        <v>0</v>
      </c>
      <c r="K186" s="22">
        <f>+Enero!K186+Febrero!K186+'Marzo '!K186+'Abril '!K186+'Mayo '!K186+Junio!K186+Julio!K186+Agosto!K186+Septiembre!K186+'Octubre '!K186+Noviembre!K186+'Diciembre '!K186</f>
        <v>0</v>
      </c>
      <c r="L186" s="22">
        <f>+Enero!L186+Febrero!L186+'Marzo '!L186+'Abril '!L186+'Mayo '!L186+Junio!L186+Julio!L186+Agosto!L186+Septiembre!L186+'Octubre '!L186+Noviembre!L186+'Diciembre '!L186</f>
        <v>0</v>
      </c>
      <c r="M186" s="22">
        <f>+Enero!M186+Febrero!M186+'Marzo '!M186+'Abril '!M186+'Mayo '!M186+Junio!M186+Julio!M186+Agosto!M186+Septiembre!M186+'Octubre '!M186+Noviembre!M186+'Diciembre '!M186</f>
        <v>0</v>
      </c>
      <c r="N186" s="22">
        <f>+Enero!N186+Febrero!N186+'Marzo '!N186+'Abril '!N186+'Mayo '!N186+Junio!N186+Julio!N186+Agosto!N186+Septiembre!N186+'Octubre '!N186+Noviembre!N186+'Diciembre '!N186</f>
        <v>0</v>
      </c>
      <c r="O186" s="22">
        <f>+Enero!O186+Febrero!O186+'Marzo '!O186+'Abril '!O186+'Mayo '!O186+Junio!O186+Julio!O186+Agosto!O186+Septiembre!O186+'Octubre '!O186+Noviembre!O186+'Diciembre '!O186</f>
        <v>0</v>
      </c>
      <c r="P186" s="22">
        <f>+Enero!P186+Febrero!P186+'Marzo '!P186+'Abril '!P186+'Mayo '!P186+Junio!P186+Julio!P186+Agosto!P186+Septiembre!P186+'Octubre '!P186+Noviembre!P186+'Diciembre '!P186</f>
        <v>0</v>
      </c>
      <c r="Q186" s="151" t="str">
        <f t="shared" si="53"/>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0"/>
        <v/>
      </c>
      <c r="BB186" s="30" t="str">
        <f t="shared" si="54"/>
        <v/>
      </c>
      <c r="BC186" s="220"/>
      <c r="BD186" s="220"/>
      <c r="BE186" s="31">
        <f t="shared" si="51"/>
        <v>0</v>
      </c>
      <c r="BF186" s="31">
        <f t="shared" si="52"/>
        <v>0</v>
      </c>
      <c r="BG186" s="220"/>
      <c r="BH186" s="2"/>
    </row>
    <row r="187" spans="1:60" ht="12.95" customHeight="1" x14ac:dyDescent="0.15">
      <c r="A187" s="575"/>
      <c r="B187" s="567" t="s">
        <v>182</v>
      </c>
      <c r="C187" s="567"/>
      <c r="D187" s="70">
        <f t="shared" si="55"/>
        <v>0</v>
      </c>
      <c r="E187" s="22">
        <f>+Enero!E187+Febrero!E187+'Marzo '!E187+'Abril '!E187+'Mayo '!E187+Junio!E187+Julio!E187+Agosto!E187+Septiembre!E187+'Octubre '!E187+Noviembre!E187+'Diciembre '!E187</f>
        <v>0</v>
      </c>
      <c r="F187" s="22">
        <f>+Enero!F187+Febrero!F187+'Marzo '!F187+'Abril '!F187+'Mayo '!F187+Junio!F187+Julio!F187+Agosto!F187+Septiembre!F187+'Octubre '!F187+Noviembre!F187+'Diciembre '!F187</f>
        <v>0</v>
      </c>
      <c r="G187" s="22">
        <f>+Enero!G187+Febrero!G187+'Marzo '!G187+'Abril '!G187+'Mayo '!G187+Junio!G187+Julio!G187+Agosto!G187+Septiembre!G187+'Octubre '!G187+Noviembre!G187+'Diciembre '!G187</f>
        <v>0</v>
      </c>
      <c r="H187" s="22">
        <f>+Enero!H187+Febrero!H187+'Marzo '!H187+'Abril '!H187+'Mayo '!H187+Junio!H187+Julio!H187+Agosto!H187+Septiembre!H187+'Octubre '!H187+Noviembre!H187+'Diciembre '!H187</f>
        <v>0</v>
      </c>
      <c r="I187" s="22">
        <f>+Enero!I187+Febrero!I187+'Marzo '!I187+'Abril '!I187+'Mayo '!I187+Junio!I187+Julio!I187+Agosto!I187+Septiembre!I187+'Octubre '!I187+Noviembre!I187+'Diciembre '!I187</f>
        <v>0</v>
      </c>
      <c r="J187" s="22">
        <f>+Enero!J187+Febrero!J187+'Marzo '!J187+'Abril '!J187+'Mayo '!J187+Junio!J187+Julio!J187+Agosto!J187+Septiembre!J187+'Octubre '!J187+Noviembre!J187+'Diciembre '!J187</f>
        <v>0</v>
      </c>
      <c r="K187" s="22">
        <f>+Enero!K187+Febrero!K187+'Marzo '!K187+'Abril '!K187+'Mayo '!K187+Junio!K187+Julio!K187+Agosto!K187+Septiembre!K187+'Octubre '!K187+Noviembre!K187+'Diciembre '!K187</f>
        <v>0</v>
      </c>
      <c r="L187" s="22">
        <f>+Enero!L187+Febrero!L187+'Marzo '!L187+'Abril '!L187+'Mayo '!L187+Junio!L187+Julio!L187+Agosto!L187+Septiembre!L187+'Octubre '!L187+Noviembre!L187+'Diciembre '!L187</f>
        <v>0</v>
      </c>
      <c r="M187" s="22">
        <f>+Enero!M187+Febrero!M187+'Marzo '!M187+'Abril '!M187+'Mayo '!M187+Junio!M187+Julio!M187+Agosto!M187+Septiembre!M187+'Octubre '!M187+Noviembre!M187+'Diciembre '!M187</f>
        <v>0</v>
      </c>
      <c r="N187" s="22">
        <f>+Enero!N187+Febrero!N187+'Marzo '!N187+'Abril '!N187+'Mayo '!N187+Junio!N187+Julio!N187+Agosto!N187+Septiembre!N187+'Octubre '!N187+Noviembre!N187+'Diciembre '!N187</f>
        <v>0</v>
      </c>
      <c r="O187" s="22">
        <f>+Enero!O187+Febrero!O187+'Marzo '!O187+'Abril '!O187+'Mayo '!O187+Junio!O187+Julio!O187+Agosto!O187+Septiembre!O187+'Octubre '!O187+Noviembre!O187+'Diciembre '!O187</f>
        <v>0</v>
      </c>
      <c r="P187" s="22">
        <f>+Enero!P187+Febrero!P187+'Marzo '!P187+'Abril '!P187+'Mayo '!P187+Junio!P187+Julio!P187+Agosto!P187+Septiembre!P187+'Octubre '!P187+Noviembre!P187+'Diciembre '!P187</f>
        <v>0</v>
      </c>
      <c r="Q187" s="151" t="str">
        <f t="shared" si="53"/>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0"/>
        <v/>
      </c>
      <c r="BB187" s="30" t="str">
        <f t="shared" si="54"/>
        <v/>
      </c>
      <c r="BC187" s="220"/>
      <c r="BD187" s="220"/>
      <c r="BE187" s="31">
        <f t="shared" si="51"/>
        <v>0</v>
      </c>
      <c r="BF187" s="31">
        <f t="shared" si="52"/>
        <v>0</v>
      </c>
      <c r="BG187" s="220"/>
      <c r="BH187" s="2"/>
    </row>
    <row r="188" spans="1:60" ht="12.95" customHeight="1" x14ac:dyDescent="0.15">
      <c r="A188" s="575"/>
      <c r="B188" s="567" t="s">
        <v>183</v>
      </c>
      <c r="C188" s="567"/>
      <c r="D188" s="70">
        <f t="shared" si="55"/>
        <v>0</v>
      </c>
      <c r="E188" s="22">
        <f>+Enero!E188+Febrero!E188+'Marzo '!E188+'Abril '!E188+'Mayo '!E188+Junio!E188+Julio!E188+Agosto!E188+Septiembre!E188+'Octubre '!E188+Noviembre!E188+'Diciembre '!E188</f>
        <v>0</v>
      </c>
      <c r="F188" s="22">
        <f>+Enero!F188+Febrero!F188+'Marzo '!F188+'Abril '!F188+'Mayo '!F188+Junio!F188+Julio!F188+Agosto!F188+Septiembre!F188+'Octubre '!F188+Noviembre!F188+'Diciembre '!F188</f>
        <v>0</v>
      </c>
      <c r="G188" s="22">
        <f>+Enero!G188+Febrero!G188+'Marzo '!G188+'Abril '!G188+'Mayo '!G188+Junio!G188+Julio!G188+Agosto!G188+Septiembre!G188+'Octubre '!G188+Noviembre!G188+'Diciembre '!G188</f>
        <v>0</v>
      </c>
      <c r="H188" s="22">
        <f>+Enero!H188+Febrero!H188+'Marzo '!H188+'Abril '!H188+'Mayo '!H188+Junio!H188+Julio!H188+Agosto!H188+Septiembre!H188+'Octubre '!H188+Noviembre!H188+'Diciembre '!H188</f>
        <v>0</v>
      </c>
      <c r="I188" s="22">
        <f>+Enero!I188+Febrero!I188+'Marzo '!I188+'Abril '!I188+'Mayo '!I188+Junio!I188+Julio!I188+Agosto!I188+Septiembre!I188+'Octubre '!I188+Noviembre!I188+'Diciembre '!I188</f>
        <v>0</v>
      </c>
      <c r="J188" s="22">
        <f>+Enero!J188+Febrero!J188+'Marzo '!J188+'Abril '!J188+'Mayo '!J188+Junio!J188+Julio!J188+Agosto!J188+Septiembre!J188+'Octubre '!J188+Noviembre!J188+'Diciembre '!J188</f>
        <v>0</v>
      </c>
      <c r="K188" s="22">
        <f>+Enero!K188+Febrero!K188+'Marzo '!K188+'Abril '!K188+'Mayo '!K188+Junio!K188+Julio!K188+Agosto!K188+Septiembre!K188+'Octubre '!K188+Noviembre!K188+'Diciembre '!K188</f>
        <v>0</v>
      </c>
      <c r="L188" s="22">
        <f>+Enero!L188+Febrero!L188+'Marzo '!L188+'Abril '!L188+'Mayo '!L188+Junio!L188+Julio!L188+Agosto!L188+Septiembre!L188+'Octubre '!L188+Noviembre!L188+'Diciembre '!L188</f>
        <v>0</v>
      </c>
      <c r="M188" s="22">
        <f>+Enero!M188+Febrero!M188+'Marzo '!M188+'Abril '!M188+'Mayo '!M188+Junio!M188+Julio!M188+Agosto!M188+Septiembre!M188+'Octubre '!M188+Noviembre!M188+'Diciembre '!M188</f>
        <v>0</v>
      </c>
      <c r="N188" s="22">
        <f>+Enero!N188+Febrero!N188+'Marzo '!N188+'Abril '!N188+'Mayo '!N188+Junio!N188+Julio!N188+Agosto!N188+Septiembre!N188+'Octubre '!N188+Noviembre!N188+'Diciembre '!N188</f>
        <v>0</v>
      </c>
      <c r="O188" s="22">
        <f>+Enero!O188+Febrero!O188+'Marzo '!O188+'Abril '!O188+'Mayo '!O188+Junio!O188+Julio!O188+Agosto!O188+Septiembre!O188+'Octubre '!O188+Noviembre!O188+'Diciembre '!O188</f>
        <v>0</v>
      </c>
      <c r="P188" s="22">
        <f>+Enero!P188+Febrero!P188+'Marzo '!P188+'Abril '!P188+'Mayo '!P188+Junio!P188+Julio!P188+Agosto!P188+Septiembre!P188+'Octubre '!P188+Noviembre!P188+'Diciembre '!P188</f>
        <v>0</v>
      </c>
      <c r="Q188" s="151" t="str">
        <f t="shared" si="53"/>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0"/>
        <v/>
      </c>
      <c r="BB188" s="30" t="str">
        <f t="shared" si="54"/>
        <v/>
      </c>
      <c r="BC188" s="220"/>
      <c r="BD188" s="220"/>
      <c r="BE188" s="31">
        <f t="shared" si="51"/>
        <v>0</v>
      </c>
      <c r="BF188" s="31">
        <f t="shared" si="52"/>
        <v>0</v>
      </c>
      <c r="BG188" s="220"/>
      <c r="BH188" s="2"/>
    </row>
    <row r="189" spans="1:60" ht="12.95" customHeight="1" x14ac:dyDescent="0.15">
      <c r="A189" s="541"/>
      <c r="B189" s="568" t="s">
        <v>184</v>
      </c>
      <c r="C189" s="568"/>
      <c r="D189" s="159">
        <f t="shared" si="55"/>
        <v>0</v>
      </c>
      <c r="E189" s="22">
        <f>+Enero!E189+Febrero!E189+'Marzo '!E189+'Abril '!E189+'Mayo '!E189+Junio!E189+Julio!E189+Agosto!E189+Septiembre!E189+'Octubre '!E189+Noviembre!E189+'Diciembre '!E189</f>
        <v>0</v>
      </c>
      <c r="F189" s="22">
        <f>+Enero!F189+Febrero!F189+'Marzo '!F189+'Abril '!F189+'Mayo '!F189+Junio!F189+Julio!F189+Agosto!F189+Septiembre!F189+'Octubre '!F189+Noviembre!F189+'Diciembre '!F189</f>
        <v>0</v>
      </c>
      <c r="G189" s="22">
        <f>+Enero!G189+Febrero!G189+'Marzo '!G189+'Abril '!G189+'Mayo '!G189+Junio!G189+Julio!G189+Agosto!G189+Septiembre!G189+'Octubre '!G189+Noviembre!G189+'Diciembre '!G189</f>
        <v>0</v>
      </c>
      <c r="H189" s="22">
        <f>+Enero!H189+Febrero!H189+'Marzo '!H189+'Abril '!H189+'Mayo '!H189+Junio!H189+Julio!H189+Agosto!H189+Septiembre!H189+'Octubre '!H189+Noviembre!H189+'Diciembre '!H189</f>
        <v>0</v>
      </c>
      <c r="I189" s="22">
        <f>+Enero!I189+Febrero!I189+'Marzo '!I189+'Abril '!I189+'Mayo '!I189+Junio!I189+Julio!I189+Agosto!I189+Septiembre!I189+'Octubre '!I189+Noviembre!I189+'Diciembre '!I189</f>
        <v>0</v>
      </c>
      <c r="J189" s="22">
        <f>+Enero!J189+Febrero!J189+'Marzo '!J189+'Abril '!J189+'Mayo '!J189+Junio!J189+Julio!J189+Agosto!J189+Septiembre!J189+'Octubre '!J189+Noviembre!J189+'Diciembre '!J189</f>
        <v>0</v>
      </c>
      <c r="K189" s="22">
        <f>+Enero!K189+Febrero!K189+'Marzo '!K189+'Abril '!K189+'Mayo '!K189+Junio!K189+Julio!K189+Agosto!K189+Septiembre!K189+'Octubre '!K189+Noviembre!K189+'Diciembre '!K189</f>
        <v>0</v>
      </c>
      <c r="L189" s="22">
        <f>+Enero!L189+Febrero!L189+'Marzo '!L189+'Abril '!L189+'Mayo '!L189+Junio!L189+Julio!L189+Agosto!L189+Septiembre!L189+'Octubre '!L189+Noviembre!L189+'Diciembre '!L189</f>
        <v>0</v>
      </c>
      <c r="M189" s="22">
        <f>+Enero!M189+Febrero!M189+'Marzo '!M189+'Abril '!M189+'Mayo '!M189+Junio!M189+Julio!M189+Agosto!M189+Septiembre!M189+'Octubre '!M189+Noviembre!M189+'Diciembre '!M189</f>
        <v>0</v>
      </c>
      <c r="N189" s="22">
        <f>+Enero!N189+Febrero!N189+'Marzo '!N189+'Abril '!N189+'Mayo '!N189+Junio!N189+Julio!N189+Agosto!N189+Septiembre!N189+'Octubre '!N189+Noviembre!N189+'Diciembre '!N189</f>
        <v>0</v>
      </c>
      <c r="O189" s="22">
        <f>+Enero!O189+Febrero!O189+'Marzo '!O189+'Abril '!O189+'Mayo '!O189+Junio!O189+Julio!O189+Agosto!O189+Septiembre!O189+'Octubre '!O189+Noviembre!O189+'Diciembre '!O189</f>
        <v>0</v>
      </c>
      <c r="P189" s="22">
        <f>+Enero!P189+Febrero!P189+'Marzo '!P189+'Abril '!P189+'Mayo '!P189+Junio!P189+Julio!P189+Agosto!P189+Septiembre!P189+'Octubre '!P189+Noviembre!P189+'Diciembre '!P189</f>
        <v>0</v>
      </c>
      <c r="Q189" s="151" t="str">
        <f t="shared" si="53"/>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0"/>
        <v/>
      </c>
      <c r="BB189" s="30" t="str">
        <f t="shared" si="54"/>
        <v/>
      </c>
      <c r="BC189" s="220"/>
      <c r="BD189" s="220"/>
      <c r="BE189" s="31">
        <f t="shared" si="51"/>
        <v>0</v>
      </c>
      <c r="BF189" s="31">
        <f t="shared" si="52"/>
        <v>0</v>
      </c>
      <c r="BG189" s="220"/>
      <c r="BH189" s="2"/>
    </row>
    <row r="190" spans="1:60" ht="12.95" customHeight="1" x14ac:dyDescent="0.15">
      <c r="A190" s="540" t="s">
        <v>192</v>
      </c>
      <c r="B190" s="576" t="s">
        <v>181</v>
      </c>
      <c r="C190" s="576"/>
      <c r="D190" s="158">
        <f t="shared" si="55"/>
        <v>0</v>
      </c>
      <c r="E190" s="22">
        <f>+Enero!E190+Febrero!E190+'Marzo '!E190+'Abril '!E190+'Mayo '!E190+Junio!E190+Julio!E190+Agosto!E190+Septiembre!E190+'Octubre '!E190+Noviembre!E190+'Diciembre '!E190</f>
        <v>0</v>
      </c>
      <c r="F190" s="22">
        <f>+Enero!F190+Febrero!F190+'Marzo '!F190+'Abril '!F190+'Mayo '!F190+Junio!F190+Julio!F190+Agosto!F190+Septiembre!F190+'Octubre '!F190+Noviembre!F190+'Diciembre '!F190</f>
        <v>0</v>
      </c>
      <c r="G190" s="22">
        <f>+Enero!G190+Febrero!G190+'Marzo '!G190+'Abril '!G190+'Mayo '!G190+Junio!G190+Julio!G190+Agosto!G190+Septiembre!G190+'Octubre '!G190+Noviembre!G190+'Diciembre '!G190</f>
        <v>0</v>
      </c>
      <c r="H190" s="22">
        <f>+Enero!H190+Febrero!H190+'Marzo '!H190+'Abril '!H190+'Mayo '!H190+Junio!H190+Julio!H190+Agosto!H190+Septiembre!H190+'Octubre '!H190+Noviembre!H190+'Diciembre '!H190</f>
        <v>0</v>
      </c>
      <c r="I190" s="22">
        <f>+Enero!I190+Febrero!I190+'Marzo '!I190+'Abril '!I190+'Mayo '!I190+Junio!I190+Julio!I190+Agosto!I190+Septiembre!I190+'Octubre '!I190+Noviembre!I190+'Diciembre '!I190</f>
        <v>0</v>
      </c>
      <c r="J190" s="22">
        <f>+Enero!J190+Febrero!J190+'Marzo '!J190+'Abril '!J190+'Mayo '!J190+Junio!J190+Julio!J190+Agosto!J190+Septiembre!J190+'Octubre '!J190+Noviembre!J190+'Diciembre '!J190</f>
        <v>0</v>
      </c>
      <c r="K190" s="22">
        <f>+Enero!K190+Febrero!K190+'Marzo '!K190+'Abril '!K190+'Mayo '!K190+Junio!K190+Julio!K190+Agosto!K190+Septiembre!K190+'Octubre '!K190+Noviembre!K190+'Diciembre '!K190</f>
        <v>0</v>
      </c>
      <c r="L190" s="22">
        <f>+Enero!L190+Febrero!L190+'Marzo '!L190+'Abril '!L190+'Mayo '!L190+Junio!L190+Julio!L190+Agosto!L190+Septiembre!L190+'Octubre '!L190+Noviembre!L190+'Diciembre '!L190</f>
        <v>0</v>
      </c>
      <c r="M190" s="22">
        <f>+Enero!M190+Febrero!M190+'Marzo '!M190+'Abril '!M190+'Mayo '!M190+Junio!M190+Julio!M190+Agosto!M190+Septiembre!M190+'Octubre '!M190+Noviembre!M190+'Diciembre '!M190</f>
        <v>0</v>
      </c>
      <c r="N190" s="22">
        <f>+Enero!N190+Febrero!N190+'Marzo '!N190+'Abril '!N190+'Mayo '!N190+Junio!N190+Julio!N190+Agosto!N190+Septiembre!N190+'Octubre '!N190+Noviembre!N190+'Diciembre '!N190</f>
        <v>0</v>
      </c>
      <c r="O190" s="22">
        <f>+Enero!O190+Febrero!O190+'Marzo '!O190+'Abril '!O190+'Mayo '!O190+Junio!O190+Julio!O190+Agosto!O190+Septiembre!O190+'Octubre '!O190+Noviembre!O190+'Diciembre '!O190</f>
        <v>0</v>
      </c>
      <c r="P190" s="22">
        <f>+Enero!P190+Febrero!P190+'Marzo '!P190+'Abril '!P190+'Mayo '!P190+Junio!P190+Julio!P190+Agosto!P190+Septiembre!P190+'Octubre '!P190+Noviembre!P190+'Diciembre '!P190</f>
        <v>0</v>
      </c>
      <c r="Q190" s="151" t="str">
        <f t="shared" si="53"/>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0"/>
        <v/>
      </c>
      <c r="BB190" s="30" t="str">
        <f t="shared" si="54"/>
        <v/>
      </c>
      <c r="BC190" s="220"/>
      <c r="BD190" s="220"/>
      <c r="BE190" s="31">
        <f t="shared" si="51"/>
        <v>0</v>
      </c>
      <c r="BF190" s="31">
        <f t="shared" si="52"/>
        <v>0</v>
      </c>
      <c r="BG190" s="220"/>
      <c r="BH190" s="2"/>
    </row>
    <row r="191" spans="1:60" ht="12.95" customHeight="1" x14ac:dyDescent="0.15">
      <c r="A191" s="575"/>
      <c r="B191" s="567" t="s">
        <v>182</v>
      </c>
      <c r="C191" s="567"/>
      <c r="D191" s="70">
        <f t="shared" si="55"/>
        <v>0</v>
      </c>
      <c r="E191" s="22">
        <f>+Enero!E191+Febrero!E191+'Marzo '!E191+'Abril '!E191+'Mayo '!E191+Junio!E191+Julio!E191+Agosto!E191+Septiembre!E191+'Octubre '!E191+Noviembre!E191+'Diciembre '!E191</f>
        <v>0</v>
      </c>
      <c r="F191" s="22">
        <f>+Enero!F191+Febrero!F191+'Marzo '!F191+'Abril '!F191+'Mayo '!F191+Junio!F191+Julio!F191+Agosto!F191+Septiembre!F191+'Octubre '!F191+Noviembre!F191+'Diciembre '!F191</f>
        <v>0</v>
      </c>
      <c r="G191" s="22">
        <f>+Enero!G191+Febrero!G191+'Marzo '!G191+'Abril '!G191+'Mayo '!G191+Junio!G191+Julio!G191+Agosto!G191+Septiembre!G191+'Octubre '!G191+Noviembre!G191+'Diciembre '!G191</f>
        <v>0</v>
      </c>
      <c r="H191" s="22">
        <f>+Enero!H191+Febrero!H191+'Marzo '!H191+'Abril '!H191+'Mayo '!H191+Junio!H191+Julio!H191+Agosto!H191+Septiembre!H191+'Octubre '!H191+Noviembre!H191+'Diciembre '!H191</f>
        <v>0</v>
      </c>
      <c r="I191" s="22">
        <f>+Enero!I191+Febrero!I191+'Marzo '!I191+'Abril '!I191+'Mayo '!I191+Junio!I191+Julio!I191+Agosto!I191+Septiembre!I191+'Octubre '!I191+Noviembre!I191+'Diciembre '!I191</f>
        <v>0</v>
      </c>
      <c r="J191" s="22">
        <f>+Enero!J191+Febrero!J191+'Marzo '!J191+'Abril '!J191+'Mayo '!J191+Junio!J191+Julio!J191+Agosto!J191+Septiembre!J191+'Octubre '!J191+Noviembre!J191+'Diciembre '!J191</f>
        <v>0</v>
      </c>
      <c r="K191" s="22">
        <f>+Enero!K191+Febrero!K191+'Marzo '!K191+'Abril '!K191+'Mayo '!K191+Junio!K191+Julio!K191+Agosto!K191+Septiembre!K191+'Octubre '!K191+Noviembre!K191+'Diciembre '!K191</f>
        <v>0</v>
      </c>
      <c r="L191" s="22">
        <f>+Enero!L191+Febrero!L191+'Marzo '!L191+'Abril '!L191+'Mayo '!L191+Junio!L191+Julio!L191+Agosto!L191+Septiembre!L191+'Octubre '!L191+Noviembre!L191+'Diciembre '!L191</f>
        <v>0</v>
      </c>
      <c r="M191" s="22">
        <f>+Enero!M191+Febrero!M191+'Marzo '!M191+'Abril '!M191+'Mayo '!M191+Junio!M191+Julio!M191+Agosto!M191+Septiembre!M191+'Octubre '!M191+Noviembre!M191+'Diciembre '!M191</f>
        <v>0</v>
      </c>
      <c r="N191" s="22">
        <f>+Enero!N191+Febrero!N191+'Marzo '!N191+'Abril '!N191+'Mayo '!N191+Junio!N191+Julio!N191+Agosto!N191+Septiembre!N191+'Octubre '!N191+Noviembre!N191+'Diciembre '!N191</f>
        <v>0</v>
      </c>
      <c r="O191" s="22">
        <f>+Enero!O191+Febrero!O191+'Marzo '!O191+'Abril '!O191+'Mayo '!O191+Junio!O191+Julio!O191+Agosto!O191+Septiembre!O191+'Octubre '!O191+Noviembre!O191+'Diciembre '!O191</f>
        <v>0</v>
      </c>
      <c r="P191" s="22">
        <f>+Enero!P191+Febrero!P191+'Marzo '!P191+'Abril '!P191+'Mayo '!P191+Junio!P191+Julio!P191+Agosto!P191+Septiembre!P191+'Octubre '!P191+Noviembre!P191+'Diciembre '!P191</f>
        <v>0</v>
      </c>
      <c r="Q191" s="151" t="str">
        <f t="shared" si="53"/>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0"/>
        <v/>
      </c>
      <c r="BB191" s="30" t="str">
        <f t="shared" si="54"/>
        <v/>
      </c>
      <c r="BC191" s="220"/>
      <c r="BD191" s="220"/>
      <c r="BE191" s="31">
        <f t="shared" si="51"/>
        <v>0</v>
      </c>
      <c r="BF191" s="31">
        <f t="shared" si="52"/>
        <v>0</v>
      </c>
      <c r="BG191" s="220"/>
      <c r="BH191" s="2"/>
    </row>
    <row r="192" spans="1:60" ht="12.95" customHeight="1" x14ac:dyDescent="0.15">
      <c r="A192" s="575"/>
      <c r="B192" s="567" t="s">
        <v>183</v>
      </c>
      <c r="C192" s="567"/>
      <c r="D192" s="70">
        <f t="shared" si="55"/>
        <v>0</v>
      </c>
      <c r="E192" s="22">
        <f>+Enero!E192+Febrero!E192+'Marzo '!E192+'Abril '!E192+'Mayo '!E192+Junio!E192+Julio!E192+Agosto!E192+Septiembre!E192+'Octubre '!E192+Noviembre!E192+'Diciembre '!E192</f>
        <v>0</v>
      </c>
      <c r="F192" s="22">
        <f>+Enero!F192+Febrero!F192+'Marzo '!F192+'Abril '!F192+'Mayo '!F192+Junio!F192+Julio!F192+Agosto!F192+Septiembre!F192+'Octubre '!F192+Noviembre!F192+'Diciembre '!F192</f>
        <v>0</v>
      </c>
      <c r="G192" s="22">
        <f>+Enero!G192+Febrero!G192+'Marzo '!G192+'Abril '!G192+'Mayo '!G192+Junio!G192+Julio!G192+Agosto!G192+Septiembre!G192+'Octubre '!G192+Noviembre!G192+'Diciembre '!G192</f>
        <v>0</v>
      </c>
      <c r="H192" s="22">
        <f>+Enero!H192+Febrero!H192+'Marzo '!H192+'Abril '!H192+'Mayo '!H192+Junio!H192+Julio!H192+Agosto!H192+Septiembre!H192+'Octubre '!H192+Noviembre!H192+'Diciembre '!H192</f>
        <v>0</v>
      </c>
      <c r="I192" s="22">
        <f>+Enero!I192+Febrero!I192+'Marzo '!I192+'Abril '!I192+'Mayo '!I192+Junio!I192+Julio!I192+Agosto!I192+Septiembre!I192+'Octubre '!I192+Noviembre!I192+'Diciembre '!I192</f>
        <v>0</v>
      </c>
      <c r="J192" s="22">
        <f>+Enero!J192+Febrero!J192+'Marzo '!J192+'Abril '!J192+'Mayo '!J192+Junio!J192+Julio!J192+Agosto!J192+Septiembre!J192+'Octubre '!J192+Noviembre!J192+'Diciembre '!J192</f>
        <v>0</v>
      </c>
      <c r="K192" s="22">
        <f>+Enero!K192+Febrero!K192+'Marzo '!K192+'Abril '!K192+'Mayo '!K192+Junio!K192+Julio!K192+Agosto!K192+Septiembre!K192+'Octubre '!K192+Noviembre!K192+'Diciembre '!K192</f>
        <v>0</v>
      </c>
      <c r="L192" s="22">
        <f>+Enero!L192+Febrero!L192+'Marzo '!L192+'Abril '!L192+'Mayo '!L192+Junio!L192+Julio!L192+Agosto!L192+Septiembre!L192+'Octubre '!L192+Noviembre!L192+'Diciembre '!L192</f>
        <v>0</v>
      </c>
      <c r="M192" s="22">
        <f>+Enero!M192+Febrero!M192+'Marzo '!M192+'Abril '!M192+'Mayo '!M192+Junio!M192+Julio!M192+Agosto!M192+Septiembre!M192+'Octubre '!M192+Noviembre!M192+'Diciembre '!M192</f>
        <v>0</v>
      </c>
      <c r="N192" s="22">
        <f>+Enero!N192+Febrero!N192+'Marzo '!N192+'Abril '!N192+'Mayo '!N192+Junio!N192+Julio!N192+Agosto!N192+Septiembre!N192+'Octubre '!N192+Noviembre!N192+'Diciembre '!N192</f>
        <v>0</v>
      </c>
      <c r="O192" s="22">
        <f>+Enero!O192+Febrero!O192+'Marzo '!O192+'Abril '!O192+'Mayo '!O192+Junio!O192+Julio!O192+Agosto!O192+Septiembre!O192+'Octubre '!O192+Noviembre!O192+'Diciembre '!O192</f>
        <v>0</v>
      </c>
      <c r="P192" s="22">
        <f>+Enero!P192+Febrero!P192+'Marzo '!P192+'Abril '!P192+'Mayo '!P192+Junio!P192+Julio!P192+Agosto!P192+Septiembre!P192+'Octubre '!P192+Noviembre!P192+'Diciembre '!P192</f>
        <v>0</v>
      </c>
      <c r="Q192" s="151" t="str">
        <f t="shared" si="53"/>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0"/>
        <v/>
      </c>
      <c r="BB192" s="30" t="str">
        <f t="shared" si="54"/>
        <v/>
      </c>
      <c r="BC192" s="220"/>
      <c r="BD192" s="220"/>
      <c r="BE192" s="31">
        <f t="shared" si="51"/>
        <v>0</v>
      </c>
      <c r="BF192" s="31">
        <f t="shared" si="52"/>
        <v>0</v>
      </c>
      <c r="BG192" s="220"/>
      <c r="BH192" s="2"/>
    </row>
    <row r="193" spans="1:60" ht="12.95" customHeight="1" x14ac:dyDescent="0.15">
      <c r="A193" s="541"/>
      <c r="B193" s="568" t="s">
        <v>184</v>
      </c>
      <c r="C193" s="568"/>
      <c r="D193" s="159">
        <f t="shared" si="55"/>
        <v>0</v>
      </c>
      <c r="E193" s="22">
        <f>+Enero!E193+Febrero!E193+'Marzo '!E193+'Abril '!E193+'Mayo '!E193+Junio!E193+Julio!E193+Agosto!E193+Septiembre!E193+'Octubre '!E193+Noviembre!E193+'Diciembre '!E193</f>
        <v>0</v>
      </c>
      <c r="F193" s="22">
        <f>+Enero!F193+Febrero!F193+'Marzo '!F193+'Abril '!F193+'Mayo '!F193+Junio!F193+Julio!F193+Agosto!F193+Septiembre!F193+'Octubre '!F193+Noviembre!F193+'Diciembre '!F193</f>
        <v>0</v>
      </c>
      <c r="G193" s="22">
        <f>+Enero!G193+Febrero!G193+'Marzo '!G193+'Abril '!G193+'Mayo '!G193+Junio!G193+Julio!G193+Agosto!G193+Septiembre!G193+'Octubre '!G193+Noviembre!G193+'Diciembre '!G193</f>
        <v>0</v>
      </c>
      <c r="H193" s="22">
        <f>+Enero!H193+Febrero!H193+'Marzo '!H193+'Abril '!H193+'Mayo '!H193+Junio!H193+Julio!H193+Agosto!H193+Septiembre!H193+'Octubre '!H193+Noviembre!H193+'Diciembre '!H193</f>
        <v>0</v>
      </c>
      <c r="I193" s="22">
        <f>+Enero!I193+Febrero!I193+'Marzo '!I193+'Abril '!I193+'Mayo '!I193+Junio!I193+Julio!I193+Agosto!I193+Septiembre!I193+'Octubre '!I193+Noviembre!I193+'Diciembre '!I193</f>
        <v>0</v>
      </c>
      <c r="J193" s="22">
        <f>+Enero!J193+Febrero!J193+'Marzo '!J193+'Abril '!J193+'Mayo '!J193+Junio!J193+Julio!J193+Agosto!J193+Septiembre!J193+'Octubre '!J193+Noviembre!J193+'Diciembre '!J193</f>
        <v>0</v>
      </c>
      <c r="K193" s="22">
        <f>+Enero!K193+Febrero!K193+'Marzo '!K193+'Abril '!K193+'Mayo '!K193+Junio!K193+Julio!K193+Agosto!K193+Septiembre!K193+'Octubre '!K193+Noviembre!K193+'Diciembre '!K193</f>
        <v>0</v>
      </c>
      <c r="L193" s="22">
        <f>+Enero!L193+Febrero!L193+'Marzo '!L193+'Abril '!L193+'Mayo '!L193+Junio!L193+Julio!L193+Agosto!L193+Septiembre!L193+'Octubre '!L193+Noviembre!L193+'Diciembre '!L193</f>
        <v>0</v>
      </c>
      <c r="M193" s="22">
        <f>+Enero!M193+Febrero!M193+'Marzo '!M193+'Abril '!M193+'Mayo '!M193+Junio!M193+Julio!M193+Agosto!M193+Septiembre!M193+'Octubre '!M193+Noviembre!M193+'Diciembre '!M193</f>
        <v>0</v>
      </c>
      <c r="N193" s="22">
        <f>+Enero!N193+Febrero!N193+'Marzo '!N193+'Abril '!N193+'Mayo '!N193+Junio!N193+Julio!N193+Agosto!N193+Septiembre!N193+'Octubre '!N193+Noviembre!N193+'Diciembre '!N193</f>
        <v>0</v>
      </c>
      <c r="O193" s="22">
        <f>+Enero!O193+Febrero!O193+'Marzo '!O193+'Abril '!O193+'Mayo '!O193+Junio!O193+Julio!O193+Agosto!O193+Septiembre!O193+'Octubre '!O193+Noviembre!O193+'Diciembre '!O193</f>
        <v>0</v>
      </c>
      <c r="P193" s="22">
        <f>+Enero!P193+Febrero!P193+'Marzo '!P193+'Abril '!P193+'Mayo '!P193+Junio!P193+Julio!P193+Agosto!P193+Septiembre!P193+'Octubre '!P193+Noviembre!P193+'Diciembre '!P193</f>
        <v>0</v>
      </c>
      <c r="Q193" s="151" t="str">
        <f t="shared" si="53"/>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0"/>
        <v/>
      </c>
      <c r="BB193" s="30" t="str">
        <f t="shared" si="54"/>
        <v/>
      </c>
      <c r="BC193" s="220"/>
      <c r="BD193" s="220"/>
      <c r="BE193" s="31">
        <f t="shared" si="51"/>
        <v>0</v>
      </c>
      <c r="BF193" s="31">
        <f t="shared" si="52"/>
        <v>0</v>
      </c>
      <c r="BG193" s="220"/>
      <c r="BH193" s="2"/>
    </row>
    <row r="194" spans="1:60" ht="12.95" customHeight="1" x14ac:dyDescent="0.15">
      <c r="A194" s="577" t="s">
        <v>193</v>
      </c>
      <c r="B194" s="576" t="s">
        <v>181</v>
      </c>
      <c r="C194" s="576"/>
      <c r="D194" s="158">
        <f t="shared" si="55"/>
        <v>0</v>
      </c>
      <c r="E194" s="22">
        <f>+Enero!E194+Febrero!E194+'Marzo '!E194+'Abril '!E194+'Mayo '!E194+Junio!E194+Julio!E194+Agosto!E194+Septiembre!E194+'Octubre '!E194+Noviembre!E194+'Diciembre '!E194</f>
        <v>0</v>
      </c>
      <c r="F194" s="22">
        <f>+Enero!F194+Febrero!F194+'Marzo '!F194+'Abril '!F194+'Mayo '!F194+Junio!F194+Julio!F194+Agosto!F194+Septiembre!F194+'Octubre '!F194+Noviembre!F194+'Diciembre '!F194</f>
        <v>0</v>
      </c>
      <c r="G194" s="22">
        <f>+Enero!G194+Febrero!G194+'Marzo '!G194+'Abril '!G194+'Mayo '!G194+Junio!G194+Julio!G194+Agosto!G194+Septiembre!G194+'Octubre '!G194+Noviembre!G194+'Diciembre '!G194</f>
        <v>0</v>
      </c>
      <c r="H194" s="22">
        <f>+Enero!H194+Febrero!H194+'Marzo '!H194+'Abril '!H194+'Mayo '!H194+Junio!H194+Julio!H194+Agosto!H194+Septiembre!H194+'Octubre '!H194+Noviembre!H194+'Diciembre '!H194</f>
        <v>0</v>
      </c>
      <c r="I194" s="22">
        <f>+Enero!I194+Febrero!I194+'Marzo '!I194+'Abril '!I194+'Mayo '!I194+Junio!I194+Julio!I194+Agosto!I194+Septiembre!I194+'Octubre '!I194+Noviembre!I194+'Diciembre '!I194</f>
        <v>0</v>
      </c>
      <c r="J194" s="22">
        <f>+Enero!J194+Febrero!J194+'Marzo '!J194+'Abril '!J194+'Mayo '!J194+Junio!J194+Julio!J194+Agosto!J194+Septiembre!J194+'Octubre '!J194+Noviembre!J194+'Diciembre '!J194</f>
        <v>0</v>
      </c>
      <c r="K194" s="22">
        <f>+Enero!K194+Febrero!K194+'Marzo '!K194+'Abril '!K194+'Mayo '!K194+Junio!K194+Julio!K194+Agosto!K194+Septiembre!K194+'Octubre '!K194+Noviembre!K194+'Diciembre '!K194</f>
        <v>0</v>
      </c>
      <c r="L194" s="22">
        <f>+Enero!L194+Febrero!L194+'Marzo '!L194+'Abril '!L194+'Mayo '!L194+Junio!L194+Julio!L194+Agosto!L194+Septiembre!L194+'Octubre '!L194+Noviembre!L194+'Diciembre '!L194</f>
        <v>0</v>
      </c>
      <c r="M194" s="22">
        <f>+Enero!M194+Febrero!M194+'Marzo '!M194+'Abril '!M194+'Mayo '!M194+Junio!M194+Julio!M194+Agosto!M194+Septiembre!M194+'Octubre '!M194+Noviembre!M194+'Diciembre '!M194</f>
        <v>0</v>
      </c>
      <c r="N194" s="22">
        <f>+Enero!N194+Febrero!N194+'Marzo '!N194+'Abril '!N194+'Mayo '!N194+Junio!N194+Julio!N194+Agosto!N194+Septiembre!N194+'Octubre '!N194+Noviembre!N194+'Diciembre '!N194</f>
        <v>0</v>
      </c>
      <c r="O194" s="22">
        <f>+Enero!O194+Febrero!O194+'Marzo '!O194+'Abril '!O194+'Mayo '!O194+Junio!O194+Julio!O194+Agosto!O194+Septiembre!O194+'Octubre '!O194+Noviembre!O194+'Diciembre '!O194</f>
        <v>0</v>
      </c>
      <c r="P194" s="22">
        <f>+Enero!P194+Febrero!P194+'Marzo '!P194+'Abril '!P194+'Mayo '!P194+Junio!P194+Julio!P194+Agosto!P194+Septiembre!P194+'Octubre '!P194+Noviembre!P194+'Diciembre '!P194</f>
        <v>0</v>
      </c>
      <c r="Q194" s="151" t="str">
        <f t="shared" si="53"/>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0"/>
        <v/>
      </c>
      <c r="BB194" s="30" t="str">
        <f t="shared" si="54"/>
        <v/>
      </c>
      <c r="BC194" s="220"/>
      <c r="BD194" s="220"/>
      <c r="BE194" s="31">
        <f t="shared" si="51"/>
        <v>0</v>
      </c>
      <c r="BF194" s="31">
        <f t="shared" si="52"/>
        <v>0</v>
      </c>
      <c r="BG194" s="220"/>
      <c r="BH194" s="2"/>
    </row>
    <row r="195" spans="1:60" ht="12.95" customHeight="1" x14ac:dyDescent="0.15">
      <c r="A195" s="578"/>
      <c r="B195" s="567" t="s">
        <v>182</v>
      </c>
      <c r="C195" s="567"/>
      <c r="D195" s="70">
        <f t="shared" si="55"/>
        <v>0</v>
      </c>
      <c r="E195" s="22">
        <f>+Enero!E195+Febrero!E195+'Marzo '!E195+'Abril '!E195+'Mayo '!E195+Junio!E195+Julio!E195+Agosto!E195+Septiembre!E195+'Octubre '!E195+Noviembre!E195+'Diciembre '!E195</f>
        <v>0</v>
      </c>
      <c r="F195" s="22">
        <f>+Enero!F195+Febrero!F195+'Marzo '!F195+'Abril '!F195+'Mayo '!F195+Junio!F195+Julio!F195+Agosto!F195+Septiembre!F195+'Octubre '!F195+Noviembre!F195+'Diciembre '!F195</f>
        <v>0</v>
      </c>
      <c r="G195" s="22">
        <f>+Enero!G195+Febrero!G195+'Marzo '!G195+'Abril '!G195+'Mayo '!G195+Junio!G195+Julio!G195+Agosto!G195+Septiembre!G195+'Octubre '!G195+Noviembre!G195+'Diciembre '!G195</f>
        <v>0</v>
      </c>
      <c r="H195" s="22">
        <f>+Enero!H195+Febrero!H195+'Marzo '!H195+'Abril '!H195+'Mayo '!H195+Junio!H195+Julio!H195+Agosto!H195+Septiembre!H195+'Octubre '!H195+Noviembre!H195+'Diciembre '!H195</f>
        <v>0</v>
      </c>
      <c r="I195" s="22">
        <f>+Enero!I195+Febrero!I195+'Marzo '!I195+'Abril '!I195+'Mayo '!I195+Junio!I195+Julio!I195+Agosto!I195+Septiembre!I195+'Octubre '!I195+Noviembre!I195+'Diciembre '!I195</f>
        <v>0</v>
      </c>
      <c r="J195" s="22">
        <f>+Enero!J195+Febrero!J195+'Marzo '!J195+'Abril '!J195+'Mayo '!J195+Junio!J195+Julio!J195+Agosto!J195+Septiembre!J195+'Octubre '!J195+Noviembre!J195+'Diciembre '!J195</f>
        <v>0</v>
      </c>
      <c r="K195" s="22">
        <f>+Enero!K195+Febrero!K195+'Marzo '!K195+'Abril '!K195+'Mayo '!K195+Junio!K195+Julio!K195+Agosto!K195+Septiembre!K195+'Octubre '!K195+Noviembre!K195+'Diciembre '!K195</f>
        <v>0</v>
      </c>
      <c r="L195" s="22">
        <f>+Enero!L195+Febrero!L195+'Marzo '!L195+'Abril '!L195+'Mayo '!L195+Junio!L195+Julio!L195+Agosto!L195+Septiembre!L195+'Octubre '!L195+Noviembre!L195+'Diciembre '!L195</f>
        <v>0</v>
      </c>
      <c r="M195" s="22">
        <f>+Enero!M195+Febrero!M195+'Marzo '!M195+'Abril '!M195+'Mayo '!M195+Junio!M195+Julio!M195+Agosto!M195+Septiembre!M195+'Octubre '!M195+Noviembre!M195+'Diciembre '!M195</f>
        <v>0</v>
      </c>
      <c r="N195" s="22">
        <f>+Enero!N195+Febrero!N195+'Marzo '!N195+'Abril '!N195+'Mayo '!N195+Junio!N195+Julio!N195+Agosto!N195+Septiembre!N195+'Octubre '!N195+Noviembre!N195+'Diciembre '!N195</f>
        <v>0</v>
      </c>
      <c r="O195" s="22">
        <f>+Enero!O195+Febrero!O195+'Marzo '!O195+'Abril '!O195+'Mayo '!O195+Junio!O195+Julio!O195+Agosto!O195+Septiembre!O195+'Octubre '!O195+Noviembre!O195+'Diciembre '!O195</f>
        <v>0</v>
      </c>
      <c r="P195" s="22">
        <f>+Enero!P195+Febrero!P195+'Marzo '!P195+'Abril '!P195+'Mayo '!P195+Junio!P195+Julio!P195+Agosto!P195+Septiembre!P195+'Octubre '!P195+Noviembre!P195+'Diciembre '!P195</f>
        <v>0</v>
      </c>
      <c r="Q195" s="151" t="str">
        <f t="shared" si="53"/>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0"/>
        <v/>
      </c>
      <c r="BB195" s="30" t="str">
        <f t="shared" si="54"/>
        <v/>
      </c>
      <c r="BC195" s="220"/>
      <c r="BD195" s="220"/>
      <c r="BE195" s="31">
        <f t="shared" si="51"/>
        <v>0</v>
      </c>
      <c r="BF195" s="31">
        <f t="shared" si="52"/>
        <v>0</v>
      </c>
      <c r="BG195" s="220"/>
      <c r="BH195" s="2"/>
    </row>
    <row r="196" spans="1:60" ht="12.95" customHeight="1" x14ac:dyDescent="0.15">
      <c r="A196" s="578"/>
      <c r="B196" s="567" t="s">
        <v>183</v>
      </c>
      <c r="C196" s="567"/>
      <c r="D196" s="70">
        <f t="shared" si="55"/>
        <v>0</v>
      </c>
      <c r="E196" s="22">
        <f>+Enero!E196+Febrero!E196+'Marzo '!E196+'Abril '!E196+'Mayo '!E196+Junio!E196+Julio!E196+Agosto!E196+Septiembre!E196+'Octubre '!E196+Noviembre!E196+'Diciembre '!E196</f>
        <v>0</v>
      </c>
      <c r="F196" s="22">
        <f>+Enero!F196+Febrero!F196+'Marzo '!F196+'Abril '!F196+'Mayo '!F196+Junio!F196+Julio!F196+Agosto!F196+Septiembre!F196+'Octubre '!F196+Noviembre!F196+'Diciembre '!F196</f>
        <v>0</v>
      </c>
      <c r="G196" s="22">
        <f>+Enero!G196+Febrero!G196+'Marzo '!G196+'Abril '!G196+'Mayo '!G196+Junio!G196+Julio!G196+Agosto!G196+Septiembre!G196+'Octubre '!G196+Noviembre!G196+'Diciembre '!G196</f>
        <v>0</v>
      </c>
      <c r="H196" s="22">
        <f>+Enero!H196+Febrero!H196+'Marzo '!H196+'Abril '!H196+'Mayo '!H196+Junio!H196+Julio!H196+Agosto!H196+Septiembre!H196+'Octubre '!H196+Noviembre!H196+'Diciembre '!H196</f>
        <v>0</v>
      </c>
      <c r="I196" s="22">
        <f>+Enero!I196+Febrero!I196+'Marzo '!I196+'Abril '!I196+'Mayo '!I196+Junio!I196+Julio!I196+Agosto!I196+Septiembre!I196+'Octubre '!I196+Noviembre!I196+'Diciembre '!I196</f>
        <v>0</v>
      </c>
      <c r="J196" s="22">
        <f>+Enero!J196+Febrero!J196+'Marzo '!J196+'Abril '!J196+'Mayo '!J196+Junio!J196+Julio!J196+Agosto!J196+Septiembre!J196+'Octubre '!J196+Noviembre!J196+'Diciembre '!J196</f>
        <v>0</v>
      </c>
      <c r="K196" s="22">
        <f>+Enero!K196+Febrero!K196+'Marzo '!K196+'Abril '!K196+'Mayo '!K196+Junio!K196+Julio!K196+Agosto!K196+Septiembre!K196+'Octubre '!K196+Noviembre!K196+'Diciembre '!K196</f>
        <v>0</v>
      </c>
      <c r="L196" s="22">
        <f>+Enero!L196+Febrero!L196+'Marzo '!L196+'Abril '!L196+'Mayo '!L196+Junio!L196+Julio!L196+Agosto!L196+Septiembre!L196+'Octubre '!L196+Noviembre!L196+'Diciembre '!L196</f>
        <v>0</v>
      </c>
      <c r="M196" s="22">
        <f>+Enero!M196+Febrero!M196+'Marzo '!M196+'Abril '!M196+'Mayo '!M196+Junio!M196+Julio!M196+Agosto!M196+Septiembre!M196+'Octubre '!M196+Noviembre!M196+'Diciembre '!M196</f>
        <v>0</v>
      </c>
      <c r="N196" s="22">
        <f>+Enero!N196+Febrero!N196+'Marzo '!N196+'Abril '!N196+'Mayo '!N196+Junio!N196+Julio!N196+Agosto!N196+Septiembre!N196+'Octubre '!N196+Noviembre!N196+'Diciembre '!N196</f>
        <v>0</v>
      </c>
      <c r="O196" s="22">
        <f>+Enero!O196+Febrero!O196+'Marzo '!O196+'Abril '!O196+'Mayo '!O196+Junio!O196+Julio!O196+Agosto!O196+Septiembre!O196+'Octubre '!O196+Noviembre!O196+'Diciembre '!O196</f>
        <v>0</v>
      </c>
      <c r="P196" s="22">
        <f>+Enero!P196+Febrero!P196+'Marzo '!P196+'Abril '!P196+'Mayo '!P196+Junio!P196+Julio!P196+Agosto!P196+Septiembre!P196+'Octubre '!P196+Noviembre!P196+'Diciembre '!P196</f>
        <v>0</v>
      </c>
      <c r="Q196" s="151" t="str">
        <f t="shared" si="53"/>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0"/>
        <v/>
      </c>
      <c r="BB196" s="30" t="str">
        <f t="shared" si="54"/>
        <v/>
      </c>
      <c r="BC196" s="220"/>
      <c r="BD196" s="220"/>
      <c r="BE196" s="31">
        <f t="shared" si="51"/>
        <v>0</v>
      </c>
      <c r="BF196" s="31">
        <f t="shared" si="52"/>
        <v>0</v>
      </c>
      <c r="BG196" s="220"/>
      <c r="BH196" s="2"/>
    </row>
    <row r="197" spans="1:60" ht="12.95" customHeight="1" thickBot="1" x14ac:dyDescent="0.2">
      <c r="A197" s="578"/>
      <c r="B197" s="579" t="s">
        <v>184</v>
      </c>
      <c r="C197" s="579"/>
      <c r="D197" s="219">
        <f t="shared" si="55"/>
        <v>0</v>
      </c>
      <c r="E197" s="22">
        <f>+Enero!E197+Febrero!E197+'Marzo '!E197+'Abril '!E197+'Mayo '!E197+Junio!E197+Julio!E197+Agosto!E197+Septiembre!E197+'Octubre '!E197+Noviembre!E197+'Diciembre '!E197</f>
        <v>0</v>
      </c>
      <c r="F197" s="22">
        <f>+Enero!F197+Febrero!F197+'Marzo '!F197+'Abril '!F197+'Mayo '!F197+Junio!F197+Julio!F197+Agosto!F197+Septiembre!F197+'Octubre '!F197+Noviembre!F197+'Diciembre '!F197</f>
        <v>0</v>
      </c>
      <c r="G197" s="22">
        <f>+Enero!G197+Febrero!G197+'Marzo '!G197+'Abril '!G197+'Mayo '!G197+Junio!G197+Julio!G197+Agosto!G197+Septiembre!G197+'Octubre '!G197+Noviembre!G197+'Diciembre '!G197</f>
        <v>0</v>
      </c>
      <c r="H197" s="22">
        <f>+Enero!H197+Febrero!H197+'Marzo '!H197+'Abril '!H197+'Mayo '!H197+Junio!H197+Julio!H197+Agosto!H197+Septiembre!H197+'Octubre '!H197+Noviembre!H197+'Diciembre '!H197</f>
        <v>0</v>
      </c>
      <c r="I197" s="22">
        <f>+Enero!I197+Febrero!I197+'Marzo '!I197+'Abril '!I197+'Mayo '!I197+Junio!I197+Julio!I197+Agosto!I197+Septiembre!I197+'Octubre '!I197+Noviembre!I197+'Diciembre '!I197</f>
        <v>0</v>
      </c>
      <c r="J197" s="22">
        <f>+Enero!J197+Febrero!J197+'Marzo '!J197+'Abril '!J197+'Mayo '!J197+Junio!J197+Julio!J197+Agosto!J197+Septiembre!J197+'Octubre '!J197+Noviembre!J197+'Diciembre '!J197</f>
        <v>0</v>
      </c>
      <c r="K197" s="22">
        <f>+Enero!K197+Febrero!K197+'Marzo '!K197+'Abril '!K197+'Mayo '!K197+Junio!K197+Julio!K197+Agosto!K197+Septiembre!K197+'Octubre '!K197+Noviembre!K197+'Diciembre '!K197</f>
        <v>0</v>
      </c>
      <c r="L197" s="22">
        <f>+Enero!L197+Febrero!L197+'Marzo '!L197+'Abril '!L197+'Mayo '!L197+Junio!L197+Julio!L197+Agosto!L197+Septiembre!L197+'Octubre '!L197+Noviembre!L197+'Diciembre '!L197</f>
        <v>0</v>
      </c>
      <c r="M197" s="22">
        <f>+Enero!M197+Febrero!M197+'Marzo '!M197+'Abril '!M197+'Mayo '!M197+Junio!M197+Julio!M197+Agosto!M197+Septiembre!M197+'Octubre '!M197+Noviembre!M197+'Diciembre '!M197</f>
        <v>0</v>
      </c>
      <c r="N197" s="22">
        <f>+Enero!N197+Febrero!N197+'Marzo '!N197+'Abril '!N197+'Mayo '!N197+Junio!N197+Julio!N197+Agosto!N197+Septiembre!N197+'Octubre '!N197+Noviembre!N197+'Diciembre '!N197</f>
        <v>0</v>
      </c>
      <c r="O197" s="22">
        <f>+Enero!O197+Febrero!O197+'Marzo '!O197+'Abril '!O197+'Mayo '!O197+Junio!O197+Julio!O197+Agosto!O197+Septiembre!O197+'Octubre '!O197+Noviembre!O197+'Diciembre '!O197</f>
        <v>0</v>
      </c>
      <c r="P197" s="22">
        <f>+Enero!P197+Febrero!P197+'Marzo '!P197+'Abril '!P197+'Mayo '!P197+Junio!P197+Julio!P197+Agosto!P197+Septiembre!P197+'Octubre '!P197+Noviembre!P197+'Diciembre '!P197</f>
        <v>0</v>
      </c>
      <c r="Q197" s="151" t="str">
        <f t="shared" si="53"/>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0"/>
        <v/>
      </c>
      <c r="BB197" s="30" t="str">
        <f t="shared" si="54"/>
        <v/>
      </c>
      <c r="BC197" s="220"/>
      <c r="BD197" s="220"/>
      <c r="BE197" s="31">
        <f t="shared" si="51"/>
        <v>0</v>
      </c>
      <c r="BF197" s="31">
        <f t="shared" si="52"/>
        <v>0</v>
      </c>
      <c r="BG197" s="220"/>
      <c r="BH197" s="2"/>
    </row>
    <row r="198" spans="1:60" ht="12.95" customHeight="1" thickTop="1" x14ac:dyDescent="0.15">
      <c r="A198" s="563" t="s">
        <v>4</v>
      </c>
      <c r="B198" s="566" t="s">
        <v>181</v>
      </c>
      <c r="C198" s="566"/>
      <c r="D198" s="224">
        <f t="shared" si="55"/>
        <v>2541</v>
      </c>
      <c r="E198" s="225">
        <f t="shared" ref="E198:G201" si="57">+E146+E150+E154+E158+E162+E166+E170+E182+E186+E190+E194</f>
        <v>157</v>
      </c>
      <c r="F198" s="226">
        <f t="shared" si="57"/>
        <v>39</v>
      </c>
      <c r="G198" s="226">
        <f t="shared" si="57"/>
        <v>42</v>
      </c>
      <c r="H198" s="226">
        <f t="shared" ref="H198:J201" si="58">+H146+H150+H154+H158+H162+H166+H170+H174+H182+H186+H190+H194+H178</f>
        <v>77</v>
      </c>
      <c r="I198" s="226">
        <f t="shared" si="58"/>
        <v>367</v>
      </c>
      <c r="J198" s="226">
        <f t="shared" si="58"/>
        <v>398</v>
      </c>
      <c r="K198" s="226">
        <f>+K146+K150+K154+K162+K166+K170+K174+K182+K186+K190+K194+K178</f>
        <v>1024</v>
      </c>
      <c r="L198" s="226">
        <f t="shared" ref="L198:M201" si="59">+L146+L150+L154+L162+L170+L174+L182+L186+L190+L194+L178</f>
        <v>184</v>
      </c>
      <c r="M198" s="227">
        <f t="shared" si="59"/>
        <v>253</v>
      </c>
      <c r="N198" s="224">
        <f t="shared" ref="N198:O201" si="60">+N146+N150+N154+N158+N162+N166+N170+N174+N182+N186+N190+N194+N178</f>
        <v>902</v>
      </c>
      <c r="O198" s="224">
        <f t="shared" si="60"/>
        <v>1639</v>
      </c>
      <c r="P198" s="224">
        <f>+P146+P150+P154+P162+P170+P174+P182+P186+P190+P194+P178</f>
        <v>16</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4"/>
        <v/>
      </c>
      <c r="BC198" s="220"/>
      <c r="BD198" s="220"/>
      <c r="BE198" s="31">
        <f t="shared" si="51"/>
        <v>0</v>
      </c>
      <c r="BF198" s="31">
        <f t="shared" si="52"/>
        <v>0</v>
      </c>
      <c r="BG198" s="220"/>
      <c r="BH198" s="2"/>
    </row>
    <row r="199" spans="1:60" ht="12.95" customHeight="1" x14ac:dyDescent="0.15">
      <c r="A199" s="564"/>
      <c r="B199" s="567" t="s">
        <v>182</v>
      </c>
      <c r="C199" s="567"/>
      <c r="D199" s="70">
        <f t="shared" si="55"/>
        <v>6990</v>
      </c>
      <c r="E199" s="228">
        <f t="shared" si="57"/>
        <v>501</v>
      </c>
      <c r="F199" s="229">
        <f t="shared" si="57"/>
        <v>146</v>
      </c>
      <c r="G199" s="229">
        <f t="shared" si="57"/>
        <v>91</v>
      </c>
      <c r="H199" s="229">
        <f t="shared" si="58"/>
        <v>159</v>
      </c>
      <c r="I199" s="229">
        <f t="shared" si="58"/>
        <v>896</v>
      </c>
      <c r="J199" s="229">
        <f t="shared" si="58"/>
        <v>1059</v>
      </c>
      <c r="K199" s="229">
        <f>+K147+K151+K155+K163+K167+K171+K175+K183+K187+K191+K195+K179</f>
        <v>2895</v>
      </c>
      <c r="L199" s="229">
        <f t="shared" si="59"/>
        <v>557</v>
      </c>
      <c r="M199" s="230">
        <f t="shared" si="59"/>
        <v>686</v>
      </c>
      <c r="N199" s="70">
        <f t="shared" si="60"/>
        <v>2385</v>
      </c>
      <c r="O199" s="70">
        <f t="shared" si="60"/>
        <v>4605</v>
      </c>
      <c r="P199" s="70">
        <f>+P147+P151+P155+P163+P171+P175+P183+P187+P191+P195+P179</f>
        <v>65</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4"/>
        <v/>
      </c>
      <c r="BC199" s="220"/>
      <c r="BD199" s="220"/>
      <c r="BE199" s="31">
        <f t="shared" si="51"/>
        <v>0</v>
      </c>
      <c r="BF199" s="31">
        <f t="shared" si="52"/>
        <v>0</v>
      </c>
      <c r="BG199" s="220"/>
      <c r="BH199" s="2"/>
    </row>
    <row r="200" spans="1:60" ht="12.95" customHeight="1" x14ac:dyDescent="0.15">
      <c r="A200" s="564"/>
      <c r="B200" s="567" t="s">
        <v>183</v>
      </c>
      <c r="C200" s="567"/>
      <c r="D200" s="70">
        <f t="shared" si="55"/>
        <v>2035</v>
      </c>
      <c r="E200" s="228">
        <f t="shared" si="57"/>
        <v>161</v>
      </c>
      <c r="F200" s="229">
        <f t="shared" si="57"/>
        <v>39</v>
      </c>
      <c r="G200" s="229">
        <f t="shared" si="57"/>
        <v>42</v>
      </c>
      <c r="H200" s="229">
        <f t="shared" si="58"/>
        <v>58</v>
      </c>
      <c r="I200" s="229">
        <f t="shared" si="58"/>
        <v>247</v>
      </c>
      <c r="J200" s="229">
        <f t="shared" si="58"/>
        <v>245</v>
      </c>
      <c r="K200" s="229">
        <f>+K148+K152+K156+K164+K168+K172+K176+K184+K188+K192+K196+K180</f>
        <v>844</v>
      </c>
      <c r="L200" s="229">
        <f t="shared" si="59"/>
        <v>154</v>
      </c>
      <c r="M200" s="230">
        <f t="shared" si="59"/>
        <v>245</v>
      </c>
      <c r="N200" s="70">
        <f t="shared" si="60"/>
        <v>718</v>
      </c>
      <c r="O200" s="70">
        <f t="shared" si="60"/>
        <v>1317</v>
      </c>
      <c r="P200" s="70">
        <f>+P148+P152+P156+P164+P172+P176+P184+P188+P192+P196+P180</f>
        <v>14</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4"/>
        <v/>
      </c>
      <c r="BC200" s="220"/>
      <c r="BD200" s="220"/>
      <c r="BE200" s="31">
        <f t="shared" si="51"/>
        <v>0</v>
      </c>
      <c r="BF200" s="31">
        <f t="shared" si="52"/>
        <v>0</v>
      </c>
      <c r="BG200" s="220"/>
      <c r="BH200" s="2"/>
    </row>
    <row r="201" spans="1:60" ht="12.95" customHeight="1" x14ac:dyDescent="0.15">
      <c r="A201" s="565"/>
      <c r="B201" s="568" t="s">
        <v>184</v>
      </c>
      <c r="C201" s="568"/>
      <c r="D201" s="159">
        <f t="shared" si="55"/>
        <v>1664</v>
      </c>
      <c r="E201" s="231">
        <f t="shared" si="57"/>
        <v>99</v>
      </c>
      <c r="F201" s="232">
        <f t="shared" si="57"/>
        <v>29</v>
      </c>
      <c r="G201" s="232">
        <f t="shared" si="57"/>
        <v>29</v>
      </c>
      <c r="H201" s="232">
        <f t="shared" si="58"/>
        <v>33</v>
      </c>
      <c r="I201" s="232">
        <f t="shared" si="58"/>
        <v>170</v>
      </c>
      <c r="J201" s="232">
        <f t="shared" si="58"/>
        <v>217</v>
      </c>
      <c r="K201" s="232">
        <f>+K149+K153+K157+K165+K169+K173+K177+K185+K189+K193+K197+K181</f>
        <v>686</v>
      </c>
      <c r="L201" s="232">
        <f t="shared" si="59"/>
        <v>161</v>
      </c>
      <c r="M201" s="233">
        <f t="shared" si="59"/>
        <v>240</v>
      </c>
      <c r="N201" s="159">
        <f t="shared" si="60"/>
        <v>535</v>
      </c>
      <c r="O201" s="159">
        <f t="shared" si="60"/>
        <v>1129</v>
      </c>
      <c r="P201" s="159">
        <f>+P149+P153+P157+P165+P173+P177+P185+P189+P193+P197+P181</f>
        <v>16</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4"/>
        <v/>
      </c>
      <c r="BC201" s="220"/>
      <c r="BD201" s="220"/>
      <c r="BE201" s="31">
        <f t="shared" si="51"/>
        <v>0</v>
      </c>
      <c r="BF201" s="31">
        <f t="shared" si="52"/>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69" t="s">
        <v>29</v>
      </c>
      <c r="B203" s="570"/>
      <c r="C203" s="571"/>
      <c r="D203" s="554" t="s">
        <v>4</v>
      </c>
      <c r="E203" s="537" t="s">
        <v>5</v>
      </c>
      <c r="F203" s="538"/>
      <c r="G203" s="538"/>
      <c r="H203" s="538"/>
      <c r="I203" s="538"/>
      <c r="J203" s="538"/>
      <c r="K203" s="538"/>
      <c r="L203" s="538"/>
      <c r="M203" s="539"/>
      <c r="N203" s="540" t="s">
        <v>7</v>
      </c>
      <c r="BA203" s="220"/>
      <c r="BB203" s="220"/>
      <c r="BC203" s="220"/>
      <c r="BD203" s="220"/>
      <c r="BE203" s="220"/>
      <c r="BF203" s="220"/>
      <c r="BG203" s="220"/>
      <c r="BH203" s="2"/>
    </row>
    <row r="204" spans="1:60" ht="48" customHeight="1" x14ac:dyDescent="0.15">
      <c r="A204" s="572"/>
      <c r="B204" s="573"/>
      <c r="C204" s="574"/>
      <c r="D204" s="562"/>
      <c r="E204" s="16" t="s">
        <v>168</v>
      </c>
      <c r="F204" s="17" t="s">
        <v>14</v>
      </c>
      <c r="G204" s="17" t="s">
        <v>175</v>
      </c>
      <c r="H204" s="17" t="s">
        <v>59</v>
      </c>
      <c r="I204" s="17" t="s">
        <v>176</v>
      </c>
      <c r="J204" s="17" t="s">
        <v>195</v>
      </c>
      <c r="K204" s="17" t="s">
        <v>18</v>
      </c>
      <c r="L204" s="17" t="s">
        <v>19</v>
      </c>
      <c r="M204" s="18" t="s">
        <v>20</v>
      </c>
      <c r="N204" s="541"/>
      <c r="BA204" s="220"/>
      <c r="BB204" s="220"/>
      <c r="BC204" s="220"/>
      <c r="BD204" s="220"/>
      <c r="BE204" s="220"/>
      <c r="BF204" s="220"/>
      <c r="BG204" s="220"/>
      <c r="BH204" s="2"/>
    </row>
    <row r="205" spans="1:60" ht="15.75" customHeight="1" x14ac:dyDescent="0.15">
      <c r="A205" s="542" t="s">
        <v>196</v>
      </c>
      <c r="B205" s="543"/>
      <c r="C205" s="544"/>
      <c r="D205" s="21">
        <f t="shared" ref="D205:D210" si="61">+SUM(E205:M205)</f>
        <v>0</v>
      </c>
      <c r="E205" s="22">
        <f>+Enero!E205+Febrero!E205+'Marzo '!E205+'Abril '!E205+'Mayo '!E205+Junio!E205+Julio!E205+Agosto!E205+Septiembre!E205+'Octubre '!E205+Noviembre!E205+'Diciembre '!E205</f>
        <v>0</v>
      </c>
      <c r="F205" s="22">
        <f>+Enero!F205+Febrero!F205+'Marzo '!F205+'Abril '!F205+'Mayo '!F205+Junio!F205+Julio!F205+Agosto!F205+Septiembre!F205+'Octubre '!F205+Noviembre!F205+'Diciembre '!F205</f>
        <v>0</v>
      </c>
      <c r="G205" s="22">
        <f>+Enero!G205+Febrero!G205+'Marzo '!G205+'Abril '!G205+'Mayo '!G205+Junio!G205+Julio!G205+Agosto!G205+Septiembre!G205+'Octubre '!G205+Noviembre!G205+'Diciembre '!G205</f>
        <v>0</v>
      </c>
      <c r="H205" s="22">
        <f>+Enero!H205+Febrero!H205+'Marzo '!H205+'Abril '!H205+'Mayo '!H205+Junio!H205+Julio!H205+Agosto!H205+Septiembre!H205+'Octubre '!H205+Noviembre!H205+'Diciembre '!H205</f>
        <v>0</v>
      </c>
      <c r="I205" s="22">
        <f>+Enero!I205+Febrero!I205+'Marzo '!I205+'Abril '!I205+'Mayo '!I205+Junio!I205+Julio!I205+Agosto!I205+Septiembre!I205+'Octubre '!I205+Noviembre!I205+'Diciembre '!I205</f>
        <v>0</v>
      </c>
      <c r="J205" s="22">
        <f>+Enero!J205+Febrero!J205+'Marzo '!J205+'Abril '!J205+'Mayo '!J205+Junio!J205+Julio!J205+Agosto!J205+Septiembre!J205+'Octubre '!J205+Noviembre!J205+'Diciembre '!J205</f>
        <v>0</v>
      </c>
      <c r="K205" s="22">
        <f>+Enero!K205+Febrero!K205+'Marzo '!K205+'Abril '!K205+'Mayo '!K205+Junio!K205+Julio!K205+Agosto!K205+Septiembre!K205+'Octubre '!K205+Noviembre!K205+'Diciembre '!K205</f>
        <v>0</v>
      </c>
      <c r="L205" s="22">
        <f>+Enero!L205+Febrero!L205+'Marzo '!L205+'Abril '!L205+'Mayo '!L205+Junio!L205+Julio!L205+Agosto!L205+Septiembre!L205+'Octubre '!L205+Noviembre!L205+'Diciembre '!L205</f>
        <v>0</v>
      </c>
      <c r="M205" s="22">
        <f>+Enero!M205+Febrero!M205+'Marzo '!M205+'Abril '!M205+'Mayo '!M205+Junio!M205+Julio!M205+Agosto!M205+Septiembre!M205+'Octubre '!M205+Noviembre!M205+'Diciembre '!M205</f>
        <v>0</v>
      </c>
      <c r="N205" s="22">
        <f>+Enero!N205+Febrero!N205+'Marzo '!N205+'Abril '!N205+'Mayo '!N205+Junio!N205+Julio!N205+Agosto!N205+Septiembre!N205+'Octubre '!N205+Noviembre!N205+'Diciembre '!N205</f>
        <v>0</v>
      </c>
      <c r="O205" s="126" t="str">
        <f t="shared" ref="O205:O210" si="62">$BA205&amp;" "&amp;$BB205</f>
        <v xml:space="preserve"> </v>
      </c>
      <c r="BA205" s="30"/>
      <c r="BB205" s="30" t="str">
        <f t="shared" ref="BB205:BB210" si="63">IF($K205&lt;$N205," El número altas de pacientes 60 años NO puede ser mayor que el de 20-64 años.","")</f>
        <v/>
      </c>
      <c r="BC205" s="220"/>
      <c r="BD205" s="220"/>
      <c r="BE205" s="31"/>
      <c r="BF205" s="31">
        <f t="shared" ref="BF205:BF210" si="64">IF($D205&lt;$N205,1,0)</f>
        <v>0</v>
      </c>
      <c r="BG205" s="220"/>
      <c r="BH205" s="2"/>
    </row>
    <row r="206" spans="1:60" ht="15.75" customHeight="1" x14ac:dyDescent="0.15">
      <c r="A206" s="534" t="s">
        <v>197</v>
      </c>
      <c r="B206" s="535"/>
      <c r="C206" s="536"/>
      <c r="D206" s="32">
        <f t="shared" si="61"/>
        <v>0</v>
      </c>
      <c r="E206" s="22">
        <f>+Enero!E206+Febrero!E206+'Marzo '!E206+'Abril '!E206+'Mayo '!E206+Junio!E206+Julio!E206+Agosto!E206+Septiembre!E206+'Octubre '!E206+Noviembre!E206+'Diciembre '!E206</f>
        <v>0</v>
      </c>
      <c r="F206" s="22">
        <f>+Enero!F206+Febrero!F206+'Marzo '!F206+'Abril '!F206+'Mayo '!F206+Junio!F206+Julio!F206+Agosto!F206+Septiembre!F206+'Octubre '!F206+Noviembre!F206+'Diciembre '!F206</f>
        <v>0</v>
      </c>
      <c r="G206" s="22">
        <f>+Enero!G206+Febrero!G206+'Marzo '!G206+'Abril '!G206+'Mayo '!G206+Junio!G206+Julio!G206+Agosto!G206+Septiembre!G206+'Octubre '!G206+Noviembre!G206+'Diciembre '!G206</f>
        <v>0</v>
      </c>
      <c r="H206" s="22">
        <f>+Enero!H206+Febrero!H206+'Marzo '!H206+'Abril '!H206+'Mayo '!H206+Junio!H206+Julio!H206+Agosto!H206+Septiembre!H206+'Octubre '!H206+Noviembre!H206+'Diciembre '!H206</f>
        <v>0</v>
      </c>
      <c r="I206" s="22">
        <f>+Enero!I206+Febrero!I206+'Marzo '!I206+'Abril '!I206+'Mayo '!I206+Junio!I206+Julio!I206+Agosto!I206+Septiembre!I206+'Octubre '!I206+Noviembre!I206+'Diciembre '!I206</f>
        <v>0</v>
      </c>
      <c r="J206" s="22">
        <f>+Enero!J206+Febrero!J206+'Marzo '!J206+'Abril '!J206+'Mayo '!J206+Junio!J206+Julio!J206+Agosto!J206+Septiembre!J206+'Octubre '!J206+Noviembre!J206+'Diciembre '!J206</f>
        <v>0</v>
      </c>
      <c r="K206" s="22">
        <f>+Enero!K206+Febrero!K206+'Marzo '!K206+'Abril '!K206+'Mayo '!K206+Junio!K206+Julio!K206+Agosto!K206+Septiembre!K206+'Octubre '!K206+Noviembre!K206+'Diciembre '!K206</f>
        <v>0</v>
      </c>
      <c r="L206" s="22">
        <f>+Enero!L206+Febrero!L206+'Marzo '!L206+'Abril '!L206+'Mayo '!L206+Junio!L206+Julio!L206+Agosto!L206+Septiembre!L206+'Octubre '!L206+Noviembre!L206+'Diciembre '!L206</f>
        <v>0</v>
      </c>
      <c r="M206" s="22">
        <f>+Enero!M206+Febrero!M206+'Marzo '!M206+'Abril '!M206+'Mayo '!M206+Junio!M206+Julio!M206+Agosto!M206+Septiembre!M206+'Octubre '!M206+Noviembre!M206+'Diciembre '!M206</f>
        <v>0</v>
      </c>
      <c r="N206" s="22">
        <f>+Enero!N206+Febrero!N206+'Marzo '!N206+'Abril '!N206+'Mayo '!N206+Junio!N206+Julio!N206+Agosto!N206+Septiembre!N206+'Octubre '!N206+Noviembre!N206+'Diciembre '!N206</f>
        <v>0</v>
      </c>
      <c r="O206" s="126" t="str">
        <f t="shared" si="62"/>
        <v xml:space="preserve"> </v>
      </c>
      <c r="BA206" s="30"/>
      <c r="BB206" s="30" t="str">
        <f t="shared" si="63"/>
        <v/>
      </c>
      <c r="BC206" s="220"/>
      <c r="BD206" s="220"/>
      <c r="BE206" s="31"/>
      <c r="BF206" s="31">
        <f t="shared" si="64"/>
        <v>0</v>
      </c>
      <c r="BG206" s="220"/>
      <c r="BH206" s="2"/>
    </row>
    <row r="207" spans="1:60" ht="15.75" customHeight="1" x14ac:dyDescent="0.15">
      <c r="A207" s="534" t="s">
        <v>198</v>
      </c>
      <c r="B207" s="535"/>
      <c r="C207" s="536"/>
      <c r="D207" s="32">
        <f t="shared" si="61"/>
        <v>0</v>
      </c>
      <c r="E207" s="22">
        <f>+Enero!E207+Febrero!E207+'Marzo '!E207+'Abril '!E207+'Mayo '!E207+Junio!E207+Julio!E207+Agosto!E207+Septiembre!E207+'Octubre '!E207+Noviembre!E207+'Diciembre '!E207</f>
        <v>0</v>
      </c>
      <c r="F207" s="22">
        <f>+Enero!F207+Febrero!F207+'Marzo '!F207+'Abril '!F207+'Mayo '!F207+Junio!F207+Julio!F207+Agosto!F207+Septiembre!F207+'Octubre '!F207+Noviembre!F207+'Diciembre '!F207</f>
        <v>0</v>
      </c>
      <c r="G207" s="22">
        <f>+Enero!G207+Febrero!G207+'Marzo '!G207+'Abril '!G207+'Mayo '!G207+Junio!G207+Julio!G207+Agosto!G207+Septiembre!G207+'Octubre '!G207+Noviembre!G207+'Diciembre '!G207</f>
        <v>0</v>
      </c>
      <c r="H207" s="22">
        <f>+Enero!H207+Febrero!H207+'Marzo '!H207+'Abril '!H207+'Mayo '!H207+Junio!H207+Julio!H207+Agosto!H207+Septiembre!H207+'Octubre '!H207+Noviembre!H207+'Diciembre '!H207</f>
        <v>0</v>
      </c>
      <c r="I207" s="22">
        <f>+Enero!I207+Febrero!I207+'Marzo '!I207+'Abril '!I207+'Mayo '!I207+Junio!I207+Julio!I207+Agosto!I207+Septiembre!I207+'Octubre '!I207+Noviembre!I207+'Diciembre '!I207</f>
        <v>0</v>
      </c>
      <c r="J207" s="22">
        <f>+Enero!J207+Febrero!J207+'Marzo '!J207+'Abril '!J207+'Mayo '!J207+Junio!J207+Julio!J207+Agosto!J207+Septiembre!J207+'Octubre '!J207+Noviembre!J207+'Diciembre '!J207</f>
        <v>0</v>
      </c>
      <c r="K207" s="22">
        <f>+Enero!K207+Febrero!K207+'Marzo '!K207+'Abril '!K207+'Mayo '!K207+Junio!K207+Julio!K207+Agosto!K207+Septiembre!K207+'Octubre '!K207+Noviembre!K207+'Diciembre '!K207</f>
        <v>0</v>
      </c>
      <c r="L207" s="22">
        <f>+Enero!L207+Febrero!L207+'Marzo '!L207+'Abril '!L207+'Mayo '!L207+Junio!L207+Julio!L207+Agosto!L207+Septiembre!L207+'Octubre '!L207+Noviembre!L207+'Diciembre '!L207</f>
        <v>0</v>
      </c>
      <c r="M207" s="22">
        <f>+Enero!M207+Febrero!M207+'Marzo '!M207+'Abril '!M207+'Mayo '!M207+Junio!M207+Julio!M207+Agosto!M207+Septiembre!M207+'Octubre '!M207+Noviembre!M207+'Diciembre '!M207</f>
        <v>0</v>
      </c>
      <c r="N207" s="22">
        <f>+Enero!N207+Febrero!N207+'Marzo '!N207+'Abril '!N207+'Mayo '!N207+Junio!N207+Julio!N207+Agosto!N207+Septiembre!N207+'Octubre '!N207+Noviembre!N207+'Diciembre '!N207</f>
        <v>0</v>
      </c>
      <c r="O207" s="126" t="str">
        <f t="shared" si="62"/>
        <v xml:space="preserve"> </v>
      </c>
      <c r="BA207" s="30"/>
      <c r="BB207" s="30" t="str">
        <f t="shared" si="63"/>
        <v/>
      </c>
      <c r="BC207" s="220"/>
      <c r="BD207" s="220"/>
      <c r="BE207" s="31"/>
      <c r="BF207" s="31">
        <f t="shared" si="64"/>
        <v>0</v>
      </c>
      <c r="BG207" s="220"/>
      <c r="BH207" s="2"/>
    </row>
    <row r="208" spans="1:60" ht="15.75" customHeight="1" x14ac:dyDescent="0.15">
      <c r="A208" s="534" t="s">
        <v>199</v>
      </c>
      <c r="B208" s="535"/>
      <c r="C208" s="536"/>
      <c r="D208" s="32">
        <f t="shared" si="61"/>
        <v>0</v>
      </c>
      <c r="E208" s="22">
        <f>+Enero!E208+Febrero!E208+'Marzo '!E208+'Abril '!E208+'Mayo '!E208+Junio!E208+Julio!E208+Agosto!E208+Septiembre!E208+'Octubre '!E208+Noviembre!E208+'Diciembre '!E208</f>
        <v>0</v>
      </c>
      <c r="F208" s="22">
        <f>+Enero!F208+Febrero!F208+'Marzo '!F208+'Abril '!F208+'Mayo '!F208+Junio!F208+Julio!F208+Agosto!F208+Septiembre!F208+'Octubre '!F208+Noviembre!F208+'Diciembre '!F208</f>
        <v>0</v>
      </c>
      <c r="G208" s="22">
        <f>+Enero!G208+Febrero!G208+'Marzo '!G208+'Abril '!G208+'Mayo '!G208+Junio!G208+Julio!G208+Agosto!G208+Septiembre!G208+'Octubre '!G208+Noviembre!G208+'Diciembre '!G208</f>
        <v>0</v>
      </c>
      <c r="H208" s="22">
        <f>+Enero!H208+Febrero!H208+'Marzo '!H208+'Abril '!H208+'Mayo '!H208+Junio!H208+Julio!H208+Agosto!H208+Septiembre!H208+'Octubre '!H208+Noviembre!H208+'Diciembre '!H208</f>
        <v>0</v>
      </c>
      <c r="I208" s="22">
        <f>+Enero!I208+Febrero!I208+'Marzo '!I208+'Abril '!I208+'Mayo '!I208+Junio!I208+Julio!I208+Agosto!I208+Septiembre!I208+'Octubre '!I208+Noviembre!I208+'Diciembre '!I208</f>
        <v>0</v>
      </c>
      <c r="J208" s="22">
        <f>+Enero!J208+Febrero!J208+'Marzo '!J208+'Abril '!J208+'Mayo '!J208+Junio!J208+Julio!J208+Agosto!J208+Septiembre!J208+'Octubre '!J208+Noviembre!J208+'Diciembre '!J208</f>
        <v>0</v>
      </c>
      <c r="K208" s="22">
        <f>+Enero!K208+Febrero!K208+'Marzo '!K208+'Abril '!K208+'Mayo '!K208+Junio!K208+Julio!K208+Agosto!K208+Septiembre!K208+'Octubre '!K208+Noviembre!K208+'Diciembre '!K208</f>
        <v>0</v>
      </c>
      <c r="L208" s="22">
        <f>+Enero!L208+Febrero!L208+'Marzo '!L208+'Abril '!L208+'Mayo '!L208+Junio!L208+Julio!L208+Agosto!L208+Septiembre!L208+'Octubre '!L208+Noviembre!L208+'Diciembre '!L208</f>
        <v>0</v>
      </c>
      <c r="M208" s="22">
        <f>+Enero!M208+Febrero!M208+'Marzo '!M208+'Abril '!M208+'Mayo '!M208+Junio!M208+Julio!M208+Agosto!M208+Septiembre!M208+'Octubre '!M208+Noviembre!M208+'Diciembre '!M208</f>
        <v>0</v>
      </c>
      <c r="N208" s="22">
        <f>+Enero!N208+Febrero!N208+'Marzo '!N208+'Abril '!N208+'Mayo '!N208+Junio!N208+Julio!N208+Agosto!N208+Septiembre!N208+'Octubre '!N208+Noviembre!N208+'Diciembre '!N208</f>
        <v>0</v>
      </c>
      <c r="O208" s="126" t="str">
        <f t="shared" si="62"/>
        <v xml:space="preserve"> </v>
      </c>
      <c r="BA208" s="30"/>
      <c r="BB208" s="30" t="str">
        <f t="shared" si="63"/>
        <v/>
      </c>
      <c r="BC208" s="220"/>
      <c r="BD208" s="220"/>
      <c r="BE208" s="31"/>
      <c r="BF208" s="31">
        <f t="shared" si="64"/>
        <v>0</v>
      </c>
      <c r="BG208" s="220"/>
      <c r="BH208" s="2"/>
    </row>
    <row r="209" spans="1:64" ht="15.75" customHeight="1" x14ac:dyDescent="0.15">
      <c r="A209" s="556" t="s">
        <v>200</v>
      </c>
      <c r="B209" s="557"/>
      <c r="C209" s="558"/>
      <c r="D209" s="219">
        <f t="shared" si="61"/>
        <v>0</v>
      </c>
      <c r="E209" s="22">
        <f>+Enero!E209+Febrero!E209+'Marzo '!E209+'Abril '!E209+'Mayo '!E209+Junio!E209+Julio!E209+Agosto!E209+Septiembre!E209+'Octubre '!E209+Noviembre!E209+'Diciembre '!E209</f>
        <v>0</v>
      </c>
      <c r="F209" s="22">
        <f>+Enero!F209+Febrero!F209+'Marzo '!F209+'Abril '!F209+'Mayo '!F209+Junio!F209+Julio!F209+Agosto!F209+Septiembre!F209+'Octubre '!F209+Noviembre!F209+'Diciembre '!F209</f>
        <v>0</v>
      </c>
      <c r="G209" s="22">
        <f>+Enero!G209+Febrero!G209+'Marzo '!G209+'Abril '!G209+'Mayo '!G209+Junio!G209+Julio!G209+Agosto!G209+Septiembre!G209+'Octubre '!G209+Noviembre!G209+'Diciembre '!G209</f>
        <v>0</v>
      </c>
      <c r="H209" s="22">
        <f>+Enero!H209+Febrero!H209+'Marzo '!H209+'Abril '!H209+'Mayo '!H209+Junio!H209+Julio!H209+Agosto!H209+Septiembre!H209+'Octubre '!H209+Noviembre!H209+'Diciembre '!H209</f>
        <v>0</v>
      </c>
      <c r="I209" s="22">
        <f>+Enero!I209+Febrero!I209+'Marzo '!I209+'Abril '!I209+'Mayo '!I209+Junio!I209+Julio!I209+Agosto!I209+Septiembre!I209+'Octubre '!I209+Noviembre!I209+'Diciembre '!I209</f>
        <v>0</v>
      </c>
      <c r="J209" s="22">
        <f>+Enero!J209+Febrero!J209+'Marzo '!J209+'Abril '!J209+'Mayo '!J209+Junio!J209+Julio!J209+Agosto!J209+Septiembre!J209+'Octubre '!J209+Noviembre!J209+'Diciembre '!J209</f>
        <v>0</v>
      </c>
      <c r="K209" s="22">
        <f>+Enero!K209+Febrero!K209+'Marzo '!K209+'Abril '!K209+'Mayo '!K209+Junio!K209+Julio!K209+Agosto!K209+Septiembre!K209+'Octubre '!K209+Noviembre!K209+'Diciembre '!K209</f>
        <v>0</v>
      </c>
      <c r="L209" s="22">
        <f>+Enero!L209+Febrero!L209+'Marzo '!L209+'Abril '!L209+'Mayo '!L209+Junio!L209+Julio!L209+Agosto!L209+Septiembre!L209+'Octubre '!L209+Noviembre!L209+'Diciembre '!L209</f>
        <v>0</v>
      </c>
      <c r="M209" s="22">
        <f>+Enero!M209+Febrero!M209+'Marzo '!M209+'Abril '!M209+'Mayo '!M209+Junio!M209+Julio!M209+Agosto!M209+Septiembre!M209+'Octubre '!M209+Noviembre!M209+'Diciembre '!M209</f>
        <v>0</v>
      </c>
      <c r="N209" s="22">
        <f>+Enero!N209+Febrero!N209+'Marzo '!N209+'Abril '!N209+'Mayo '!N209+Junio!N209+Julio!N209+Agosto!N209+Septiembre!N209+'Octubre '!N209+Noviembre!N209+'Diciembre '!N209</f>
        <v>0</v>
      </c>
      <c r="O209" s="126" t="str">
        <f t="shared" si="62"/>
        <v xml:space="preserve"> </v>
      </c>
      <c r="BA209" s="30"/>
      <c r="BB209" s="30" t="str">
        <f t="shared" si="63"/>
        <v/>
      </c>
      <c r="BC209" s="220"/>
      <c r="BD209" s="220"/>
      <c r="BE209" s="31"/>
      <c r="BF209" s="31">
        <f t="shared" si="64"/>
        <v>0</v>
      </c>
      <c r="BG209" s="220"/>
      <c r="BH209" s="2"/>
    </row>
    <row r="210" spans="1:64" ht="15.75" customHeight="1" x14ac:dyDescent="0.15">
      <c r="A210" s="559" t="s">
        <v>201</v>
      </c>
      <c r="B210" s="560"/>
      <c r="C210" s="561"/>
      <c r="D210" s="234">
        <f t="shared" si="61"/>
        <v>0</v>
      </c>
      <c r="E210" s="22">
        <f>+Enero!E210+Febrero!E210+'Marzo '!E210+'Abril '!E210+'Mayo '!E210+Junio!E210+Julio!E210+Agosto!E210+Septiembre!E210+'Octubre '!E210+Noviembre!E210+'Diciembre '!E210</f>
        <v>0</v>
      </c>
      <c r="F210" s="22">
        <f>+Enero!F210+Febrero!F210+'Marzo '!F210+'Abril '!F210+'Mayo '!F210+Junio!F210+Julio!F210+Agosto!F210+Septiembre!F210+'Octubre '!F210+Noviembre!F210+'Diciembre '!F210</f>
        <v>0</v>
      </c>
      <c r="G210" s="22">
        <f>+Enero!G210+Febrero!G210+'Marzo '!G210+'Abril '!G210+'Mayo '!G210+Junio!G210+Julio!G210+Agosto!G210+Septiembre!G210+'Octubre '!G210+Noviembre!G210+'Diciembre '!G210</f>
        <v>0</v>
      </c>
      <c r="H210" s="22">
        <f>+Enero!H210+Febrero!H210+'Marzo '!H210+'Abril '!H210+'Mayo '!H210+Junio!H210+Julio!H210+Agosto!H210+Septiembre!H210+'Octubre '!H210+Noviembre!H210+'Diciembre '!H210</f>
        <v>0</v>
      </c>
      <c r="I210" s="22">
        <f>+Enero!I210+Febrero!I210+'Marzo '!I210+'Abril '!I210+'Mayo '!I210+Junio!I210+Julio!I210+Agosto!I210+Septiembre!I210+'Octubre '!I210+Noviembre!I210+'Diciembre '!I210</f>
        <v>0</v>
      </c>
      <c r="J210" s="22">
        <f>+Enero!J210+Febrero!J210+'Marzo '!J210+'Abril '!J210+'Mayo '!J210+Junio!J210+Julio!J210+Agosto!J210+Septiembre!J210+'Octubre '!J210+Noviembre!J210+'Diciembre '!J210</f>
        <v>0</v>
      </c>
      <c r="K210" s="22">
        <f>+Enero!K210+Febrero!K210+'Marzo '!K210+'Abril '!K210+'Mayo '!K210+Junio!K210+Julio!K210+Agosto!K210+Septiembre!K210+'Octubre '!K210+Noviembre!K210+'Diciembre '!K210</f>
        <v>0</v>
      </c>
      <c r="L210" s="22">
        <f>+Enero!L210+Febrero!L210+'Marzo '!L210+'Abril '!L210+'Mayo '!L210+Junio!L210+Julio!L210+Agosto!L210+Septiembre!L210+'Octubre '!L210+Noviembre!L210+'Diciembre '!L210</f>
        <v>0</v>
      </c>
      <c r="M210" s="22">
        <f>+Enero!M210+Febrero!M210+'Marzo '!M210+'Abril '!M210+'Mayo '!M210+Junio!M210+Julio!M210+Agosto!M210+Septiembre!M210+'Octubre '!M210+Noviembre!M210+'Diciembre '!M210</f>
        <v>0</v>
      </c>
      <c r="N210" s="22">
        <f>+Enero!N210+Febrero!N210+'Marzo '!N210+'Abril '!N210+'Mayo '!N210+Junio!N210+Julio!N210+Agosto!N210+Septiembre!N210+'Octubre '!N210+Noviembre!N210+'Diciembre '!N210</f>
        <v>0</v>
      </c>
      <c r="O210" s="126" t="str">
        <f t="shared" si="62"/>
        <v xml:space="preserve"> </v>
      </c>
      <c r="BA210" s="30"/>
      <c r="BB210" s="30" t="str">
        <f t="shared" si="63"/>
        <v/>
      </c>
      <c r="BC210" s="220"/>
      <c r="BD210" s="220"/>
      <c r="BE210" s="31"/>
      <c r="BF210" s="31">
        <f t="shared" si="64"/>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2">
        <f>+Enero!B216+Febrero!B216+'Marzo '!B216+'Abril '!B216+'Mayo '!B216+Junio!B216+Julio!B216+Agosto!B216+Septiembre!B216+'Octubre '!B216+Noviembre!B216+'Diciembre '!B216</f>
        <v>0</v>
      </c>
      <c r="C216" s="22">
        <f>+Enero!C216+Febrero!C216+'Marzo '!C216+'Abril '!C216+'Mayo '!C216+Junio!C216+Julio!C216+Agosto!C216+Septiembre!C216+'Octubre '!C216+Noviembre!C216+'Diciembre '!C216</f>
        <v>0</v>
      </c>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2">
        <f>+Enero!B217+Febrero!B217+'Marzo '!B217+'Abril '!B217+'Mayo '!B217+Junio!B217+Julio!B217+Agosto!B217+Septiembre!B217+'Octubre '!B217+Noviembre!B217+'Diciembre '!B217</f>
        <v>0</v>
      </c>
      <c r="C217" s="22">
        <f>+Enero!C217+Febrero!C217+'Marzo '!C217+'Abril '!C217+'Mayo '!C217+Junio!C217+Julio!C217+Agosto!C217+Septiembre!C217+'Octubre '!C217+Noviembre!C217+'Diciembre '!C217</f>
        <v>0</v>
      </c>
      <c r="D217" s="22">
        <f>+Enero!D217+Febrero!D217+'Marzo '!D217+'Abril '!D217+'Mayo '!D217+Junio!D217+Julio!D217+Agosto!D217+Septiembre!D217+'Octubre '!D217+Noviembre!D217+'Diciembre '!D217</f>
        <v>0</v>
      </c>
      <c r="E217" s="22">
        <f>+Enero!E217+Febrero!E217+'Marzo '!E217+'Abril '!E217+'Mayo '!E217+Junio!E217+Julio!E217+Agosto!E217+Septiembre!E217+'Octubre '!E217+Noviembre!E217+'Diciembre '!E217</f>
        <v>0</v>
      </c>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2">
        <f>+Enero!B218+Febrero!B218+'Marzo '!B218+'Abril '!B218+'Mayo '!B218+Junio!B218+Julio!B218+Agosto!B218+Septiembre!B218+'Octubre '!B218+Noviembre!B218+'Diciembre '!B218</f>
        <v>0</v>
      </c>
      <c r="C218" s="22">
        <f>+Enero!C218+Febrero!C218+'Marzo '!C218+'Abril '!C218+'Mayo '!C218+Junio!C218+Julio!C218+Agosto!C218+Septiembre!C218+'Octubre '!C218+Noviembre!C218+'Diciembre '!C218</f>
        <v>0</v>
      </c>
      <c r="D218" s="22">
        <f>+Enero!D218+Febrero!D218+'Marzo '!D218+'Abril '!D218+'Mayo '!D218+Junio!D218+Julio!D218+Agosto!D218+Septiembre!D218+'Octubre '!D218+Noviembre!D218+'Diciembre '!D218</f>
        <v>0</v>
      </c>
      <c r="E218" s="22">
        <f>+Enero!E218+Febrero!E218+'Marzo '!E218+'Abril '!E218+'Mayo '!E218+Junio!E218+Julio!E218+Agosto!E218+Septiembre!E218+'Octubre '!E218+Noviembre!E218+'Diciembre '!E218</f>
        <v>0</v>
      </c>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2">
        <f>+Enero!B219+Febrero!B219+'Marzo '!B219+'Abril '!B219+'Mayo '!B219+Junio!B219+Julio!B219+Agosto!B219+Septiembre!B219+'Octubre '!B219+Noviembre!B219+'Diciembre '!B219</f>
        <v>0</v>
      </c>
      <c r="C219" s="22">
        <f>+Enero!C219+Febrero!C219+'Marzo '!C219+'Abril '!C219+'Mayo '!C219+Junio!C219+Julio!C219+Agosto!C219+Septiembre!C219+'Octubre '!C219+Noviembre!C219+'Diciembre '!C219</f>
        <v>0</v>
      </c>
      <c r="D219" s="22">
        <f>+Enero!D219+Febrero!D219+'Marzo '!D219+'Abril '!D219+'Mayo '!D219+Junio!D219+Julio!D219+Agosto!D219+Septiembre!D219+'Octubre '!D219+Noviembre!D219+'Diciembre '!D219</f>
        <v>0</v>
      </c>
      <c r="E219" s="22">
        <f>+Enero!E219+Febrero!E219+'Marzo '!E219+'Abril '!E219+'Mayo '!E219+Junio!E219+Julio!E219+Agosto!E219+Septiembre!E219+'Octubre '!E219+Noviembre!E219+'Diciembre '!E219</f>
        <v>0</v>
      </c>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48" t="s">
        <v>213</v>
      </c>
      <c r="B221" s="549"/>
      <c r="C221" s="550"/>
      <c r="D221" s="554" t="s">
        <v>4</v>
      </c>
      <c r="E221" s="537" t="s">
        <v>5</v>
      </c>
      <c r="F221" s="538"/>
      <c r="G221" s="538"/>
      <c r="H221" s="538"/>
      <c r="I221" s="538"/>
      <c r="J221" s="538"/>
      <c r="K221" s="538"/>
      <c r="L221" s="538"/>
      <c r="M221" s="539"/>
      <c r="N221" s="554" t="s">
        <v>31</v>
      </c>
      <c r="O221" s="540" t="s">
        <v>7</v>
      </c>
      <c r="P221" s="540"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1"/>
      <c r="B222" s="552"/>
      <c r="C222" s="553"/>
      <c r="D222" s="555"/>
      <c r="E222" s="19" t="s">
        <v>101</v>
      </c>
      <c r="F222" s="17" t="s">
        <v>102</v>
      </c>
      <c r="G222" s="17" t="s">
        <v>103</v>
      </c>
      <c r="H222" s="17" t="s">
        <v>15</v>
      </c>
      <c r="I222" s="17" t="s">
        <v>16</v>
      </c>
      <c r="J222" s="17" t="s">
        <v>17</v>
      </c>
      <c r="K222" s="17" t="s">
        <v>18</v>
      </c>
      <c r="L222" s="17" t="s">
        <v>19</v>
      </c>
      <c r="M222" s="18" t="s">
        <v>20</v>
      </c>
      <c r="N222" s="555"/>
      <c r="O222" s="541"/>
      <c r="P222" s="541"/>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2" t="s">
        <v>214</v>
      </c>
      <c r="B223" s="543"/>
      <c r="C223" s="544"/>
      <c r="D223" s="21">
        <f>+SUM(E223:M223)</f>
        <v>0</v>
      </c>
      <c r="E223" s="22">
        <f>+Enero!E223+Febrero!E223+'Marzo '!E223+'Abril '!E223+'Mayo '!E223+Junio!E223+Julio!E223+Agosto!E223+Septiembre!E223+'Octubre '!E223+Noviembre!E223+'Diciembre '!E223</f>
        <v>0</v>
      </c>
      <c r="F223" s="22">
        <f>+Enero!F223+Febrero!F223+'Marzo '!F223+'Abril '!F223+'Mayo '!F223+Junio!F223+Julio!F223+Agosto!F223+Septiembre!F223+'Octubre '!F223+Noviembre!F223+'Diciembre '!F223</f>
        <v>0</v>
      </c>
      <c r="G223" s="22">
        <f>+Enero!G223+Febrero!G223+'Marzo '!G223+'Abril '!G223+'Mayo '!G223+Junio!G223+Julio!G223+Agosto!G223+Septiembre!G223+'Octubre '!G223+Noviembre!G223+'Diciembre '!G223</f>
        <v>0</v>
      </c>
      <c r="H223" s="22">
        <f>+Enero!H223+Febrero!H223+'Marzo '!H223+'Abril '!H223+'Mayo '!H223+Junio!H223+Julio!H223+Agosto!H223+Septiembre!H223+'Octubre '!H223+Noviembre!H223+'Diciembre '!H223</f>
        <v>0</v>
      </c>
      <c r="I223" s="22">
        <f>+Enero!I223+Febrero!I223+'Marzo '!I223+'Abril '!I223+'Mayo '!I223+Junio!I223+Julio!I223+Agosto!I223+Septiembre!I223+'Octubre '!I223+Noviembre!I223+'Diciembre '!I223</f>
        <v>0</v>
      </c>
      <c r="J223" s="22">
        <f>+Enero!J223+Febrero!J223+'Marzo '!J223+'Abril '!J223+'Mayo '!J223+Junio!J223+Julio!J223+Agosto!J223+Septiembre!J223+'Octubre '!J223+Noviembre!J223+'Diciembre '!J223</f>
        <v>0</v>
      </c>
      <c r="K223" s="22">
        <f>+Enero!K223+Febrero!K223+'Marzo '!K223+'Abril '!K223+'Mayo '!K223+Junio!K223+Julio!K223+Agosto!K223+Septiembre!K223+'Octubre '!K223+Noviembre!K223+'Diciembre '!K223</f>
        <v>0</v>
      </c>
      <c r="L223" s="22">
        <f>+Enero!L223+Febrero!L223+'Marzo '!L223+'Abril '!L223+'Mayo '!L223+Junio!L223+Julio!L223+Agosto!L223+Septiembre!L223+'Octubre '!L223+Noviembre!L223+'Diciembre '!L223</f>
        <v>0</v>
      </c>
      <c r="M223" s="22">
        <f>+Enero!M223+Febrero!M223+'Marzo '!M223+'Abril '!M223+'Mayo '!M223+Junio!M223+Julio!M223+Agosto!M223+Septiembre!M223+'Octubre '!M223+Noviembre!M223+'Diciembre '!M223</f>
        <v>0</v>
      </c>
      <c r="N223" s="22">
        <f>+Enero!N223+Febrero!N223+'Marzo '!N223+'Abril '!N223+'Mayo '!N223+Junio!N223+Julio!N223+Agosto!N223+Septiembre!N223+'Octubre '!N223+Noviembre!N223+'Diciembre '!N223</f>
        <v>0</v>
      </c>
      <c r="O223" s="22">
        <f>+Enero!O223+Febrero!O223+'Marzo '!O223+'Abril '!O223+'Mayo '!O223+Junio!O223+Julio!O223+Agosto!O223+Septiembre!O223+'Octubre '!O223+Noviembre!O223+'Diciembre '!O223</f>
        <v>0</v>
      </c>
      <c r="P223" s="22">
        <f>+Enero!P223+Febrero!P223+'Marzo '!P223+'Abril '!P223+'Mayo '!P223+Junio!P223+Julio!P223+Agosto!P223+Septiembre!P223+'Octubre '!P223+Noviembre!P223+'Diciembre '!P223</f>
        <v>0</v>
      </c>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4" t="s">
        <v>215</v>
      </c>
      <c r="B224" s="535"/>
      <c r="C224" s="536"/>
      <c r="D224" s="32">
        <f t="shared" ref="D224:D229" si="65">+SUM(E224:M224)</f>
        <v>0</v>
      </c>
      <c r="E224" s="22">
        <f>+Enero!E224+Febrero!E224+'Marzo '!E224+'Abril '!E224+'Mayo '!E224+Junio!E224+Julio!E224+Agosto!E224+Septiembre!E224+'Octubre '!E224+Noviembre!E224+'Diciembre '!E224</f>
        <v>0</v>
      </c>
      <c r="F224" s="22">
        <f>+Enero!F224+Febrero!F224+'Marzo '!F224+'Abril '!F224+'Mayo '!F224+Junio!F224+Julio!F224+Agosto!F224+Septiembre!F224+'Octubre '!F224+Noviembre!F224+'Diciembre '!F224</f>
        <v>0</v>
      </c>
      <c r="G224" s="22">
        <f>+Enero!G224+Febrero!G224+'Marzo '!G224+'Abril '!G224+'Mayo '!G224+Junio!G224+Julio!G224+Agosto!G224+Septiembre!G224+'Octubre '!G224+Noviembre!G224+'Diciembre '!G224</f>
        <v>0</v>
      </c>
      <c r="H224" s="22">
        <f>+Enero!H224+Febrero!H224+'Marzo '!H224+'Abril '!H224+'Mayo '!H224+Junio!H224+Julio!H224+Agosto!H224+Septiembre!H224+'Octubre '!H224+Noviembre!H224+'Diciembre '!H224</f>
        <v>0</v>
      </c>
      <c r="I224" s="22">
        <f>+Enero!I224+Febrero!I224+'Marzo '!I224+'Abril '!I224+'Mayo '!I224+Junio!I224+Julio!I224+Agosto!I224+Septiembre!I224+'Octubre '!I224+Noviembre!I224+'Diciembre '!I224</f>
        <v>0</v>
      </c>
      <c r="J224" s="22">
        <f>+Enero!J224+Febrero!J224+'Marzo '!J224+'Abril '!J224+'Mayo '!J224+Junio!J224+Julio!J224+Agosto!J224+Septiembre!J224+'Octubre '!J224+Noviembre!J224+'Diciembre '!J224</f>
        <v>0</v>
      </c>
      <c r="K224" s="22">
        <f>+Enero!K224+Febrero!K224+'Marzo '!K224+'Abril '!K224+'Mayo '!K224+Junio!K224+Julio!K224+Agosto!K224+Septiembre!K224+'Octubre '!K224+Noviembre!K224+'Diciembre '!K224</f>
        <v>0</v>
      </c>
      <c r="L224" s="22">
        <f>+Enero!L224+Febrero!L224+'Marzo '!L224+'Abril '!L224+'Mayo '!L224+Junio!L224+Julio!L224+Agosto!L224+Septiembre!L224+'Octubre '!L224+Noviembre!L224+'Diciembre '!L224</f>
        <v>0</v>
      </c>
      <c r="M224" s="22">
        <f>+Enero!M224+Febrero!M224+'Marzo '!M224+'Abril '!M224+'Mayo '!M224+Junio!M224+Julio!M224+Agosto!M224+Septiembre!M224+'Octubre '!M224+Noviembre!M224+'Diciembre '!M224</f>
        <v>0</v>
      </c>
      <c r="N224" s="22">
        <f>+Enero!N224+Febrero!N224+'Marzo '!N224+'Abril '!N224+'Mayo '!N224+Junio!N224+Julio!N224+Agosto!N224+Septiembre!N224+'Octubre '!N224+Noviembre!N224+'Diciembre '!N224</f>
        <v>0</v>
      </c>
      <c r="O224" s="22">
        <f>+Enero!O224+Febrero!O224+'Marzo '!O224+'Abril '!O224+'Mayo '!O224+Junio!O224+Julio!O224+Agosto!O224+Septiembre!O224+'Octubre '!O224+Noviembre!O224+'Diciembre '!O224</f>
        <v>0</v>
      </c>
      <c r="P224" s="22">
        <f>+Enero!P224+Febrero!P224+'Marzo '!P224+'Abril '!P224+'Mayo '!P224+Junio!P224+Julio!P224+Agosto!P224+Septiembre!P224+'Octubre '!P224+Noviembre!P224+'Diciembre '!P224</f>
        <v>0</v>
      </c>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1" t="s">
        <v>216</v>
      </c>
      <c r="B225" s="532"/>
      <c r="C225" s="533"/>
      <c r="D225" s="32">
        <f t="shared" si="65"/>
        <v>0</v>
      </c>
      <c r="E225" s="22">
        <f>+Enero!E225+Febrero!E225+'Marzo '!E225+'Abril '!E225+'Mayo '!E225+Junio!E225+Julio!E225+Agosto!E225+Septiembre!E225+'Octubre '!E225+Noviembre!E225+'Diciembre '!E225</f>
        <v>0</v>
      </c>
      <c r="F225" s="22">
        <f>+Enero!F225+Febrero!F225+'Marzo '!F225+'Abril '!F225+'Mayo '!F225+Junio!F225+Julio!F225+Agosto!F225+Septiembre!F225+'Octubre '!F225+Noviembre!F225+'Diciembre '!F225</f>
        <v>0</v>
      </c>
      <c r="G225" s="22">
        <f>+Enero!G225+Febrero!G225+'Marzo '!G225+'Abril '!G225+'Mayo '!G225+Junio!G225+Julio!G225+Agosto!G225+Septiembre!G225+'Octubre '!G225+Noviembre!G225+'Diciembre '!G225</f>
        <v>0</v>
      </c>
      <c r="H225" s="22">
        <f>+Enero!H225+Febrero!H225+'Marzo '!H225+'Abril '!H225+'Mayo '!H225+Junio!H225+Julio!H225+Agosto!H225+Septiembre!H225+'Octubre '!H225+Noviembre!H225+'Diciembre '!H225</f>
        <v>0</v>
      </c>
      <c r="I225" s="22">
        <f>+Enero!I225+Febrero!I225+'Marzo '!I225+'Abril '!I225+'Mayo '!I225+Junio!I225+Julio!I225+Agosto!I225+Septiembre!I225+'Octubre '!I225+Noviembre!I225+'Diciembre '!I225</f>
        <v>0</v>
      </c>
      <c r="J225" s="22">
        <f>+Enero!J225+Febrero!J225+'Marzo '!J225+'Abril '!J225+'Mayo '!J225+Junio!J225+Julio!J225+Agosto!J225+Septiembre!J225+'Octubre '!J225+Noviembre!J225+'Diciembre '!J225</f>
        <v>0</v>
      </c>
      <c r="K225" s="22">
        <f>+Enero!K225+Febrero!K225+'Marzo '!K225+'Abril '!K225+'Mayo '!K225+Junio!K225+Julio!K225+Agosto!K225+Septiembre!K225+'Octubre '!K225+Noviembre!K225+'Diciembre '!K225</f>
        <v>0</v>
      </c>
      <c r="L225" s="22">
        <f>+Enero!L225+Febrero!L225+'Marzo '!L225+'Abril '!L225+'Mayo '!L225+Junio!L225+Julio!L225+Agosto!L225+Septiembre!L225+'Octubre '!L225+Noviembre!L225+'Diciembre '!L225</f>
        <v>0</v>
      </c>
      <c r="M225" s="22">
        <f>+Enero!M225+Febrero!M225+'Marzo '!M225+'Abril '!M225+'Mayo '!M225+Junio!M225+Julio!M225+Agosto!M225+Septiembre!M225+'Octubre '!M225+Noviembre!M225+'Diciembre '!M225</f>
        <v>0</v>
      </c>
      <c r="N225" s="22">
        <f>+Enero!N225+Febrero!N225+'Marzo '!N225+'Abril '!N225+'Mayo '!N225+Junio!N225+Julio!N225+Agosto!N225+Septiembre!N225+'Octubre '!N225+Noviembre!N225+'Diciembre '!N225</f>
        <v>0</v>
      </c>
      <c r="O225" s="22">
        <f>+Enero!O225+Febrero!O225+'Marzo '!O225+'Abril '!O225+'Mayo '!O225+Junio!O225+Julio!O225+Agosto!O225+Septiembre!O225+'Octubre '!O225+Noviembre!O225+'Diciembre '!O225</f>
        <v>0</v>
      </c>
      <c r="P225" s="22">
        <f>+Enero!P225+Febrero!P225+'Marzo '!P225+'Abril '!P225+'Mayo '!P225+Junio!P225+Julio!P225+Agosto!P225+Septiembre!P225+'Octubre '!P225+Noviembre!P225+'Diciembre '!P225</f>
        <v>0</v>
      </c>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1" t="s">
        <v>217</v>
      </c>
      <c r="B226" s="532"/>
      <c r="C226" s="533"/>
      <c r="D226" s="32">
        <f t="shared" si="65"/>
        <v>0</v>
      </c>
      <c r="E226" s="22">
        <f>+Enero!E226+Febrero!E226+'Marzo '!E226+'Abril '!E226+'Mayo '!E226+Junio!E226+Julio!E226+Agosto!E226+Septiembre!E226+'Octubre '!E226+Noviembre!E226+'Diciembre '!E226</f>
        <v>0</v>
      </c>
      <c r="F226" s="22">
        <f>+Enero!F226+Febrero!F226+'Marzo '!F226+'Abril '!F226+'Mayo '!F226+Junio!F226+Julio!F226+Agosto!F226+Septiembre!F226+'Octubre '!F226+Noviembre!F226+'Diciembre '!F226</f>
        <v>0</v>
      </c>
      <c r="G226" s="22">
        <f>+Enero!G226+Febrero!G226+'Marzo '!G226+'Abril '!G226+'Mayo '!G226+Junio!G226+Julio!G226+Agosto!G226+Septiembre!G226+'Octubre '!G226+Noviembre!G226+'Diciembre '!G226</f>
        <v>0</v>
      </c>
      <c r="H226" s="22">
        <f>+Enero!H226+Febrero!H226+'Marzo '!H226+'Abril '!H226+'Mayo '!H226+Junio!H226+Julio!H226+Agosto!H226+Septiembre!H226+'Octubre '!H226+Noviembre!H226+'Diciembre '!H226</f>
        <v>0</v>
      </c>
      <c r="I226" s="22">
        <f>+Enero!I226+Febrero!I226+'Marzo '!I226+'Abril '!I226+'Mayo '!I226+Junio!I226+Julio!I226+Agosto!I226+Septiembre!I226+'Octubre '!I226+Noviembre!I226+'Diciembre '!I226</f>
        <v>0</v>
      </c>
      <c r="J226" s="22">
        <f>+Enero!J226+Febrero!J226+'Marzo '!J226+'Abril '!J226+'Mayo '!J226+Junio!J226+Julio!J226+Agosto!J226+Septiembre!J226+'Octubre '!J226+Noviembre!J226+'Diciembre '!J226</f>
        <v>0</v>
      </c>
      <c r="K226" s="22">
        <f>+Enero!K226+Febrero!K226+'Marzo '!K226+'Abril '!K226+'Mayo '!K226+Junio!K226+Julio!K226+Agosto!K226+Septiembre!K226+'Octubre '!K226+Noviembre!K226+'Diciembre '!K226</f>
        <v>0</v>
      </c>
      <c r="L226" s="22">
        <f>+Enero!L226+Febrero!L226+'Marzo '!L226+'Abril '!L226+'Mayo '!L226+Junio!L226+Julio!L226+Agosto!L226+Septiembre!L226+'Octubre '!L226+Noviembre!L226+'Diciembre '!L226</f>
        <v>0</v>
      </c>
      <c r="M226" s="22">
        <f>+Enero!M226+Febrero!M226+'Marzo '!M226+'Abril '!M226+'Mayo '!M226+Junio!M226+Julio!M226+Agosto!M226+Septiembre!M226+'Octubre '!M226+Noviembre!M226+'Diciembre '!M226</f>
        <v>0</v>
      </c>
      <c r="N226" s="22">
        <f>+Enero!N226+Febrero!N226+'Marzo '!N226+'Abril '!N226+'Mayo '!N226+Junio!N226+Julio!N226+Agosto!N226+Septiembre!N226+'Octubre '!N226+Noviembre!N226+'Diciembre '!N226</f>
        <v>0</v>
      </c>
      <c r="O226" s="22">
        <f>+Enero!O226+Febrero!O226+'Marzo '!O226+'Abril '!O226+'Mayo '!O226+Junio!O226+Julio!O226+Agosto!O226+Septiembre!O226+'Octubre '!O226+Noviembre!O226+'Diciembre '!O226</f>
        <v>0</v>
      </c>
      <c r="P226" s="22">
        <f>+Enero!P226+Febrero!P226+'Marzo '!P226+'Abril '!P226+'Mayo '!P226+Junio!P226+Julio!P226+Agosto!P226+Septiembre!P226+'Octubre '!P226+Noviembre!P226+'Diciembre '!P226</f>
        <v>0</v>
      </c>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1" t="s">
        <v>218</v>
      </c>
      <c r="B227" s="532"/>
      <c r="C227" s="533"/>
      <c r="D227" s="32">
        <f t="shared" si="65"/>
        <v>0</v>
      </c>
      <c r="E227" s="22">
        <f>+Enero!E227+Febrero!E227+'Marzo '!E227+'Abril '!E227+'Mayo '!E227+Junio!E227+Julio!E227+Agosto!E227+Septiembre!E227+'Octubre '!E227+Noviembre!E227+'Diciembre '!E227</f>
        <v>0</v>
      </c>
      <c r="F227" s="22">
        <f>+Enero!F227+Febrero!F227+'Marzo '!F227+'Abril '!F227+'Mayo '!F227+Junio!F227+Julio!F227+Agosto!F227+Septiembre!F227+'Octubre '!F227+Noviembre!F227+'Diciembre '!F227</f>
        <v>0</v>
      </c>
      <c r="G227" s="22">
        <f>+Enero!G227+Febrero!G227+'Marzo '!G227+'Abril '!G227+'Mayo '!G227+Junio!G227+Julio!G227+Agosto!G227+Septiembre!G227+'Octubre '!G227+Noviembre!G227+'Diciembre '!G227</f>
        <v>0</v>
      </c>
      <c r="H227" s="22">
        <f>+Enero!H227+Febrero!H227+'Marzo '!H227+'Abril '!H227+'Mayo '!H227+Junio!H227+Julio!H227+Agosto!H227+Septiembre!H227+'Octubre '!H227+Noviembre!H227+'Diciembre '!H227</f>
        <v>0</v>
      </c>
      <c r="I227" s="22">
        <f>+Enero!I227+Febrero!I227+'Marzo '!I227+'Abril '!I227+'Mayo '!I227+Junio!I227+Julio!I227+Agosto!I227+Septiembre!I227+'Octubre '!I227+Noviembre!I227+'Diciembre '!I227</f>
        <v>0</v>
      </c>
      <c r="J227" s="22">
        <f>+Enero!J227+Febrero!J227+'Marzo '!J227+'Abril '!J227+'Mayo '!J227+Junio!J227+Julio!J227+Agosto!J227+Septiembre!J227+'Octubre '!J227+Noviembre!J227+'Diciembre '!J227</f>
        <v>0</v>
      </c>
      <c r="K227" s="22">
        <f>+Enero!K227+Febrero!K227+'Marzo '!K227+'Abril '!K227+'Mayo '!K227+Junio!K227+Julio!K227+Agosto!K227+Septiembre!K227+'Octubre '!K227+Noviembre!K227+'Diciembre '!K227</f>
        <v>0</v>
      </c>
      <c r="L227" s="22">
        <f>+Enero!L227+Febrero!L227+'Marzo '!L227+'Abril '!L227+'Mayo '!L227+Junio!L227+Julio!L227+Agosto!L227+Septiembre!L227+'Octubre '!L227+Noviembre!L227+'Diciembre '!L227</f>
        <v>0</v>
      </c>
      <c r="M227" s="22">
        <f>+Enero!M227+Febrero!M227+'Marzo '!M227+'Abril '!M227+'Mayo '!M227+Junio!M227+Julio!M227+Agosto!M227+Septiembre!M227+'Octubre '!M227+Noviembre!M227+'Diciembre '!M227</f>
        <v>0</v>
      </c>
      <c r="N227" s="22">
        <f>+Enero!N227+Febrero!N227+'Marzo '!N227+'Abril '!N227+'Mayo '!N227+Junio!N227+Julio!N227+Agosto!N227+Septiembre!N227+'Octubre '!N227+Noviembre!N227+'Diciembre '!N227</f>
        <v>0</v>
      </c>
      <c r="O227" s="22">
        <f>+Enero!O227+Febrero!O227+'Marzo '!O227+'Abril '!O227+'Mayo '!O227+Junio!O227+Julio!O227+Agosto!O227+Septiembre!O227+'Octubre '!O227+Noviembre!O227+'Diciembre '!O227</f>
        <v>0</v>
      </c>
      <c r="P227" s="22">
        <f>+Enero!P227+Febrero!P227+'Marzo '!P227+'Abril '!P227+'Mayo '!P227+Junio!P227+Julio!P227+Agosto!P227+Septiembre!P227+'Octubre '!P227+Noviembre!P227+'Diciembre '!P227</f>
        <v>0</v>
      </c>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4" t="s">
        <v>219</v>
      </c>
      <c r="B228" s="535"/>
      <c r="C228" s="536"/>
      <c r="D228" s="32">
        <f t="shared" si="65"/>
        <v>0</v>
      </c>
      <c r="E228" s="22">
        <f>+Enero!E228+Febrero!E228+'Marzo '!E228+'Abril '!E228+'Mayo '!E228+Junio!E228+Julio!E228+Agosto!E228+Septiembre!E228+'Octubre '!E228+Noviembre!E228+'Diciembre '!E228</f>
        <v>0</v>
      </c>
      <c r="F228" s="22">
        <f>+Enero!F228+Febrero!F228+'Marzo '!F228+'Abril '!F228+'Mayo '!F228+Junio!F228+Julio!F228+Agosto!F228+Septiembre!F228+'Octubre '!F228+Noviembre!F228+'Diciembre '!F228</f>
        <v>0</v>
      </c>
      <c r="G228" s="22">
        <f>+Enero!G228+Febrero!G228+'Marzo '!G228+'Abril '!G228+'Mayo '!G228+Junio!G228+Julio!G228+Agosto!G228+Septiembre!G228+'Octubre '!G228+Noviembre!G228+'Diciembre '!G228</f>
        <v>0</v>
      </c>
      <c r="H228" s="22">
        <f>+Enero!H228+Febrero!H228+'Marzo '!H228+'Abril '!H228+'Mayo '!H228+Junio!H228+Julio!H228+Agosto!H228+Septiembre!H228+'Octubre '!H228+Noviembre!H228+'Diciembre '!H228</f>
        <v>0</v>
      </c>
      <c r="I228" s="22">
        <f>+Enero!I228+Febrero!I228+'Marzo '!I228+'Abril '!I228+'Mayo '!I228+Junio!I228+Julio!I228+Agosto!I228+Septiembre!I228+'Octubre '!I228+Noviembre!I228+'Diciembre '!I228</f>
        <v>0</v>
      </c>
      <c r="J228" s="22">
        <f>+Enero!J228+Febrero!J228+'Marzo '!J228+'Abril '!J228+'Mayo '!J228+Junio!J228+Julio!J228+Agosto!J228+Septiembre!J228+'Octubre '!J228+Noviembre!J228+'Diciembre '!J228</f>
        <v>0</v>
      </c>
      <c r="K228" s="22">
        <f>+Enero!K228+Febrero!K228+'Marzo '!K228+'Abril '!K228+'Mayo '!K228+Junio!K228+Julio!K228+Agosto!K228+Septiembre!K228+'Octubre '!K228+Noviembre!K228+'Diciembre '!K228</f>
        <v>0</v>
      </c>
      <c r="L228" s="22">
        <f>+Enero!L228+Febrero!L228+'Marzo '!L228+'Abril '!L228+'Mayo '!L228+Junio!L228+Julio!L228+Agosto!L228+Septiembre!L228+'Octubre '!L228+Noviembre!L228+'Diciembre '!L228</f>
        <v>0</v>
      </c>
      <c r="M228" s="22">
        <f>+Enero!M228+Febrero!M228+'Marzo '!M228+'Abril '!M228+'Mayo '!M228+Junio!M228+Julio!M228+Agosto!M228+Septiembre!M228+'Octubre '!M228+Noviembre!M228+'Diciembre '!M228</f>
        <v>0</v>
      </c>
      <c r="N228" s="22">
        <f>+Enero!N228+Febrero!N228+'Marzo '!N228+'Abril '!N228+'Mayo '!N228+Junio!N228+Julio!N228+Agosto!N228+Septiembre!N228+'Octubre '!N228+Noviembre!N228+'Diciembre '!N228</f>
        <v>0</v>
      </c>
      <c r="O228" s="22">
        <f>+Enero!O228+Febrero!O228+'Marzo '!O228+'Abril '!O228+'Mayo '!O228+Junio!O228+Julio!O228+Agosto!O228+Septiembre!O228+'Octubre '!O228+Noviembre!O228+'Diciembre '!O228</f>
        <v>0</v>
      </c>
      <c r="P228" s="22">
        <f>+Enero!P228+Febrero!P228+'Marzo '!P228+'Abril '!P228+'Mayo '!P228+Junio!P228+Julio!P228+Agosto!P228+Septiembre!P228+'Octubre '!P228+Noviembre!P228+'Diciembre '!P228</f>
        <v>0</v>
      </c>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37" t="s">
        <v>132</v>
      </c>
      <c r="B229" s="538"/>
      <c r="C229" s="539"/>
      <c r="D229" s="84">
        <f t="shared" si="65"/>
        <v>0</v>
      </c>
      <c r="E229" s="100">
        <f>+SUM(E223:E228)</f>
        <v>0</v>
      </c>
      <c r="F229" s="101">
        <f t="shared" ref="F229:P229" si="66">+SUM(F223:F228)</f>
        <v>0</v>
      </c>
      <c r="G229" s="101">
        <f t="shared" si="66"/>
        <v>0</v>
      </c>
      <c r="H229" s="101">
        <f t="shared" si="66"/>
        <v>0</v>
      </c>
      <c r="I229" s="101">
        <f t="shared" si="66"/>
        <v>0</v>
      </c>
      <c r="J229" s="101">
        <f t="shared" si="66"/>
        <v>0</v>
      </c>
      <c r="K229" s="101">
        <f t="shared" si="66"/>
        <v>0</v>
      </c>
      <c r="L229" s="101">
        <f t="shared" si="66"/>
        <v>0</v>
      </c>
      <c r="M229" s="119">
        <f t="shared" si="66"/>
        <v>0</v>
      </c>
      <c r="N229" s="84">
        <f t="shared" si="66"/>
        <v>0</v>
      </c>
      <c r="O229" s="98">
        <f t="shared" si="66"/>
        <v>0</v>
      </c>
      <c r="P229" s="262">
        <f t="shared" si="66"/>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254093</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WVI983263:WVX98326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A223:D229 E229:P229">
      <formula1>0</formula1>
      <formula2>10000000000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D13" sqref="D13"/>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",[10]NOMBRE!B2," - ","( ",[10]NOMBRE!C2,[10]NOMBRE!D2,[10]NOMBRE!E2,[10]NOMBRE!F2,[10]NOMBRE!G2," )")</f>
        <v>COMUNA: Linares - ( 07401 )</v>
      </c>
      <c r="BB2" s="5"/>
      <c r="BC2" s="5"/>
      <c r="BD2" s="5"/>
      <c r="BE2" s="5"/>
      <c r="BF2" s="5"/>
      <c r="BG2" s="5"/>
      <c r="BH2" s="5"/>
    </row>
    <row r="3" spans="1:61" ht="12.75" customHeight="1" x14ac:dyDescent="0.15">
      <c r="A3" s="1" t="str">
        <f>CONCATENATE("ESTABLECIMIENTO/ESTRATEGIA: ",[10]NOMBRE!B3," - ","( ",[10]NOMBRE!C3,[10]NOMBRE!D3,[10]NOMBRE!E3,[10]NOMBRE!F3,[10]NOMBRE!G3,[10]NOMBRE!H3," )")</f>
        <v>ESTABLECIMIENTO/ESTRATEGIA: Hospital Presidente Carlos Ibáñez del Campo - ( 116108 )</v>
      </c>
      <c r="BB3" s="5"/>
      <c r="BC3" s="5"/>
      <c r="BD3" s="5"/>
      <c r="BE3" s="5"/>
      <c r="BF3" s="5"/>
      <c r="BG3" s="5"/>
      <c r="BH3" s="5"/>
    </row>
    <row r="4" spans="1:61" ht="12.75" customHeight="1" x14ac:dyDescent="0.15">
      <c r="A4" s="1" t="str">
        <f>CONCATENATE("MES: ",[10]NOMBRE!B6," - ","( ",[10]NOMBRE!C6,[10]NOMBRE!D6," )")</f>
        <v>MES: SEPTIEMBRE - ( 09 )</v>
      </c>
      <c r="BB4" s="5"/>
      <c r="BC4" s="5"/>
      <c r="BD4" s="5"/>
      <c r="BE4" s="5"/>
      <c r="BF4" s="5"/>
      <c r="BG4" s="5"/>
      <c r="BH4" s="5"/>
    </row>
    <row r="5" spans="1:61" ht="12.75" customHeight="1" x14ac:dyDescent="0.15">
      <c r="A5" s="7" t="str">
        <f>CONCATENATE("AÑO: ",[10]NOMBRE!B7)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4" t="s">
        <v>1</v>
      </c>
      <c r="B6" s="674"/>
      <c r="C6" s="674"/>
      <c r="D6" s="674"/>
      <c r="E6" s="674"/>
      <c r="F6" s="674"/>
      <c r="G6" s="674"/>
      <c r="H6" s="674"/>
      <c r="I6" s="674"/>
      <c r="J6" s="674"/>
      <c r="K6" s="674"/>
      <c r="L6" s="674"/>
      <c r="M6" s="674"/>
      <c r="N6" s="674"/>
      <c r="O6" s="674"/>
      <c r="P6" s="674"/>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BB8" s="15"/>
      <c r="BC8" s="15"/>
      <c r="BD8" s="15"/>
      <c r="BE8" s="15"/>
      <c r="BF8" s="15"/>
      <c r="BG8" s="15"/>
      <c r="BH8" s="15"/>
    </row>
    <row r="9" spans="1:61" ht="22.5" x14ac:dyDescent="0.15">
      <c r="A9" s="572"/>
      <c r="B9" s="573"/>
      <c r="C9" s="574"/>
      <c r="D9" s="555"/>
      <c r="E9" s="269" t="s">
        <v>10</v>
      </c>
      <c r="F9" s="17" t="s">
        <v>11</v>
      </c>
      <c r="G9" s="17" t="s">
        <v>12</v>
      </c>
      <c r="H9" s="17" t="s">
        <v>13</v>
      </c>
      <c r="I9" s="17" t="s">
        <v>14</v>
      </c>
      <c r="J9" s="17" t="s">
        <v>15</v>
      </c>
      <c r="K9" s="17" t="s">
        <v>16</v>
      </c>
      <c r="L9" s="17" t="s">
        <v>17</v>
      </c>
      <c r="M9" s="17" t="s">
        <v>18</v>
      </c>
      <c r="N9" s="17" t="s">
        <v>19</v>
      </c>
      <c r="O9" s="18" t="s">
        <v>20</v>
      </c>
      <c r="P9" s="19" t="s">
        <v>21</v>
      </c>
      <c r="Q9" s="270" t="s">
        <v>22</v>
      </c>
      <c r="R9" s="611"/>
      <c r="S9" s="654"/>
      <c r="T9" s="654"/>
      <c r="BB9" s="15"/>
      <c r="BC9" s="15"/>
      <c r="BD9" s="15"/>
      <c r="BE9" s="15"/>
      <c r="BF9" s="15"/>
      <c r="BG9" s="15"/>
      <c r="BH9" s="15"/>
    </row>
    <row r="10" spans="1:61" ht="15.75" customHeight="1" x14ac:dyDescent="0.15">
      <c r="A10" s="542" t="s">
        <v>23</v>
      </c>
      <c r="B10" s="543"/>
      <c r="C10" s="543"/>
      <c r="D10" s="21">
        <f>SUM(E10:O10)</f>
        <v>609</v>
      </c>
      <c r="E10" s="33">
        <v>2</v>
      </c>
      <c r="F10" s="33"/>
      <c r="G10" s="33">
        <v>7</v>
      </c>
      <c r="H10" s="34">
        <v>4</v>
      </c>
      <c r="I10" s="34">
        <v>3</v>
      </c>
      <c r="J10" s="34">
        <v>19</v>
      </c>
      <c r="K10" s="34">
        <v>67</v>
      </c>
      <c r="L10" s="34">
        <v>99</v>
      </c>
      <c r="M10" s="34">
        <v>293</v>
      </c>
      <c r="N10" s="35">
        <v>51</v>
      </c>
      <c r="O10" s="35">
        <v>64</v>
      </c>
      <c r="P10" s="25">
        <v>188</v>
      </c>
      <c r="Q10" s="26">
        <v>421</v>
      </c>
      <c r="R10" s="27">
        <v>2</v>
      </c>
      <c r="S10" s="28"/>
      <c r="T10" s="28"/>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4" t="s">
        <v>24</v>
      </c>
      <c r="B11" s="535"/>
      <c r="C11" s="535"/>
      <c r="D11" s="32">
        <f>SUM(E11:O11)</f>
        <v>211</v>
      </c>
      <c r="E11" s="33"/>
      <c r="F11" s="33"/>
      <c r="G11" s="33"/>
      <c r="H11" s="34">
        <v>2</v>
      </c>
      <c r="I11" s="34">
        <v>2</v>
      </c>
      <c r="J11" s="34">
        <v>9</v>
      </c>
      <c r="K11" s="34">
        <v>22</v>
      </c>
      <c r="L11" s="34">
        <v>38</v>
      </c>
      <c r="M11" s="34">
        <v>105</v>
      </c>
      <c r="N11" s="35">
        <v>15</v>
      </c>
      <c r="O11" s="35">
        <v>18</v>
      </c>
      <c r="P11" s="36">
        <v>68</v>
      </c>
      <c r="Q11" s="37">
        <v>143</v>
      </c>
      <c r="R11" s="38">
        <v>1</v>
      </c>
      <c r="S11" s="39">
        <v>1</v>
      </c>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4" t="s">
        <v>25</v>
      </c>
      <c r="B12" s="535"/>
      <c r="C12" s="535"/>
      <c r="D12" s="32">
        <f>SUM(E12:O12)</f>
        <v>50</v>
      </c>
      <c r="E12" s="33"/>
      <c r="F12" s="33"/>
      <c r="G12" s="33"/>
      <c r="H12" s="34"/>
      <c r="I12" s="34"/>
      <c r="J12" s="34">
        <v>2</v>
      </c>
      <c r="K12" s="34">
        <v>1</v>
      </c>
      <c r="L12" s="34">
        <v>11</v>
      </c>
      <c r="M12" s="34">
        <v>21</v>
      </c>
      <c r="N12" s="35">
        <v>3</v>
      </c>
      <c r="O12" s="35">
        <v>12</v>
      </c>
      <c r="P12" s="36">
        <v>10</v>
      </c>
      <c r="Q12" s="37">
        <v>40</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1" t="s">
        <v>26</v>
      </c>
      <c r="B13" s="672"/>
      <c r="C13" s="673"/>
      <c r="D13" s="32">
        <f>SUM(E13:O13)</f>
        <v>64</v>
      </c>
      <c r="E13" s="33"/>
      <c r="F13" s="34"/>
      <c r="G13" s="34">
        <v>1</v>
      </c>
      <c r="H13" s="34">
        <v>2</v>
      </c>
      <c r="I13" s="34">
        <v>2</v>
      </c>
      <c r="J13" s="34"/>
      <c r="K13" s="34">
        <v>15</v>
      </c>
      <c r="L13" s="34">
        <v>6</v>
      </c>
      <c r="M13" s="34">
        <v>35</v>
      </c>
      <c r="N13" s="34">
        <v>3</v>
      </c>
      <c r="O13" s="35"/>
      <c r="P13" s="36">
        <v>28</v>
      </c>
      <c r="Q13" s="37">
        <v>36</v>
      </c>
      <c r="R13" s="38">
        <v>1</v>
      </c>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5" t="s">
        <v>27</v>
      </c>
      <c r="B14" s="675"/>
      <c r="C14" s="676"/>
      <c r="D14" s="40">
        <f>SUM(E14:O14)</f>
        <v>191</v>
      </c>
      <c r="E14" s="41"/>
      <c r="F14" s="42"/>
      <c r="G14" s="42">
        <v>2</v>
      </c>
      <c r="H14" s="42">
        <v>4</v>
      </c>
      <c r="I14" s="42">
        <v>1</v>
      </c>
      <c r="J14" s="42">
        <v>1</v>
      </c>
      <c r="K14" s="42">
        <v>11</v>
      </c>
      <c r="L14" s="42">
        <v>35</v>
      </c>
      <c r="M14" s="42">
        <v>99</v>
      </c>
      <c r="N14" s="42">
        <v>9</v>
      </c>
      <c r="O14" s="43">
        <v>29</v>
      </c>
      <c r="P14" s="44">
        <v>54</v>
      </c>
      <c r="Q14" s="45">
        <v>137</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BB16" s="9"/>
      <c r="BC16" s="9"/>
      <c r="BD16" s="9"/>
      <c r="BE16" s="9"/>
      <c r="BF16" s="15"/>
      <c r="BG16" s="15"/>
      <c r="BH16" s="15"/>
    </row>
    <row r="17" spans="1:63" ht="30.75" customHeight="1" x14ac:dyDescent="0.15">
      <c r="A17" s="572"/>
      <c r="B17" s="573"/>
      <c r="C17" s="574"/>
      <c r="D17" s="678"/>
      <c r="E17" s="269"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BG17" s="15"/>
      <c r="BH17" s="15"/>
    </row>
    <row r="18" spans="1:63" ht="18.75" customHeight="1" x14ac:dyDescent="0.15">
      <c r="A18" s="665" t="s">
        <v>33</v>
      </c>
      <c r="B18" s="666"/>
      <c r="C18" s="667"/>
      <c r="D18" s="21">
        <f>SUM(E18:O18)</f>
        <v>10</v>
      </c>
      <c r="E18" s="22"/>
      <c r="F18" s="22"/>
      <c r="G18" s="22"/>
      <c r="H18" s="23"/>
      <c r="I18" s="23"/>
      <c r="J18" s="23"/>
      <c r="K18" s="23"/>
      <c r="L18" s="23"/>
      <c r="M18" s="23">
        <v>9</v>
      </c>
      <c r="N18" s="23"/>
      <c r="O18" s="24">
        <v>1</v>
      </c>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5" t="s">
        <v>34</v>
      </c>
      <c r="B19" s="666"/>
      <c r="C19" s="667"/>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68" t="s">
        <v>35</v>
      </c>
      <c r="B20" s="669"/>
      <c r="C20" s="670"/>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2" t="s">
        <v>36</v>
      </c>
      <c r="B21" s="543"/>
      <c r="C21" s="544"/>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4" t="s">
        <v>37</v>
      </c>
      <c r="B22" s="535"/>
      <c r="C22" s="536"/>
      <c r="D22" s="32">
        <f t="shared" si="1"/>
        <v>3</v>
      </c>
      <c r="E22" s="36"/>
      <c r="F22" s="33"/>
      <c r="G22" s="33"/>
      <c r="H22" s="33"/>
      <c r="I22" s="33"/>
      <c r="J22" s="33"/>
      <c r="K22" s="34">
        <v>2</v>
      </c>
      <c r="L22" s="34">
        <v>1</v>
      </c>
      <c r="M22" s="34"/>
      <c r="N22" s="34"/>
      <c r="O22" s="37"/>
      <c r="P22" s="39">
        <v>3</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4" t="s">
        <v>38</v>
      </c>
      <c r="B23" s="535"/>
      <c r="C23" s="536"/>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4" t="s">
        <v>39</v>
      </c>
      <c r="B24" s="535"/>
      <c r="C24" s="536"/>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4" t="s">
        <v>40</v>
      </c>
      <c r="B25" s="535"/>
      <c r="C25" s="536"/>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46" t="s">
        <v>41</v>
      </c>
      <c r="B26" s="647"/>
      <c r="C26" s="648"/>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2" t="s">
        <v>42</v>
      </c>
      <c r="B27" s="543"/>
      <c r="C27" s="544"/>
      <c r="D27" s="68">
        <f t="shared" si="1"/>
        <v>12</v>
      </c>
      <c r="E27" s="25"/>
      <c r="F27" s="23"/>
      <c r="G27" s="23"/>
      <c r="H27" s="23"/>
      <c r="I27" s="23"/>
      <c r="J27" s="23"/>
      <c r="K27" s="23"/>
      <c r="L27" s="23">
        <v>2</v>
      </c>
      <c r="M27" s="23">
        <v>6</v>
      </c>
      <c r="N27" s="24">
        <v>4</v>
      </c>
      <c r="O27" s="24"/>
      <c r="P27" s="28">
        <v>12</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4" t="s">
        <v>43</v>
      </c>
      <c r="B28" s="535"/>
      <c r="C28" s="536"/>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4" t="s">
        <v>44</v>
      </c>
      <c r="B29" s="535"/>
      <c r="C29" s="536"/>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4" t="s">
        <v>45</v>
      </c>
      <c r="B30" s="535"/>
      <c r="C30" s="536"/>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4" t="s">
        <v>46</v>
      </c>
      <c r="B31" s="535"/>
      <c r="C31" s="536"/>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4" t="s">
        <v>47</v>
      </c>
      <c r="B32" s="535"/>
      <c r="C32" s="536"/>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4" t="s">
        <v>48</v>
      </c>
      <c r="B33" s="535"/>
      <c r="C33" s="536"/>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4" t="s">
        <v>49</v>
      </c>
      <c r="B34" s="535"/>
      <c r="C34" s="536"/>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4" t="s">
        <v>50</v>
      </c>
      <c r="B35" s="535"/>
      <c r="C35" s="536"/>
      <c r="D35" s="32">
        <f t="shared" si="1"/>
        <v>0</v>
      </c>
      <c r="E35" s="33"/>
      <c r="F35" s="34"/>
      <c r="G35" s="34"/>
      <c r="H35" s="34"/>
      <c r="I35" s="34"/>
      <c r="J35" s="34"/>
      <c r="K35" s="34"/>
      <c r="L35" s="34"/>
      <c r="M35" s="33"/>
      <c r="N35" s="33"/>
      <c r="O35" s="38"/>
      <c r="P35" s="39"/>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t="str">
        <f t="shared" si="10"/>
        <v/>
      </c>
      <c r="BJ35" s="53">
        <f t="shared" si="5"/>
        <v>0</v>
      </c>
      <c r="BK35" s="53">
        <f t="shared" si="6"/>
        <v>0</v>
      </c>
    </row>
    <row r="36" spans="1:65" ht="20.25" customHeight="1" x14ac:dyDescent="0.15">
      <c r="A36" s="661" t="s">
        <v>51</v>
      </c>
      <c r="B36" s="662"/>
      <c r="C36" s="663"/>
      <c r="D36" s="77">
        <f t="shared" si="1"/>
        <v>637</v>
      </c>
      <c r="E36" s="78"/>
      <c r="F36" s="79">
        <v>2</v>
      </c>
      <c r="G36" s="79">
        <v>13</v>
      </c>
      <c r="H36" s="80">
        <v>10</v>
      </c>
      <c r="I36" s="80">
        <v>18</v>
      </c>
      <c r="J36" s="80">
        <v>10</v>
      </c>
      <c r="K36" s="80">
        <v>46</v>
      </c>
      <c r="L36" s="80">
        <v>61</v>
      </c>
      <c r="M36" s="80">
        <v>350</v>
      </c>
      <c r="N36" s="81">
        <v>95</v>
      </c>
      <c r="O36" s="81">
        <v>32</v>
      </c>
      <c r="P36" s="82">
        <v>637</v>
      </c>
      <c r="Q36" s="83">
        <v>10</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4" t="s">
        <v>52</v>
      </c>
      <c r="B37" s="664"/>
      <c r="C37" s="664"/>
      <c r="D37" s="84">
        <f>SUM(D18:D36)</f>
        <v>662</v>
      </c>
      <c r="E37" s="84">
        <f t="shared" ref="E37:S37" si="12">SUM(E18:E36)</f>
        <v>0</v>
      </c>
      <c r="F37" s="84">
        <f t="shared" si="12"/>
        <v>2</v>
      </c>
      <c r="G37" s="84">
        <f t="shared" si="12"/>
        <v>13</v>
      </c>
      <c r="H37" s="84">
        <f t="shared" si="12"/>
        <v>10</v>
      </c>
      <c r="I37" s="84">
        <f t="shared" si="12"/>
        <v>18</v>
      </c>
      <c r="J37" s="84">
        <f t="shared" si="12"/>
        <v>10</v>
      </c>
      <c r="K37" s="84">
        <f t="shared" si="12"/>
        <v>48</v>
      </c>
      <c r="L37" s="84">
        <f t="shared" si="12"/>
        <v>64</v>
      </c>
      <c r="M37" s="84">
        <f t="shared" si="12"/>
        <v>365</v>
      </c>
      <c r="N37" s="84">
        <f t="shared" si="12"/>
        <v>99</v>
      </c>
      <c r="O37" s="84">
        <f t="shared" si="12"/>
        <v>33</v>
      </c>
      <c r="P37" s="84">
        <f t="shared" si="12"/>
        <v>652</v>
      </c>
      <c r="Q37" s="84">
        <f t="shared" si="12"/>
        <v>10</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5" ht="24" customHeight="1" x14ac:dyDescent="0.15">
      <c r="A40" s="572"/>
      <c r="B40" s="573"/>
      <c r="C40" s="574"/>
      <c r="D40" s="562"/>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1"/>
      <c r="S40" s="19" t="s">
        <v>61</v>
      </c>
      <c r="T40" s="270" t="s">
        <v>62</v>
      </c>
      <c r="U40" s="611"/>
      <c r="V40" s="654"/>
      <c r="BB40" s="64"/>
      <c r="BC40" s="64"/>
      <c r="BD40" s="15"/>
      <c r="BE40" s="15"/>
      <c r="BF40" s="89"/>
      <c r="BG40" s="89"/>
      <c r="BH40" s="9"/>
    </row>
    <row r="41" spans="1:65" ht="14.25" customHeight="1" x14ac:dyDescent="0.15">
      <c r="A41" s="542" t="s">
        <v>63</v>
      </c>
      <c r="B41" s="543"/>
      <c r="C41" s="544"/>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5" t="s">
        <v>64</v>
      </c>
      <c r="B42" s="656"/>
      <c r="C42" s="657"/>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28" t="s">
        <v>65</v>
      </c>
      <c r="B43" s="629"/>
      <c r="C43" s="630"/>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37" t="s">
        <v>66</v>
      </c>
      <c r="B44" s="638"/>
      <c r="C44" s="639"/>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58" t="s">
        <v>67</v>
      </c>
      <c r="B45" s="659"/>
      <c r="C45" s="660"/>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28" t="s">
        <v>68</v>
      </c>
      <c r="B46" s="629"/>
      <c r="C46" s="630"/>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49" t="s">
        <v>69</v>
      </c>
      <c r="B48" s="592"/>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0"/>
      <c r="B49" s="595"/>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0"/>
      <c r="B50" s="595"/>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0"/>
      <c r="B51" s="595"/>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0"/>
      <c r="B52" s="595"/>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0"/>
      <c r="B53" s="595"/>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3"/>
      <c r="B54" s="651"/>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37" t="s">
        <v>77</v>
      </c>
      <c r="B56" s="638"/>
      <c r="C56" s="639"/>
      <c r="D56" s="123" t="s">
        <v>78</v>
      </c>
      <c r="E56" s="124" t="s">
        <v>79</v>
      </c>
      <c r="BA56" s="9"/>
      <c r="BB56" s="9"/>
      <c r="BC56" s="9"/>
      <c r="BD56" s="9"/>
      <c r="BE56" s="9"/>
      <c r="BF56" s="15"/>
      <c r="BG56" s="15"/>
      <c r="BH56" s="2"/>
      <c r="BJ56" s="4"/>
    </row>
    <row r="57" spans="1:65" ht="15.75" customHeight="1" x14ac:dyDescent="0.15">
      <c r="A57" s="542" t="s">
        <v>80</v>
      </c>
      <c r="B57" s="543"/>
      <c r="C57" s="544"/>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2" t="s">
        <v>81</v>
      </c>
      <c r="B58" s="535" t="s">
        <v>82</v>
      </c>
      <c r="C58" s="536"/>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3"/>
      <c r="B59" s="535" t="s">
        <v>83</v>
      </c>
      <c r="C59" s="536"/>
      <c r="D59" s="127"/>
      <c r="E59" s="127"/>
      <c r="F59" s="126" t="str">
        <f t="shared" si="29"/>
        <v/>
      </c>
      <c r="BA59" s="30" t="str">
        <f t="shared" si="27"/>
        <v/>
      </c>
      <c r="BB59" s="9"/>
      <c r="BC59" s="9"/>
      <c r="BD59" s="9"/>
      <c r="BE59" s="9"/>
      <c r="BF59" s="31">
        <f t="shared" si="28"/>
        <v>0</v>
      </c>
      <c r="BG59" s="15"/>
      <c r="BH59" s="2"/>
      <c r="BJ59" s="4"/>
    </row>
    <row r="60" spans="1:65" ht="15.75" customHeight="1" x14ac:dyDescent="0.15">
      <c r="A60" s="534" t="s">
        <v>84</v>
      </c>
      <c r="B60" s="535"/>
      <c r="C60" s="536"/>
      <c r="D60" s="128"/>
      <c r="E60" s="128"/>
      <c r="F60" s="126" t="str">
        <f t="shared" si="29"/>
        <v/>
      </c>
      <c r="BA60" s="30" t="str">
        <f t="shared" si="27"/>
        <v/>
      </c>
      <c r="BB60" s="9"/>
      <c r="BC60" s="9"/>
      <c r="BD60" s="9"/>
      <c r="BE60" s="9"/>
      <c r="BF60" s="31">
        <f t="shared" si="28"/>
        <v>0</v>
      </c>
      <c r="BG60" s="9"/>
      <c r="BH60" s="2"/>
      <c r="BJ60" s="4"/>
    </row>
    <row r="61" spans="1:65" ht="15.75" customHeight="1" x14ac:dyDescent="0.15">
      <c r="A61" s="534" t="s">
        <v>85</v>
      </c>
      <c r="B61" s="535"/>
      <c r="C61" s="536"/>
      <c r="D61" s="128"/>
      <c r="E61" s="128"/>
      <c r="F61" s="126" t="str">
        <f t="shared" si="29"/>
        <v/>
      </c>
      <c r="BA61" s="30" t="str">
        <f t="shared" si="27"/>
        <v/>
      </c>
      <c r="BB61" s="9"/>
      <c r="BC61" s="9"/>
      <c r="BD61" s="9"/>
      <c r="BE61" s="9"/>
      <c r="BF61" s="31">
        <f t="shared" si="28"/>
        <v>0</v>
      </c>
      <c r="BG61" s="15"/>
      <c r="BH61" s="2"/>
      <c r="BJ61" s="4"/>
    </row>
    <row r="62" spans="1:65" ht="15.75" customHeight="1" x14ac:dyDescent="0.15">
      <c r="A62" s="534" t="s">
        <v>86</v>
      </c>
      <c r="B62" s="535"/>
      <c r="C62" s="536"/>
      <c r="D62" s="128"/>
      <c r="E62" s="128"/>
      <c r="F62" s="126" t="str">
        <f t="shared" si="29"/>
        <v/>
      </c>
      <c r="BA62" s="30" t="str">
        <f t="shared" si="27"/>
        <v/>
      </c>
      <c r="BB62" s="9"/>
      <c r="BC62" s="9"/>
      <c r="BD62" s="9"/>
      <c r="BE62" s="9"/>
      <c r="BF62" s="31">
        <f t="shared" si="28"/>
        <v>0</v>
      </c>
      <c r="BG62" s="15"/>
      <c r="BH62" s="2"/>
      <c r="BJ62" s="4"/>
    </row>
    <row r="63" spans="1:65" ht="17.25" customHeight="1" x14ac:dyDescent="0.15">
      <c r="A63" s="646" t="s">
        <v>87</v>
      </c>
      <c r="B63" s="647"/>
      <c r="C63" s="648"/>
      <c r="D63" s="129"/>
      <c r="E63" s="129"/>
      <c r="F63" s="126" t="str">
        <f t="shared" si="29"/>
        <v/>
      </c>
      <c r="BA63" s="30" t="str">
        <f t="shared" si="27"/>
        <v/>
      </c>
      <c r="BF63" s="31">
        <f t="shared" si="28"/>
        <v>0</v>
      </c>
      <c r="BH63" s="2"/>
      <c r="BJ63" s="4"/>
    </row>
    <row r="64" spans="1:65" ht="15.75" customHeight="1" x14ac:dyDescent="0.15">
      <c r="A64" s="534" t="s">
        <v>88</v>
      </c>
      <c r="B64" s="535"/>
      <c r="C64" s="536"/>
      <c r="D64" s="128"/>
      <c r="E64" s="128"/>
      <c r="F64" s="126" t="str">
        <f t="shared" si="29"/>
        <v/>
      </c>
      <c r="BA64" s="30" t="str">
        <f t="shared" si="27"/>
        <v/>
      </c>
      <c r="BF64" s="31">
        <f t="shared" si="28"/>
        <v>0</v>
      </c>
      <c r="BH64" s="2"/>
      <c r="BJ64" s="4"/>
    </row>
    <row r="65" spans="1:62" ht="15.75" customHeight="1" x14ac:dyDescent="0.15">
      <c r="A65" s="531" t="s">
        <v>89</v>
      </c>
      <c r="B65" s="532"/>
      <c r="C65" s="533"/>
      <c r="D65" s="129"/>
      <c r="E65" s="129"/>
      <c r="F65" s="126" t="str">
        <f t="shared" si="29"/>
        <v/>
      </c>
      <c r="BA65" s="30" t="str">
        <f t="shared" si="27"/>
        <v/>
      </c>
      <c r="BF65" s="31">
        <f t="shared" si="28"/>
        <v>0</v>
      </c>
      <c r="BH65" s="2"/>
      <c r="BJ65" s="4"/>
    </row>
    <row r="66" spans="1:62" ht="15.75" customHeight="1" x14ac:dyDescent="0.15">
      <c r="A66" s="531" t="s">
        <v>90</v>
      </c>
      <c r="B66" s="532"/>
      <c r="C66" s="533"/>
      <c r="D66" s="129"/>
      <c r="E66" s="129"/>
      <c r="F66" s="126" t="str">
        <f t="shared" si="29"/>
        <v/>
      </c>
      <c r="BA66" s="30" t="str">
        <f t="shared" si="27"/>
        <v/>
      </c>
      <c r="BF66" s="31">
        <f t="shared" si="28"/>
        <v>0</v>
      </c>
      <c r="BH66" s="2"/>
      <c r="BJ66" s="4"/>
    </row>
    <row r="67" spans="1:62" ht="15.75" customHeight="1" x14ac:dyDescent="0.15">
      <c r="A67" s="628" t="s">
        <v>91</v>
      </c>
      <c r="B67" s="629"/>
      <c r="C67" s="630"/>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1" t="s">
        <v>93</v>
      </c>
      <c r="B69" s="632"/>
      <c r="C69" s="633"/>
      <c r="D69" s="637" t="s">
        <v>94</v>
      </c>
      <c r="E69" s="638"/>
      <c r="F69" s="639"/>
      <c r="BA69" s="51"/>
      <c r="BH69" s="2"/>
      <c r="BJ69" s="4"/>
    </row>
    <row r="70" spans="1:62" ht="15.75" customHeight="1" x14ac:dyDescent="0.15">
      <c r="A70" s="634"/>
      <c r="B70" s="635"/>
      <c r="C70" s="636"/>
      <c r="D70" s="136" t="s">
        <v>4</v>
      </c>
      <c r="E70" s="137" t="s">
        <v>21</v>
      </c>
      <c r="F70" s="138" t="s">
        <v>22</v>
      </c>
      <c r="BA70" s="51"/>
      <c r="BH70" s="2"/>
      <c r="BJ70" s="4"/>
    </row>
    <row r="71" spans="1:62" ht="15.75" customHeight="1" x14ac:dyDescent="0.15">
      <c r="A71" s="640" t="s">
        <v>95</v>
      </c>
      <c r="B71" s="642" t="s">
        <v>96</v>
      </c>
      <c r="C71" s="643"/>
      <c r="D71" s="139">
        <f>+SUM(E71:F71)</f>
        <v>0</v>
      </c>
      <c r="E71" s="71"/>
      <c r="F71" s="140"/>
      <c r="G71" s="126"/>
      <c r="BA71" s="141"/>
      <c r="BB71" s="141"/>
      <c r="BC71" s="15"/>
      <c r="BD71" s="64"/>
      <c r="BE71" s="64"/>
      <c r="BF71" s="64"/>
      <c r="BG71" s="15"/>
      <c r="BH71" s="2"/>
      <c r="BJ71" s="4"/>
    </row>
    <row r="72" spans="1:62" ht="15.75" customHeight="1" x14ac:dyDescent="0.15">
      <c r="A72" s="641"/>
      <c r="B72" s="644" t="s">
        <v>97</v>
      </c>
      <c r="C72" s="645"/>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BA74" s="9"/>
      <c r="BB74" s="9"/>
      <c r="BC74" s="9"/>
      <c r="BD74" s="9"/>
      <c r="BE74" s="9"/>
      <c r="BF74" s="15"/>
      <c r="BG74" s="15"/>
      <c r="BH74" s="2"/>
    </row>
    <row r="75" spans="1:62"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270" t="s">
        <v>62</v>
      </c>
      <c r="S75" s="611"/>
      <c r="BA75" s="9"/>
      <c r="BB75" s="9"/>
      <c r="BC75" s="9"/>
      <c r="BD75" s="9"/>
      <c r="BE75" s="9"/>
      <c r="BF75" s="15"/>
      <c r="BG75" s="15"/>
      <c r="BH75" s="2"/>
    </row>
    <row r="76" spans="1:62" ht="15.75" customHeight="1" x14ac:dyDescent="0.15">
      <c r="A76" s="626" t="s">
        <v>104</v>
      </c>
      <c r="B76" s="627"/>
      <c r="C76" s="627"/>
      <c r="D76" s="21">
        <f>+SUM(E76:M76)</f>
        <v>116</v>
      </c>
      <c r="E76" s="25">
        <v>2</v>
      </c>
      <c r="F76" s="23">
        <v>1</v>
      </c>
      <c r="G76" s="23">
        <v>2</v>
      </c>
      <c r="H76" s="23">
        <v>5</v>
      </c>
      <c r="I76" s="23">
        <v>10</v>
      </c>
      <c r="J76" s="23">
        <v>15</v>
      </c>
      <c r="K76" s="23">
        <v>55</v>
      </c>
      <c r="L76" s="23">
        <v>9</v>
      </c>
      <c r="M76" s="26">
        <v>17</v>
      </c>
      <c r="N76" s="28">
        <v>116</v>
      </c>
      <c r="O76" s="28">
        <v>1</v>
      </c>
      <c r="P76" s="144"/>
      <c r="Q76" s="25">
        <v>15</v>
      </c>
      <c r="R76" s="26">
        <v>23</v>
      </c>
      <c r="S76" s="69"/>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2" t="s">
        <v>105</v>
      </c>
      <c r="B77" s="622"/>
      <c r="C77" s="622"/>
      <c r="D77" s="32">
        <f>+SUM(E77:M77)</f>
        <v>28</v>
      </c>
      <c r="E77" s="36">
        <v>3</v>
      </c>
      <c r="F77" s="34">
        <v>2</v>
      </c>
      <c r="G77" s="34">
        <v>4</v>
      </c>
      <c r="H77" s="34"/>
      <c r="I77" s="34">
        <v>10</v>
      </c>
      <c r="J77" s="34">
        <v>1</v>
      </c>
      <c r="K77" s="34">
        <v>7</v>
      </c>
      <c r="L77" s="34">
        <v>1</v>
      </c>
      <c r="M77" s="37"/>
      <c r="N77" s="39">
        <v>28</v>
      </c>
      <c r="O77" s="39"/>
      <c r="P77" s="145"/>
      <c r="Q77" s="36">
        <v>16</v>
      </c>
      <c r="R77" s="37">
        <v>12</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4" t="s">
        <v>106</v>
      </c>
      <c r="B78" s="535"/>
      <c r="C78" s="536"/>
      <c r="D78" s="32">
        <f>+SUM(E78:M78)</f>
        <v>259</v>
      </c>
      <c r="E78" s="36">
        <v>21</v>
      </c>
      <c r="F78" s="72">
        <v>5</v>
      </c>
      <c r="G78" s="72">
        <v>7</v>
      </c>
      <c r="H78" s="72">
        <v>2</v>
      </c>
      <c r="I78" s="72">
        <v>23</v>
      </c>
      <c r="J78" s="72">
        <v>18</v>
      </c>
      <c r="K78" s="72">
        <f>2+79+75</f>
        <v>156</v>
      </c>
      <c r="L78" s="72">
        <v>25</v>
      </c>
      <c r="M78" s="140">
        <v>2</v>
      </c>
      <c r="N78" s="74">
        <v>259</v>
      </c>
      <c r="O78" s="74">
        <v>1</v>
      </c>
      <c r="P78" s="146"/>
      <c r="Q78" s="36">
        <v>22</v>
      </c>
      <c r="R78" s="37">
        <v>17</v>
      </c>
      <c r="S78" s="75"/>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2" t="s">
        <v>107</v>
      </c>
      <c r="B79" s="622"/>
      <c r="C79" s="622"/>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2" t="s">
        <v>108</v>
      </c>
      <c r="B80" s="622"/>
      <c r="C80" s="622"/>
      <c r="D80" s="32">
        <f t="shared" ref="D80:D85" si="39">+SUM(H80:M80)</f>
        <v>253</v>
      </c>
      <c r="E80" s="54"/>
      <c r="F80" s="56"/>
      <c r="G80" s="56"/>
      <c r="H80" s="34">
        <v>1</v>
      </c>
      <c r="I80" s="34">
        <v>1</v>
      </c>
      <c r="J80" s="34">
        <v>14</v>
      </c>
      <c r="K80" s="34">
        <v>177</v>
      </c>
      <c r="L80" s="34">
        <v>31</v>
      </c>
      <c r="M80" s="37">
        <v>29</v>
      </c>
      <c r="N80" s="39">
        <v>253</v>
      </c>
      <c r="O80" s="39">
        <v>2</v>
      </c>
      <c r="P80" s="145"/>
      <c r="Q80" s="36">
        <v>3</v>
      </c>
      <c r="R80" s="37">
        <v>8</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67" t="s">
        <v>109</v>
      </c>
      <c r="B81" s="567"/>
      <c r="C81" s="567"/>
      <c r="D81" s="32">
        <f t="shared" si="39"/>
        <v>21</v>
      </c>
      <c r="E81" s="54"/>
      <c r="F81" s="56"/>
      <c r="G81" s="56"/>
      <c r="H81" s="34"/>
      <c r="I81" s="34">
        <v>1</v>
      </c>
      <c r="J81" s="34"/>
      <c r="K81" s="34">
        <v>13</v>
      </c>
      <c r="L81" s="34">
        <v>1</v>
      </c>
      <c r="M81" s="37">
        <v>6</v>
      </c>
      <c r="N81" s="39">
        <v>21</v>
      </c>
      <c r="O81" s="39"/>
      <c r="P81" s="145"/>
      <c r="Q81" s="36"/>
      <c r="R81" s="37">
        <v>1</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67" t="s">
        <v>110</v>
      </c>
      <c r="B82" s="567"/>
      <c r="C82" s="567"/>
      <c r="D82" s="32">
        <f t="shared" si="39"/>
        <v>19</v>
      </c>
      <c r="E82" s="54"/>
      <c r="F82" s="56"/>
      <c r="G82" s="56"/>
      <c r="H82" s="34"/>
      <c r="I82" s="34">
        <v>2</v>
      </c>
      <c r="J82" s="34">
        <v>2</v>
      </c>
      <c r="K82" s="34">
        <v>9</v>
      </c>
      <c r="L82" s="34">
        <v>1</v>
      </c>
      <c r="M82" s="37">
        <v>5</v>
      </c>
      <c r="N82" s="39">
        <v>19</v>
      </c>
      <c r="O82" s="39"/>
      <c r="P82" s="145"/>
      <c r="Q82" s="36">
        <v>1</v>
      </c>
      <c r="R82" s="37">
        <v>3</v>
      </c>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67" t="s">
        <v>111</v>
      </c>
      <c r="B83" s="567"/>
      <c r="C83" s="567"/>
      <c r="D83" s="32">
        <f t="shared" si="39"/>
        <v>30</v>
      </c>
      <c r="E83" s="54"/>
      <c r="F83" s="56"/>
      <c r="G83" s="56"/>
      <c r="H83" s="34">
        <v>2</v>
      </c>
      <c r="I83" s="34"/>
      <c r="J83" s="34">
        <v>5</v>
      </c>
      <c r="K83" s="34">
        <v>13</v>
      </c>
      <c r="L83" s="34"/>
      <c r="M83" s="37">
        <v>10</v>
      </c>
      <c r="N83" s="39">
        <v>30</v>
      </c>
      <c r="O83" s="39"/>
      <c r="P83" s="145"/>
      <c r="Q83" s="36">
        <v>3</v>
      </c>
      <c r="R83" s="37">
        <v>5</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67" t="s">
        <v>48</v>
      </c>
      <c r="B84" s="567"/>
      <c r="C84" s="567"/>
      <c r="D84" s="32">
        <f t="shared" si="39"/>
        <v>8</v>
      </c>
      <c r="E84" s="54"/>
      <c r="F84" s="56"/>
      <c r="G84" s="56"/>
      <c r="H84" s="34"/>
      <c r="I84" s="34"/>
      <c r="J84" s="34"/>
      <c r="K84" s="34">
        <v>8</v>
      </c>
      <c r="L84" s="34"/>
      <c r="M84" s="37"/>
      <c r="N84" s="39">
        <v>8</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2" t="s">
        <v>112</v>
      </c>
      <c r="B85" s="622"/>
      <c r="C85" s="622"/>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2" t="s">
        <v>113</v>
      </c>
      <c r="B86" s="622"/>
      <c r="C86" s="622"/>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2" t="s">
        <v>114</v>
      </c>
      <c r="B87" s="622"/>
      <c r="C87" s="622"/>
      <c r="D87" s="32">
        <f>+SUM(G87:M87)</f>
        <v>27</v>
      </c>
      <c r="E87" s="54"/>
      <c r="F87" s="56"/>
      <c r="G87" s="34"/>
      <c r="H87" s="34"/>
      <c r="I87" s="34"/>
      <c r="J87" s="34">
        <v>1</v>
      </c>
      <c r="K87" s="34">
        <v>21</v>
      </c>
      <c r="L87" s="34">
        <v>5</v>
      </c>
      <c r="M87" s="37"/>
      <c r="N87" s="39">
        <v>27</v>
      </c>
      <c r="O87" s="39"/>
      <c r="P87" s="145"/>
      <c r="Q87" s="36"/>
      <c r="R87" s="37">
        <v>1</v>
      </c>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2" t="s">
        <v>115</v>
      </c>
      <c r="B88" s="622"/>
      <c r="C88" s="622"/>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2" t="s">
        <v>116</v>
      </c>
      <c r="B89" s="622"/>
      <c r="C89" s="622"/>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2" t="s">
        <v>117</v>
      </c>
      <c r="B90" s="622"/>
      <c r="C90" s="622"/>
      <c r="D90" s="32">
        <f>+SUM(E90:K90)</f>
        <v>118</v>
      </c>
      <c r="E90" s="36"/>
      <c r="F90" s="34"/>
      <c r="G90" s="34"/>
      <c r="H90" s="34">
        <v>7</v>
      </c>
      <c r="I90" s="34">
        <v>45</v>
      </c>
      <c r="J90" s="34">
        <v>64</v>
      </c>
      <c r="K90" s="34">
        <v>2</v>
      </c>
      <c r="L90" s="56"/>
      <c r="M90" s="147"/>
      <c r="N90" s="39">
        <v>118</v>
      </c>
      <c r="O90" s="39"/>
      <c r="P90" s="145"/>
      <c r="Q90" s="36">
        <v>51</v>
      </c>
      <c r="R90" s="37">
        <v>55</v>
      </c>
      <c r="S90" s="76">
        <v>1</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2" t="s">
        <v>118</v>
      </c>
      <c r="B91" s="622"/>
      <c r="C91" s="622"/>
      <c r="D91" s="32">
        <f>+SUM(E91:K91)</f>
        <v>6</v>
      </c>
      <c r="E91" s="36"/>
      <c r="F91" s="34"/>
      <c r="G91" s="34"/>
      <c r="H91" s="34"/>
      <c r="I91" s="34">
        <v>3</v>
      </c>
      <c r="J91" s="34">
        <v>2</v>
      </c>
      <c r="K91" s="34">
        <v>1</v>
      </c>
      <c r="L91" s="56"/>
      <c r="M91" s="147"/>
      <c r="N91" s="39">
        <v>6</v>
      </c>
      <c r="O91" s="39"/>
      <c r="P91" s="145"/>
      <c r="Q91" s="36">
        <v>4</v>
      </c>
      <c r="R91" s="37">
        <v>1</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3" t="s">
        <v>119</v>
      </c>
      <c r="B92" s="624"/>
      <c r="C92" s="625"/>
      <c r="D92" s="32">
        <f>+SUM(E92:K92)</f>
        <v>3</v>
      </c>
      <c r="E92" s="36"/>
      <c r="F92" s="34"/>
      <c r="G92" s="34"/>
      <c r="H92" s="34">
        <v>2</v>
      </c>
      <c r="I92" s="34">
        <v>1</v>
      </c>
      <c r="J92" s="34"/>
      <c r="K92" s="34"/>
      <c r="L92" s="56"/>
      <c r="M92" s="147"/>
      <c r="N92" s="39">
        <v>3</v>
      </c>
      <c r="O92" s="39"/>
      <c r="P92" s="145"/>
      <c r="Q92" s="36">
        <v>1</v>
      </c>
      <c r="R92" s="37">
        <v>2</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19" t="s">
        <v>120</v>
      </c>
      <c r="B93" s="620"/>
      <c r="C93" s="621"/>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2" t="s">
        <v>121</v>
      </c>
      <c r="B94" s="622"/>
      <c r="C94" s="622"/>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19" t="s">
        <v>122</v>
      </c>
      <c r="B95" s="620"/>
      <c r="C95" s="621"/>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19" t="s">
        <v>123</v>
      </c>
      <c r="B96" s="620"/>
      <c r="C96" s="621"/>
      <c r="D96" s="32">
        <f>+SUM(J96:M96)</f>
        <v>30</v>
      </c>
      <c r="E96" s="54"/>
      <c r="F96" s="56"/>
      <c r="G96" s="56"/>
      <c r="H96" s="56"/>
      <c r="I96" s="56"/>
      <c r="J96" s="34"/>
      <c r="K96" s="34">
        <v>10</v>
      </c>
      <c r="L96" s="34">
        <v>10</v>
      </c>
      <c r="M96" s="37">
        <v>10</v>
      </c>
      <c r="N96" s="39">
        <v>30</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19" t="s">
        <v>124</v>
      </c>
      <c r="B97" s="620"/>
      <c r="C97" s="621"/>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19" t="s">
        <v>125</v>
      </c>
      <c r="B98" s="620"/>
      <c r="C98" s="621"/>
      <c r="D98" s="32">
        <f>+SUM(J98:M98)</f>
        <v>3</v>
      </c>
      <c r="E98" s="54"/>
      <c r="F98" s="56"/>
      <c r="G98" s="56"/>
      <c r="H98" s="56"/>
      <c r="I98" s="56"/>
      <c r="J98" s="34"/>
      <c r="K98" s="34"/>
      <c r="L98" s="34">
        <v>3</v>
      </c>
      <c r="M98" s="37"/>
      <c r="N98" s="39">
        <v>3</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2" t="s">
        <v>126</v>
      </c>
      <c r="B99" s="622"/>
      <c r="C99" s="622"/>
      <c r="D99" s="32">
        <f t="shared" ref="D99:D105" si="40">+SUM(E99:M99)</f>
        <v>9</v>
      </c>
      <c r="E99" s="36"/>
      <c r="F99" s="34"/>
      <c r="G99" s="34"/>
      <c r="H99" s="34"/>
      <c r="I99" s="34">
        <v>3</v>
      </c>
      <c r="J99" s="34"/>
      <c r="K99" s="34">
        <v>6</v>
      </c>
      <c r="L99" s="34"/>
      <c r="M99" s="37"/>
      <c r="N99" s="39">
        <v>9</v>
      </c>
      <c r="O99" s="39"/>
      <c r="P99" s="145"/>
      <c r="Q99" s="36">
        <v>2</v>
      </c>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2" t="s">
        <v>127</v>
      </c>
      <c r="B100" s="622"/>
      <c r="C100" s="622"/>
      <c r="D100" s="32">
        <f t="shared" si="40"/>
        <v>53</v>
      </c>
      <c r="E100" s="36"/>
      <c r="F100" s="34"/>
      <c r="G100" s="34"/>
      <c r="H100" s="34"/>
      <c r="I100" s="34">
        <v>1</v>
      </c>
      <c r="J100" s="34">
        <v>10</v>
      </c>
      <c r="K100" s="34">
        <v>36</v>
      </c>
      <c r="L100" s="34">
        <v>6</v>
      </c>
      <c r="M100" s="37"/>
      <c r="N100" s="39">
        <v>53</v>
      </c>
      <c r="O100" s="39"/>
      <c r="P100" s="145"/>
      <c r="Q100" s="36">
        <v>2</v>
      </c>
      <c r="R100" s="37"/>
      <c r="S100" s="76">
        <v>1</v>
      </c>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67" t="s">
        <v>128</v>
      </c>
      <c r="B101" s="567"/>
      <c r="C101" s="567"/>
      <c r="D101" s="32">
        <f t="shared" si="40"/>
        <v>35</v>
      </c>
      <c r="E101" s="36"/>
      <c r="F101" s="34">
        <v>1</v>
      </c>
      <c r="G101" s="34"/>
      <c r="H101" s="34"/>
      <c r="I101" s="34">
        <v>7</v>
      </c>
      <c r="J101" s="34">
        <v>4</v>
      </c>
      <c r="K101" s="34">
        <v>21</v>
      </c>
      <c r="L101" s="34">
        <v>2</v>
      </c>
      <c r="M101" s="37"/>
      <c r="N101" s="39">
        <v>35</v>
      </c>
      <c r="O101" s="39"/>
      <c r="P101" s="145">
        <v>1</v>
      </c>
      <c r="Q101" s="36"/>
      <c r="R101" s="37"/>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67" t="s">
        <v>129</v>
      </c>
      <c r="B102" s="567"/>
      <c r="C102" s="567"/>
      <c r="D102" s="32">
        <f t="shared" si="40"/>
        <v>19</v>
      </c>
      <c r="E102" s="36">
        <v>3</v>
      </c>
      <c r="F102" s="34">
        <v>2</v>
      </c>
      <c r="G102" s="34">
        <v>4</v>
      </c>
      <c r="H102" s="34"/>
      <c r="I102" s="34">
        <v>9</v>
      </c>
      <c r="J102" s="34"/>
      <c r="K102" s="34">
        <v>1</v>
      </c>
      <c r="L102" s="34"/>
      <c r="M102" s="37"/>
      <c r="N102" s="39">
        <v>19</v>
      </c>
      <c r="O102" s="39"/>
      <c r="P102" s="145"/>
      <c r="Q102" s="36">
        <v>10</v>
      </c>
      <c r="R102" s="37">
        <v>9</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1" t="s">
        <v>130</v>
      </c>
      <c r="B103" s="532"/>
      <c r="C103" s="533"/>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18" t="s">
        <v>131</v>
      </c>
      <c r="B104" s="618"/>
      <c r="C104" s="618"/>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37" t="s">
        <v>132</v>
      </c>
      <c r="B105" s="538"/>
      <c r="C105" s="539"/>
      <c r="D105" s="84">
        <f t="shared" si="40"/>
        <v>1037</v>
      </c>
      <c r="E105" s="100">
        <f>+SUM(E76:E79,E88:E93,E99:E104)</f>
        <v>29</v>
      </c>
      <c r="F105" s="101">
        <f>+SUM(F76:F79,F90:F93,F99:F104)</f>
        <v>11</v>
      </c>
      <c r="G105" s="101">
        <f>+SUM(G76:G79,G87,G90:G93,G99:G104)</f>
        <v>17</v>
      </c>
      <c r="H105" s="101">
        <f>+SUM(H76:H85,H87,H90:H95,H99:H104)</f>
        <v>19</v>
      </c>
      <c r="I105" s="101">
        <f>+SUM(I76:I85,I87:I95,I99:I104)</f>
        <v>116</v>
      </c>
      <c r="J105" s="101">
        <f>+SUM(J76:J87,J90:J104)</f>
        <v>136</v>
      </c>
      <c r="K105" s="101">
        <f>+SUM(K76:K87,K90:K104)</f>
        <v>536</v>
      </c>
      <c r="L105" s="101">
        <f>+SUM(L76:L87,L94:L104)</f>
        <v>94</v>
      </c>
      <c r="M105" s="119">
        <f>+SUM(M76:M87,M94:M104)</f>
        <v>79</v>
      </c>
      <c r="N105" s="101">
        <f t="shared" ref="N105:S105" si="41">+SUM(N76:N104)</f>
        <v>1037</v>
      </c>
      <c r="O105" s="98">
        <f t="shared" si="41"/>
        <v>4</v>
      </c>
      <c r="P105" s="119">
        <f t="shared" si="41"/>
        <v>1</v>
      </c>
      <c r="Q105" s="99">
        <f t="shared" si="41"/>
        <v>130</v>
      </c>
      <c r="R105" s="102">
        <f t="shared" si="41"/>
        <v>137</v>
      </c>
      <c r="S105" s="84">
        <f t="shared" si="41"/>
        <v>2</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row>
    <row r="108" spans="1:76" ht="33.75" customHeight="1" x14ac:dyDescent="0.15">
      <c r="A108" s="572"/>
      <c r="B108" s="573"/>
      <c r="C108" s="574"/>
      <c r="D108" s="555"/>
      <c r="E108" s="272" t="s">
        <v>10</v>
      </c>
      <c r="F108" s="272" t="s">
        <v>11</v>
      </c>
      <c r="G108" s="272" t="s">
        <v>12</v>
      </c>
      <c r="H108" s="272" t="s">
        <v>13</v>
      </c>
      <c r="I108" s="150" t="s">
        <v>135</v>
      </c>
      <c r="J108" s="150" t="s">
        <v>17</v>
      </c>
      <c r="K108" s="150" t="s">
        <v>18</v>
      </c>
      <c r="L108" s="150" t="s">
        <v>19</v>
      </c>
      <c r="M108" s="19" t="s">
        <v>21</v>
      </c>
      <c r="N108" s="18" t="s">
        <v>22</v>
      </c>
      <c r="O108" s="541"/>
      <c r="P108" s="19" t="s">
        <v>61</v>
      </c>
      <c r="Q108" s="270" t="s">
        <v>62</v>
      </c>
      <c r="R108" s="611"/>
      <c r="AY108" s="51"/>
      <c r="AZ108" s="51"/>
      <c r="BA108" s="51"/>
      <c r="BE108" s="15"/>
      <c r="BF108" s="2"/>
      <c r="BG108" s="2"/>
      <c r="BH108" s="4"/>
      <c r="BI108" s="4"/>
      <c r="BJ108" s="4"/>
    </row>
    <row r="109" spans="1:76" ht="15.75" customHeight="1" x14ac:dyDescent="0.15">
      <c r="A109" s="612" t="s">
        <v>136</v>
      </c>
      <c r="B109" s="616" t="s">
        <v>137</v>
      </c>
      <c r="C109" s="616"/>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3"/>
      <c r="B110" s="531" t="s">
        <v>138</v>
      </c>
      <c r="C110" s="533"/>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4"/>
      <c r="B111" s="532" t="s">
        <v>139</v>
      </c>
      <c r="C111" s="532"/>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5"/>
      <c r="B112" s="607" t="s">
        <v>140</v>
      </c>
      <c r="C112" s="617"/>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0" t="s">
        <v>141</v>
      </c>
      <c r="B113" s="605" t="s">
        <v>142</v>
      </c>
      <c r="C113" s="606"/>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5"/>
      <c r="B114" s="531" t="s">
        <v>143</v>
      </c>
      <c r="C114" s="533"/>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5"/>
      <c r="B115" s="607" t="s">
        <v>144</v>
      </c>
      <c r="C115" s="608"/>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5"/>
      <c r="B116" s="609"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5"/>
      <c r="B117" s="610"/>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5"/>
      <c r="B118" s="610"/>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5"/>
      <c r="B119" s="610"/>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5"/>
      <c r="B120" s="610"/>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1"/>
      <c r="B121" s="555"/>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0" t="s">
        <v>151</v>
      </c>
      <c r="B122" s="540"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5"/>
      <c r="B123" s="541"/>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5"/>
      <c r="B124" s="540"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1"/>
      <c r="B125" s="541"/>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4" t="s">
        <v>157</v>
      </c>
      <c r="B126" s="597" t="s">
        <v>145</v>
      </c>
      <c r="C126" s="598"/>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596"/>
      <c r="B127" s="540"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596"/>
      <c r="B128" s="541"/>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596"/>
      <c r="B129" s="540"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2"/>
      <c r="B130" s="541"/>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599" t="s">
        <v>158</v>
      </c>
      <c r="B131" s="602"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0"/>
      <c r="B132" s="603"/>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0"/>
      <c r="B133" s="604"/>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0"/>
      <c r="B134" s="599"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1"/>
      <c r="B135" s="601"/>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69" t="s">
        <v>167</v>
      </c>
      <c r="B137" s="570"/>
      <c r="C137" s="571"/>
      <c r="D137" s="554" t="s">
        <v>4</v>
      </c>
      <c r="E137" s="537" t="s">
        <v>5</v>
      </c>
      <c r="F137" s="538"/>
      <c r="G137" s="538"/>
      <c r="H137" s="539"/>
      <c r="BA137" s="51"/>
      <c r="BF137" s="15"/>
      <c r="BG137" s="15"/>
      <c r="BH137" s="2"/>
    </row>
    <row r="138" spans="1:62" ht="27.75" customHeight="1" x14ac:dyDescent="0.15">
      <c r="A138" s="572"/>
      <c r="B138" s="573"/>
      <c r="C138" s="574"/>
      <c r="D138" s="555"/>
      <c r="E138" s="269" t="s">
        <v>168</v>
      </c>
      <c r="F138" s="17" t="s">
        <v>169</v>
      </c>
      <c r="G138" s="17" t="s">
        <v>60</v>
      </c>
      <c r="H138" s="18" t="s">
        <v>170</v>
      </c>
      <c r="BA138" s="51"/>
      <c r="BF138" s="9"/>
      <c r="BG138" s="15"/>
      <c r="BH138" s="2"/>
    </row>
    <row r="139" spans="1:62" ht="13.5" customHeight="1" x14ac:dyDescent="0.15">
      <c r="A139" s="584" t="s">
        <v>171</v>
      </c>
      <c r="B139" s="585"/>
      <c r="C139" s="586"/>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87" t="s">
        <v>172</v>
      </c>
      <c r="B140" s="588"/>
      <c r="C140" s="589"/>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BA142" s="51"/>
      <c r="BG142" s="15"/>
      <c r="BH142" s="2"/>
    </row>
    <row r="143" spans="1:62"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271" t="s">
        <v>21</v>
      </c>
      <c r="O143" s="212" t="s">
        <v>22</v>
      </c>
      <c r="P143" s="581"/>
      <c r="BA143" s="51"/>
      <c r="BG143" s="15"/>
      <c r="BH143" s="2"/>
    </row>
    <row r="144" spans="1:62" ht="15" customHeight="1" x14ac:dyDescent="0.15">
      <c r="A144" s="582" t="s">
        <v>177</v>
      </c>
      <c r="B144" s="580" t="s">
        <v>178</v>
      </c>
      <c r="C144" s="580"/>
      <c r="D144" s="68">
        <f>+SUM(E144:M144)</f>
        <v>64</v>
      </c>
      <c r="E144" s="25">
        <v>3</v>
      </c>
      <c r="F144" s="23">
        <v>2</v>
      </c>
      <c r="G144" s="23">
        <v>4</v>
      </c>
      <c r="H144" s="23"/>
      <c r="I144" s="23">
        <v>11</v>
      </c>
      <c r="J144" s="23">
        <v>6</v>
      </c>
      <c r="K144" s="23">
        <v>35</v>
      </c>
      <c r="L144" s="23">
        <v>3</v>
      </c>
      <c r="M144" s="26"/>
      <c r="N144" s="28">
        <v>28</v>
      </c>
      <c r="O144" s="28">
        <v>36</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3"/>
      <c r="B145" s="567" t="s">
        <v>179</v>
      </c>
      <c r="C145" s="567"/>
      <c r="D145" s="70">
        <f>+SUM(E145:M145)</f>
        <v>211</v>
      </c>
      <c r="E145" s="36">
        <v>3</v>
      </c>
      <c r="F145" s="34">
        <v>2</v>
      </c>
      <c r="G145" s="34">
        <v>1</v>
      </c>
      <c r="H145" s="34">
        <v>7</v>
      </c>
      <c r="I145" s="34">
        <v>22</v>
      </c>
      <c r="J145" s="34">
        <v>38</v>
      </c>
      <c r="K145" s="34">
        <v>105</v>
      </c>
      <c r="L145" s="34">
        <v>15</v>
      </c>
      <c r="M145" s="37">
        <v>18</v>
      </c>
      <c r="N145" s="39">
        <v>68</v>
      </c>
      <c r="O145" s="39">
        <v>143</v>
      </c>
      <c r="P145" s="76"/>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0" t="s">
        <v>180</v>
      </c>
      <c r="B146" s="580" t="s">
        <v>181</v>
      </c>
      <c r="C146" s="580"/>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5"/>
      <c r="B147" s="567" t="s">
        <v>182</v>
      </c>
      <c r="C147" s="567"/>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5"/>
      <c r="B148" s="567" t="s">
        <v>183</v>
      </c>
      <c r="C148" s="567"/>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1"/>
      <c r="B149" s="568" t="s">
        <v>184</v>
      </c>
      <c r="C149" s="568"/>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0" t="s">
        <v>185</v>
      </c>
      <c r="B150" s="580" t="s">
        <v>181</v>
      </c>
      <c r="C150" s="580"/>
      <c r="D150" s="68">
        <f t="shared" si="56"/>
        <v>36</v>
      </c>
      <c r="E150" s="25">
        <v>2</v>
      </c>
      <c r="F150" s="23"/>
      <c r="G150" s="23"/>
      <c r="H150" s="23">
        <v>1</v>
      </c>
      <c r="I150" s="23">
        <v>3</v>
      </c>
      <c r="J150" s="23">
        <v>6</v>
      </c>
      <c r="K150" s="23">
        <v>20</v>
      </c>
      <c r="L150" s="23">
        <v>4</v>
      </c>
      <c r="M150" s="26"/>
      <c r="N150" s="28">
        <v>19</v>
      </c>
      <c r="O150" s="28">
        <v>17</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5"/>
      <c r="B151" s="567" t="s">
        <v>182</v>
      </c>
      <c r="C151" s="567"/>
      <c r="D151" s="70">
        <f t="shared" si="56"/>
        <v>39</v>
      </c>
      <c r="E151" s="36"/>
      <c r="F151" s="34"/>
      <c r="G151" s="34"/>
      <c r="H151" s="34"/>
      <c r="I151" s="34">
        <v>5</v>
      </c>
      <c r="J151" s="34">
        <v>8</v>
      </c>
      <c r="K151" s="34">
        <v>22</v>
      </c>
      <c r="L151" s="34">
        <v>4</v>
      </c>
      <c r="M151" s="37"/>
      <c r="N151" s="39">
        <v>20</v>
      </c>
      <c r="O151" s="39">
        <v>19</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5"/>
      <c r="B152" s="567" t="s">
        <v>183</v>
      </c>
      <c r="C152" s="567"/>
      <c r="D152" s="70">
        <f t="shared" si="56"/>
        <v>24</v>
      </c>
      <c r="E152" s="36">
        <v>2</v>
      </c>
      <c r="F152" s="34"/>
      <c r="G152" s="34"/>
      <c r="H152" s="34"/>
      <c r="I152" s="34">
        <v>3</v>
      </c>
      <c r="J152" s="34">
        <v>5</v>
      </c>
      <c r="K152" s="34">
        <v>11</v>
      </c>
      <c r="L152" s="34">
        <v>3</v>
      </c>
      <c r="M152" s="37"/>
      <c r="N152" s="39">
        <v>13</v>
      </c>
      <c r="O152" s="39">
        <v>11</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1"/>
      <c r="B153" s="568" t="s">
        <v>184</v>
      </c>
      <c r="C153" s="568"/>
      <c r="D153" s="159">
        <f t="shared" si="56"/>
        <v>11</v>
      </c>
      <c r="E153" s="44">
        <v>1</v>
      </c>
      <c r="F153" s="42"/>
      <c r="G153" s="42"/>
      <c r="H153" s="42">
        <v>1</v>
      </c>
      <c r="I153" s="42">
        <v>2</v>
      </c>
      <c r="J153" s="42">
        <v>3</v>
      </c>
      <c r="K153" s="42">
        <v>4</v>
      </c>
      <c r="L153" s="42"/>
      <c r="M153" s="45"/>
      <c r="N153" s="47">
        <v>5</v>
      </c>
      <c r="O153" s="47">
        <v>6</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0" t="s">
        <v>80</v>
      </c>
      <c r="B154" s="580" t="s">
        <v>181</v>
      </c>
      <c r="C154" s="580"/>
      <c r="D154" s="68">
        <f t="shared" si="56"/>
        <v>76</v>
      </c>
      <c r="E154" s="25"/>
      <c r="F154" s="23"/>
      <c r="G154" s="23"/>
      <c r="H154" s="23">
        <v>4</v>
      </c>
      <c r="I154" s="23">
        <v>8</v>
      </c>
      <c r="J154" s="23">
        <v>15</v>
      </c>
      <c r="K154" s="23">
        <v>36</v>
      </c>
      <c r="L154" s="23">
        <v>2</v>
      </c>
      <c r="M154" s="26">
        <v>11</v>
      </c>
      <c r="N154" s="28">
        <v>21</v>
      </c>
      <c r="O154" s="28">
        <v>55</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5"/>
      <c r="B155" s="567" t="s">
        <v>182</v>
      </c>
      <c r="C155" s="567"/>
      <c r="D155" s="70">
        <f t="shared" si="56"/>
        <v>157</v>
      </c>
      <c r="E155" s="36"/>
      <c r="F155" s="34"/>
      <c r="G155" s="34"/>
      <c r="H155" s="34">
        <v>9</v>
      </c>
      <c r="I155" s="34">
        <v>3</v>
      </c>
      <c r="J155" s="34">
        <v>26</v>
      </c>
      <c r="K155" s="34">
        <v>70</v>
      </c>
      <c r="L155" s="34">
        <v>1</v>
      </c>
      <c r="M155" s="37">
        <v>48</v>
      </c>
      <c r="N155" s="39">
        <v>31</v>
      </c>
      <c r="O155" s="39">
        <v>126</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5"/>
      <c r="B156" s="567" t="s">
        <v>183</v>
      </c>
      <c r="C156" s="567"/>
      <c r="D156" s="70">
        <f t="shared" si="56"/>
        <v>70</v>
      </c>
      <c r="E156" s="36"/>
      <c r="F156" s="34"/>
      <c r="G156" s="34"/>
      <c r="H156" s="34">
        <v>5</v>
      </c>
      <c r="I156" s="34">
        <v>3</v>
      </c>
      <c r="J156" s="34">
        <v>10</v>
      </c>
      <c r="K156" s="34">
        <v>39</v>
      </c>
      <c r="L156" s="34">
        <v>2</v>
      </c>
      <c r="M156" s="37">
        <v>11</v>
      </c>
      <c r="N156" s="39">
        <v>16</v>
      </c>
      <c r="O156" s="39">
        <v>54</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1"/>
      <c r="B157" s="568" t="s">
        <v>184</v>
      </c>
      <c r="C157" s="568"/>
      <c r="D157" s="159">
        <f t="shared" si="56"/>
        <v>62</v>
      </c>
      <c r="E157" s="44"/>
      <c r="F157" s="42"/>
      <c r="G157" s="42"/>
      <c r="H157" s="42">
        <v>2</v>
      </c>
      <c r="I157" s="42">
        <v>1</v>
      </c>
      <c r="J157" s="42">
        <v>7</v>
      </c>
      <c r="K157" s="42">
        <v>34</v>
      </c>
      <c r="L157" s="42">
        <v>1</v>
      </c>
      <c r="M157" s="45">
        <v>17</v>
      </c>
      <c r="N157" s="47">
        <v>14</v>
      </c>
      <c r="O157" s="47">
        <v>48</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0" t="s">
        <v>85</v>
      </c>
      <c r="B158" s="580" t="s">
        <v>181</v>
      </c>
      <c r="C158" s="580"/>
      <c r="D158" s="68">
        <f>+SUM(E158:J158)</f>
        <v>3</v>
      </c>
      <c r="E158" s="25">
        <v>1</v>
      </c>
      <c r="F158" s="23">
        <v>1</v>
      </c>
      <c r="G158" s="23">
        <v>1</v>
      </c>
      <c r="H158" s="23"/>
      <c r="I158" s="23"/>
      <c r="J158" s="23"/>
      <c r="K158" s="178"/>
      <c r="L158" s="178"/>
      <c r="M158" s="179"/>
      <c r="N158" s="28">
        <v>2</v>
      </c>
      <c r="O158" s="28">
        <v>1</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5"/>
      <c r="B159" s="567" t="s">
        <v>182</v>
      </c>
      <c r="C159" s="567"/>
      <c r="D159" s="70">
        <f>+SUM(E159:J159)</f>
        <v>28</v>
      </c>
      <c r="E159" s="36">
        <v>13</v>
      </c>
      <c r="F159" s="34">
        <v>3</v>
      </c>
      <c r="G159" s="34">
        <v>3</v>
      </c>
      <c r="H159" s="34">
        <v>2</v>
      </c>
      <c r="I159" s="34">
        <v>3</v>
      </c>
      <c r="J159" s="34">
        <v>4</v>
      </c>
      <c r="K159" s="56"/>
      <c r="L159" s="56"/>
      <c r="M159" s="147"/>
      <c r="N159" s="39">
        <v>14</v>
      </c>
      <c r="O159" s="39">
        <v>14</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5"/>
      <c r="B160" s="567" t="s">
        <v>183</v>
      </c>
      <c r="C160" s="567"/>
      <c r="D160" s="70">
        <f>+SUM(E160:J160)</f>
        <v>4</v>
      </c>
      <c r="E160" s="36">
        <v>1</v>
      </c>
      <c r="F160" s="34">
        <v>1</v>
      </c>
      <c r="G160" s="34">
        <v>1</v>
      </c>
      <c r="H160" s="34"/>
      <c r="I160" s="34">
        <v>1</v>
      </c>
      <c r="J160" s="34"/>
      <c r="K160" s="56"/>
      <c r="L160" s="56"/>
      <c r="M160" s="147"/>
      <c r="N160" s="39">
        <v>2</v>
      </c>
      <c r="O160" s="39">
        <v>2</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1"/>
      <c r="B161" s="568" t="s">
        <v>184</v>
      </c>
      <c r="C161" s="568"/>
      <c r="D161" s="159">
        <f>+SUM(E161:J161)</f>
        <v>4</v>
      </c>
      <c r="E161" s="44">
        <v>2</v>
      </c>
      <c r="F161" s="42">
        <v>1</v>
      </c>
      <c r="G161" s="42"/>
      <c r="H161" s="42">
        <v>1</v>
      </c>
      <c r="I161" s="42"/>
      <c r="J161" s="42"/>
      <c r="K161" s="184"/>
      <c r="L161" s="184"/>
      <c r="M161" s="186"/>
      <c r="N161" s="47">
        <v>3</v>
      </c>
      <c r="O161" s="47">
        <v>1</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0" t="s">
        <v>186</v>
      </c>
      <c r="B162" s="576" t="s">
        <v>181</v>
      </c>
      <c r="C162" s="576"/>
      <c r="D162" s="158">
        <f t="shared" si="56"/>
        <v>23</v>
      </c>
      <c r="E162" s="71"/>
      <c r="F162" s="72"/>
      <c r="G162" s="72"/>
      <c r="H162" s="72">
        <v>1</v>
      </c>
      <c r="I162" s="72"/>
      <c r="J162" s="72"/>
      <c r="K162" s="72">
        <v>18</v>
      </c>
      <c r="L162" s="72">
        <v>4</v>
      </c>
      <c r="M162" s="140"/>
      <c r="N162" s="74">
        <v>4</v>
      </c>
      <c r="O162" s="74">
        <v>19</v>
      </c>
      <c r="P162" s="75">
        <v>1</v>
      </c>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5"/>
      <c r="B163" s="567" t="s">
        <v>182</v>
      </c>
      <c r="C163" s="567"/>
      <c r="D163" s="70">
        <f t="shared" si="56"/>
        <v>85</v>
      </c>
      <c r="E163" s="36"/>
      <c r="F163" s="34"/>
      <c r="G163" s="34">
        <v>2</v>
      </c>
      <c r="H163" s="34"/>
      <c r="I163" s="34">
        <v>8</v>
      </c>
      <c r="J163" s="34">
        <v>5</v>
      </c>
      <c r="K163" s="34">
        <v>63</v>
      </c>
      <c r="L163" s="34">
        <v>7</v>
      </c>
      <c r="M163" s="37"/>
      <c r="N163" s="39">
        <v>23</v>
      </c>
      <c r="O163" s="39">
        <v>62</v>
      </c>
      <c r="P163" s="76"/>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5"/>
      <c r="B164" s="567" t="s">
        <v>183</v>
      </c>
      <c r="C164" s="567"/>
      <c r="D164" s="70">
        <f t="shared" si="56"/>
        <v>15</v>
      </c>
      <c r="E164" s="36"/>
      <c r="F164" s="34"/>
      <c r="G164" s="34"/>
      <c r="H164" s="34"/>
      <c r="I164" s="34"/>
      <c r="J164" s="34"/>
      <c r="K164" s="34">
        <v>11</v>
      </c>
      <c r="L164" s="34">
        <v>4</v>
      </c>
      <c r="M164" s="37"/>
      <c r="N164" s="39">
        <v>3</v>
      </c>
      <c r="O164" s="39">
        <v>12</v>
      </c>
      <c r="P164" s="76">
        <v>1</v>
      </c>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1"/>
      <c r="B165" s="579" t="s">
        <v>184</v>
      </c>
      <c r="C165" s="579"/>
      <c r="D165" s="219">
        <f t="shared" si="56"/>
        <v>13</v>
      </c>
      <c r="E165" s="94"/>
      <c r="F165" s="96"/>
      <c r="G165" s="96"/>
      <c r="H165" s="96">
        <v>1</v>
      </c>
      <c r="I165" s="96">
        <v>2</v>
      </c>
      <c r="J165" s="96">
        <v>2</v>
      </c>
      <c r="K165" s="96">
        <v>7</v>
      </c>
      <c r="L165" s="96">
        <v>1</v>
      </c>
      <c r="M165" s="97"/>
      <c r="N165" s="61">
        <v>6</v>
      </c>
      <c r="O165" s="61">
        <v>7</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0" t="s">
        <v>187</v>
      </c>
      <c r="B166" s="580" t="s">
        <v>181</v>
      </c>
      <c r="C166" s="580"/>
      <c r="D166" s="68">
        <f>+SUM(E166:K166)</f>
        <v>27</v>
      </c>
      <c r="E166" s="25"/>
      <c r="F166" s="23"/>
      <c r="G166" s="23"/>
      <c r="H166" s="23">
        <v>1</v>
      </c>
      <c r="I166" s="23">
        <v>11</v>
      </c>
      <c r="J166" s="23">
        <v>15</v>
      </c>
      <c r="K166" s="23"/>
      <c r="L166" s="178"/>
      <c r="M166" s="179"/>
      <c r="N166" s="28">
        <v>12</v>
      </c>
      <c r="O166" s="28">
        <v>15</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5"/>
      <c r="B167" s="567" t="s">
        <v>182</v>
      </c>
      <c r="C167" s="567"/>
      <c r="D167" s="70">
        <f>+SUM(E167:K167)</f>
        <v>91</v>
      </c>
      <c r="E167" s="36"/>
      <c r="F167" s="34"/>
      <c r="G167" s="34"/>
      <c r="H167" s="34">
        <v>7</v>
      </c>
      <c r="I167" s="34">
        <v>35</v>
      </c>
      <c r="J167" s="34">
        <v>46</v>
      </c>
      <c r="K167" s="34">
        <v>3</v>
      </c>
      <c r="L167" s="56"/>
      <c r="M167" s="147"/>
      <c r="N167" s="39">
        <v>45</v>
      </c>
      <c r="O167" s="39">
        <v>46</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5"/>
      <c r="B168" s="567" t="s">
        <v>183</v>
      </c>
      <c r="C168" s="567"/>
      <c r="D168" s="70">
        <f>+SUM(E168:K168)</f>
        <v>2</v>
      </c>
      <c r="E168" s="36"/>
      <c r="F168" s="34"/>
      <c r="G168" s="34"/>
      <c r="H168" s="34"/>
      <c r="I168" s="34">
        <v>2</v>
      </c>
      <c r="J168" s="34"/>
      <c r="K168" s="34"/>
      <c r="L168" s="56"/>
      <c r="M168" s="147"/>
      <c r="N168" s="39">
        <v>1</v>
      </c>
      <c r="O168" s="39">
        <v>1</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1"/>
      <c r="B169" s="568" t="s">
        <v>184</v>
      </c>
      <c r="C169" s="568"/>
      <c r="D169" s="159">
        <f>+SUM(E169:K169)</f>
        <v>4</v>
      </c>
      <c r="E169" s="44"/>
      <c r="F169" s="42"/>
      <c r="G169" s="42"/>
      <c r="H169" s="42"/>
      <c r="I169" s="42"/>
      <c r="J169" s="42">
        <v>4</v>
      </c>
      <c r="K169" s="42"/>
      <c r="L169" s="184"/>
      <c r="M169" s="186"/>
      <c r="N169" s="47">
        <v>1</v>
      </c>
      <c r="O169" s="47">
        <v>3</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0" t="s">
        <v>87</v>
      </c>
      <c r="B170" s="576" t="s">
        <v>181</v>
      </c>
      <c r="C170" s="576"/>
      <c r="D170" s="158">
        <f t="shared" si="56"/>
        <v>31</v>
      </c>
      <c r="E170" s="71"/>
      <c r="F170" s="72">
        <v>1</v>
      </c>
      <c r="G170" s="72"/>
      <c r="H170" s="72"/>
      <c r="I170" s="72"/>
      <c r="J170" s="72">
        <v>2</v>
      </c>
      <c r="K170" s="72">
        <v>24</v>
      </c>
      <c r="L170" s="72">
        <v>3</v>
      </c>
      <c r="M170" s="140">
        <v>1</v>
      </c>
      <c r="N170" s="74">
        <v>6</v>
      </c>
      <c r="O170" s="74">
        <v>25</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5"/>
      <c r="B171" s="567" t="s">
        <v>182</v>
      </c>
      <c r="C171" s="567"/>
      <c r="D171" s="70">
        <f t="shared" si="56"/>
        <v>151</v>
      </c>
      <c r="E171" s="36"/>
      <c r="F171" s="34"/>
      <c r="G171" s="34"/>
      <c r="H171" s="34">
        <v>1</v>
      </c>
      <c r="I171" s="34">
        <v>8</v>
      </c>
      <c r="J171" s="34">
        <v>10</v>
      </c>
      <c r="K171" s="34">
        <v>105</v>
      </c>
      <c r="L171" s="34">
        <v>16</v>
      </c>
      <c r="M171" s="37">
        <v>11</v>
      </c>
      <c r="N171" s="39">
        <v>47</v>
      </c>
      <c r="O171" s="39">
        <v>104</v>
      </c>
      <c r="P171" s="76">
        <v>2</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5"/>
      <c r="B172" s="567" t="s">
        <v>183</v>
      </c>
      <c r="C172" s="567"/>
      <c r="D172" s="70">
        <f t="shared" si="56"/>
        <v>40</v>
      </c>
      <c r="E172" s="36"/>
      <c r="F172" s="34">
        <v>1</v>
      </c>
      <c r="G172" s="34"/>
      <c r="H172" s="34"/>
      <c r="I172" s="34"/>
      <c r="J172" s="34">
        <v>2</v>
      </c>
      <c r="K172" s="34">
        <v>32</v>
      </c>
      <c r="L172" s="34">
        <v>4</v>
      </c>
      <c r="M172" s="37">
        <v>1</v>
      </c>
      <c r="N172" s="39">
        <v>8</v>
      </c>
      <c r="O172" s="39">
        <v>32</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1"/>
      <c r="B173" s="579" t="s">
        <v>184</v>
      </c>
      <c r="C173" s="579"/>
      <c r="D173" s="219">
        <f t="shared" si="56"/>
        <v>42</v>
      </c>
      <c r="E173" s="94"/>
      <c r="F173" s="96">
        <v>1</v>
      </c>
      <c r="G173" s="96"/>
      <c r="H173" s="96"/>
      <c r="I173" s="96">
        <v>4</v>
      </c>
      <c r="J173" s="96">
        <v>4</v>
      </c>
      <c r="K173" s="96">
        <v>25</v>
      </c>
      <c r="L173" s="96">
        <v>6</v>
      </c>
      <c r="M173" s="97">
        <v>2</v>
      </c>
      <c r="N173" s="61">
        <v>16</v>
      </c>
      <c r="O173" s="61">
        <v>26</v>
      </c>
      <c r="P173" s="117"/>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0" t="s">
        <v>188</v>
      </c>
      <c r="B174" s="580" t="s">
        <v>181</v>
      </c>
      <c r="C174" s="580"/>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5"/>
      <c r="B175" s="567" t="s">
        <v>182</v>
      </c>
      <c r="C175" s="567"/>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5"/>
      <c r="B176" s="567" t="s">
        <v>183</v>
      </c>
      <c r="C176" s="567"/>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1"/>
      <c r="B177" s="568" t="s">
        <v>184</v>
      </c>
      <c r="C177" s="568"/>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0" t="s">
        <v>189</v>
      </c>
      <c r="B178" s="576" t="s">
        <v>181</v>
      </c>
      <c r="C178" s="576"/>
      <c r="D178" s="158">
        <f t="shared" si="57"/>
        <v>15</v>
      </c>
      <c r="E178" s="222"/>
      <c r="F178" s="223"/>
      <c r="G178" s="223"/>
      <c r="H178" s="72"/>
      <c r="I178" s="72"/>
      <c r="J178" s="72"/>
      <c r="K178" s="72">
        <v>7</v>
      </c>
      <c r="L178" s="72">
        <v>2</v>
      </c>
      <c r="M178" s="140">
        <v>6</v>
      </c>
      <c r="N178" s="74">
        <v>4</v>
      </c>
      <c r="O178" s="74">
        <v>11</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5"/>
      <c r="B179" s="567" t="s">
        <v>182</v>
      </c>
      <c r="C179" s="567"/>
      <c r="D179" s="70">
        <f t="shared" si="57"/>
        <v>58</v>
      </c>
      <c r="E179" s="54"/>
      <c r="F179" s="56"/>
      <c r="G179" s="56"/>
      <c r="H179" s="34"/>
      <c r="I179" s="34"/>
      <c r="J179" s="34"/>
      <c r="K179" s="34">
        <v>30</v>
      </c>
      <c r="L179" s="34">
        <v>23</v>
      </c>
      <c r="M179" s="37">
        <v>5</v>
      </c>
      <c r="N179" s="39">
        <v>8</v>
      </c>
      <c r="O179" s="39">
        <v>50</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5"/>
      <c r="B180" s="567" t="s">
        <v>183</v>
      </c>
      <c r="C180" s="567"/>
      <c r="D180" s="70">
        <f t="shared" si="57"/>
        <v>16</v>
      </c>
      <c r="E180" s="54"/>
      <c r="F180" s="56"/>
      <c r="G180" s="56"/>
      <c r="H180" s="34"/>
      <c r="I180" s="34"/>
      <c r="J180" s="34"/>
      <c r="K180" s="34">
        <v>8</v>
      </c>
      <c r="L180" s="34">
        <v>2</v>
      </c>
      <c r="M180" s="37">
        <v>6</v>
      </c>
      <c r="N180" s="39">
        <v>4</v>
      </c>
      <c r="O180" s="39">
        <v>12</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1"/>
      <c r="B181" s="568" t="s">
        <v>184</v>
      </c>
      <c r="C181" s="568"/>
      <c r="D181" s="159">
        <f t="shared" si="57"/>
        <v>12</v>
      </c>
      <c r="E181" s="183"/>
      <c r="F181" s="184"/>
      <c r="G181" s="184"/>
      <c r="H181" s="42"/>
      <c r="I181" s="42"/>
      <c r="J181" s="42"/>
      <c r="K181" s="42">
        <v>5</v>
      </c>
      <c r="L181" s="42">
        <v>3</v>
      </c>
      <c r="M181" s="45">
        <v>4</v>
      </c>
      <c r="N181" s="47">
        <v>3</v>
      </c>
      <c r="O181" s="47">
        <v>9</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0" t="s">
        <v>190</v>
      </c>
      <c r="B182" s="576" t="s">
        <v>181</v>
      </c>
      <c r="C182" s="576"/>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5"/>
      <c r="B183" s="567" t="s">
        <v>182</v>
      </c>
      <c r="C183" s="567"/>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5"/>
      <c r="B184" s="567" t="s">
        <v>183</v>
      </c>
      <c r="C184" s="567"/>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1"/>
      <c r="B185" s="568" t="s">
        <v>184</v>
      </c>
      <c r="C185" s="568"/>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0" t="s">
        <v>191</v>
      </c>
      <c r="B186" s="576" t="s">
        <v>181</v>
      </c>
      <c r="C186" s="576"/>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5"/>
      <c r="B187" s="567" t="s">
        <v>182</v>
      </c>
      <c r="C187" s="567"/>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5"/>
      <c r="B188" s="567" t="s">
        <v>183</v>
      </c>
      <c r="C188" s="567"/>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1"/>
      <c r="B189" s="568" t="s">
        <v>184</v>
      </c>
      <c r="C189" s="568"/>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0" t="s">
        <v>192</v>
      </c>
      <c r="B190" s="576" t="s">
        <v>181</v>
      </c>
      <c r="C190" s="576"/>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5"/>
      <c r="B191" s="567" t="s">
        <v>182</v>
      </c>
      <c r="C191" s="567"/>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5"/>
      <c r="B192" s="567" t="s">
        <v>183</v>
      </c>
      <c r="C192" s="567"/>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1"/>
      <c r="B193" s="568" t="s">
        <v>184</v>
      </c>
      <c r="C193" s="568"/>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77" t="s">
        <v>193</v>
      </c>
      <c r="B194" s="576" t="s">
        <v>181</v>
      </c>
      <c r="C194" s="576"/>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78"/>
      <c r="B195" s="567" t="s">
        <v>182</v>
      </c>
      <c r="C195" s="567"/>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78"/>
      <c r="B196" s="567" t="s">
        <v>183</v>
      </c>
      <c r="C196" s="567"/>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78"/>
      <c r="B197" s="579" t="s">
        <v>184</v>
      </c>
      <c r="C197" s="579"/>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3" t="s">
        <v>4</v>
      </c>
      <c r="B198" s="566" t="s">
        <v>181</v>
      </c>
      <c r="C198" s="566"/>
      <c r="D198" s="224">
        <f t="shared" si="56"/>
        <v>211</v>
      </c>
      <c r="E198" s="225">
        <f t="shared" ref="E198:G201" si="58">+E146+E150+E154+E158+E162+E166+E170+E182+E186+E190+E194</f>
        <v>3</v>
      </c>
      <c r="F198" s="226">
        <f t="shared" si="58"/>
        <v>2</v>
      </c>
      <c r="G198" s="226">
        <f t="shared" si="58"/>
        <v>1</v>
      </c>
      <c r="H198" s="226">
        <f t="shared" ref="H198:J201" si="59">+H146+H150+H154+H158+H162+H166+H170+H174+H182+H186+H190+H194+H178</f>
        <v>7</v>
      </c>
      <c r="I198" s="226">
        <f t="shared" si="59"/>
        <v>22</v>
      </c>
      <c r="J198" s="226">
        <f t="shared" si="59"/>
        <v>38</v>
      </c>
      <c r="K198" s="226">
        <f>+K146+K150+K154+K162+K166+K170+K174+K182+K186+K190+K194+K178</f>
        <v>105</v>
      </c>
      <c r="L198" s="226">
        <f t="shared" ref="L198:M201" si="60">+L146+L150+L154+L162+L170+L174+L182+L186+L190+L194+L178</f>
        <v>15</v>
      </c>
      <c r="M198" s="227">
        <f t="shared" si="60"/>
        <v>18</v>
      </c>
      <c r="N198" s="224">
        <f t="shared" ref="N198:O201" si="61">+N146+N150+N154+N158+N162+N166+N170+N174+N182+N186+N190+N194+N178</f>
        <v>68</v>
      </c>
      <c r="O198" s="224">
        <f t="shared" si="61"/>
        <v>143</v>
      </c>
      <c r="P198" s="224">
        <f>+P146+P150+P154+P162+P170+P174+P182+P186+P190+P194+P178</f>
        <v>1</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4"/>
      <c r="B199" s="567" t="s">
        <v>182</v>
      </c>
      <c r="C199" s="567"/>
      <c r="D199" s="70">
        <f t="shared" si="56"/>
        <v>609</v>
      </c>
      <c r="E199" s="228">
        <f t="shared" si="58"/>
        <v>13</v>
      </c>
      <c r="F199" s="229">
        <f t="shared" si="58"/>
        <v>3</v>
      </c>
      <c r="G199" s="229">
        <f t="shared" si="58"/>
        <v>5</v>
      </c>
      <c r="H199" s="229">
        <f t="shared" si="59"/>
        <v>19</v>
      </c>
      <c r="I199" s="229">
        <f t="shared" si="59"/>
        <v>62</v>
      </c>
      <c r="J199" s="229">
        <f t="shared" si="59"/>
        <v>99</v>
      </c>
      <c r="K199" s="229">
        <f>+K147+K151+K155+K163+K167+K171+K175+K183+K187+K191+K195+K179</f>
        <v>293</v>
      </c>
      <c r="L199" s="229">
        <f t="shared" si="60"/>
        <v>51</v>
      </c>
      <c r="M199" s="230">
        <f t="shared" si="60"/>
        <v>64</v>
      </c>
      <c r="N199" s="70">
        <f t="shared" si="61"/>
        <v>188</v>
      </c>
      <c r="O199" s="70">
        <f t="shared" si="61"/>
        <v>421</v>
      </c>
      <c r="P199" s="70">
        <f>+P147+P151+P155+P163+P171+P175+P183+P187+P191+P195+P179</f>
        <v>2</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4"/>
      <c r="B200" s="567" t="s">
        <v>183</v>
      </c>
      <c r="C200" s="567"/>
      <c r="D200" s="70">
        <f t="shared" si="56"/>
        <v>171</v>
      </c>
      <c r="E200" s="228">
        <f t="shared" si="58"/>
        <v>3</v>
      </c>
      <c r="F200" s="229">
        <f t="shared" si="58"/>
        <v>2</v>
      </c>
      <c r="G200" s="229">
        <f t="shared" si="58"/>
        <v>1</v>
      </c>
      <c r="H200" s="229">
        <f t="shared" si="59"/>
        <v>5</v>
      </c>
      <c r="I200" s="229">
        <f t="shared" si="59"/>
        <v>9</v>
      </c>
      <c r="J200" s="229">
        <f t="shared" si="59"/>
        <v>17</v>
      </c>
      <c r="K200" s="229">
        <f>+K148+K152+K156+K164+K168+K172+K176+K184+K188+K192+K196+K180</f>
        <v>101</v>
      </c>
      <c r="L200" s="229">
        <f t="shared" si="60"/>
        <v>15</v>
      </c>
      <c r="M200" s="230">
        <f t="shared" si="60"/>
        <v>18</v>
      </c>
      <c r="N200" s="70">
        <f t="shared" si="61"/>
        <v>47</v>
      </c>
      <c r="O200" s="70">
        <f t="shared" si="61"/>
        <v>124</v>
      </c>
      <c r="P200" s="70">
        <f>+P148+P152+P156+P164+P172+P176+P184+P188+P192+P196+P180</f>
        <v>1</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5"/>
      <c r="B201" s="568" t="s">
        <v>184</v>
      </c>
      <c r="C201" s="568"/>
      <c r="D201" s="159">
        <f t="shared" si="56"/>
        <v>148</v>
      </c>
      <c r="E201" s="231">
        <f t="shared" si="58"/>
        <v>3</v>
      </c>
      <c r="F201" s="232">
        <f t="shared" si="58"/>
        <v>2</v>
      </c>
      <c r="G201" s="232">
        <f t="shared" si="58"/>
        <v>0</v>
      </c>
      <c r="H201" s="232">
        <f t="shared" si="59"/>
        <v>5</v>
      </c>
      <c r="I201" s="232">
        <f t="shared" si="59"/>
        <v>9</v>
      </c>
      <c r="J201" s="232">
        <f t="shared" si="59"/>
        <v>20</v>
      </c>
      <c r="K201" s="232">
        <f>+K149+K153+K157+K165+K169+K173+K177+K185+K189+K193+K197+K181</f>
        <v>75</v>
      </c>
      <c r="L201" s="232">
        <f t="shared" si="60"/>
        <v>11</v>
      </c>
      <c r="M201" s="233">
        <f t="shared" si="60"/>
        <v>23</v>
      </c>
      <c r="N201" s="159">
        <f t="shared" si="61"/>
        <v>48</v>
      </c>
      <c r="O201" s="159">
        <f t="shared" si="61"/>
        <v>100</v>
      </c>
      <c r="P201" s="159">
        <f>+P149+P153+P157+P165+P173+P177+P185+P189+P193+P197+P181</f>
        <v>0</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69" t="s">
        <v>29</v>
      </c>
      <c r="B203" s="570"/>
      <c r="C203" s="571"/>
      <c r="D203" s="554" t="s">
        <v>4</v>
      </c>
      <c r="E203" s="537" t="s">
        <v>5</v>
      </c>
      <c r="F203" s="538"/>
      <c r="G203" s="538"/>
      <c r="H203" s="538"/>
      <c r="I203" s="538"/>
      <c r="J203" s="538"/>
      <c r="K203" s="538"/>
      <c r="L203" s="538"/>
      <c r="M203" s="539"/>
      <c r="N203" s="540" t="s">
        <v>7</v>
      </c>
      <c r="BA203" s="220"/>
      <c r="BB203" s="220"/>
      <c r="BC203" s="220"/>
      <c r="BD203" s="220"/>
      <c r="BE203" s="220"/>
      <c r="BF203" s="220"/>
      <c r="BG203" s="220"/>
      <c r="BH203" s="2"/>
    </row>
    <row r="204" spans="1:60" ht="48" customHeight="1" x14ac:dyDescent="0.15">
      <c r="A204" s="572"/>
      <c r="B204" s="573"/>
      <c r="C204" s="574"/>
      <c r="D204" s="562"/>
      <c r="E204" s="269" t="s">
        <v>168</v>
      </c>
      <c r="F204" s="17" t="s">
        <v>14</v>
      </c>
      <c r="G204" s="17" t="s">
        <v>175</v>
      </c>
      <c r="H204" s="17" t="s">
        <v>59</v>
      </c>
      <c r="I204" s="17" t="s">
        <v>176</v>
      </c>
      <c r="J204" s="17" t="s">
        <v>195</v>
      </c>
      <c r="K204" s="17" t="s">
        <v>18</v>
      </c>
      <c r="L204" s="17" t="s">
        <v>19</v>
      </c>
      <c r="M204" s="18" t="s">
        <v>20</v>
      </c>
      <c r="N204" s="541"/>
      <c r="BA204" s="220"/>
      <c r="BB204" s="220"/>
      <c r="BC204" s="220"/>
      <c r="BD204" s="220"/>
      <c r="BE204" s="220"/>
      <c r="BF204" s="220"/>
      <c r="BG204" s="220"/>
      <c r="BH204" s="2"/>
    </row>
    <row r="205" spans="1:60" ht="15.75" customHeight="1" x14ac:dyDescent="0.15">
      <c r="A205" s="542" t="s">
        <v>196</v>
      </c>
      <c r="B205" s="543"/>
      <c r="C205" s="544"/>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4" t="s">
        <v>197</v>
      </c>
      <c r="B206" s="535"/>
      <c r="C206" s="536"/>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4" t="s">
        <v>198</v>
      </c>
      <c r="B207" s="535"/>
      <c r="C207" s="536"/>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4" t="s">
        <v>199</v>
      </c>
      <c r="B208" s="535"/>
      <c r="C208" s="536"/>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56" t="s">
        <v>200</v>
      </c>
      <c r="B209" s="557"/>
      <c r="C209" s="558"/>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59" t="s">
        <v>201</v>
      </c>
      <c r="B210" s="560"/>
      <c r="C210" s="561"/>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48" t="s">
        <v>213</v>
      </c>
      <c r="B221" s="549"/>
      <c r="C221" s="550"/>
      <c r="D221" s="554" t="s">
        <v>4</v>
      </c>
      <c r="E221" s="537" t="s">
        <v>5</v>
      </c>
      <c r="F221" s="538"/>
      <c r="G221" s="538"/>
      <c r="H221" s="538"/>
      <c r="I221" s="538"/>
      <c r="J221" s="538"/>
      <c r="K221" s="538"/>
      <c r="L221" s="538"/>
      <c r="M221" s="539"/>
      <c r="N221" s="554" t="s">
        <v>31</v>
      </c>
      <c r="O221" s="540" t="s">
        <v>7</v>
      </c>
      <c r="P221" s="540"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1"/>
      <c r="B222" s="552"/>
      <c r="C222" s="553"/>
      <c r="D222" s="555"/>
      <c r="E222" s="19" t="s">
        <v>101</v>
      </c>
      <c r="F222" s="17" t="s">
        <v>102</v>
      </c>
      <c r="G222" s="17" t="s">
        <v>103</v>
      </c>
      <c r="H222" s="17" t="s">
        <v>15</v>
      </c>
      <c r="I222" s="17" t="s">
        <v>16</v>
      </c>
      <c r="J222" s="17" t="s">
        <v>17</v>
      </c>
      <c r="K222" s="17" t="s">
        <v>18</v>
      </c>
      <c r="L222" s="17" t="s">
        <v>19</v>
      </c>
      <c r="M222" s="18" t="s">
        <v>20</v>
      </c>
      <c r="N222" s="555"/>
      <c r="O222" s="541"/>
      <c r="P222" s="541"/>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2" t="s">
        <v>214</v>
      </c>
      <c r="B223" s="543"/>
      <c r="C223" s="544"/>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4" t="s">
        <v>215</v>
      </c>
      <c r="B224" s="535"/>
      <c r="C224" s="536"/>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1" t="s">
        <v>216</v>
      </c>
      <c r="B225" s="532"/>
      <c r="C225" s="533"/>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1" t="s">
        <v>217</v>
      </c>
      <c r="B226" s="532"/>
      <c r="C226" s="533"/>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1" t="s">
        <v>218</v>
      </c>
      <c r="B227" s="532"/>
      <c r="C227" s="533"/>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4" t="s">
        <v>219</v>
      </c>
      <c r="B228" s="535"/>
      <c r="C228" s="536"/>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37" t="s">
        <v>132</v>
      </c>
      <c r="B229" s="538"/>
      <c r="C229" s="539"/>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21789</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F29" sqref="F29"/>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",[11]NOMBRE!B2," - ","( ",[11]NOMBRE!C2,[11]NOMBRE!D2,[11]NOMBRE!E2,[11]NOMBRE!F2,[11]NOMBRE!G2," )")</f>
        <v>COMUNA: Linares - ( 07401 )</v>
      </c>
      <c r="BB2" s="5"/>
      <c r="BC2" s="5"/>
      <c r="BD2" s="5"/>
      <c r="BE2" s="5"/>
      <c r="BF2" s="5"/>
      <c r="BG2" s="5"/>
      <c r="BH2" s="5"/>
    </row>
    <row r="3" spans="1:61" ht="12.75" customHeight="1" x14ac:dyDescent="0.15">
      <c r="A3" s="1" t="str">
        <f>CONCATENATE("ESTABLECIMIENTO/ESTRATEGIA: ",[11]NOMBRE!B3," - ","( ",[11]NOMBRE!C3,[11]NOMBRE!D3,[11]NOMBRE!E3,[11]NOMBRE!F3,[11]NOMBRE!G3,[11]NOMBRE!H3," )")</f>
        <v>ESTABLECIMIENTO/ESTRATEGIA: Hospital Presidente Carlos Ibáñez del Campo - ( 116108 )</v>
      </c>
      <c r="BB3" s="5"/>
      <c r="BC3" s="5"/>
      <c r="BD3" s="5"/>
      <c r="BE3" s="5"/>
      <c r="BF3" s="5"/>
      <c r="BG3" s="5"/>
      <c r="BH3" s="5"/>
    </row>
    <row r="4" spans="1:61" ht="12.75" customHeight="1" x14ac:dyDescent="0.15">
      <c r="A4" s="1" t="str">
        <f>CONCATENATE("MES: ",[11]NOMBRE!B6," - ","( ",[11]NOMBRE!C6,[11]NOMBRE!D6," )")</f>
        <v>MES: OCTUBRE - ( 10 )</v>
      </c>
      <c r="BB4" s="5"/>
      <c r="BC4" s="5"/>
      <c r="BD4" s="5"/>
      <c r="BE4" s="5"/>
      <c r="BF4" s="5"/>
      <c r="BG4" s="5"/>
      <c r="BH4" s="5"/>
    </row>
    <row r="5" spans="1:61" ht="12.75" customHeight="1" x14ac:dyDescent="0.15">
      <c r="A5" s="7" t="str">
        <f>CONCATENATE("AÑO: ",[11]NOMBRE!B7)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4" t="s">
        <v>1</v>
      </c>
      <c r="B6" s="674"/>
      <c r="C6" s="674"/>
      <c r="D6" s="674"/>
      <c r="E6" s="674"/>
      <c r="F6" s="674"/>
      <c r="G6" s="674"/>
      <c r="H6" s="674"/>
      <c r="I6" s="674"/>
      <c r="J6" s="674"/>
      <c r="K6" s="674"/>
      <c r="L6" s="674"/>
      <c r="M6" s="674"/>
      <c r="N6" s="674"/>
      <c r="O6" s="674"/>
      <c r="P6" s="674"/>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BB8" s="15"/>
      <c r="BC8" s="15"/>
      <c r="BD8" s="15"/>
      <c r="BE8" s="15"/>
      <c r="BF8" s="15"/>
      <c r="BG8" s="15"/>
      <c r="BH8" s="15"/>
    </row>
    <row r="9" spans="1:61" ht="22.5" x14ac:dyDescent="0.15">
      <c r="A9" s="572"/>
      <c r="B9" s="573"/>
      <c r="C9" s="574"/>
      <c r="D9" s="555"/>
      <c r="E9" s="269" t="s">
        <v>10</v>
      </c>
      <c r="F9" s="17" t="s">
        <v>11</v>
      </c>
      <c r="G9" s="17" t="s">
        <v>12</v>
      </c>
      <c r="H9" s="17" t="s">
        <v>13</v>
      </c>
      <c r="I9" s="17" t="s">
        <v>14</v>
      </c>
      <c r="J9" s="17" t="s">
        <v>15</v>
      </c>
      <c r="K9" s="17" t="s">
        <v>16</v>
      </c>
      <c r="L9" s="17" t="s">
        <v>17</v>
      </c>
      <c r="M9" s="17" t="s">
        <v>18</v>
      </c>
      <c r="N9" s="17" t="s">
        <v>19</v>
      </c>
      <c r="O9" s="18" t="s">
        <v>20</v>
      </c>
      <c r="P9" s="19" t="s">
        <v>21</v>
      </c>
      <c r="Q9" s="270" t="s">
        <v>22</v>
      </c>
      <c r="R9" s="611"/>
      <c r="S9" s="654"/>
      <c r="T9" s="654"/>
      <c r="BB9" s="15"/>
      <c r="BC9" s="15"/>
      <c r="BD9" s="15"/>
      <c r="BE9" s="15"/>
      <c r="BF9" s="15"/>
      <c r="BG9" s="15"/>
      <c r="BH9" s="15"/>
    </row>
    <row r="10" spans="1:61" ht="15.75" customHeight="1" x14ac:dyDescent="0.15">
      <c r="A10" s="542" t="s">
        <v>23</v>
      </c>
      <c r="B10" s="543"/>
      <c r="C10" s="543"/>
      <c r="D10" s="21">
        <f>SUM(E10:O10)</f>
        <v>689</v>
      </c>
      <c r="E10" s="22">
        <v>2</v>
      </c>
      <c r="F10" s="22">
        <v>10</v>
      </c>
      <c r="G10" s="22">
        <v>14</v>
      </c>
      <c r="H10" s="23">
        <v>22</v>
      </c>
      <c r="I10" s="23">
        <v>21</v>
      </c>
      <c r="J10" s="23">
        <v>19</v>
      </c>
      <c r="K10" s="23">
        <v>105</v>
      </c>
      <c r="L10" s="23">
        <v>109</v>
      </c>
      <c r="M10" s="23">
        <v>298</v>
      </c>
      <c r="N10" s="24">
        <v>53</v>
      </c>
      <c r="O10" s="24">
        <v>36</v>
      </c>
      <c r="P10" s="25">
        <v>231</v>
      </c>
      <c r="Q10" s="26">
        <v>458</v>
      </c>
      <c r="R10" s="27">
        <v>6</v>
      </c>
      <c r="S10" s="28">
        <v>1</v>
      </c>
      <c r="T10" s="28">
        <v>1</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4" t="s">
        <v>24</v>
      </c>
      <c r="B11" s="535"/>
      <c r="C11" s="535"/>
      <c r="D11" s="32">
        <f>SUM(E11:O11)</f>
        <v>221</v>
      </c>
      <c r="E11" s="33"/>
      <c r="F11" s="33">
        <v>2</v>
      </c>
      <c r="G11" s="33">
        <v>3</v>
      </c>
      <c r="H11" s="34">
        <v>7</v>
      </c>
      <c r="I11" s="34">
        <v>3</v>
      </c>
      <c r="J11" s="34">
        <v>7</v>
      </c>
      <c r="K11" s="34">
        <f>28+6+7</f>
        <v>41</v>
      </c>
      <c r="L11" s="34">
        <v>24</v>
      </c>
      <c r="M11" s="34">
        <v>99</v>
      </c>
      <c r="N11" s="35">
        <v>16</v>
      </c>
      <c r="O11" s="35">
        <v>19</v>
      </c>
      <c r="P11" s="36">
        <v>75</v>
      </c>
      <c r="Q11" s="37">
        <v>146</v>
      </c>
      <c r="R11" s="38">
        <v>2</v>
      </c>
      <c r="S11" s="39"/>
      <c r="T11" s="39">
        <v>1</v>
      </c>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4" t="s">
        <v>25</v>
      </c>
      <c r="B12" s="535"/>
      <c r="C12" s="535"/>
      <c r="D12" s="32">
        <f>SUM(E12:O12)</f>
        <v>49</v>
      </c>
      <c r="E12" s="33">
        <v>1</v>
      </c>
      <c r="F12" s="33"/>
      <c r="G12" s="33"/>
      <c r="H12" s="34"/>
      <c r="I12" s="34"/>
      <c r="J12" s="34">
        <v>6</v>
      </c>
      <c r="K12" s="34">
        <v>3</v>
      </c>
      <c r="L12" s="34">
        <v>14</v>
      </c>
      <c r="M12" s="34">
        <v>17</v>
      </c>
      <c r="N12" s="35">
        <v>2</v>
      </c>
      <c r="O12" s="35">
        <v>6</v>
      </c>
      <c r="P12" s="36">
        <v>10</v>
      </c>
      <c r="Q12" s="37">
        <v>39</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1" t="s">
        <v>26</v>
      </c>
      <c r="B13" s="672"/>
      <c r="C13" s="673"/>
      <c r="D13" s="32">
        <f>SUM(E13:O13)</f>
        <v>74</v>
      </c>
      <c r="E13" s="33"/>
      <c r="F13" s="34">
        <v>2</v>
      </c>
      <c r="G13" s="34">
        <v>2</v>
      </c>
      <c r="H13" s="34">
        <v>8</v>
      </c>
      <c r="I13" s="34">
        <v>3</v>
      </c>
      <c r="J13" s="34">
        <v>3</v>
      </c>
      <c r="K13" s="34">
        <v>23</v>
      </c>
      <c r="L13" s="34">
        <v>4</v>
      </c>
      <c r="M13" s="34">
        <v>23</v>
      </c>
      <c r="N13" s="34">
        <v>5</v>
      </c>
      <c r="O13" s="35">
        <v>1</v>
      </c>
      <c r="P13" s="36">
        <v>39</v>
      </c>
      <c r="Q13" s="37">
        <v>35</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5" t="s">
        <v>27</v>
      </c>
      <c r="B14" s="675"/>
      <c r="C14" s="676"/>
      <c r="D14" s="40">
        <f>SUM(E14:O14)</f>
        <v>243</v>
      </c>
      <c r="E14" s="41">
        <v>1</v>
      </c>
      <c r="F14" s="42">
        <v>2</v>
      </c>
      <c r="G14" s="42">
        <v>6</v>
      </c>
      <c r="H14" s="42">
        <v>6</v>
      </c>
      <c r="I14" s="42">
        <v>7</v>
      </c>
      <c r="J14" s="42">
        <v>2</v>
      </c>
      <c r="K14" s="42">
        <v>39</v>
      </c>
      <c r="L14" s="42">
        <v>35</v>
      </c>
      <c r="M14" s="42">
        <v>118</v>
      </c>
      <c r="N14" s="42">
        <v>8</v>
      </c>
      <c r="O14" s="43">
        <v>19</v>
      </c>
      <c r="P14" s="44">
        <v>81</v>
      </c>
      <c r="Q14" s="45">
        <v>162</v>
      </c>
      <c r="R14" s="46">
        <v>1</v>
      </c>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BB16" s="9"/>
      <c r="BC16" s="9"/>
      <c r="BD16" s="9"/>
      <c r="BE16" s="9"/>
      <c r="BF16" s="15"/>
      <c r="BG16" s="15"/>
      <c r="BH16" s="15"/>
    </row>
    <row r="17" spans="1:63" ht="30.75" customHeight="1" x14ac:dyDescent="0.15">
      <c r="A17" s="572"/>
      <c r="B17" s="573"/>
      <c r="C17" s="574"/>
      <c r="D17" s="678"/>
      <c r="E17" s="269"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BG17" s="15"/>
      <c r="BH17" s="15"/>
    </row>
    <row r="18" spans="1:63" ht="18.75" customHeight="1" x14ac:dyDescent="0.15">
      <c r="A18" s="665" t="s">
        <v>33</v>
      </c>
      <c r="B18" s="666"/>
      <c r="C18" s="667"/>
      <c r="D18" s="21">
        <f>SUM(E18:O18)</f>
        <v>17</v>
      </c>
      <c r="E18" s="22"/>
      <c r="F18" s="22"/>
      <c r="G18" s="22"/>
      <c r="H18" s="23"/>
      <c r="I18" s="23"/>
      <c r="J18" s="23"/>
      <c r="K18" s="23"/>
      <c r="L18" s="23"/>
      <c r="M18" s="23">
        <v>14</v>
      </c>
      <c r="N18" s="23">
        <v>3</v>
      </c>
      <c r="O18" s="24"/>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5" t="s">
        <v>34</v>
      </c>
      <c r="B19" s="666"/>
      <c r="C19" s="667"/>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68" t="s">
        <v>35</v>
      </c>
      <c r="B20" s="669"/>
      <c r="C20" s="670"/>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2" t="s">
        <v>36</v>
      </c>
      <c r="B21" s="543"/>
      <c r="C21" s="544"/>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4" t="s">
        <v>37</v>
      </c>
      <c r="B22" s="535"/>
      <c r="C22" s="536"/>
      <c r="D22" s="32">
        <f t="shared" si="1"/>
        <v>6</v>
      </c>
      <c r="E22" s="36"/>
      <c r="F22" s="33"/>
      <c r="G22" s="33"/>
      <c r="H22" s="33"/>
      <c r="I22" s="33"/>
      <c r="J22" s="33">
        <v>1</v>
      </c>
      <c r="K22" s="34">
        <v>4</v>
      </c>
      <c r="L22" s="34">
        <v>1</v>
      </c>
      <c r="M22" s="34"/>
      <c r="N22" s="34"/>
      <c r="O22" s="37"/>
      <c r="P22" s="39">
        <v>6</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4" t="s">
        <v>38</v>
      </c>
      <c r="B23" s="535"/>
      <c r="C23" s="536"/>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4" t="s">
        <v>39</v>
      </c>
      <c r="B24" s="535"/>
      <c r="C24" s="536"/>
      <c r="D24" s="32">
        <f t="shared" si="1"/>
        <v>11</v>
      </c>
      <c r="E24" s="36"/>
      <c r="F24" s="33"/>
      <c r="G24" s="33"/>
      <c r="H24" s="33"/>
      <c r="I24" s="33"/>
      <c r="J24" s="33"/>
      <c r="K24" s="34"/>
      <c r="L24" s="33"/>
      <c r="M24" s="34">
        <v>11</v>
      </c>
      <c r="N24" s="35"/>
      <c r="O24" s="37"/>
      <c r="P24" s="39">
        <v>11</v>
      </c>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f t="shared" si="10"/>
        <v>0</v>
      </c>
      <c r="BJ24" s="53">
        <f t="shared" si="5"/>
        <v>0</v>
      </c>
      <c r="BK24" s="53">
        <f t="shared" si="6"/>
        <v>0</v>
      </c>
    </row>
    <row r="25" spans="1:63" ht="15.75" customHeight="1" x14ac:dyDescent="0.15">
      <c r="A25" s="534" t="s">
        <v>40</v>
      </c>
      <c r="B25" s="535"/>
      <c r="C25" s="536"/>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46" t="s">
        <v>41</v>
      </c>
      <c r="B26" s="647"/>
      <c r="C26" s="648"/>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2" t="s">
        <v>42</v>
      </c>
      <c r="B27" s="543"/>
      <c r="C27" s="544"/>
      <c r="D27" s="68">
        <f t="shared" si="1"/>
        <v>12</v>
      </c>
      <c r="E27" s="25"/>
      <c r="F27" s="23"/>
      <c r="G27" s="23"/>
      <c r="H27" s="23"/>
      <c r="I27" s="23"/>
      <c r="J27" s="23"/>
      <c r="K27" s="23"/>
      <c r="L27" s="23">
        <v>1</v>
      </c>
      <c r="M27" s="23">
        <v>9</v>
      </c>
      <c r="N27" s="24">
        <v>2</v>
      </c>
      <c r="O27" s="24"/>
      <c r="P27" s="28">
        <v>12</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4" t="s">
        <v>43</v>
      </c>
      <c r="B28" s="535"/>
      <c r="C28" s="536"/>
      <c r="D28" s="70">
        <f t="shared" si="1"/>
        <v>1</v>
      </c>
      <c r="E28" s="71"/>
      <c r="F28" s="72"/>
      <c r="G28" s="72"/>
      <c r="H28" s="72"/>
      <c r="I28" s="72"/>
      <c r="J28" s="72"/>
      <c r="K28" s="72"/>
      <c r="L28" s="72"/>
      <c r="M28" s="72">
        <v>1</v>
      </c>
      <c r="N28" s="73"/>
      <c r="O28" s="73"/>
      <c r="P28" s="74">
        <v>1</v>
      </c>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f t="shared" si="10"/>
        <v>0</v>
      </c>
      <c r="BJ28" s="53">
        <f t="shared" si="5"/>
        <v>0</v>
      </c>
      <c r="BK28" s="53">
        <f t="shared" si="6"/>
        <v>0</v>
      </c>
    </row>
    <row r="29" spans="1:63" ht="15.75" customHeight="1" x14ac:dyDescent="0.15">
      <c r="A29" s="534" t="s">
        <v>44</v>
      </c>
      <c r="B29" s="535"/>
      <c r="C29" s="536"/>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4" t="s">
        <v>45</v>
      </c>
      <c r="B30" s="535"/>
      <c r="C30" s="536"/>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4" t="s">
        <v>46</v>
      </c>
      <c r="B31" s="535"/>
      <c r="C31" s="536"/>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4" t="s">
        <v>47</v>
      </c>
      <c r="B32" s="535"/>
      <c r="C32" s="536"/>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4" t="s">
        <v>48</v>
      </c>
      <c r="B33" s="535"/>
      <c r="C33" s="536"/>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4" t="s">
        <v>49</v>
      </c>
      <c r="B34" s="535"/>
      <c r="C34" s="536"/>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4" t="s">
        <v>50</v>
      </c>
      <c r="B35" s="535"/>
      <c r="C35" s="536"/>
      <c r="D35" s="32">
        <f t="shared" si="1"/>
        <v>0</v>
      </c>
      <c r="E35" s="33"/>
      <c r="F35" s="34"/>
      <c r="G35" s="34"/>
      <c r="H35" s="34"/>
      <c r="I35" s="34"/>
      <c r="J35" s="34"/>
      <c r="K35" s="34"/>
      <c r="L35" s="34"/>
      <c r="M35" s="33"/>
      <c r="N35" s="33"/>
      <c r="O35" s="38"/>
      <c r="P35" s="39"/>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t="str">
        <f t="shared" si="10"/>
        <v/>
      </c>
      <c r="BJ35" s="53">
        <f t="shared" si="5"/>
        <v>0</v>
      </c>
      <c r="BK35" s="53">
        <f t="shared" si="6"/>
        <v>0</v>
      </c>
    </row>
    <row r="36" spans="1:65" ht="20.25" customHeight="1" x14ac:dyDescent="0.15">
      <c r="A36" s="661" t="s">
        <v>51</v>
      </c>
      <c r="B36" s="662"/>
      <c r="C36" s="663"/>
      <c r="D36" s="77">
        <f t="shared" si="1"/>
        <v>538</v>
      </c>
      <c r="E36" s="78">
        <v>1</v>
      </c>
      <c r="F36" s="79"/>
      <c r="G36" s="79">
        <v>2</v>
      </c>
      <c r="H36" s="80">
        <v>7</v>
      </c>
      <c r="I36" s="80">
        <v>14</v>
      </c>
      <c r="J36" s="80">
        <v>12</v>
      </c>
      <c r="K36" s="80">
        <v>33</v>
      </c>
      <c r="L36" s="80">
        <v>52</v>
      </c>
      <c r="M36" s="80">
        <v>368</v>
      </c>
      <c r="N36" s="81">
        <v>30</v>
      </c>
      <c r="O36" s="81">
        <v>19</v>
      </c>
      <c r="P36" s="82">
        <v>538</v>
      </c>
      <c r="Q36" s="83">
        <v>8</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4" t="s">
        <v>52</v>
      </c>
      <c r="B37" s="664"/>
      <c r="C37" s="664"/>
      <c r="D37" s="84">
        <f>SUM(D18:D36)</f>
        <v>585</v>
      </c>
      <c r="E37" s="84">
        <f t="shared" ref="E37:S37" si="12">SUM(E18:E36)</f>
        <v>1</v>
      </c>
      <c r="F37" s="84">
        <f t="shared" si="12"/>
        <v>0</v>
      </c>
      <c r="G37" s="84">
        <f t="shared" si="12"/>
        <v>2</v>
      </c>
      <c r="H37" s="84">
        <f t="shared" si="12"/>
        <v>7</v>
      </c>
      <c r="I37" s="84">
        <f t="shared" si="12"/>
        <v>14</v>
      </c>
      <c r="J37" s="84">
        <f t="shared" si="12"/>
        <v>13</v>
      </c>
      <c r="K37" s="84">
        <f t="shared" si="12"/>
        <v>37</v>
      </c>
      <c r="L37" s="84">
        <f t="shared" si="12"/>
        <v>54</v>
      </c>
      <c r="M37" s="84">
        <f t="shared" si="12"/>
        <v>403</v>
      </c>
      <c r="N37" s="84">
        <f t="shared" si="12"/>
        <v>35</v>
      </c>
      <c r="O37" s="84">
        <f t="shared" si="12"/>
        <v>19</v>
      </c>
      <c r="P37" s="84">
        <f t="shared" si="12"/>
        <v>568</v>
      </c>
      <c r="Q37" s="84">
        <f t="shared" si="12"/>
        <v>8</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5" ht="24" customHeight="1" x14ac:dyDescent="0.15">
      <c r="A40" s="572"/>
      <c r="B40" s="573"/>
      <c r="C40" s="574"/>
      <c r="D40" s="562"/>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1"/>
      <c r="S40" s="19" t="s">
        <v>61</v>
      </c>
      <c r="T40" s="270" t="s">
        <v>62</v>
      </c>
      <c r="U40" s="611"/>
      <c r="V40" s="654"/>
      <c r="BB40" s="64"/>
      <c r="BC40" s="64"/>
      <c r="BD40" s="15"/>
      <c r="BE40" s="15"/>
      <c r="BF40" s="89"/>
      <c r="BG40" s="89"/>
      <c r="BH40" s="9"/>
    </row>
    <row r="41" spans="1:65" ht="14.25" customHeight="1" x14ac:dyDescent="0.15">
      <c r="A41" s="542" t="s">
        <v>63</v>
      </c>
      <c r="B41" s="543"/>
      <c r="C41" s="544"/>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5" t="s">
        <v>64</v>
      </c>
      <c r="B42" s="656"/>
      <c r="C42" s="657"/>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28" t="s">
        <v>65</v>
      </c>
      <c r="B43" s="629"/>
      <c r="C43" s="630"/>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37" t="s">
        <v>66</v>
      </c>
      <c r="B44" s="638"/>
      <c r="C44" s="639"/>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58" t="s">
        <v>67</v>
      </c>
      <c r="B45" s="659"/>
      <c r="C45" s="660"/>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28" t="s">
        <v>68</v>
      </c>
      <c r="B46" s="629"/>
      <c r="C46" s="630"/>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49" t="s">
        <v>69</v>
      </c>
      <c r="B48" s="592"/>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0"/>
      <c r="B49" s="595"/>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0"/>
      <c r="B50" s="595"/>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0"/>
      <c r="B51" s="595"/>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0"/>
      <c r="B52" s="595"/>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0"/>
      <c r="B53" s="595"/>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3"/>
      <c r="B54" s="651"/>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37" t="s">
        <v>77</v>
      </c>
      <c r="B56" s="638"/>
      <c r="C56" s="639"/>
      <c r="D56" s="123" t="s">
        <v>78</v>
      </c>
      <c r="E56" s="124" t="s">
        <v>79</v>
      </c>
      <c r="BA56" s="9"/>
      <c r="BB56" s="9"/>
      <c r="BC56" s="9"/>
      <c r="BD56" s="9"/>
      <c r="BE56" s="9"/>
      <c r="BF56" s="15"/>
      <c r="BG56" s="15"/>
      <c r="BH56" s="2"/>
      <c r="BJ56" s="4"/>
    </row>
    <row r="57" spans="1:65" ht="15.75" customHeight="1" x14ac:dyDescent="0.15">
      <c r="A57" s="542" t="s">
        <v>80</v>
      </c>
      <c r="B57" s="543"/>
      <c r="C57" s="544"/>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2" t="s">
        <v>81</v>
      </c>
      <c r="B58" s="535" t="s">
        <v>82</v>
      </c>
      <c r="C58" s="536"/>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3"/>
      <c r="B59" s="535" t="s">
        <v>83</v>
      </c>
      <c r="C59" s="536"/>
      <c r="D59" s="127"/>
      <c r="E59" s="127"/>
      <c r="F59" s="126" t="str">
        <f t="shared" si="29"/>
        <v/>
      </c>
      <c r="BA59" s="30" t="str">
        <f t="shared" si="27"/>
        <v/>
      </c>
      <c r="BB59" s="9"/>
      <c r="BC59" s="9"/>
      <c r="BD59" s="9"/>
      <c r="BE59" s="9"/>
      <c r="BF59" s="31">
        <f t="shared" si="28"/>
        <v>0</v>
      </c>
      <c r="BG59" s="15"/>
      <c r="BH59" s="2"/>
      <c r="BJ59" s="4"/>
    </row>
    <row r="60" spans="1:65" ht="15.75" customHeight="1" x14ac:dyDescent="0.15">
      <c r="A60" s="534" t="s">
        <v>84</v>
      </c>
      <c r="B60" s="535"/>
      <c r="C60" s="536"/>
      <c r="D60" s="128"/>
      <c r="E60" s="128"/>
      <c r="F60" s="126" t="str">
        <f t="shared" si="29"/>
        <v/>
      </c>
      <c r="BA60" s="30" t="str">
        <f t="shared" si="27"/>
        <v/>
      </c>
      <c r="BB60" s="9"/>
      <c r="BC60" s="9"/>
      <c r="BD60" s="9"/>
      <c r="BE60" s="9"/>
      <c r="BF60" s="31">
        <f t="shared" si="28"/>
        <v>0</v>
      </c>
      <c r="BG60" s="9"/>
      <c r="BH60" s="2"/>
      <c r="BJ60" s="4"/>
    </row>
    <row r="61" spans="1:65" ht="15.75" customHeight="1" x14ac:dyDescent="0.15">
      <c r="A61" s="534" t="s">
        <v>85</v>
      </c>
      <c r="B61" s="535"/>
      <c r="C61" s="536"/>
      <c r="D61" s="128"/>
      <c r="E61" s="128"/>
      <c r="F61" s="126" t="str">
        <f t="shared" si="29"/>
        <v/>
      </c>
      <c r="BA61" s="30" t="str">
        <f t="shared" si="27"/>
        <v/>
      </c>
      <c r="BB61" s="9"/>
      <c r="BC61" s="9"/>
      <c r="BD61" s="9"/>
      <c r="BE61" s="9"/>
      <c r="BF61" s="31">
        <f t="shared" si="28"/>
        <v>0</v>
      </c>
      <c r="BG61" s="15"/>
      <c r="BH61" s="2"/>
      <c r="BJ61" s="4"/>
    </row>
    <row r="62" spans="1:65" ht="15.75" customHeight="1" x14ac:dyDescent="0.15">
      <c r="A62" s="534" t="s">
        <v>86</v>
      </c>
      <c r="B62" s="535"/>
      <c r="C62" s="536"/>
      <c r="D62" s="128"/>
      <c r="E62" s="128"/>
      <c r="F62" s="126" t="str">
        <f t="shared" si="29"/>
        <v/>
      </c>
      <c r="BA62" s="30" t="str">
        <f t="shared" si="27"/>
        <v/>
      </c>
      <c r="BB62" s="9"/>
      <c r="BC62" s="9"/>
      <c r="BD62" s="9"/>
      <c r="BE62" s="9"/>
      <c r="BF62" s="31">
        <f t="shared" si="28"/>
        <v>0</v>
      </c>
      <c r="BG62" s="15"/>
      <c r="BH62" s="2"/>
      <c r="BJ62" s="4"/>
    </row>
    <row r="63" spans="1:65" ht="17.25" customHeight="1" x14ac:dyDescent="0.15">
      <c r="A63" s="646" t="s">
        <v>87</v>
      </c>
      <c r="B63" s="647"/>
      <c r="C63" s="648"/>
      <c r="D63" s="129"/>
      <c r="E63" s="129"/>
      <c r="F63" s="126" t="str">
        <f t="shared" si="29"/>
        <v/>
      </c>
      <c r="BA63" s="30" t="str">
        <f t="shared" si="27"/>
        <v/>
      </c>
      <c r="BF63" s="31">
        <f t="shared" si="28"/>
        <v>0</v>
      </c>
      <c r="BH63" s="2"/>
      <c r="BJ63" s="4"/>
    </row>
    <row r="64" spans="1:65" ht="15.75" customHeight="1" x14ac:dyDescent="0.15">
      <c r="A64" s="534" t="s">
        <v>88</v>
      </c>
      <c r="B64" s="535"/>
      <c r="C64" s="536"/>
      <c r="D64" s="128"/>
      <c r="E64" s="128"/>
      <c r="F64" s="126" t="str">
        <f t="shared" si="29"/>
        <v/>
      </c>
      <c r="BA64" s="30" t="str">
        <f t="shared" si="27"/>
        <v/>
      </c>
      <c r="BF64" s="31">
        <f t="shared" si="28"/>
        <v>0</v>
      </c>
      <c r="BH64" s="2"/>
      <c r="BJ64" s="4"/>
    </row>
    <row r="65" spans="1:62" ht="15.75" customHeight="1" x14ac:dyDescent="0.15">
      <c r="A65" s="531" t="s">
        <v>89</v>
      </c>
      <c r="B65" s="532"/>
      <c r="C65" s="533"/>
      <c r="D65" s="129"/>
      <c r="E65" s="129"/>
      <c r="F65" s="126" t="str">
        <f t="shared" si="29"/>
        <v/>
      </c>
      <c r="BA65" s="30" t="str">
        <f t="shared" si="27"/>
        <v/>
      </c>
      <c r="BF65" s="31">
        <f t="shared" si="28"/>
        <v>0</v>
      </c>
      <c r="BH65" s="2"/>
      <c r="BJ65" s="4"/>
    </row>
    <row r="66" spans="1:62" ht="15.75" customHeight="1" x14ac:dyDescent="0.15">
      <c r="A66" s="531" t="s">
        <v>90</v>
      </c>
      <c r="B66" s="532"/>
      <c r="C66" s="533"/>
      <c r="D66" s="129"/>
      <c r="E66" s="129"/>
      <c r="F66" s="126" t="str">
        <f t="shared" si="29"/>
        <v/>
      </c>
      <c r="BA66" s="30" t="str">
        <f t="shared" si="27"/>
        <v/>
      </c>
      <c r="BF66" s="31">
        <f t="shared" si="28"/>
        <v>0</v>
      </c>
      <c r="BH66" s="2"/>
      <c r="BJ66" s="4"/>
    </row>
    <row r="67" spans="1:62" ht="15.75" customHeight="1" x14ac:dyDescent="0.15">
      <c r="A67" s="628" t="s">
        <v>91</v>
      </c>
      <c r="B67" s="629"/>
      <c r="C67" s="630"/>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1" t="s">
        <v>93</v>
      </c>
      <c r="B69" s="632"/>
      <c r="C69" s="633"/>
      <c r="D69" s="637" t="s">
        <v>94</v>
      </c>
      <c r="E69" s="638"/>
      <c r="F69" s="639"/>
      <c r="BA69" s="51"/>
      <c r="BH69" s="2"/>
      <c r="BJ69" s="4"/>
    </row>
    <row r="70" spans="1:62" ht="15.75" customHeight="1" x14ac:dyDescent="0.15">
      <c r="A70" s="634"/>
      <c r="B70" s="635"/>
      <c r="C70" s="636"/>
      <c r="D70" s="136" t="s">
        <v>4</v>
      </c>
      <c r="E70" s="137" t="s">
        <v>21</v>
      </c>
      <c r="F70" s="138" t="s">
        <v>22</v>
      </c>
      <c r="BA70" s="51"/>
      <c r="BH70" s="2"/>
      <c r="BJ70" s="4"/>
    </row>
    <row r="71" spans="1:62" ht="15.75" customHeight="1" x14ac:dyDescent="0.15">
      <c r="A71" s="640" t="s">
        <v>95</v>
      </c>
      <c r="B71" s="642" t="s">
        <v>96</v>
      </c>
      <c r="C71" s="643"/>
      <c r="D71" s="139">
        <f>+SUM(E71:F71)</f>
        <v>0</v>
      </c>
      <c r="E71" s="71"/>
      <c r="F71" s="140"/>
      <c r="G71" s="126"/>
      <c r="BA71" s="141"/>
      <c r="BB71" s="141"/>
      <c r="BC71" s="15"/>
      <c r="BD71" s="64"/>
      <c r="BE71" s="64"/>
      <c r="BF71" s="64"/>
      <c r="BG71" s="15"/>
      <c r="BH71" s="2"/>
      <c r="BJ71" s="4"/>
    </row>
    <row r="72" spans="1:62" ht="15.75" customHeight="1" x14ac:dyDescent="0.15">
      <c r="A72" s="641"/>
      <c r="B72" s="644" t="s">
        <v>97</v>
      </c>
      <c r="C72" s="645"/>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BA74" s="9"/>
      <c r="BB74" s="9"/>
      <c r="BC74" s="9"/>
      <c r="BD74" s="9"/>
      <c r="BE74" s="9"/>
      <c r="BF74" s="15"/>
      <c r="BG74" s="15"/>
      <c r="BH74" s="2"/>
    </row>
    <row r="75" spans="1:62"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270" t="s">
        <v>62</v>
      </c>
      <c r="S75" s="611"/>
      <c r="BA75" s="9"/>
      <c r="BB75" s="9"/>
      <c r="BC75" s="9"/>
      <c r="BD75" s="9"/>
      <c r="BE75" s="9"/>
      <c r="BF75" s="15"/>
      <c r="BG75" s="15"/>
      <c r="BH75" s="2"/>
    </row>
    <row r="76" spans="1:62" ht="15.75" customHeight="1" x14ac:dyDescent="0.15">
      <c r="A76" s="626" t="s">
        <v>104</v>
      </c>
      <c r="B76" s="627"/>
      <c r="C76" s="627"/>
      <c r="D76" s="21">
        <f>+SUM(E76:M76)</f>
        <v>167</v>
      </c>
      <c r="E76" s="25">
        <v>15</v>
      </c>
      <c r="F76" s="23">
        <v>4</v>
      </c>
      <c r="G76" s="23">
        <v>6</v>
      </c>
      <c r="H76" s="23">
        <v>6</v>
      </c>
      <c r="I76" s="23">
        <v>25</v>
      </c>
      <c r="J76" s="23">
        <v>19</v>
      </c>
      <c r="K76" s="23">
        <v>60</v>
      </c>
      <c r="L76" s="23">
        <v>10</v>
      </c>
      <c r="M76" s="26">
        <v>22</v>
      </c>
      <c r="N76" s="28">
        <v>167</v>
      </c>
      <c r="O76" s="28">
        <v>1</v>
      </c>
      <c r="P76" s="144"/>
      <c r="Q76" s="25">
        <v>37</v>
      </c>
      <c r="R76" s="26">
        <v>37</v>
      </c>
      <c r="S76" s="69"/>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2" t="s">
        <v>105</v>
      </c>
      <c r="B77" s="622"/>
      <c r="C77" s="622"/>
      <c r="D77" s="32">
        <f>+SUM(E77:M77)</f>
        <v>46</v>
      </c>
      <c r="E77" s="36">
        <v>13</v>
      </c>
      <c r="F77" s="34">
        <v>3</v>
      </c>
      <c r="G77" s="34">
        <v>6</v>
      </c>
      <c r="H77" s="34">
        <v>2</v>
      </c>
      <c r="I77" s="34">
        <v>13</v>
      </c>
      <c r="J77" s="34">
        <v>1</v>
      </c>
      <c r="K77" s="34">
        <v>7</v>
      </c>
      <c r="L77" s="34"/>
      <c r="M77" s="37">
        <v>1</v>
      </c>
      <c r="N77" s="39">
        <v>46</v>
      </c>
      <c r="O77" s="39"/>
      <c r="P77" s="145"/>
      <c r="Q77" s="36">
        <v>25</v>
      </c>
      <c r="R77" s="37">
        <v>21</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4" t="s">
        <v>106</v>
      </c>
      <c r="B78" s="535"/>
      <c r="C78" s="536"/>
      <c r="D78" s="32">
        <f>+SUM(E78:M78)</f>
        <v>387</v>
      </c>
      <c r="E78" s="36">
        <v>61</v>
      </c>
      <c r="F78" s="72">
        <v>26</v>
      </c>
      <c r="G78" s="72">
        <v>15</v>
      </c>
      <c r="H78" s="72">
        <v>2</v>
      </c>
      <c r="I78" s="72">
        <v>43</v>
      </c>
      <c r="J78" s="72">
        <v>17</v>
      </c>
      <c r="K78" s="72">
        <v>191</v>
      </c>
      <c r="L78" s="72">
        <v>30</v>
      </c>
      <c r="M78" s="140">
        <v>2</v>
      </c>
      <c r="N78" s="74">
        <v>387</v>
      </c>
      <c r="O78" s="74"/>
      <c r="P78" s="146"/>
      <c r="Q78" s="36">
        <v>5</v>
      </c>
      <c r="R78" s="37">
        <v>6</v>
      </c>
      <c r="S78" s="75"/>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2" t="s">
        <v>107</v>
      </c>
      <c r="B79" s="622"/>
      <c r="C79" s="622"/>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2" t="s">
        <v>108</v>
      </c>
      <c r="B80" s="622"/>
      <c r="C80" s="622"/>
      <c r="D80" s="32">
        <f t="shared" ref="D80:D85" si="39">+SUM(H80:M80)</f>
        <v>256</v>
      </c>
      <c r="E80" s="54"/>
      <c r="F80" s="56"/>
      <c r="G80" s="56"/>
      <c r="H80" s="34">
        <v>1</v>
      </c>
      <c r="I80" s="34">
        <v>3</v>
      </c>
      <c r="J80" s="34">
        <v>5</v>
      </c>
      <c r="K80" s="34">
        <v>211</v>
      </c>
      <c r="L80" s="34">
        <v>27</v>
      </c>
      <c r="M80" s="37">
        <v>9</v>
      </c>
      <c r="N80" s="39">
        <v>256</v>
      </c>
      <c r="O80" s="39">
        <v>7</v>
      </c>
      <c r="P80" s="145"/>
      <c r="Q80" s="36">
        <v>3</v>
      </c>
      <c r="R80" s="37">
        <v>2</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67" t="s">
        <v>109</v>
      </c>
      <c r="B81" s="567"/>
      <c r="C81" s="567"/>
      <c r="D81" s="32">
        <f t="shared" si="39"/>
        <v>26</v>
      </c>
      <c r="E81" s="54"/>
      <c r="F81" s="56"/>
      <c r="G81" s="56"/>
      <c r="H81" s="34">
        <v>1</v>
      </c>
      <c r="I81" s="34">
        <v>13</v>
      </c>
      <c r="J81" s="34">
        <v>2</v>
      </c>
      <c r="K81" s="34">
        <v>8</v>
      </c>
      <c r="L81" s="34">
        <v>1</v>
      </c>
      <c r="M81" s="37">
        <v>1</v>
      </c>
      <c r="N81" s="39">
        <v>26</v>
      </c>
      <c r="O81" s="39"/>
      <c r="P81" s="145"/>
      <c r="Q81" s="36">
        <v>12</v>
      </c>
      <c r="R81" s="37">
        <v>4</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67" t="s">
        <v>110</v>
      </c>
      <c r="B82" s="567"/>
      <c r="C82" s="567"/>
      <c r="D82" s="32">
        <f t="shared" si="39"/>
        <v>20</v>
      </c>
      <c r="E82" s="54"/>
      <c r="F82" s="56"/>
      <c r="G82" s="56"/>
      <c r="H82" s="34">
        <v>1</v>
      </c>
      <c r="I82" s="34"/>
      <c r="J82" s="34">
        <v>3</v>
      </c>
      <c r="K82" s="34">
        <v>8</v>
      </c>
      <c r="L82" s="34"/>
      <c r="M82" s="37">
        <v>8</v>
      </c>
      <c r="N82" s="39">
        <v>20</v>
      </c>
      <c r="O82" s="39">
        <v>1</v>
      </c>
      <c r="P82" s="145"/>
      <c r="Q82" s="36">
        <v>2</v>
      </c>
      <c r="R82" s="37">
        <v>2</v>
      </c>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67" t="s">
        <v>111</v>
      </c>
      <c r="B83" s="567"/>
      <c r="C83" s="567"/>
      <c r="D83" s="32">
        <f t="shared" si="39"/>
        <v>22</v>
      </c>
      <c r="E83" s="54"/>
      <c r="F83" s="56"/>
      <c r="G83" s="56"/>
      <c r="H83" s="34">
        <v>3</v>
      </c>
      <c r="I83" s="34">
        <v>3</v>
      </c>
      <c r="J83" s="34">
        <v>7</v>
      </c>
      <c r="K83" s="34">
        <v>5</v>
      </c>
      <c r="L83" s="34"/>
      <c r="M83" s="37">
        <v>4</v>
      </c>
      <c r="N83" s="39">
        <v>22</v>
      </c>
      <c r="O83" s="39"/>
      <c r="P83" s="145"/>
      <c r="Q83" s="36">
        <v>2</v>
      </c>
      <c r="R83" s="37">
        <v>11</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67" t="s">
        <v>48</v>
      </c>
      <c r="B84" s="567"/>
      <c r="C84" s="567"/>
      <c r="D84" s="32">
        <f t="shared" si="39"/>
        <v>0</v>
      </c>
      <c r="E84" s="54"/>
      <c r="F84" s="56"/>
      <c r="G84" s="56"/>
      <c r="H84" s="34"/>
      <c r="I84" s="34"/>
      <c r="J84" s="34"/>
      <c r="K84" s="34"/>
      <c r="L84" s="34"/>
      <c r="M84" s="37"/>
      <c r="N84" s="39"/>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t="str">
        <f t="shared" si="35"/>
        <v/>
      </c>
      <c r="BH84" s="53">
        <f t="shared" si="38"/>
        <v>0</v>
      </c>
    </row>
    <row r="85" spans="1:60" ht="15.75" customHeight="1" x14ac:dyDescent="0.15">
      <c r="A85" s="622" t="s">
        <v>112</v>
      </c>
      <c r="B85" s="622"/>
      <c r="C85" s="622"/>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2" t="s">
        <v>113</v>
      </c>
      <c r="B86" s="622"/>
      <c r="C86" s="622"/>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2" t="s">
        <v>114</v>
      </c>
      <c r="B87" s="622"/>
      <c r="C87" s="622"/>
      <c r="D87" s="32">
        <f>+SUM(G87:M87)</f>
        <v>30</v>
      </c>
      <c r="E87" s="54"/>
      <c r="F87" s="56"/>
      <c r="G87" s="34"/>
      <c r="H87" s="34"/>
      <c r="I87" s="34"/>
      <c r="J87" s="34">
        <v>1</v>
      </c>
      <c r="K87" s="34">
        <v>23</v>
      </c>
      <c r="L87" s="34">
        <v>6</v>
      </c>
      <c r="M87" s="37"/>
      <c r="N87" s="39">
        <v>30</v>
      </c>
      <c r="O87" s="39"/>
      <c r="P87" s="145"/>
      <c r="Q87" s="36"/>
      <c r="R87" s="37">
        <v>1</v>
      </c>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2" t="s">
        <v>115</v>
      </c>
      <c r="B88" s="622"/>
      <c r="C88" s="622"/>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2" t="s">
        <v>116</v>
      </c>
      <c r="B89" s="622"/>
      <c r="C89" s="622"/>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2" t="s">
        <v>117</v>
      </c>
      <c r="B90" s="622"/>
      <c r="C90" s="622"/>
      <c r="D90" s="32">
        <f>+SUM(E90:K90)</f>
        <v>118</v>
      </c>
      <c r="E90" s="36"/>
      <c r="F90" s="34"/>
      <c r="G90" s="34"/>
      <c r="H90" s="34">
        <v>4</v>
      </c>
      <c r="I90" s="34">
        <v>42</v>
      </c>
      <c r="J90" s="34">
        <v>66</v>
      </c>
      <c r="K90" s="34">
        <v>6</v>
      </c>
      <c r="L90" s="56"/>
      <c r="M90" s="147"/>
      <c r="N90" s="39">
        <v>118</v>
      </c>
      <c r="O90" s="39"/>
      <c r="P90" s="145"/>
      <c r="Q90" s="36">
        <v>49</v>
      </c>
      <c r="R90" s="37">
        <v>53</v>
      </c>
      <c r="S90" s="76">
        <v>1</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2" t="s">
        <v>118</v>
      </c>
      <c r="B91" s="622"/>
      <c r="C91" s="622"/>
      <c r="D91" s="32">
        <f>+SUM(E91:K91)</f>
        <v>2</v>
      </c>
      <c r="E91" s="36"/>
      <c r="F91" s="34"/>
      <c r="G91" s="34"/>
      <c r="H91" s="34"/>
      <c r="I91" s="34"/>
      <c r="J91" s="34">
        <v>1</v>
      </c>
      <c r="K91" s="34">
        <v>1</v>
      </c>
      <c r="L91" s="56"/>
      <c r="M91" s="147"/>
      <c r="N91" s="39">
        <v>2</v>
      </c>
      <c r="O91" s="39"/>
      <c r="P91" s="145"/>
      <c r="Q91" s="36">
        <v>2</v>
      </c>
      <c r="R91" s="37"/>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3" t="s">
        <v>119</v>
      </c>
      <c r="B92" s="624"/>
      <c r="C92" s="625"/>
      <c r="D92" s="32">
        <f>+SUM(E92:K92)</f>
        <v>9</v>
      </c>
      <c r="E92" s="36"/>
      <c r="F92" s="34"/>
      <c r="G92" s="34"/>
      <c r="H92" s="34">
        <v>1</v>
      </c>
      <c r="I92" s="34">
        <v>7</v>
      </c>
      <c r="J92" s="34">
        <v>1</v>
      </c>
      <c r="K92" s="34"/>
      <c r="L92" s="56"/>
      <c r="M92" s="147"/>
      <c r="N92" s="39">
        <v>9</v>
      </c>
      <c r="O92" s="39"/>
      <c r="P92" s="145"/>
      <c r="Q92" s="36">
        <v>5</v>
      </c>
      <c r="R92" s="37">
        <v>4</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19" t="s">
        <v>120</v>
      </c>
      <c r="B93" s="620"/>
      <c r="C93" s="621"/>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2" t="s">
        <v>121</v>
      </c>
      <c r="B94" s="622"/>
      <c r="C94" s="622"/>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19" t="s">
        <v>122</v>
      </c>
      <c r="B95" s="620"/>
      <c r="C95" s="621"/>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19" t="s">
        <v>123</v>
      </c>
      <c r="B96" s="620"/>
      <c r="C96" s="621"/>
      <c r="D96" s="32">
        <f>+SUM(J96:M96)</f>
        <v>38</v>
      </c>
      <c r="E96" s="54"/>
      <c r="F96" s="56"/>
      <c r="G96" s="56"/>
      <c r="H96" s="56"/>
      <c r="I96" s="56"/>
      <c r="J96" s="34"/>
      <c r="K96" s="34">
        <v>8</v>
      </c>
      <c r="L96" s="34">
        <v>14</v>
      </c>
      <c r="M96" s="37">
        <v>16</v>
      </c>
      <c r="N96" s="39">
        <v>38</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19" t="s">
        <v>124</v>
      </c>
      <c r="B97" s="620"/>
      <c r="C97" s="621"/>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19" t="s">
        <v>125</v>
      </c>
      <c r="B98" s="620"/>
      <c r="C98" s="621"/>
      <c r="D98" s="32">
        <f>+SUM(J98:M98)</f>
        <v>13</v>
      </c>
      <c r="E98" s="54"/>
      <c r="F98" s="56"/>
      <c r="G98" s="56"/>
      <c r="H98" s="56"/>
      <c r="I98" s="56"/>
      <c r="J98" s="34">
        <v>1</v>
      </c>
      <c r="K98" s="34">
        <v>8</v>
      </c>
      <c r="L98" s="34">
        <v>2</v>
      </c>
      <c r="M98" s="37">
        <v>2</v>
      </c>
      <c r="N98" s="39">
        <v>13</v>
      </c>
      <c r="O98" s="57"/>
      <c r="P98" s="145"/>
      <c r="Q98" s="36">
        <v>1</v>
      </c>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2" t="s">
        <v>126</v>
      </c>
      <c r="B99" s="622"/>
      <c r="C99" s="622"/>
      <c r="D99" s="32">
        <f t="shared" ref="D99:D105" si="40">+SUM(E99:M99)</f>
        <v>9</v>
      </c>
      <c r="E99" s="36"/>
      <c r="F99" s="34"/>
      <c r="G99" s="34"/>
      <c r="H99" s="34"/>
      <c r="I99" s="34"/>
      <c r="J99" s="34">
        <v>1</v>
      </c>
      <c r="K99" s="34">
        <v>1</v>
      </c>
      <c r="L99" s="34">
        <v>5</v>
      </c>
      <c r="M99" s="37">
        <v>2</v>
      </c>
      <c r="N99" s="39">
        <v>9</v>
      </c>
      <c r="O99" s="39"/>
      <c r="P99" s="145"/>
      <c r="Q99" s="36"/>
      <c r="R99" s="37">
        <v>1</v>
      </c>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2" t="s">
        <v>127</v>
      </c>
      <c r="B100" s="622"/>
      <c r="C100" s="622"/>
      <c r="D100" s="32">
        <f t="shared" si="40"/>
        <v>24</v>
      </c>
      <c r="E100" s="36">
        <v>1</v>
      </c>
      <c r="F100" s="34">
        <v>1</v>
      </c>
      <c r="G100" s="34">
        <v>3</v>
      </c>
      <c r="H100" s="34"/>
      <c r="I100" s="34">
        <v>2</v>
      </c>
      <c r="J100" s="34">
        <v>12</v>
      </c>
      <c r="K100" s="34">
        <v>3</v>
      </c>
      <c r="L100" s="34">
        <v>2</v>
      </c>
      <c r="M100" s="37"/>
      <c r="N100" s="39">
        <v>24</v>
      </c>
      <c r="O100" s="39"/>
      <c r="P100" s="145"/>
      <c r="Q100" s="36">
        <v>3</v>
      </c>
      <c r="R100" s="37">
        <v>4</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67" t="s">
        <v>128</v>
      </c>
      <c r="B101" s="567"/>
      <c r="C101" s="567"/>
      <c r="D101" s="32">
        <f t="shared" si="40"/>
        <v>50</v>
      </c>
      <c r="E101" s="36">
        <v>5</v>
      </c>
      <c r="F101" s="34"/>
      <c r="G101" s="34">
        <v>1</v>
      </c>
      <c r="H101" s="34"/>
      <c r="I101" s="34">
        <v>1</v>
      </c>
      <c r="J101" s="34">
        <v>5</v>
      </c>
      <c r="K101" s="34">
        <v>31</v>
      </c>
      <c r="L101" s="34">
        <v>7</v>
      </c>
      <c r="M101" s="37"/>
      <c r="N101" s="39">
        <v>50</v>
      </c>
      <c r="O101" s="39"/>
      <c r="P101" s="145"/>
      <c r="Q101" s="36">
        <v>2</v>
      </c>
      <c r="R101" s="37">
        <v>5</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67" t="s">
        <v>129</v>
      </c>
      <c r="B102" s="567"/>
      <c r="C102" s="567"/>
      <c r="D102" s="32">
        <f t="shared" si="40"/>
        <v>42</v>
      </c>
      <c r="E102" s="36">
        <v>13</v>
      </c>
      <c r="F102" s="34">
        <v>3</v>
      </c>
      <c r="G102" s="34">
        <v>6</v>
      </c>
      <c r="H102" s="34">
        <v>2</v>
      </c>
      <c r="I102" s="34">
        <v>13</v>
      </c>
      <c r="J102" s="34">
        <v>1</v>
      </c>
      <c r="K102" s="34">
        <v>3</v>
      </c>
      <c r="L102" s="34"/>
      <c r="M102" s="37">
        <v>1</v>
      </c>
      <c r="N102" s="39">
        <v>42</v>
      </c>
      <c r="O102" s="39"/>
      <c r="P102" s="145"/>
      <c r="Q102" s="36">
        <v>25</v>
      </c>
      <c r="R102" s="37">
        <v>17</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1" t="s">
        <v>130</v>
      </c>
      <c r="B103" s="532"/>
      <c r="C103" s="533"/>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18" t="s">
        <v>131</v>
      </c>
      <c r="B104" s="618"/>
      <c r="C104" s="618"/>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37" t="s">
        <v>132</v>
      </c>
      <c r="B105" s="538"/>
      <c r="C105" s="539"/>
      <c r="D105" s="84">
        <f t="shared" si="40"/>
        <v>1259</v>
      </c>
      <c r="E105" s="100">
        <f>+SUM(E76:E79,E88:E93,E99:E104)</f>
        <v>108</v>
      </c>
      <c r="F105" s="101">
        <f>+SUM(F76:F79,F90:F93,F99:F104)</f>
        <v>37</v>
      </c>
      <c r="G105" s="101">
        <f>+SUM(G76:G79,G87,G90:G93,G99:G104)</f>
        <v>37</v>
      </c>
      <c r="H105" s="101">
        <f>+SUM(H76:H85,H87,H90:H95,H99:H104)</f>
        <v>23</v>
      </c>
      <c r="I105" s="101">
        <f>+SUM(I76:I85,I87:I95,I99:I104)</f>
        <v>165</v>
      </c>
      <c r="J105" s="101">
        <f>+SUM(J76:J87,J90:J104)</f>
        <v>143</v>
      </c>
      <c r="K105" s="101">
        <f>+SUM(K76:K87,K90:K104)</f>
        <v>574</v>
      </c>
      <c r="L105" s="101">
        <f>+SUM(L76:L87,L94:L104)</f>
        <v>104</v>
      </c>
      <c r="M105" s="119">
        <f>+SUM(M76:M87,M94:M104)</f>
        <v>68</v>
      </c>
      <c r="N105" s="101">
        <f t="shared" ref="N105:S105" si="41">+SUM(N76:N104)</f>
        <v>1259</v>
      </c>
      <c r="O105" s="98">
        <f t="shared" si="41"/>
        <v>9</v>
      </c>
      <c r="P105" s="119">
        <f t="shared" si="41"/>
        <v>0</v>
      </c>
      <c r="Q105" s="99">
        <f t="shared" si="41"/>
        <v>173</v>
      </c>
      <c r="R105" s="102">
        <f t="shared" si="41"/>
        <v>168</v>
      </c>
      <c r="S105" s="84">
        <f t="shared" si="41"/>
        <v>1</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row>
    <row r="108" spans="1:76" ht="33.75" customHeight="1" x14ac:dyDescent="0.15">
      <c r="A108" s="572"/>
      <c r="B108" s="573"/>
      <c r="C108" s="574"/>
      <c r="D108" s="555"/>
      <c r="E108" s="272" t="s">
        <v>10</v>
      </c>
      <c r="F108" s="272" t="s">
        <v>11</v>
      </c>
      <c r="G108" s="272" t="s">
        <v>12</v>
      </c>
      <c r="H108" s="272" t="s">
        <v>13</v>
      </c>
      <c r="I108" s="150" t="s">
        <v>135</v>
      </c>
      <c r="J108" s="150" t="s">
        <v>17</v>
      </c>
      <c r="K108" s="150" t="s">
        <v>18</v>
      </c>
      <c r="L108" s="150" t="s">
        <v>19</v>
      </c>
      <c r="M108" s="19" t="s">
        <v>21</v>
      </c>
      <c r="N108" s="18" t="s">
        <v>22</v>
      </c>
      <c r="O108" s="541"/>
      <c r="P108" s="19" t="s">
        <v>61</v>
      </c>
      <c r="Q108" s="270" t="s">
        <v>62</v>
      </c>
      <c r="R108" s="611"/>
      <c r="AY108" s="51"/>
      <c r="AZ108" s="51"/>
      <c r="BA108" s="51"/>
      <c r="BE108" s="15"/>
      <c r="BF108" s="2"/>
      <c r="BG108" s="2"/>
      <c r="BH108" s="4"/>
      <c r="BI108" s="4"/>
      <c r="BJ108" s="4"/>
    </row>
    <row r="109" spans="1:76" ht="15.75" customHeight="1" x14ac:dyDescent="0.15">
      <c r="A109" s="612" t="s">
        <v>136</v>
      </c>
      <c r="B109" s="616" t="s">
        <v>137</v>
      </c>
      <c r="C109" s="616"/>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3"/>
      <c r="B110" s="531" t="s">
        <v>138</v>
      </c>
      <c r="C110" s="533"/>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4"/>
      <c r="B111" s="532" t="s">
        <v>139</v>
      </c>
      <c r="C111" s="532"/>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5"/>
      <c r="B112" s="607" t="s">
        <v>140</v>
      </c>
      <c r="C112" s="617"/>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0" t="s">
        <v>141</v>
      </c>
      <c r="B113" s="605" t="s">
        <v>142</v>
      </c>
      <c r="C113" s="606"/>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5"/>
      <c r="B114" s="531" t="s">
        <v>143</v>
      </c>
      <c r="C114" s="533"/>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5"/>
      <c r="B115" s="607" t="s">
        <v>144</v>
      </c>
      <c r="C115" s="608"/>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5"/>
      <c r="B116" s="609"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5"/>
      <c r="B117" s="610"/>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5"/>
      <c r="B118" s="610"/>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5"/>
      <c r="B119" s="610"/>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5"/>
      <c r="B120" s="610"/>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1"/>
      <c r="B121" s="555"/>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0" t="s">
        <v>151</v>
      </c>
      <c r="B122" s="540"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5"/>
      <c r="B123" s="541"/>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5"/>
      <c r="B124" s="540"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1"/>
      <c r="B125" s="541"/>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4" t="s">
        <v>157</v>
      </c>
      <c r="B126" s="597" t="s">
        <v>145</v>
      </c>
      <c r="C126" s="598"/>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596"/>
      <c r="B127" s="540"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596"/>
      <c r="B128" s="541"/>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596"/>
      <c r="B129" s="540"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2"/>
      <c r="B130" s="541"/>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599" t="s">
        <v>158</v>
      </c>
      <c r="B131" s="602"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0"/>
      <c r="B132" s="603"/>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0"/>
      <c r="B133" s="604"/>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0"/>
      <c r="B134" s="599"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1"/>
      <c r="B135" s="601"/>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69" t="s">
        <v>167</v>
      </c>
      <c r="B137" s="570"/>
      <c r="C137" s="571"/>
      <c r="D137" s="554" t="s">
        <v>4</v>
      </c>
      <c r="E137" s="537" t="s">
        <v>5</v>
      </c>
      <c r="F137" s="538"/>
      <c r="G137" s="538"/>
      <c r="H137" s="539"/>
      <c r="BA137" s="51"/>
      <c r="BF137" s="15"/>
      <c r="BG137" s="15"/>
      <c r="BH137" s="2"/>
    </row>
    <row r="138" spans="1:62" ht="27.75" customHeight="1" x14ac:dyDescent="0.15">
      <c r="A138" s="572"/>
      <c r="B138" s="573"/>
      <c r="C138" s="574"/>
      <c r="D138" s="555"/>
      <c r="E138" s="269" t="s">
        <v>168</v>
      </c>
      <c r="F138" s="17" t="s">
        <v>169</v>
      </c>
      <c r="G138" s="17" t="s">
        <v>60</v>
      </c>
      <c r="H138" s="18" t="s">
        <v>170</v>
      </c>
      <c r="BA138" s="51"/>
      <c r="BF138" s="9"/>
      <c r="BG138" s="15"/>
      <c r="BH138" s="2"/>
    </row>
    <row r="139" spans="1:62" ht="13.5" customHeight="1" x14ac:dyDescent="0.15">
      <c r="A139" s="584" t="s">
        <v>171</v>
      </c>
      <c r="B139" s="585"/>
      <c r="C139" s="586"/>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87" t="s">
        <v>172</v>
      </c>
      <c r="B140" s="588"/>
      <c r="C140" s="589"/>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BA142" s="51"/>
      <c r="BG142" s="15"/>
      <c r="BH142" s="2"/>
    </row>
    <row r="143" spans="1:62"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271" t="s">
        <v>21</v>
      </c>
      <c r="O143" s="212" t="s">
        <v>22</v>
      </c>
      <c r="P143" s="581"/>
      <c r="BA143" s="51"/>
      <c r="BG143" s="15"/>
      <c r="BH143" s="2"/>
    </row>
    <row r="144" spans="1:62" ht="15" customHeight="1" x14ac:dyDescent="0.15">
      <c r="A144" s="582" t="s">
        <v>177</v>
      </c>
      <c r="B144" s="580" t="s">
        <v>178</v>
      </c>
      <c r="C144" s="580"/>
      <c r="D144" s="68">
        <f>+SUM(E144:M144)</f>
        <v>74</v>
      </c>
      <c r="E144" s="25">
        <v>14</v>
      </c>
      <c r="F144" s="23">
        <v>3</v>
      </c>
      <c r="G144" s="23">
        <v>6</v>
      </c>
      <c r="H144" s="23">
        <v>3</v>
      </c>
      <c r="I144" s="23">
        <v>15</v>
      </c>
      <c r="J144" s="23">
        <v>4</v>
      </c>
      <c r="K144" s="23">
        <v>23</v>
      </c>
      <c r="L144" s="23">
        <v>5</v>
      </c>
      <c r="M144" s="26">
        <v>1</v>
      </c>
      <c r="N144" s="28">
        <v>39</v>
      </c>
      <c r="O144" s="28">
        <v>35</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3"/>
      <c r="B145" s="567" t="s">
        <v>179</v>
      </c>
      <c r="C145" s="567"/>
      <c r="D145" s="70">
        <f>+SUM(E145:M145)</f>
        <v>689</v>
      </c>
      <c r="E145" s="36">
        <v>49</v>
      </c>
      <c r="F145" s="34">
        <v>21</v>
      </c>
      <c r="G145" s="34">
        <v>9</v>
      </c>
      <c r="H145" s="34">
        <v>19</v>
      </c>
      <c r="I145" s="34">
        <v>95</v>
      </c>
      <c r="J145" s="34">
        <v>109</v>
      </c>
      <c r="K145" s="34">
        <v>298</v>
      </c>
      <c r="L145" s="34">
        <v>53</v>
      </c>
      <c r="M145" s="37">
        <v>36</v>
      </c>
      <c r="N145" s="39">
        <v>231</v>
      </c>
      <c r="O145" s="39">
        <v>458</v>
      </c>
      <c r="P145" s="76">
        <v>6</v>
      </c>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0" t="s">
        <v>180</v>
      </c>
      <c r="B146" s="580" t="s">
        <v>181</v>
      </c>
      <c r="C146" s="580"/>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5"/>
      <c r="B147" s="567" t="s">
        <v>182</v>
      </c>
      <c r="C147" s="567"/>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5"/>
      <c r="B148" s="567" t="s">
        <v>183</v>
      </c>
      <c r="C148" s="567"/>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1"/>
      <c r="B149" s="568" t="s">
        <v>184</v>
      </c>
      <c r="C149" s="568"/>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0" t="s">
        <v>185</v>
      </c>
      <c r="B150" s="580" t="s">
        <v>181</v>
      </c>
      <c r="C150" s="580"/>
      <c r="D150" s="68">
        <f t="shared" si="56"/>
        <v>24</v>
      </c>
      <c r="E150" s="25">
        <v>4</v>
      </c>
      <c r="F150" s="23"/>
      <c r="G150" s="23">
        <v>1</v>
      </c>
      <c r="H150" s="23"/>
      <c r="I150" s="23"/>
      <c r="J150" s="23">
        <v>2</v>
      </c>
      <c r="K150" s="23">
        <v>11</v>
      </c>
      <c r="L150" s="23">
        <v>6</v>
      </c>
      <c r="M150" s="26"/>
      <c r="N150" s="28">
        <v>12</v>
      </c>
      <c r="O150" s="28">
        <v>12</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5"/>
      <c r="B151" s="567" t="s">
        <v>182</v>
      </c>
      <c r="C151" s="567"/>
      <c r="D151" s="70">
        <f t="shared" si="56"/>
        <v>41</v>
      </c>
      <c r="E151" s="36">
        <v>2</v>
      </c>
      <c r="F151" s="34">
        <v>1</v>
      </c>
      <c r="G151" s="34"/>
      <c r="H151" s="34"/>
      <c r="I151" s="34">
        <v>7</v>
      </c>
      <c r="J151" s="34">
        <v>9</v>
      </c>
      <c r="K151" s="34">
        <v>18</v>
      </c>
      <c r="L151" s="34">
        <v>4</v>
      </c>
      <c r="M151" s="37"/>
      <c r="N151" s="39">
        <v>21</v>
      </c>
      <c r="O151" s="39">
        <v>20</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5"/>
      <c r="B152" s="567" t="s">
        <v>183</v>
      </c>
      <c r="C152" s="567"/>
      <c r="D152" s="70">
        <f t="shared" si="56"/>
        <v>24</v>
      </c>
      <c r="E152" s="36">
        <v>4</v>
      </c>
      <c r="F152" s="34"/>
      <c r="G152" s="34">
        <v>1</v>
      </c>
      <c r="H152" s="34"/>
      <c r="I152" s="34"/>
      <c r="J152" s="34">
        <v>2</v>
      </c>
      <c r="K152" s="34">
        <v>11</v>
      </c>
      <c r="L152" s="34">
        <v>6</v>
      </c>
      <c r="M152" s="37"/>
      <c r="N152" s="39">
        <v>12</v>
      </c>
      <c r="O152" s="39">
        <v>12</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1"/>
      <c r="B153" s="568" t="s">
        <v>184</v>
      </c>
      <c r="C153" s="568"/>
      <c r="D153" s="159">
        <f t="shared" si="56"/>
        <v>14</v>
      </c>
      <c r="E153" s="44">
        <v>5</v>
      </c>
      <c r="F153" s="42"/>
      <c r="G153" s="42"/>
      <c r="H153" s="42"/>
      <c r="I153" s="42"/>
      <c r="J153" s="42">
        <v>4</v>
      </c>
      <c r="K153" s="42">
        <v>4</v>
      </c>
      <c r="L153" s="42">
        <v>1</v>
      </c>
      <c r="M153" s="45"/>
      <c r="N153" s="47">
        <v>8</v>
      </c>
      <c r="O153" s="47">
        <v>6</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0" t="s">
        <v>80</v>
      </c>
      <c r="B154" s="580" t="s">
        <v>181</v>
      </c>
      <c r="C154" s="580"/>
      <c r="D154" s="68">
        <f t="shared" si="56"/>
        <v>62</v>
      </c>
      <c r="E154" s="25"/>
      <c r="F154" s="23"/>
      <c r="G154" s="23"/>
      <c r="H154" s="23">
        <v>3</v>
      </c>
      <c r="I154" s="23">
        <v>11</v>
      </c>
      <c r="J154" s="23">
        <v>13</v>
      </c>
      <c r="K154" s="23">
        <v>28</v>
      </c>
      <c r="L154" s="23"/>
      <c r="M154" s="26">
        <v>7</v>
      </c>
      <c r="N154" s="28">
        <v>23</v>
      </c>
      <c r="O154" s="28">
        <v>39</v>
      </c>
      <c r="P154" s="69">
        <v>1</v>
      </c>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5"/>
      <c r="B155" s="567" t="s">
        <v>182</v>
      </c>
      <c r="C155" s="567"/>
      <c r="D155" s="70">
        <f t="shared" si="56"/>
        <v>115</v>
      </c>
      <c r="E155" s="36"/>
      <c r="F155" s="34"/>
      <c r="G155" s="34"/>
      <c r="H155" s="34">
        <v>12</v>
      </c>
      <c r="I155" s="34">
        <v>12</v>
      </c>
      <c r="J155" s="34">
        <v>23</v>
      </c>
      <c r="K155" s="34">
        <v>44</v>
      </c>
      <c r="L155" s="34">
        <v>1</v>
      </c>
      <c r="M155" s="37">
        <v>23</v>
      </c>
      <c r="N155" s="39">
        <v>24</v>
      </c>
      <c r="O155" s="39">
        <v>91</v>
      </c>
      <c r="P155" s="76">
        <v>2</v>
      </c>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5"/>
      <c r="B156" s="567" t="s">
        <v>183</v>
      </c>
      <c r="C156" s="567"/>
      <c r="D156" s="70">
        <f t="shared" si="56"/>
        <v>59</v>
      </c>
      <c r="E156" s="36"/>
      <c r="F156" s="34"/>
      <c r="G156" s="34"/>
      <c r="H156" s="34">
        <v>3</v>
      </c>
      <c r="I156" s="34">
        <v>8</v>
      </c>
      <c r="J156" s="34">
        <v>10</v>
      </c>
      <c r="K156" s="34">
        <v>30</v>
      </c>
      <c r="L156" s="34"/>
      <c r="M156" s="37">
        <v>8</v>
      </c>
      <c r="N156" s="39">
        <v>20</v>
      </c>
      <c r="O156" s="39">
        <v>39</v>
      </c>
      <c r="P156" s="76">
        <v>2</v>
      </c>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1"/>
      <c r="B157" s="568" t="s">
        <v>184</v>
      </c>
      <c r="C157" s="568"/>
      <c r="D157" s="159">
        <f t="shared" si="56"/>
        <v>53</v>
      </c>
      <c r="E157" s="44"/>
      <c r="F157" s="42"/>
      <c r="G157" s="42"/>
      <c r="H157" s="42">
        <v>6</v>
      </c>
      <c r="I157" s="42">
        <v>4</v>
      </c>
      <c r="J157" s="42">
        <v>11</v>
      </c>
      <c r="K157" s="42">
        <v>18</v>
      </c>
      <c r="L157" s="42">
        <v>1</v>
      </c>
      <c r="M157" s="45">
        <v>13</v>
      </c>
      <c r="N157" s="47">
        <v>11</v>
      </c>
      <c r="O157" s="47">
        <v>42</v>
      </c>
      <c r="P157" s="107">
        <v>1</v>
      </c>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0" t="s">
        <v>85</v>
      </c>
      <c r="B158" s="580" t="s">
        <v>181</v>
      </c>
      <c r="C158" s="580"/>
      <c r="D158" s="68">
        <f>+SUM(E158:J158)</f>
        <v>36</v>
      </c>
      <c r="E158" s="25">
        <v>11</v>
      </c>
      <c r="F158" s="23">
        <v>3</v>
      </c>
      <c r="G158" s="23">
        <v>6</v>
      </c>
      <c r="H158" s="23">
        <v>2</v>
      </c>
      <c r="I158" s="23">
        <v>12</v>
      </c>
      <c r="J158" s="23">
        <v>2</v>
      </c>
      <c r="K158" s="178"/>
      <c r="L158" s="178"/>
      <c r="M158" s="179"/>
      <c r="N158" s="28">
        <v>18</v>
      </c>
      <c r="O158" s="28">
        <v>18</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5"/>
      <c r="B159" s="567" t="s">
        <v>182</v>
      </c>
      <c r="C159" s="567"/>
      <c r="D159" s="70">
        <f>+SUM(E159:J159)</f>
        <v>116</v>
      </c>
      <c r="E159" s="36">
        <v>47</v>
      </c>
      <c r="F159" s="34">
        <v>20</v>
      </c>
      <c r="G159" s="34">
        <v>9</v>
      </c>
      <c r="H159" s="34">
        <v>2</v>
      </c>
      <c r="I159" s="34">
        <v>28</v>
      </c>
      <c r="J159" s="34">
        <v>10</v>
      </c>
      <c r="K159" s="56"/>
      <c r="L159" s="56"/>
      <c r="M159" s="147"/>
      <c r="N159" s="39">
        <v>65</v>
      </c>
      <c r="O159" s="39">
        <v>51</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5"/>
      <c r="B160" s="567" t="s">
        <v>183</v>
      </c>
      <c r="C160" s="567"/>
      <c r="D160" s="70">
        <f>+SUM(E160:J160)</f>
        <v>37</v>
      </c>
      <c r="E160" s="36">
        <v>12</v>
      </c>
      <c r="F160" s="34">
        <v>3</v>
      </c>
      <c r="G160" s="34">
        <v>6</v>
      </c>
      <c r="H160" s="34">
        <v>2</v>
      </c>
      <c r="I160" s="34">
        <v>12</v>
      </c>
      <c r="J160" s="34">
        <v>2</v>
      </c>
      <c r="K160" s="56"/>
      <c r="L160" s="56"/>
      <c r="M160" s="147"/>
      <c r="N160" s="39">
        <v>19</v>
      </c>
      <c r="O160" s="39">
        <v>18</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1"/>
      <c r="B161" s="568" t="s">
        <v>184</v>
      </c>
      <c r="C161" s="568"/>
      <c r="D161" s="159">
        <f>+SUM(E161:J161)</f>
        <v>34</v>
      </c>
      <c r="E161" s="44">
        <v>17</v>
      </c>
      <c r="F161" s="42">
        <v>2</v>
      </c>
      <c r="G161" s="42">
        <v>2</v>
      </c>
      <c r="H161" s="42">
        <v>1</v>
      </c>
      <c r="I161" s="42">
        <v>11</v>
      </c>
      <c r="J161" s="42">
        <v>1</v>
      </c>
      <c r="K161" s="184"/>
      <c r="L161" s="184"/>
      <c r="M161" s="186"/>
      <c r="N161" s="47">
        <v>23</v>
      </c>
      <c r="O161" s="47">
        <v>11</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0" t="s">
        <v>186</v>
      </c>
      <c r="B162" s="576" t="s">
        <v>181</v>
      </c>
      <c r="C162" s="576"/>
      <c r="D162" s="158">
        <f t="shared" si="56"/>
        <v>35</v>
      </c>
      <c r="E162" s="71">
        <v>2</v>
      </c>
      <c r="F162" s="72"/>
      <c r="G162" s="72"/>
      <c r="H162" s="72">
        <v>1</v>
      </c>
      <c r="I162" s="72">
        <v>3</v>
      </c>
      <c r="J162" s="72">
        <v>3</v>
      </c>
      <c r="K162" s="72">
        <v>24</v>
      </c>
      <c r="L162" s="72">
        <v>2</v>
      </c>
      <c r="M162" s="140"/>
      <c r="N162" s="74">
        <v>11</v>
      </c>
      <c r="O162" s="74">
        <v>24</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5"/>
      <c r="B163" s="567" t="s">
        <v>182</v>
      </c>
      <c r="C163" s="567"/>
      <c r="D163" s="70">
        <f t="shared" si="56"/>
        <v>94</v>
      </c>
      <c r="E163" s="36"/>
      <c r="F163" s="34"/>
      <c r="G163" s="34"/>
      <c r="H163" s="34"/>
      <c r="I163" s="34"/>
      <c r="J163" s="34">
        <v>2</v>
      </c>
      <c r="K163" s="34">
        <v>84</v>
      </c>
      <c r="L163" s="34">
        <v>8</v>
      </c>
      <c r="M163" s="37"/>
      <c r="N163" s="39">
        <v>29</v>
      </c>
      <c r="O163" s="39">
        <v>65</v>
      </c>
      <c r="P163" s="76"/>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5"/>
      <c r="B164" s="567" t="s">
        <v>183</v>
      </c>
      <c r="C164" s="567"/>
      <c r="D164" s="70">
        <f t="shared" si="56"/>
        <v>33</v>
      </c>
      <c r="E164" s="36"/>
      <c r="F164" s="34"/>
      <c r="G164" s="34"/>
      <c r="H164" s="34">
        <v>1</v>
      </c>
      <c r="I164" s="34">
        <v>1</v>
      </c>
      <c r="J164" s="34">
        <v>3</v>
      </c>
      <c r="K164" s="34">
        <v>26</v>
      </c>
      <c r="L164" s="34">
        <v>2</v>
      </c>
      <c r="M164" s="37"/>
      <c r="N164" s="39">
        <v>11</v>
      </c>
      <c r="O164" s="39">
        <v>22</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1"/>
      <c r="B165" s="579" t="s">
        <v>184</v>
      </c>
      <c r="C165" s="579"/>
      <c r="D165" s="219">
        <f t="shared" si="56"/>
        <v>22</v>
      </c>
      <c r="E165" s="94"/>
      <c r="F165" s="96"/>
      <c r="G165" s="96"/>
      <c r="H165" s="96"/>
      <c r="I165" s="96">
        <v>1</v>
      </c>
      <c r="J165" s="96">
        <v>3</v>
      </c>
      <c r="K165" s="96">
        <v>14</v>
      </c>
      <c r="L165" s="96">
        <v>4</v>
      </c>
      <c r="M165" s="97"/>
      <c r="N165" s="61">
        <v>6</v>
      </c>
      <c r="O165" s="61">
        <v>16</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0" t="s">
        <v>187</v>
      </c>
      <c r="B166" s="580" t="s">
        <v>181</v>
      </c>
      <c r="C166" s="580"/>
      <c r="D166" s="68">
        <f>+SUM(E166:K166)</f>
        <v>2</v>
      </c>
      <c r="E166" s="25"/>
      <c r="F166" s="23"/>
      <c r="G166" s="23"/>
      <c r="H166" s="23"/>
      <c r="I166" s="23"/>
      <c r="J166" s="23">
        <v>2</v>
      </c>
      <c r="K166" s="23"/>
      <c r="L166" s="178"/>
      <c r="M166" s="179"/>
      <c r="N166" s="28">
        <v>2</v>
      </c>
      <c r="O166" s="28"/>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5"/>
      <c r="B167" s="567" t="s">
        <v>182</v>
      </c>
      <c r="C167" s="567"/>
      <c r="D167" s="70">
        <f>+SUM(E167:K167)</f>
        <v>116</v>
      </c>
      <c r="E167" s="36"/>
      <c r="F167" s="34"/>
      <c r="G167" s="34"/>
      <c r="H167" s="34">
        <v>5</v>
      </c>
      <c r="I167" s="34">
        <v>46</v>
      </c>
      <c r="J167" s="34">
        <v>59</v>
      </c>
      <c r="K167" s="34">
        <v>6</v>
      </c>
      <c r="L167" s="56"/>
      <c r="M167" s="147"/>
      <c r="N167" s="39">
        <v>53</v>
      </c>
      <c r="O167" s="39">
        <v>63</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5"/>
      <c r="B168" s="567" t="s">
        <v>183</v>
      </c>
      <c r="C168" s="567"/>
      <c r="D168" s="70">
        <f>+SUM(E168:K168)</f>
        <v>1</v>
      </c>
      <c r="E168" s="36"/>
      <c r="F168" s="34"/>
      <c r="G168" s="34"/>
      <c r="H168" s="34"/>
      <c r="I168" s="34"/>
      <c r="J168" s="34">
        <v>1</v>
      </c>
      <c r="K168" s="34"/>
      <c r="L168" s="56"/>
      <c r="M168" s="147"/>
      <c r="N168" s="39">
        <v>1</v>
      </c>
      <c r="O168" s="39"/>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1"/>
      <c r="B169" s="568" t="s">
        <v>184</v>
      </c>
      <c r="C169" s="568"/>
      <c r="D169" s="159">
        <f>+SUM(E169:K169)</f>
        <v>0</v>
      </c>
      <c r="E169" s="44"/>
      <c r="F169" s="42"/>
      <c r="G169" s="42"/>
      <c r="H169" s="42"/>
      <c r="I169" s="42"/>
      <c r="J169" s="42"/>
      <c r="K169" s="42"/>
      <c r="L169" s="184"/>
      <c r="M169" s="186"/>
      <c r="N169" s="47"/>
      <c r="O169" s="47"/>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0" t="s">
        <v>87</v>
      </c>
      <c r="B170" s="576" t="s">
        <v>181</v>
      </c>
      <c r="C170" s="576"/>
      <c r="D170" s="158">
        <f t="shared" si="56"/>
        <v>39</v>
      </c>
      <c r="E170" s="71">
        <v>1</v>
      </c>
      <c r="F170" s="72"/>
      <c r="G170" s="72"/>
      <c r="H170" s="72">
        <v>1</v>
      </c>
      <c r="I170" s="72">
        <v>2</v>
      </c>
      <c r="J170" s="72">
        <v>2</v>
      </c>
      <c r="K170" s="72">
        <v>32</v>
      </c>
      <c r="L170" s="72">
        <v>1</v>
      </c>
      <c r="M170" s="140"/>
      <c r="N170" s="74">
        <v>6</v>
      </c>
      <c r="O170" s="74">
        <v>33</v>
      </c>
      <c r="P170" s="75">
        <v>1</v>
      </c>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5"/>
      <c r="B171" s="567" t="s">
        <v>182</v>
      </c>
      <c r="C171" s="567"/>
      <c r="D171" s="70">
        <f t="shared" si="56"/>
        <v>141</v>
      </c>
      <c r="E171" s="36"/>
      <c r="F171" s="34"/>
      <c r="G171" s="34"/>
      <c r="H171" s="34"/>
      <c r="I171" s="34">
        <v>2</v>
      </c>
      <c r="J171" s="34">
        <v>6</v>
      </c>
      <c r="K171" s="34">
        <v>112</v>
      </c>
      <c r="L171" s="34">
        <v>15</v>
      </c>
      <c r="M171" s="37">
        <v>6</v>
      </c>
      <c r="N171" s="39">
        <v>20</v>
      </c>
      <c r="O171" s="39">
        <v>121</v>
      </c>
      <c r="P171" s="76">
        <v>4</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5"/>
      <c r="B172" s="567" t="s">
        <v>183</v>
      </c>
      <c r="C172" s="567"/>
      <c r="D172" s="70">
        <f t="shared" si="56"/>
        <v>52</v>
      </c>
      <c r="E172" s="36">
        <v>1</v>
      </c>
      <c r="F172" s="34"/>
      <c r="G172" s="34"/>
      <c r="H172" s="34">
        <v>1</v>
      </c>
      <c r="I172" s="34">
        <v>2</v>
      </c>
      <c r="J172" s="34">
        <v>3</v>
      </c>
      <c r="K172" s="34">
        <v>43</v>
      </c>
      <c r="L172" s="34">
        <v>2</v>
      </c>
      <c r="M172" s="37"/>
      <c r="N172" s="39">
        <v>8</v>
      </c>
      <c r="O172" s="39">
        <v>44</v>
      </c>
      <c r="P172" s="76">
        <v>1</v>
      </c>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1"/>
      <c r="B173" s="579" t="s">
        <v>184</v>
      </c>
      <c r="C173" s="579"/>
      <c r="D173" s="219">
        <f t="shared" si="56"/>
        <v>28</v>
      </c>
      <c r="E173" s="94"/>
      <c r="F173" s="96"/>
      <c r="G173" s="96"/>
      <c r="H173" s="96"/>
      <c r="I173" s="96">
        <v>1</v>
      </c>
      <c r="J173" s="96">
        <v>1</v>
      </c>
      <c r="K173" s="96">
        <v>22</v>
      </c>
      <c r="L173" s="96">
        <v>3</v>
      </c>
      <c r="M173" s="97">
        <v>1</v>
      </c>
      <c r="N173" s="61">
        <v>6</v>
      </c>
      <c r="O173" s="61">
        <v>22</v>
      </c>
      <c r="P173" s="117"/>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0" t="s">
        <v>188</v>
      </c>
      <c r="B174" s="580" t="s">
        <v>181</v>
      </c>
      <c r="C174" s="580"/>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5"/>
      <c r="B175" s="567" t="s">
        <v>182</v>
      </c>
      <c r="C175" s="567"/>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5"/>
      <c r="B176" s="567" t="s">
        <v>183</v>
      </c>
      <c r="C176" s="567"/>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1"/>
      <c r="B177" s="568" t="s">
        <v>184</v>
      </c>
      <c r="C177" s="568"/>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0" t="s">
        <v>189</v>
      </c>
      <c r="B178" s="576" t="s">
        <v>181</v>
      </c>
      <c r="C178" s="576"/>
      <c r="D178" s="158">
        <f t="shared" si="57"/>
        <v>23</v>
      </c>
      <c r="E178" s="222"/>
      <c r="F178" s="223"/>
      <c r="G178" s="223"/>
      <c r="H178" s="72"/>
      <c r="I178" s="72"/>
      <c r="J178" s="72"/>
      <c r="K178" s="72">
        <v>4</v>
      </c>
      <c r="L178" s="72">
        <v>7</v>
      </c>
      <c r="M178" s="140">
        <v>12</v>
      </c>
      <c r="N178" s="74">
        <v>3</v>
      </c>
      <c r="O178" s="74">
        <v>20</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5"/>
      <c r="B179" s="567" t="s">
        <v>182</v>
      </c>
      <c r="C179" s="567"/>
      <c r="D179" s="70">
        <f t="shared" si="57"/>
        <v>66</v>
      </c>
      <c r="E179" s="54"/>
      <c r="F179" s="56"/>
      <c r="G179" s="56"/>
      <c r="H179" s="34"/>
      <c r="I179" s="34"/>
      <c r="J179" s="34"/>
      <c r="K179" s="34">
        <v>34</v>
      </c>
      <c r="L179" s="34">
        <v>25</v>
      </c>
      <c r="M179" s="37">
        <v>7</v>
      </c>
      <c r="N179" s="39">
        <v>19</v>
      </c>
      <c r="O179" s="39">
        <v>47</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5"/>
      <c r="B180" s="567" t="s">
        <v>183</v>
      </c>
      <c r="C180" s="567"/>
      <c r="D180" s="70">
        <f t="shared" si="57"/>
        <v>23</v>
      </c>
      <c r="E180" s="54"/>
      <c r="F180" s="56"/>
      <c r="G180" s="56"/>
      <c r="H180" s="34"/>
      <c r="I180" s="34"/>
      <c r="J180" s="34"/>
      <c r="K180" s="34">
        <v>4</v>
      </c>
      <c r="L180" s="34">
        <v>7</v>
      </c>
      <c r="M180" s="37">
        <v>12</v>
      </c>
      <c r="N180" s="39">
        <v>3</v>
      </c>
      <c r="O180" s="39">
        <v>20</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1"/>
      <c r="B181" s="568" t="s">
        <v>184</v>
      </c>
      <c r="C181" s="568"/>
      <c r="D181" s="159">
        <f t="shared" si="57"/>
        <v>18</v>
      </c>
      <c r="E181" s="183"/>
      <c r="F181" s="184"/>
      <c r="G181" s="184"/>
      <c r="H181" s="42"/>
      <c r="I181" s="42"/>
      <c r="J181" s="42"/>
      <c r="K181" s="42">
        <v>4</v>
      </c>
      <c r="L181" s="42">
        <v>6</v>
      </c>
      <c r="M181" s="45">
        <v>8</v>
      </c>
      <c r="N181" s="47">
        <v>4</v>
      </c>
      <c r="O181" s="47">
        <v>14</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0" t="s">
        <v>190</v>
      </c>
      <c r="B182" s="576" t="s">
        <v>181</v>
      </c>
      <c r="C182" s="576"/>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5"/>
      <c r="B183" s="567" t="s">
        <v>182</v>
      </c>
      <c r="C183" s="567"/>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5"/>
      <c r="B184" s="567" t="s">
        <v>183</v>
      </c>
      <c r="C184" s="567"/>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1"/>
      <c r="B185" s="568" t="s">
        <v>184</v>
      </c>
      <c r="C185" s="568"/>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0" t="s">
        <v>191</v>
      </c>
      <c r="B186" s="576" t="s">
        <v>181</v>
      </c>
      <c r="C186" s="576"/>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5"/>
      <c r="B187" s="567" t="s">
        <v>182</v>
      </c>
      <c r="C187" s="567"/>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5"/>
      <c r="B188" s="567" t="s">
        <v>183</v>
      </c>
      <c r="C188" s="567"/>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1"/>
      <c r="B189" s="568" t="s">
        <v>184</v>
      </c>
      <c r="C189" s="568"/>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0" t="s">
        <v>192</v>
      </c>
      <c r="B190" s="576" t="s">
        <v>181</v>
      </c>
      <c r="C190" s="576"/>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5"/>
      <c r="B191" s="567" t="s">
        <v>182</v>
      </c>
      <c r="C191" s="567"/>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5"/>
      <c r="B192" s="567" t="s">
        <v>183</v>
      </c>
      <c r="C192" s="567"/>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1"/>
      <c r="B193" s="568" t="s">
        <v>184</v>
      </c>
      <c r="C193" s="568"/>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77" t="s">
        <v>193</v>
      </c>
      <c r="B194" s="576" t="s">
        <v>181</v>
      </c>
      <c r="C194" s="576"/>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78"/>
      <c r="B195" s="567" t="s">
        <v>182</v>
      </c>
      <c r="C195" s="567"/>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78"/>
      <c r="B196" s="567" t="s">
        <v>183</v>
      </c>
      <c r="C196" s="567"/>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78"/>
      <c r="B197" s="579" t="s">
        <v>184</v>
      </c>
      <c r="C197" s="579"/>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3" t="s">
        <v>4</v>
      </c>
      <c r="B198" s="566" t="s">
        <v>181</v>
      </c>
      <c r="C198" s="566"/>
      <c r="D198" s="224">
        <f t="shared" si="56"/>
        <v>221</v>
      </c>
      <c r="E198" s="225">
        <f t="shared" ref="E198:G201" si="58">+E146+E150+E154+E158+E162+E166+E170+E182+E186+E190+E194</f>
        <v>18</v>
      </c>
      <c r="F198" s="226">
        <f t="shared" si="58"/>
        <v>3</v>
      </c>
      <c r="G198" s="226">
        <f t="shared" si="58"/>
        <v>7</v>
      </c>
      <c r="H198" s="226">
        <f t="shared" ref="H198:J201" si="59">+H146+H150+H154+H158+H162+H166+H170+H174+H182+H186+H190+H194+H178</f>
        <v>7</v>
      </c>
      <c r="I198" s="226">
        <f t="shared" si="59"/>
        <v>28</v>
      </c>
      <c r="J198" s="226">
        <f t="shared" si="59"/>
        <v>24</v>
      </c>
      <c r="K198" s="226">
        <f>+K146+K150+K154+K162+K166+K170+K174+K182+K186+K190+K194+K178</f>
        <v>99</v>
      </c>
      <c r="L198" s="226">
        <f t="shared" ref="L198:M201" si="60">+L146+L150+L154+L162+L170+L174+L182+L186+L190+L194+L178</f>
        <v>16</v>
      </c>
      <c r="M198" s="227">
        <f t="shared" si="60"/>
        <v>19</v>
      </c>
      <c r="N198" s="224">
        <f t="shared" ref="N198:O201" si="61">+N146+N150+N154+N158+N162+N166+N170+N174+N182+N186+N190+N194+N178</f>
        <v>75</v>
      </c>
      <c r="O198" s="224">
        <f t="shared" si="61"/>
        <v>146</v>
      </c>
      <c r="P198" s="224">
        <f>+P146+P150+P154+P162+P170+P174+P182+P186+P190+P194+P178</f>
        <v>2</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4"/>
      <c r="B199" s="567" t="s">
        <v>182</v>
      </c>
      <c r="C199" s="567"/>
      <c r="D199" s="70">
        <f t="shared" si="56"/>
        <v>689</v>
      </c>
      <c r="E199" s="228">
        <f t="shared" si="58"/>
        <v>49</v>
      </c>
      <c r="F199" s="229">
        <f t="shared" si="58"/>
        <v>21</v>
      </c>
      <c r="G199" s="229">
        <f t="shared" si="58"/>
        <v>9</v>
      </c>
      <c r="H199" s="229">
        <f t="shared" si="59"/>
        <v>19</v>
      </c>
      <c r="I199" s="229">
        <f t="shared" si="59"/>
        <v>95</v>
      </c>
      <c r="J199" s="229">
        <f t="shared" si="59"/>
        <v>109</v>
      </c>
      <c r="K199" s="229">
        <f>+K147+K151+K155+K163+K167+K171+K175+K183+K187+K191+K195+K179</f>
        <v>298</v>
      </c>
      <c r="L199" s="229">
        <f t="shared" si="60"/>
        <v>53</v>
      </c>
      <c r="M199" s="230">
        <f t="shared" si="60"/>
        <v>36</v>
      </c>
      <c r="N199" s="70">
        <f t="shared" si="61"/>
        <v>231</v>
      </c>
      <c r="O199" s="70">
        <f t="shared" si="61"/>
        <v>458</v>
      </c>
      <c r="P199" s="70">
        <f>+P147+P151+P155+P163+P171+P175+P183+P187+P191+P195+P179</f>
        <v>6</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4"/>
      <c r="B200" s="567" t="s">
        <v>183</v>
      </c>
      <c r="C200" s="567"/>
      <c r="D200" s="70">
        <f t="shared" si="56"/>
        <v>229</v>
      </c>
      <c r="E200" s="228">
        <f t="shared" si="58"/>
        <v>17</v>
      </c>
      <c r="F200" s="229">
        <f t="shared" si="58"/>
        <v>3</v>
      </c>
      <c r="G200" s="229">
        <f t="shared" si="58"/>
        <v>7</v>
      </c>
      <c r="H200" s="229">
        <f t="shared" si="59"/>
        <v>7</v>
      </c>
      <c r="I200" s="229">
        <f t="shared" si="59"/>
        <v>23</v>
      </c>
      <c r="J200" s="229">
        <f t="shared" si="59"/>
        <v>21</v>
      </c>
      <c r="K200" s="229">
        <f>+K148+K152+K156+K164+K168+K172+K176+K184+K188+K192+K196+K180</f>
        <v>114</v>
      </c>
      <c r="L200" s="229">
        <f t="shared" si="60"/>
        <v>17</v>
      </c>
      <c r="M200" s="230">
        <f t="shared" si="60"/>
        <v>20</v>
      </c>
      <c r="N200" s="70">
        <f t="shared" si="61"/>
        <v>74</v>
      </c>
      <c r="O200" s="70">
        <f t="shared" si="61"/>
        <v>155</v>
      </c>
      <c r="P200" s="70">
        <f>+P148+P152+P156+P164+P172+P176+P184+P188+P192+P196+P180</f>
        <v>3</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5"/>
      <c r="B201" s="568" t="s">
        <v>184</v>
      </c>
      <c r="C201" s="568"/>
      <c r="D201" s="159">
        <f t="shared" si="56"/>
        <v>169</v>
      </c>
      <c r="E201" s="231">
        <f t="shared" si="58"/>
        <v>22</v>
      </c>
      <c r="F201" s="232">
        <f t="shared" si="58"/>
        <v>2</v>
      </c>
      <c r="G201" s="232">
        <f t="shared" si="58"/>
        <v>2</v>
      </c>
      <c r="H201" s="232">
        <f t="shared" si="59"/>
        <v>7</v>
      </c>
      <c r="I201" s="232">
        <f t="shared" si="59"/>
        <v>17</v>
      </c>
      <c r="J201" s="232">
        <f t="shared" si="59"/>
        <v>20</v>
      </c>
      <c r="K201" s="232">
        <f>+K149+K153+K157+K165+K169+K173+K177+K185+K189+K193+K197+K181</f>
        <v>62</v>
      </c>
      <c r="L201" s="232">
        <f t="shared" si="60"/>
        <v>15</v>
      </c>
      <c r="M201" s="233">
        <f t="shared" si="60"/>
        <v>22</v>
      </c>
      <c r="N201" s="159">
        <f t="shared" si="61"/>
        <v>58</v>
      </c>
      <c r="O201" s="159">
        <f t="shared" si="61"/>
        <v>111</v>
      </c>
      <c r="P201" s="159">
        <f>+P149+P153+P157+P165+P173+P177+P185+P189+P193+P197+P181</f>
        <v>1</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69" t="s">
        <v>29</v>
      </c>
      <c r="B203" s="570"/>
      <c r="C203" s="571"/>
      <c r="D203" s="554" t="s">
        <v>4</v>
      </c>
      <c r="E203" s="537" t="s">
        <v>5</v>
      </c>
      <c r="F203" s="538"/>
      <c r="G203" s="538"/>
      <c r="H203" s="538"/>
      <c r="I203" s="538"/>
      <c r="J203" s="538"/>
      <c r="K203" s="538"/>
      <c r="L203" s="538"/>
      <c r="M203" s="539"/>
      <c r="N203" s="540" t="s">
        <v>7</v>
      </c>
      <c r="BA203" s="220"/>
      <c r="BB203" s="220"/>
      <c r="BC203" s="220"/>
      <c r="BD203" s="220"/>
      <c r="BE203" s="220"/>
      <c r="BF203" s="220"/>
      <c r="BG203" s="220"/>
      <c r="BH203" s="2"/>
    </row>
    <row r="204" spans="1:60" ht="48" customHeight="1" x14ac:dyDescent="0.15">
      <c r="A204" s="572"/>
      <c r="B204" s="573"/>
      <c r="C204" s="574"/>
      <c r="D204" s="562"/>
      <c r="E204" s="269" t="s">
        <v>168</v>
      </c>
      <c r="F204" s="17" t="s">
        <v>14</v>
      </c>
      <c r="G204" s="17" t="s">
        <v>175</v>
      </c>
      <c r="H204" s="17" t="s">
        <v>59</v>
      </c>
      <c r="I204" s="17" t="s">
        <v>176</v>
      </c>
      <c r="J204" s="17" t="s">
        <v>195</v>
      </c>
      <c r="K204" s="17" t="s">
        <v>18</v>
      </c>
      <c r="L204" s="17" t="s">
        <v>19</v>
      </c>
      <c r="M204" s="18" t="s">
        <v>20</v>
      </c>
      <c r="N204" s="541"/>
      <c r="BA204" s="220"/>
      <c r="BB204" s="220"/>
      <c r="BC204" s="220"/>
      <c r="BD204" s="220"/>
      <c r="BE204" s="220"/>
      <c r="BF204" s="220"/>
      <c r="BG204" s="220"/>
      <c r="BH204" s="2"/>
    </row>
    <row r="205" spans="1:60" ht="15.75" customHeight="1" x14ac:dyDescent="0.15">
      <c r="A205" s="542" t="s">
        <v>196</v>
      </c>
      <c r="B205" s="543"/>
      <c r="C205" s="544"/>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4" t="s">
        <v>197</v>
      </c>
      <c r="B206" s="535"/>
      <c r="C206" s="536"/>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4" t="s">
        <v>198</v>
      </c>
      <c r="B207" s="535"/>
      <c r="C207" s="536"/>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4" t="s">
        <v>199</v>
      </c>
      <c r="B208" s="535"/>
      <c r="C208" s="536"/>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56" t="s">
        <v>200</v>
      </c>
      <c r="B209" s="557"/>
      <c r="C209" s="558"/>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59" t="s">
        <v>201</v>
      </c>
      <c r="B210" s="560"/>
      <c r="C210" s="561"/>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48" t="s">
        <v>213</v>
      </c>
      <c r="B221" s="549"/>
      <c r="C221" s="550"/>
      <c r="D221" s="554" t="s">
        <v>4</v>
      </c>
      <c r="E221" s="537" t="s">
        <v>5</v>
      </c>
      <c r="F221" s="538"/>
      <c r="G221" s="538"/>
      <c r="H221" s="538"/>
      <c r="I221" s="538"/>
      <c r="J221" s="538"/>
      <c r="K221" s="538"/>
      <c r="L221" s="538"/>
      <c r="M221" s="539"/>
      <c r="N221" s="554" t="s">
        <v>31</v>
      </c>
      <c r="O221" s="540" t="s">
        <v>7</v>
      </c>
      <c r="P221" s="540"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1"/>
      <c r="B222" s="552"/>
      <c r="C222" s="553"/>
      <c r="D222" s="555"/>
      <c r="E222" s="19" t="s">
        <v>101</v>
      </c>
      <c r="F222" s="17" t="s">
        <v>102</v>
      </c>
      <c r="G222" s="17" t="s">
        <v>103</v>
      </c>
      <c r="H222" s="17" t="s">
        <v>15</v>
      </c>
      <c r="I222" s="17" t="s">
        <v>16</v>
      </c>
      <c r="J222" s="17" t="s">
        <v>17</v>
      </c>
      <c r="K222" s="17" t="s">
        <v>18</v>
      </c>
      <c r="L222" s="17" t="s">
        <v>19</v>
      </c>
      <c r="M222" s="18" t="s">
        <v>20</v>
      </c>
      <c r="N222" s="555"/>
      <c r="O222" s="541"/>
      <c r="P222" s="541"/>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2" t="s">
        <v>214</v>
      </c>
      <c r="B223" s="543"/>
      <c r="C223" s="544"/>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4" t="s">
        <v>215</v>
      </c>
      <c r="B224" s="535"/>
      <c r="C224" s="536"/>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1" t="s">
        <v>216</v>
      </c>
      <c r="B225" s="532"/>
      <c r="C225" s="533"/>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1" t="s">
        <v>217</v>
      </c>
      <c r="B226" s="532"/>
      <c r="C226" s="533"/>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1" t="s">
        <v>218</v>
      </c>
      <c r="B227" s="532"/>
      <c r="C227" s="533"/>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4" t="s">
        <v>219</v>
      </c>
      <c r="B228" s="535"/>
      <c r="C228" s="536"/>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37" t="s">
        <v>132</v>
      </c>
      <c r="B229" s="538"/>
      <c r="C229" s="539"/>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25755</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tabSelected="1" workbookViewId="0">
      <selection activeCell="A8" sqref="A8:C9"/>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",[12]NOMBRE!B2," - ","( ",[12]NOMBRE!C2,[12]NOMBRE!D2,[12]NOMBRE!E2,[12]NOMBRE!F2,[12]NOMBRE!G2," )")</f>
        <v>COMUNA: Linares - ( 07401 )</v>
      </c>
      <c r="BB2" s="5"/>
      <c r="BC2" s="5"/>
      <c r="BD2" s="5"/>
      <c r="BE2" s="5"/>
      <c r="BF2" s="5"/>
      <c r="BG2" s="5"/>
      <c r="BH2" s="5"/>
    </row>
    <row r="3" spans="1:61" ht="12.75" customHeight="1" x14ac:dyDescent="0.15">
      <c r="A3" s="1" t="str">
        <f>CONCATENATE("ESTABLECIMIENTO/ESTRATEGIA: ",[12]NOMBRE!B3," - ","( ",[12]NOMBRE!C3,[12]NOMBRE!D3,[12]NOMBRE!E3,[12]NOMBRE!F3,[12]NOMBRE!G3,[12]NOMBRE!H3," )")</f>
        <v>ESTABLECIMIENTO/ESTRATEGIA: Hospital Presidente Carlos Ibáñez del Campo - ( 116108 )</v>
      </c>
      <c r="BB3" s="5"/>
      <c r="BC3" s="5"/>
      <c r="BD3" s="5"/>
      <c r="BE3" s="5"/>
      <c r="BF3" s="5"/>
      <c r="BG3" s="5"/>
      <c r="BH3" s="5"/>
    </row>
    <row r="4" spans="1:61" ht="12.75" customHeight="1" x14ac:dyDescent="0.15">
      <c r="A4" s="1" t="str">
        <f>CONCATENATE("MES: ",[12]NOMBRE!B6," - ","( ",[12]NOMBRE!C6,[12]NOMBRE!D6," )")</f>
        <v>MES: NOVIEMBRE - ( 11 )</v>
      </c>
      <c r="BB4" s="5"/>
      <c r="BC4" s="5"/>
      <c r="BD4" s="5"/>
      <c r="BE4" s="5"/>
      <c r="BF4" s="5"/>
      <c r="BG4" s="5"/>
      <c r="BH4" s="5"/>
    </row>
    <row r="5" spans="1:61" ht="12.75" customHeight="1" x14ac:dyDescent="0.15">
      <c r="A5" s="7" t="str">
        <f>CONCATENATE("AÑO: ",[12]NOMBRE!B7)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4" t="s">
        <v>1</v>
      </c>
      <c r="B6" s="674"/>
      <c r="C6" s="674"/>
      <c r="D6" s="674"/>
      <c r="E6" s="674"/>
      <c r="F6" s="674"/>
      <c r="G6" s="674"/>
      <c r="H6" s="674"/>
      <c r="I6" s="674"/>
      <c r="J6" s="674"/>
      <c r="K6" s="674"/>
      <c r="L6" s="674"/>
      <c r="M6" s="674"/>
      <c r="N6" s="674"/>
      <c r="O6" s="674"/>
      <c r="P6" s="674"/>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BB8" s="15"/>
      <c r="BC8" s="15"/>
      <c r="BD8" s="15"/>
      <c r="BE8" s="15"/>
      <c r="BF8" s="15"/>
      <c r="BG8" s="15"/>
      <c r="BH8" s="15"/>
    </row>
    <row r="9" spans="1:61" ht="22.5" x14ac:dyDescent="0.15">
      <c r="A9" s="572"/>
      <c r="B9" s="573"/>
      <c r="C9" s="574"/>
      <c r="D9" s="555"/>
      <c r="E9" s="527" t="s">
        <v>10</v>
      </c>
      <c r="F9" s="17" t="s">
        <v>11</v>
      </c>
      <c r="G9" s="17" t="s">
        <v>12</v>
      </c>
      <c r="H9" s="17" t="s">
        <v>13</v>
      </c>
      <c r="I9" s="17" t="s">
        <v>14</v>
      </c>
      <c r="J9" s="17" t="s">
        <v>15</v>
      </c>
      <c r="K9" s="17" t="s">
        <v>16</v>
      </c>
      <c r="L9" s="17" t="s">
        <v>17</v>
      </c>
      <c r="M9" s="17" t="s">
        <v>18</v>
      </c>
      <c r="N9" s="17" t="s">
        <v>19</v>
      </c>
      <c r="O9" s="18" t="s">
        <v>20</v>
      </c>
      <c r="P9" s="19" t="s">
        <v>21</v>
      </c>
      <c r="Q9" s="528" t="s">
        <v>22</v>
      </c>
      <c r="R9" s="611"/>
      <c r="S9" s="654"/>
      <c r="T9" s="654"/>
      <c r="BB9" s="15"/>
      <c r="BC9" s="15"/>
      <c r="BD9" s="15"/>
      <c r="BE9" s="15"/>
      <c r="BF9" s="15"/>
      <c r="BG9" s="15"/>
      <c r="BH9" s="15"/>
    </row>
    <row r="10" spans="1:61" ht="15.75" customHeight="1" x14ac:dyDescent="0.15">
      <c r="A10" s="542" t="s">
        <v>23</v>
      </c>
      <c r="B10" s="543"/>
      <c r="C10" s="543"/>
      <c r="D10" s="21">
        <f>SUM(E10:O10)</f>
        <v>777</v>
      </c>
      <c r="E10" s="22">
        <v>7</v>
      </c>
      <c r="F10" s="22">
        <v>23</v>
      </c>
      <c r="G10" s="22">
        <v>36</v>
      </c>
      <c r="H10" s="23">
        <v>23</v>
      </c>
      <c r="I10" s="23">
        <v>30</v>
      </c>
      <c r="J10" s="23">
        <v>14</v>
      </c>
      <c r="K10" s="23">
        <f>102+17</f>
        <v>119</v>
      </c>
      <c r="L10" s="23">
        <v>104</v>
      </c>
      <c r="M10" s="23">
        <v>338</v>
      </c>
      <c r="N10" s="24">
        <v>51</v>
      </c>
      <c r="O10" s="24">
        <v>32</v>
      </c>
      <c r="P10" s="25">
        <v>290</v>
      </c>
      <c r="Q10" s="26">
        <v>487</v>
      </c>
      <c r="R10" s="27">
        <v>13</v>
      </c>
      <c r="S10" s="28"/>
      <c r="T10" s="28"/>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4" t="s">
        <v>24</v>
      </c>
      <c r="B11" s="535"/>
      <c r="C11" s="535"/>
      <c r="D11" s="32">
        <f>SUM(E11:O11)</f>
        <v>220</v>
      </c>
      <c r="E11" s="33">
        <v>7</v>
      </c>
      <c r="F11" s="33">
        <v>6</v>
      </c>
      <c r="G11" s="33">
        <v>6</v>
      </c>
      <c r="H11" s="34">
        <v>8</v>
      </c>
      <c r="I11" s="34">
        <v>7</v>
      </c>
      <c r="J11" s="34">
        <v>7</v>
      </c>
      <c r="K11" s="34">
        <v>36</v>
      </c>
      <c r="L11" s="34">
        <v>23</v>
      </c>
      <c r="M11" s="34">
        <v>89</v>
      </c>
      <c r="N11" s="35">
        <v>14</v>
      </c>
      <c r="O11" s="35">
        <v>17</v>
      </c>
      <c r="P11" s="36">
        <v>85</v>
      </c>
      <c r="Q11" s="37">
        <v>135</v>
      </c>
      <c r="R11" s="38">
        <v>1</v>
      </c>
      <c r="S11" s="39"/>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4" t="s">
        <v>25</v>
      </c>
      <c r="B12" s="535"/>
      <c r="C12" s="535"/>
      <c r="D12" s="32">
        <f>SUM(E12:O12)</f>
        <v>57</v>
      </c>
      <c r="E12" s="33"/>
      <c r="F12" s="33"/>
      <c r="G12" s="33"/>
      <c r="H12" s="34"/>
      <c r="I12" s="34"/>
      <c r="J12" s="34"/>
      <c r="K12" s="34">
        <v>9</v>
      </c>
      <c r="L12" s="34">
        <v>7</v>
      </c>
      <c r="M12" s="34">
        <v>32</v>
      </c>
      <c r="N12" s="35">
        <v>3</v>
      </c>
      <c r="O12" s="35">
        <v>6</v>
      </c>
      <c r="P12" s="36">
        <v>21</v>
      </c>
      <c r="Q12" s="37">
        <v>36</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1" t="s">
        <v>26</v>
      </c>
      <c r="B13" s="672"/>
      <c r="C13" s="673"/>
      <c r="D13" s="32">
        <f>SUM(E13:O13)</f>
        <v>44</v>
      </c>
      <c r="E13" s="33"/>
      <c r="F13" s="34">
        <v>1</v>
      </c>
      <c r="G13" s="34">
        <v>2</v>
      </c>
      <c r="H13" s="34">
        <v>2</v>
      </c>
      <c r="I13" s="34">
        <v>3</v>
      </c>
      <c r="J13" s="34"/>
      <c r="K13" s="34">
        <v>14</v>
      </c>
      <c r="L13" s="34">
        <v>3</v>
      </c>
      <c r="M13" s="34">
        <v>17</v>
      </c>
      <c r="N13" s="34">
        <v>2</v>
      </c>
      <c r="O13" s="35"/>
      <c r="P13" s="36">
        <v>27</v>
      </c>
      <c r="Q13" s="37">
        <v>17</v>
      </c>
      <c r="R13" s="38">
        <v>1</v>
      </c>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5" t="s">
        <v>27</v>
      </c>
      <c r="B14" s="675"/>
      <c r="C14" s="676"/>
      <c r="D14" s="40">
        <f>SUM(E14:O14)</f>
        <v>246</v>
      </c>
      <c r="E14" s="41">
        <v>4</v>
      </c>
      <c r="F14" s="42">
        <v>3</v>
      </c>
      <c r="G14" s="42">
        <v>8</v>
      </c>
      <c r="H14" s="42">
        <v>4</v>
      </c>
      <c r="I14" s="42">
        <v>6</v>
      </c>
      <c r="J14" s="42">
        <v>5</v>
      </c>
      <c r="K14" s="42">
        <v>27</v>
      </c>
      <c r="L14" s="42">
        <v>28</v>
      </c>
      <c r="M14" s="42">
        <v>133</v>
      </c>
      <c r="N14" s="42">
        <v>13</v>
      </c>
      <c r="O14" s="43">
        <v>15</v>
      </c>
      <c r="P14" s="44">
        <v>85</v>
      </c>
      <c r="Q14" s="45">
        <v>161</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BB16" s="9"/>
      <c r="BC16" s="9"/>
      <c r="BD16" s="9"/>
      <c r="BE16" s="9"/>
      <c r="BF16" s="15"/>
      <c r="BG16" s="15"/>
      <c r="BH16" s="15"/>
    </row>
    <row r="17" spans="1:63" ht="30.75" customHeight="1" x14ac:dyDescent="0.15">
      <c r="A17" s="572"/>
      <c r="B17" s="573"/>
      <c r="C17" s="574"/>
      <c r="D17" s="678"/>
      <c r="E17" s="527"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BG17" s="15"/>
      <c r="BH17" s="15"/>
    </row>
    <row r="18" spans="1:63" ht="18.75" customHeight="1" x14ac:dyDescent="0.15">
      <c r="A18" s="665" t="s">
        <v>33</v>
      </c>
      <c r="B18" s="666"/>
      <c r="C18" s="667"/>
      <c r="D18" s="21">
        <f>SUM(E18:O18)</f>
        <v>14</v>
      </c>
      <c r="E18" s="22"/>
      <c r="F18" s="22"/>
      <c r="G18" s="22"/>
      <c r="H18" s="23"/>
      <c r="I18" s="23"/>
      <c r="J18" s="23"/>
      <c r="K18" s="23"/>
      <c r="L18" s="23"/>
      <c r="M18" s="23">
        <v>13</v>
      </c>
      <c r="N18" s="23">
        <v>1</v>
      </c>
      <c r="O18" s="24"/>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5" t="s">
        <v>34</v>
      </c>
      <c r="B19" s="666"/>
      <c r="C19" s="667"/>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68" t="s">
        <v>35</v>
      </c>
      <c r="B20" s="669"/>
      <c r="C20" s="670"/>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2" t="s">
        <v>36</v>
      </c>
      <c r="B21" s="543"/>
      <c r="C21" s="544"/>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4" t="s">
        <v>37</v>
      </c>
      <c r="B22" s="535"/>
      <c r="C22" s="536"/>
      <c r="D22" s="32">
        <f t="shared" si="1"/>
        <v>0</v>
      </c>
      <c r="E22" s="36"/>
      <c r="F22" s="33"/>
      <c r="G22" s="33"/>
      <c r="H22" s="33"/>
      <c r="I22" s="33"/>
      <c r="J22" s="33"/>
      <c r="K22" s="34"/>
      <c r="L22" s="34"/>
      <c r="M22" s="34"/>
      <c r="N22" s="34"/>
      <c r="O22" s="37"/>
      <c r="P22" s="39"/>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t="str">
        <f t="shared" si="10"/>
        <v/>
      </c>
      <c r="BJ22" s="53">
        <f t="shared" si="5"/>
        <v>0</v>
      </c>
      <c r="BK22" s="53">
        <f t="shared" si="6"/>
        <v>0</v>
      </c>
    </row>
    <row r="23" spans="1:63" ht="18" customHeight="1" x14ac:dyDescent="0.15">
      <c r="A23" s="534" t="s">
        <v>38</v>
      </c>
      <c r="B23" s="535"/>
      <c r="C23" s="536"/>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4" t="s">
        <v>39</v>
      </c>
      <c r="B24" s="535"/>
      <c r="C24" s="536"/>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4" t="s">
        <v>40</v>
      </c>
      <c r="B25" s="535"/>
      <c r="C25" s="536"/>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46" t="s">
        <v>41</v>
      </c>
      <c r="B26" s="647"/>
      <c r="C26" s="648"/>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2" t="s">
        <v>42</v>
      </c>
      <c r="B27" s="543"/>
      <c r="C27" s="544"/>
      <c r="D27" s="68">
        <f t="shared" si="1"/>
        <v>14</v>
      </c>
      <c r="E27" s="25"/>
      <c r="F27" s="23"/>
      <c r="G27" s="23"/>
      <c r="H27" s="23"/>
      <c r="I27" s="23">
        <v>1</v>
      </c>
      <c r="J27" s="23"/>
      <c r="K27" s="23"/>
      <c r="L27" s="23">
        <v>4</v>
      </c>
      <c r="M27" s="23">
        <v>9</v>
      </c>
      <c r="N27" s="24"/>
      <c r="O27" s="24"/>
      <c r="P27" s="28">
        <v>14</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4" t="s">
        <v>43</v>
      </c>
      <c r="B28" s="535"/>
      <c r="C28" s="536"/>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4" t="s">
        <v>44</v>
      </c>
      <c r="B29" s="535"/>
      <c r="C29" s="536"/>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4" t="s">
        <v>45</v>
      </c>
      <c r="B30" s="535"/>
      <c r="C30" s="536"/>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4" t="s">
        <v>46</v>
      </c>
      <c r="B31" s="535"/>
      <c r="C31" s="536"/>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4" t="s">
        <v>47</v>
      </c>
      <c r="B32" s="535"/>
      <c r="C32" s="536"/>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4" t="s">
        <v>48</v>
      </c>
      <c r="B33" s="535"/>
      <c r="C33" s="536"/>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4" t="s">
        <v>49</v>
      </c>
      <c r="B34" s="535"/>
      <c r="C34" s="536"/>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4" t="s">
        <v>50</v>
      </c>
      <c r="B35" s="535"/>
      <c r="C35" s="536"/>
      <c r="D35" s="32">
        <f t="shared" si="1"/>
        <v>0</v>
      </c>
      <c r="E35" s="33"/>
      <c r="F35" s="34"/>
      <c r="G35" s="34"/>
      <c r="H35" s="34"/>
      <c r="I35" s="34"/>
      <c r="J35" s="34"/>
      <c r="K35" s="34"/>
      <c r="L35" s="34"/>
      <c r="M35" s="33"/>
      <c r="N35" s="33"/>
      <c r="O35" s="38"/>
      <c r="P35" s="39"/>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t="str">
        <f t="shared" si="10"/>
        <v/>
      </c>
      <c r="BJ35" s="53">
        <f t="shared" si="5"/>
        <v>0</v>
      </c>
      <c r="BK35" s="53">
        <f t="shared" si="6"/>
        <v>0</v>
      </c>
    </row>
    <row r="36" spans="1:65" ht="20.25" customHeight="1" x14ac:dyDescent="0.15">
      <c r="A36" s="661" t="s">
        <v>51</v>
      </c>
      <c r="B36" s="662"/>
      <c r="C36" s="663"/>
      <c r="D36" s="77">
        <f t="shared" si="1"/>
        <v>576</v>
      </c>
      <c r="E36" s="78"/>
      <c r="F36" s="79"/>
      <c r="G36" s="79">
        <v>1</v>
      </c>
      <c r="H36" s="80">
        <v>7</v>
      </c>
      <c r="I36" s="80">
        <v>22</v>
      </c>
      <c r="J36" s="80">
        <v>9</v>
      </c>
      <c r="K36" s="80">
        <v>51</v>
      </c>
      <c r="L36" s="80">
        <v>22</v>
      </c>
      <c r="M36" s="80">
        <v>436</v>
      </c>
      <c r="N36" s="81">
        <v>6</v>
      </c>
      <c r="O36" s="81">
        <v>22</v>
      </c>
      <c r="P36" s="82">
        <v>576</v>
      </c>
      <c r="Q36" s="83">
        <v>7</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4" t="s">
        <v>52</v>
      </c>
      <c r="B37" s="664"/>
      <c r="C37" s="664"/>
      <c r="D37" s="84">
        <f>SUM(D18:D36)</f>
        <v>604</v>
      </c>
      <c r="E37" s="84">
        <f t="shared" ref="E37:S37" si="12">SUM(E18:E36)</f>
        <v>0</v>
      </c>
      <c r="F37" s="84">
        <f t="shared" si="12"/>
        <v>0</v>
      </c>
      <c r="G37" s="84">
        <f t="shared" si="12"/>
        <v>1</v>
      </c>
      <c r="H37" s="84">
        <f t="shared" si="12"/>
        <v>7</v>
      </c>
      <c r="I37" s="84">
        <f t="shared" si="12"/>
        <v>23</v>
      </c>
      <c r="J37" s="84">
        <f t="shared" si="12"/>
        <v>9</v>
      </c>
      <c r="K37" s="84">
        <f t="shared" si="12"/>
        <v>51</v>
      </c>
      <c r="L37" s="84">
        <f t="shared" si="12"/>
        <v>26</v>
      </c>
      <c r="M37" s="84">
        <f t="shared" si="12"/>
        <v>458</v>
      </c>
      <c r="N37" s="84">
        <f t="shared" si="12"/>
        <v>7</v>
      </c>
      <c r="O37" s="84">
        <f t="shared" si="12"/>
        <v>22</v>
      </c>
      <c r="P37" s="84">
        <f t="shared" si="12"/>
        <v>590</v>
      </c>
      <c r="Q37" s="84">
        <f t="shared" si="12"/>
        <v>7</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5" ht="24" customHeight="1" x14ac:dyDescent="0.15">
      <c r="A40" s="572"/>
      <c r="B40" s="573"/>
      <c r="C40" s="574"/>
      <c r="D40" s="562"/>
      <c r="E40" s="527" t="s">
        <v>10</v>
      </c>
      <c r="F40" s="17" t="s">
        <v>11</v>
      </c>
      <c r="G40" s="17" t="s">
        <v>12</v>
      </c>
      <c r="H40" s="17" t="s">
        <v>13</v>
      </c>
      <c r="I40" s="17" t="s">
        <v>14</v>
      </c>
      <c r="J40" s="17" t="s">
        <v>59</v>
      </c>
      <c r="K40" s="17" t="s">
        <v>16</v>
      </c>
      <c r="L40" s="17" t="s">
        <v>60</v>
      </c>
      <c r="M40" s="17" t="s">
        <v>18</v>
      </c>
      <c r="N40" s="17" t="s">
        <v>19</v>
      </c>
      <c r="O40" s="18" t="s">
        <v>20</v>
      </c>
      <c r="P40" s="19" t="s">
        <v>21</v>
      </c>
      <c r="Q40" s="528" t="s">
        <v>22</v>
      </c>
      <c r="R40" s="541"/>
      <c r="S40" s="19" t="s">
        <v>61</v>
      </c>
      <c r="T40" s="528" t="s">
        <v>62</v>
      </c>
      <c r="U40" s="611"/>
      <c r="V40" s="654"/>
      <c r="BB40" s="64"/>
      <c r="BC40" s="64"/>
      <c r="BD40" s="15"/>
      <c r="BE40" s="15"/>
      <c r="BF40" s="89"/>
      <c r="BG40" s="89"/>
      <c r="BH40" s="9"/>
    </row>
    <row r="41" spans="1:65" ht="14.25" customHeight="1" x14ac:dyDescent="0.15">
      <c r="A41" s="542" t="s">
        <v>63</v>
      </c>
      <c r="B41" s="543"/>
      <c r="C41" s="544"/>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5" t="s">
        <v>64</v>
      </c>
      <c r="B42" s="656"/>
      <c r="C42" s="657"/>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28" t="s">
        <v>65</v>
      </c>
      <c r="B43" s="629"/>
      <c r="C43" s="630"/>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37" t="s">
        <v>66</v>
      </c>
      <c r="B44" s="638"/>
      <c r="C44" s="639"/>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58" t="s">
        <v>67</v>
      </c>
      <c r="B45" s="659"/>
      <c r="C45" s="660"/>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28" t="s">
        <v>68</v>
      </c>
      <c r="B46" s="629"/>
      <c r="C46" s="630"/>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49" t="s">
        <v>69</v>
      </c>
      <c r="B48" s="592"/>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0"/>
      <c r="B49" s="595"/>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0"/>
      <c r="B50" s="595"/>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0"/>
      <c r="B51" s="595"/>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0"/>
      <c r="B52" s="595"/>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0"/>
      <c r="B53" s="595"/>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3"/>
      <c r="B54" s="651"/>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37" t="s">
        <v>77</v>
      </c>
      <c r="B56" s="638"/>
      <c r="C56" s="639"/>
      <c r="D56" s="123" t="s">
        <v>78</v>
      </c>
      <c r="E56" s="124" t="s">
        <v>79</v>
      </c>
      <c r="BA56" s="9"/>
      <c r="BB56" s="9"/>
      <c r="BC56" s="9"/>
      <c r="BD56" s="9"/>
      <c r="BE56" s="9"/>
      <c r="BF56" s="15"/>
      <c r="BG56" s="15"/>
      <c r="BH56" s="2"/>
      <c r="BJ56" s="4"/>
    </row>
    <row r="57" spans="1:65" ht="15.75" customHeight="1" x14ac:dyDescent="0.15">
      <c r="A57" s="542" t="s">
        <v>80</v>
      </c>
      <c r="B57" s="543"/>
      <c r="C57" s="544"/>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2" t="s">
        <v>81</v>
      </c>
      <c r="B58" s="535" t="s">
        <v>82</v>
      </c>
      <c r="C58" s="536"/>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3"/>
      <c r="B59" s="535" t="s">
        <v>83</v>
      </c>
      <c r="C59" s="536"/>
      <c r="D59" s="127"/>
      <c r="E59" s="127"/>
      <c r="F59" s="126" t="str">
        <f t="shared" si="29"/>
        <v/>
      </c>
      <c r="BA59" s="30" t="str">
        <f t="shared" si="27"/>
        <v/>
      </c>
      <c r="BB59" s="9"/>
      <c r="BC59" s="9"/>
      <c r="BD59" s="9"/>
      <c r="BE59" s="9"/>
      <c r="BF59" s="31">
        <f t="shared" si="28"/>
        <v>0</v>
      </c>
      <c r="BG59" s="15"/>
      <c r="BH59" s="2"/>
      <c r="BJ59" s="4"/>
    </row>
    <row r="60" spans="1:65" ht="15.75" customHeight="1" x14ac:dyDescent="0.15">
      <c r="A60" s="534" t="s">
        <v>84</v>
      </c>
      <c r="B60" s="535"/>
      <c r="C60" s="536"/>
      <c r="D60" s="128"/>
      <c r="E60" s="128"/>
      <c r="F60" s="126" t="str">
        <f t="shared" si="29"/>
        <v/>
      </c>
      <c r="BA60" s="30" t="str">
        <f t="shared" si="27"/>
        <v/>
      </c>
      <c r="BB60" s="9"/>
      <c r="BC60" s="9"/>
      <c r="BD60" s="9"/>
      <c r="BE60" s="9"/>
      <c r="BF60" s="31">
        <f t="shared" si="28"/>
        <v>0</v>
      </c>
      <c r="BG60" s="9"/>
      <c r="BH60" s="2"/>
      <c r="BJ60" s="4"/>
    </row>
    <row r="61" spans="1:65" ht="15.75" customHeight="1" x14ac:dyDescent="0.15">
      <c r="A61" s="534" t="s">
        <v>85</v>
      </c>
      <c r="B61" s="535"/>
      <c r="C61" s="536"/>
      <c r="D61" s="128"/>
      <c r="E61" s="128"/>
      <c r="F61" s="126" t="str">
        <f t="shared" si="29"/>
        <v/>
      </c>
      <c r="BA61" s="30" t="str">
        <f t="shared" si="27"/>
        <v/>
      </c>
      <c r="BB61" s="9"/>
      <c r="BC61" s="9"/>
      <c r="BD61" s="9"/>
      <c r="BE61" s="9"/>
      <c r="BF61" s="31">
        <f t="shared" si="28"/>
        <v>0</v>
      </c>
      <c r="BG61" s="15"/>
      <c r="BH61" s="2"/>
      <c r="BJ61" s="4"/>
    </row>
    <row r="62" spans="1:65" ht="15.75" customHeight="1" x14ac:dyDescent="0.15">
      <c r="A62" s="534" t="s">
        <v>86</v>
      </c>
      <c r="B62" s="535"/>
      <c r="C62" s="536"/>
      <c r="D62" s="128"/>
      <c r="E62" s="128"/>
      <c r="F62" s="126" t="str">
        <f t="shared" si="29"/>
        <v/>
      </c>
      <c r="BA62" s="30" t="str">
        <f t="shared" si="27"/>
        <v/>
      </c>
      <c r="BB62" s="9"/>
      <c r="BC62" s="9"/>
      <c r="BD62" s="9"/>
      <c r="BE62" s="9"/>
      <c r="BF62" s="31">
        <f t="shared" si="28"/>
        <v>0</v>
      </c>
      <c r="BG62" s="15"/>
      <c r="BH62" s="2"/>
      <c r="BJ62" s="4"/>
    </row>
    <row r="63" spans="1:65" ht="17.25" customHeight="1" x14ac:dyDescent="0.15">
      <c r="A63" s="646" t="s">
        <v>87</v>
      </c>
      <c r="B63" s="647"/>
      <c r="C63" s="648"/>
      <c r="D63" s="129"/>
      <c r="E63" s="129"/>
      <c r="F63" s="126" t="str">
        <f t="shared" si="29"/>
        <v/>
      </c>
      <c r="BA63" s="30" t="str">
        <f t="shared" si="27"/>
        <v/>
      </c>
      <c r="BF63" s="31">
        <f t="shared" si="28"/>
        <v>0</v>
      </c>
      <c r="BH63" s="2"/>
      <c r="BJ63" s="4"/>
    </row>
    <row r="64" spans="1:65" ht="15.75" customHeight="1" x14ac:dyDescent="0.15">
      <c r="A64" s="534" t="s">
        <v>88</v>
      </c>
      <c r="B64" s="535"/>
      <c r="C64" s="536"/>
      <c r="D64" s="128"/>
      <c r="E64" s="128"/>
      <c r="F64" s="126" t="str">
        <f t="shared" si="29"/>
        <v/>
      </c>
      <c r="BA64" s="30" t="str">
        <f t="shared" si="27"/>
        <v/>
      </c>
      <c r="BF64" s="31">
        <f t="shared" si="28"/>
        <v>0</v>
      </c>
      <c r="BH64" s="2"/>
      <c r="BJ64" s="4"/>
    </row>
    <row r="65" spans="1:62" ht="15.75" customHeight="1" x14ac:dyDescent="0.15">
      <c r="A65" s="531" t="s">
        <v>89</v>
      </c>
      <c r="B65" s="532"/>
      <c r="C65" s="533"/>
      <c r="D65" s="129"/>
      <c r="E65" s="129"/>
      <c r="F65" s="126" t="str">
        <f t="shared" si="29"/>
        <v/>
      </c>
      <c r="BA65" s="30" t="str">
        <f t="shared" si="27"/>
        <v/>
      </c>
      <c r="BF65" s="31">
        <f t="shared" si="28"/>
        <v>0</v>
      </c>
      <c r="BH65" s="2"/>
      <c r="BJ65" s="4"/>
    </row>
    <row r="66" spans="1:62" ht="15.75" customHeight="1" x14ac:dyDescent="0.15">
      <c r="A66" s="531" t="s">
        <v>90</v>
      </c>
      <c r="B66" s="532"/>
      <c r="C66" s="533"/>
      <c r="D66" s="129"/>
      <c r="E66" s="129"/>
      <c r="F66" s="126" t="str">
        <f t="shared" si="29"/>
        <v/>
      </c>
      <c r="BA66" s="30" t="str">
        <f t="shared" si="27"/>
        <v/>
      </c>
      <c r="BF66" s="31">
        <f t="shared" si="28"/>
        <v>0</v>
      </c>
      <c r="BH66" s="2"/>
      <c r="BJ66" s="4"/>
    </row>
    <row r="67" spans="1:62" ht="15.75" customHeight="1" x14ac:dyDescent="0.15">
      <c r="A67" s="628" t="s">
        <v>91</v>
      </c>
      <c r="B67" s="629"/>
      <c r="C67" s="630"/>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1" t="s">
        <v>93</v>
      </c>
      <c r="B69" s="632"/>
      <c r="C69" s="633"/>
      <c r="D69" s="637" t="s">
        <v>94</v>
      </c>
      <c r="E69" s="638"/>
      <c r="F69" s="639"/>
      <c r="BA69" s="51"/>
      <c r="BH69" s="2"/>
      <c r="BJ69" s="4"/>
    </row>
    <row r="70" spans="1:62" ht="15.75" customHeight="1" x14ac:dyDescent="0.15">
      <c r="A70" s="634"/>
      <c r="B70" s="635"/>
      <c r="C70" s="636"/>
      <c r="D70" s="136" t="s">
        <v>4</v>
      </c>
      <c r="E70" s="137" t="s">
        <v>21</v>
      </c>
      <c r="F70" s="138" t="s">
        <v>22</v>
      </c>
      <c r="BA70" s="51"/>
      <c r="BH70" s="2"/>
      <c r="BJ70" s="4"/>
    </row>
    <row r="71" spans="1:62" ht="15.75" customHeight="1" x14ac:dyDescent="0.15">
      <c r="A71" s="640" t="s">
        <v>95</v>
      </c>
      <c r="B71" s="642" t="s">
        <v>96</v>
      </c>
      <c r="C71" s="643"/>
      <c r="D71" s="139">
        <f>+SUM(E71:F71)</f>
        <v>0</v>
      </c>
      <c r="E71" s="71"/>
      <c r="F71" s="140"/>
      <c r="G71" s="126"/>
      <c r="BA71" s="141"/>
      <c r="BB71" s="141"/>
      <c r="BC71" s="15"/>
      <c r="BD71" s="64"/>
      <c r="BE71" s="64"/>
      <c r="BF71" s="64"/>
      <c r="BG71" s="15"/>
      <c r="BH71" s="2"/>
      <c r="BJ71" s="4"/>
    </row>
    <row r="72" spans="1:62" ht="15.75" customHeight="1" x14ac:dyDescent="0.15">
      <c r="A72" s="641"/>
      <c r="B72" s="644" t="s">
        <v>97</v>
      </c>
      <c r="C72" s="645"/>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BA74" s="9"/>
      <c r="BB74" s="9"/>
      <c r="BC74" s="9"/>
      <c r="BD74" s="9"/>
      <c r="BE74" s="9"/>
      <c r="BF74" s="15"/>
      <c r="BG74" s="15"/>
      <c r="BH74" s="2"/>
    </row>
    <row r="75" spans="1:62"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528" t="s">
        <v>62</v>
      </c>
      <c r="S75" s="611"/>
      <c r="BA75" s="9"/>
      <c r="BB75" s="9"/>
      <c r="BC75" s="9"/>
      <c r="BD75" s="9"/>
      <c r="BE75" s="9"/>
      <c r="BF75" s="15"/>
      <c r="BG75" s="15"/>
      <c r="BH75" s="2"/>
    </row>
    <row r="76" spans="1:62" ht="15.75" customHeight="1" x14ac:dyDescent="0.15">
      <c r="A76" s="626" t="s">
        <v>104</v>
      </c>
      <c r="B76" s="627"/>
      <c r="C76" s="627"/>
      <c r="D76" s="21">
        <f>+SUM(E76:M76)</f>
        <v>131</v>
      </c>
      <c r="E76" s="25">
        <f>6+4+5+8</f>
        <v>23</v>
      </c>
      <c r="F76" s="23">
        <v>7</v>
      </c>
      <c r="G76" s="23">
        <v>1</v>
      </c>
      <c r="H76" s="23">
        <v>5</v>
      </c>
      <c r="I76" s="23">
        <v>20</v>
      </c>
      <c r="J76" s="23">
        <v>13</v>
      </c>
      <c r="K76" s="23">
        <v>34</v>
      </c>
      <c r="L76" s="23">
        <v>10</v>
      </c>
      <c r="M76" s="26">
        <v>18</v>
      </c>
      <c r="N76" s="28">
        <v>131</v>
      </c>
      <c r="O76" s="28">
        <v>1</v>
      </c>
      <c r="P76" s="144"/>
      <c r="Q76" s="25">
        <v>41</v>
      </c>
      <c r="R76" s="26">
        <v>28</v>
      </c>
      <c r="S76" s="69"/>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2" t="s">
        <v>105</v>
      </c>
      <c r="B77" s="622"/>
      <c r="C77" s="622"/>
      <c r="D77" s="32">
        <f>+SUM(E77:M77)</f>
        <v>44</v>
      </c>
      <c r="E77" s="36">
        <v>6</v>
      </c>
      <c r="F77" s="34">
        <v>3</v>
      </c>
      <c r="G77" s="34">
        <v>2</v>
      </c>
      <c r="H77" s="34"/>
      <c r="I77" s="34">
        <v>11</v>
      </c>
      <c r="J77" s="34">
        <v>3</v>
      </c>
      <c r="K77" s="34">
        <v>17</v>
      </c>
      <c r="L77" s="34">
        <v>2</v>
      </c>
      <c r="M77" s="37"/>
      <c r="N77" s="39">
        <v>44</v>
      </c>
      <c r="O77" s="39">
        <v>1</v>
      </c>
      <c r="P77" s="145"/>
      <c r="Q77" s="36">
        <v>27</v>
      </c>
      <c r="R77" s="37">
        <v>17</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4" t="s">
        <v>106</v>
      </c>
      <c r="B78" s="535"/>
      <c r="C78" s="536"/>
      <c r="D78" s="32">
        <f>+SUM(E78:M78)</f>
        <v>470</v>
      </c>
      <c r="E78" s="36">
        <f>16+25+59+24</f>
        <v>124</v>
      </c>
      <c r="F78" s="72">
        <v>36</v>
      </c>
      <c r="G78" s="72">
        <v>20</v>
      </c>
      <c r="H78" s="72">
        <v>5</v>
      </c>
      <c r="I78" s="72">
        <v>30</v>
      </c>
      <c r="J78" s="72">
        <v>18</v>
      </c>
      <c r="K78" s="72">
        <f>99+110</f>
        <v>209</v>
      </c>
      <c r="L78" s="72">
        <v>27</v>
      </c>
      <c r="M78" s="140">
        <v>1</v>
      </c>
      <c r="N78" s="74">
        <v>470</v>
      </c>
      <c r="O78" s="74">
        <v>1</v>
      </c>
      <c r="P78" s="146"/>
      <c r="Q78" s="36">
        <v>97</v>
      </c>
      <c r="R78" s="37">
        <v>73</v>
      </c>
      <c r="S78" s="75"/>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2" t="s">
        <v>107</v>
      </c>
      <c r="B79" s="622"/>
      <c r="C79" s="622"/>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2" t="s">
        <v>108</v>
      </c>
      <c r="B80" s="622"/>
      <c r="C80" s="622"/>
      <c r="D80" s="32">
        <f t="shared" ref="D80:D85" si="39">+SUM(H80:M80)</f>
        <v>251</v>
      </c>
      <c r="E80" s="54"/>
      <c r="F80" s="56"/>
      <c r="G80" s="56"/>
      <c r="H80" s="34">
        <v>2</v>
      </c>
      <c r="I80" s="34">
        <v>8</v>
      </c>
      <c r="J80" s="34">
        <v>23</v>
      </c>
      <c r="K80" s="34">
        <v>187</v>
      </c>
      <c r="L80" s="34">
        <v>25</v>
      </c>
      <c r="M80" s="37">
        <v>6</v>
      </c>
      <c r="N80" s="39">
        <v>251</v>
      </c>
      <c r="O80" s="39">
        <v>7</v>
      </c>
      <c r="P80" s="145"/>
      <c r="Q80" s="36">
        <v>4</v>
      </c>
      <c r="R80" s="37">
        <v>8</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67" t="s">
        <v>109</v>
      </c>
      <c r="B81" s="567"/>
      <c r="C81" s="567"/>
      <c r="D81" s="32">
        <f t="shared" si="39"/>
        <v>29</v>
      </c>
      <c r="E81" s="54"/>
      <c r="F81" s="56"/>
      <c r="G81" s="56"/>
      <c r="H81" s="34"/>
      <c r="I81" s="34">
        <v>17</v>
      </c>
      <c r="J81" s="34">
        <v>3</v>
      </c>
      <c r="K81" s="34">
        <v>5</v>
      </c>
      <c r="L81" s="34"/>
      <c r="M81" s="37">
        <v>4</v>
      </c>
      <c r="N81" s="39">
        <v>29</v>
      </c>
      <c r="O81" s="39">
        <v>1</v>
      </c>
      <c r="P81" s="145"/>
      <c r="Q81" s="36">
        <v>12</v>
      </c>
      <c r="R81" s="37">
        <v>9</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67" t="s">
        <v>110</v>
      </c>
      <c r="B82" s="567"/>
      <c r="C82" s="567"/>
      <c r="D82" s="32">
        <f t="shared" si="39"/>
        <v>17</v>
      </c>
      <c r="E82" s="54"/>
      <c r="F82" s="56"/>
      <c r="G82" s="56"/>
      <c r="H82" s="34"/>
      <c r="I82" s="34">
        <v>2</v>
      </c>
      <c r="J82" s="34">
        <v>3</v>
      </c>
      <c r="K82" s="34">
        <v>9</v>
      </c>
      <c r="L82" s="34"/>
      <c r="M82" s="37">
        <v>3</v>
      </c>
      <c r="N82" s="39">
        <v>17</v>
      </c>
      <c r="O82" s="39">
        <v>1</v>
      </c>
      <c r="P82" s="145"/>
      <c r="Q82" s="36">
        <v>3</v>
      </c>
      <c r="R82" s="37">
        <v>2</v>
      </c>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67" t="s">
        <v>111</v>
      </c>
      <c r="B83" s="567"/>
      <c r="C83" s="567"/>
      <c r="D83" s="32">
        <f t="shared" si="39"/>
        <v>18</v>
      </c>
      <c r="E83" s="54"/>
      <c r="F83" s="56"/>
      <c r="G83" s="56"/>
      <c r="H83" s="34"/>
      <c r="I83" s="34">
        <v>5</v>
      </c>
      <c r="J83" s="34">
        <v>5</v>
      </c>
      <c r="K83" s="34">
        <v>5</v>
      </c>
      <c r="L83" s="34">
        <v>1</v>
      </c>
      <c r="M83" s="37">
        <v>2</v>
      </c>
      <c r="N83" s="39">
        <v>18</v>
      </c>
      <c r="O83" s="39"/>
      <c r="P83" s="145"/>
      <c r="Q83" s="36">
        <v>5</v>
      </c>
      <c r="R83" s="37">
        <v>5</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67" t="s">
        <v>48</v>
      </c>
      <c r="B84" s="567"/>
      <c r="C84" s="567"/>
      <c r="D84" s="32">
        <f t="shared" si="39"/>
        <v>19</v>
      </c>
      <c r="E84" s="54"/>
      <c r="F84" s="56"/>
      <c r="G84" s="56"/>
      <c r="H84" s="34"/>
      <c r="I84" s="34"/>
      <c r="J84" s="34"/>
      <c r="K84" s="34">
        <v>19</v>
      </c>
      <c r="L84" s="34"/>
      <c r="M84" s="37"/>
      <c r="N84" s="39">
        <v>19</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2" t="s">
        <v>112</v>
      </c>
      <c r="B85" s="622"/>
      <c r="C85" s="622"/>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2" t="s">
        <v>113</v>
      </c>
      <c r="B86" s="622"/>
      <c r="C86" s="622"/>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2" t="s">
        <v>114</v>
      </c>
      <c r="B87" s="622"/>
      <c r="C87" s="622"/>
      <c r="D87" s="32">
        <f>+SUM(G87:M87)</f>
        <v>30</v>
      </c>
      <c r="E87" s="54"/>
      <c r="F87" s="56"/>
      <c r="G87" s="34"/>
      <c r="H87" s="34"/>
      <c r="I87" s="34"/>
      <c r="J87" s="34">
        <v>4</v>
      </c>
      <c r="K87" s="34">
        <v>3</v>
      </c>
      <c r="L87" s="34">
        <v>22</v>
      </c>
      <c r="M87" s="37">
        <v>1</v>
      </c>
      <c r="N87" s="39">
        <v>30</v>
      </c>
      <c r="O87" s="39"/>
      <c r="P87" s="145"/>
      <c r="Q87" s="36">
        <v>1</v>
      </c>
      <c r="R87" s="37">
        <v>2</v>
      </c>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2" t="s">
        <v>115</v>
      </c>
      <c r="B88" s="622"/>
      <c r="C88" s="622"/>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2" t="s">
        <v>116</v>
      </c>
      <c r="B89" s="622"/>
      <c r="C89" s="622"/>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2" t="s">
        <v>117</v>
      </c>
      <c r="B90" s="622"/>
      <c r="C90" s="622"/>
      <c r="D90" s="32">
        <f>+SUM(E90:K90)</f>
        <v>98</v>
      </c>
      <c r="E90" s="36"/>
      <c r="F90" s="34"/>
      <c r="G90" s="34"/>
      <c r="H90" s="34">
        <v>5</v>
      </c>
      <c r="I90" s="34">
        <v>38</v>
      </c>
      <c r="J90" s="34">
        <v>51</v>
      </c>
      <c r="K90" s="34">
        <v>4</v>
      </c>
      <c r="L90" s="56"/>
      <c r="M90" s="147"/>
      <c r="N90" s="39">
        <v>98</v>
      </c>
      <c r="O90" s="39"/>
      <c r="P90" s="145"/>
      <c r="Q90" s="36">
        <v>42</v>
      </c>
      <c r="R90" s="37">
        <v>47</v>
      </c>
      <c r="S90" s="76"/>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2" t="s">
        <v>118</v>
      </c>
      <c r="B91" s="622"/>
      <c r="C91" s="622"/>
      <c r="D91" s="32">
        <f>+SUM(E91:K91)</f>
        <v>1</v>
      </c>
      <c r="E91" s="36"/>
      <c r="F91" s="34"/>
      <c r="G91" s="34"/>
      <c r="H91" s="34"/>
      <c r="I91" s="34">
        <v>1</v>
      </c>
      <c r="J91" s="34"/>
      <c r="K91" s="34"/>
      <c r="L91" s="56"/>
      <c r="M91" s="147"/>
      <c r="N91" s="39">
        <v>1</v>
      </c>
      <c r="O91" s="39"/>
      <c r="P91" s="145"/>
      <c r="Q91" s="36">
        <v>1</v>
      </c>
      <c r="R91" s="37"/>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3" t="s">
        <v>119</v>
      </c>
      <c r="B92" s="624"/>
      <c r="C92" s="625"/>
      <c r="D92" s="32">
        <f>+SUM(E92:K92)</f>
        <v>6</v>
      </c>
      <c r="E92" s="36"/>
      <c r="F92" s="34"/>
      <c r="G92" s="34"/>
      <c r="H92" s="34">
        <v>2</v>
      </c>
      <c r="I92" s="34"/>
      <c r="J92" s="34">
        <v>4</v>
      </c>
      <c r="K92" s="34"/>
      <c r="L92" s="56"/>
      <c r="M92" s="147"/>
      <c r="N92" s="39">
        <v>6</v>
      </c>
      <c r="O92" s="39"/>
      <c r="P92" s="145"/>
      <c r="Q92" s="36">
        <v>3</v>
      </c>
      <c r="R92" s="37">
        <v>3</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19" t="s">
        <v>120</v>
      </c>
      <c r="B93" s="620"/>
      <c r="C93" s="621"/>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2" t="s">
        <v>121</v>
      </c>
      <c r="B94" s="622"/>
      <c r="C94" s="622"/>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19" t="s">
        <v>122</v>
      </c>
      <c r="B95" s="620"/>
      <c r="C95" s="621"/>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19" t="s">
        <v>123</v>
      </c>
      <c r="B96" s="620"/>
      <c r="C96" s="621"/>
      <c r="D96" s="32">
        <f>+SUM(J96:M96)</f>
        <v>17</v>
      </c>
      <c r="E96" s="54"/>
      <c r="F96" s="56"/>
      <c r="G96" s="56"/>
      <c r="H96" s="56"/>
      <c r="I96" s="56"/>
      <c r="J96" s="34"/>
      <c r="K96" s="34"/>
      <c r="L96" s="34"/>
      <c r="M96" s="37">
        <v>17</v>
      </c>
      <c r="N96" s="39">
        <v>17</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19" t="s">
        <v>124</v>
      </c>
      <c r="B97" s="620"/>
      <c r="C97" s="621"/>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19" t="s">
        <v>125</v>
      </c>
      <c r="B98" s="620"/>
      <c r="C98" s="621"/>
      <c r="D98" s="32">
        <f>+SUM(J98:M98)</f>
        <v>13</v>
      </c>
      <c r="E98" s="54"/>
      <c r="F98" s="56"/>
      <c r="G98" s="56"/>
      <c r="H98" s="56"/>
      <c r="I98" s="56"/>
      <c r="J98" s="34">
        <v>2</v>
      </c>
      <c r="K98" s="34">
        <v>6</v>
      </c>
      <c r="L98" s="34">
        <v>5</v>
      </c>
      <c r="M98" s="37"/>
      <c r="N98" s="39">
        <v>5</v>
      </c>
      <c r="O98" s="57"/>
      <c r="P98" s="145"/>
      <c r="Q98" s="36">
        <v>2</v>
      </c>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2" t="s">
        <v>126</v>
      </c>
      <c r="B99" s="622"/>
      <c r="C99" s="622"/>
      <c r="D99" s="32">
        <f t="shared" ref="D99:D105" si="40">+SUM(E99:M99)</f>
        <v>13</v>
      </c>
      <c r="E99" s="36"/>
      <c r="F99" s="34"/>
      <c r="G99" s="34"/>
      <c r="H99" s="34">
        <v>1</v>
      </c>
      <c r="I99" s="34"/>
      <c r="J99" s="34">
        <v>3</v>
      </c>
      <c r="K99" s="34">
        <v>8</v>
      </c>
      <c r="L99" s="34">
        <v>1</v>
      </c>
      <c r="M99" s="37"/>
      <c r="N99" s="39">
        <v>13</v>
      </c>
      <c r="O99" s="39">
        <v>1</v>
      </c>
      <c r="P99" s="145"/>
      <c r="Q99" s="36">
        <v>1</v>
      </c>
      <c r="R99" s="37">
        <v>1</v>
      </c>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2" t="s">
        <v>127</v>
      </c>
      <c r="B100" s="622"/>
      <c r="C100" s="622"/>
      <c r="D100" s="32">
        <f t="shared" si="40"/>
        <v>23</v>
      </c>
      <c r="E100" s="36">
        <v>2</v>
      </c>
      <c r="F100" s="34"/>
      <c r="G100" s="34"/>
      <c r="H100" s="34"/>
      <c r="I100" s="34">
        <v>1</v>
      </c>
      <c r="J100" s="34">
        <v>7</v>
      </c>
      <c r="K100" s="34">
        <v>12</v>
      </c>
      <c r="L100" s="34">
        <v>1</v>
      </c>
      <c r="M100" s="37"/>
      <c r="N100" s="39">
        <v>23</v>
      </c>
      <c r="O100" s="39"/>
      <c r="P100" s="145"/>
      <c r="Q100" s="36"/>
      <c r="R100" s="37"/>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67" t="s">
        <v>128</v>
      </c>
      <c r="B101" s="567"/>
      <c r="C101" s="567"/>
      <c r="D101" s="32">
        <f t="shared" si="40"/>
        <v>68</v>
      </c>
      <c r="E101" s="36">
        <v>5</v>
      </c>
      <c r="F101" s="34"/>
      <c r="G101" s="34">
        <v>1</v>
      </c>
      <c r="H101" s="34">
        <v>2</v>
      </c>
      <c r="I101" s="34">
        <v>6</v>
      </c>
      <c r="J101" s="34">
        <v>10</v>
      </c>
      <c r="K101" s="34">
        <v>41</v>
      </c>
      <c r="L101" s="34">
        <v>3</v>
      </c>
      <c r="M101" s="37"/>
      <c r="N101" s="39">
        <v>68</v>
      </c>
      <c r="O101" s="39"/>
      <c r="P101" s="145"/>
      <c r="Q101" s="36">
        <v>8</v>
      </c>
      <c r="R101" s="37">
        <v>16</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67" t="s">
        <v>129</v>
      </c>
      <c r="B102" s="567"/>
      <c r="C102" s="567"/>
      <c r="D102" s="32">
        <f t="shared" si="40"/>
        <v>34</v>
      </c>
      <c r="E102" s="36">
        <v>6</v>
      </c>
      <c r="F102" s="34">
        <v>3</v>
      </c>
      <c r="G102" s="34">
        <v>2</v>
      </c>
      <c r="H102" s="34"/>
      <c r="I102" s="34">
        <v>9</v>
      </c>
      <c r="J102" s="34">
        <v>3</v>
      </c>
      <c r="K102" s="34">
        <v>10</v>
      </c>
      <c r="L102" s="34">
        <v>1</v>
      </c>
      <c r="M102" s="37"/>
      <c r="N102" s="39">
        <v>34</v>
      </c>
      <c r="O102" s="39">
        <v>1</v>
      </c>
      <c r="P102" s="145"/>
      <c r="Q102" s="36">
        <v>24</v>
      </c>
      <c r="R102" s="37">
        <v>9</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1" t="s">
        <v>130</v>
      </c>
      <c r="B103" s="532"/>
      <c r="C103" s="533"/>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18" t="s">
        <v>131</v>
      </c>
      <c r="B104" s="618"/>
      <c r="C104" s="618"/>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37" t="s">
        <v>132</v>
      </c>
      <c r="B105" s="538"/>
      <c r="C105" s="539"/>
      <c r="D105" s="84">
        <f t="shared" si="40"/>
        <v>1282</v>
      </c>
      <c r="E105" s="100">
        <f>+SUM(E76:E79,E88:E93,E99:E104)</f>
        <v>166</v>
      </c>
      <c r="F105" s="101">
        <f>+SUM(F76:F79,F90:F93,F99:F104)</f>
        <v>49</v>
      </c>
      <c r="G105" s="101">
        <f>+SUM(G76:G79,G87,G90:G93,G99:G104)</f>
        <v>26</v>
      </c>
      <c r="H105" s="101">
        <f>+SUM(H76:H85,H87,H90:H95,H99:H104)</f>
        <v>22</v>
      </c>
      <c r="I105" s="101">
        <f>+SUM(I76:I85,I87:I95,I99:I104)</f>
        <v>148</v>
      </c>
      <c r="J105" s="101">
        <f>+SUM(J76:J87,J90:J104)</f>
        <v>152</v>
      </c>
      <c r="K105" s="101">
        <f>+SUM(K76:K87,K90:K104)</f>
        <v>569</v>
      </c>
      <c r="L105" s="101">
        <f>+SUM(L76:L87,L94:L104)</f>
        <v>98</v>
      </c>
      <c r="M105" s="119">
        <f>+SUM(M76:M87,M94:M104)</f>
        <v>52</v>
      </c>
      <c r="N105" s="101">
        <f t="shared" ref="N105:S105" si="41">+SUM(N76:N104)</f>
        <v>1274</v>
      </c>
      <c r="O105" s="98">
        <f t="shared" si="41"/>
        <v>14</v>
      </c>
      <c r="P105" s="119">
        <f t="shared" si="41"/>
        <v>0</v>
      </c>
      <c r="Q105" s="99">
        <f t="shared" si="41"/>
        <v>271</v>
      </c>
      <c r="R105" s="102">
        <f t="shared" si="41"/>
        <v>220</v>
      </c>
      <c r="S105" s="84">
        <f t="shared" si="41"/>
        <v>0</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row>
    <row r="108" spans="1:76" ht="33.75" customHeight="1" x14ac:dyDescent="0.15">
      <c r="A108" s="572"/>
      <c r="B108" s="573"/>
      <c r="C108" s="574"/>
      <c r="D108" s="555"/>
      <c r="E108" s="529" t="s">
        <v>10</v>
      </c>
      <c r="F108" s="529" t="s">
        <v>11</v>
      </c>
      <c r="G108" s="529" t="s">
        <v>12</v>
      </c>
      <c r="H108" s="529" t="s">
        <v>13</v>
      </c>
      <c r="I108" s="150" t="s">
        <v>135</v>
      </c>
      <c r="J108" s="150" t="s">
        <v>17</v>
      </c>
      <c r="K108" s="150" t="s">
        <v>18</v>
      </c>
      <c r="L108" s="150" t="s">
        <v>19</v>
      </c>
      <c r="M108" s="19" t="s">
        <v>21</v>
      </c>
      <c r="N108" s="18" t="s">
        <v>22</v>
      </c>
      <c r="O108" s="541"/>
      <c r="P108" s="19" t="s">
        <v>61</v>
      </c>
      <c r="Q108" s="528" t="s">
        <v>62</v>
      </c>
      <c r="R108" s="611"/>
      <c r="AY108" s="51"/>
      <c r="AZ108" s="51"/>
      <c r="BA108" s="51"/>
      <c r="BE108" s="15"/>
      <c r="BF108" s="2"/>
      <c r="BG108" s="2"/>
      <c r="BH108" s="4"/>
      <c r="BI108" s="4"/>
      <c r="BJ108" s="4"/>
    </row>
    <row r="109" spans="1:76" ht="15.75" customHeight="1" x14ac:dyDescent="0.15">
      <c r="A109" s="612" t="s">
        <v>136</v>
      </c>
      <c r="B109" s="616" t="s">
        <v>137</v>
      </c>
      <c r="C109" s="616"/>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3"/>
      <c r="B110" s="531" t="s">
        <v>138</v>
      </c>
      <c r="C110" s="533"/>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4"/>
      <c r="B111" s="532" t="s">
        <v>139</v>
      </c>
      <c r="C111" s="532"/>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5"/>
      <c r="B112" s="607" t="s">
        <v>140</v>
      </c>
      <c r="C112" s="617"/>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0" t="s">
        <v>141</v>
      </c>
      <c r="B113" s="605" t="s">
        <v>142</v>
      </c>
      <c r="C113" s="606"/>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5"/>
      <c r="B114" s="531" t="s">
        <v>143</v>
      </c>
      <c r="C114" s="533"/>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5"/>
      <c r="B115" s="607" t="s">
        <v>144</v>
      </c>
      <c r="C115" s="608"/>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5"/>
      <c r="B116" s="609"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5"/>
      <c r="B117" s="610"/>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5"/>
      <c r="B118" s="610"/>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5"/>
      <c r="B119" s="610"/>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5"/>
      <c r="B120" s="610"/>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1"/>
      <c r="B121" s="555"/>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0" t="s">
        <v>151</v>
      </c>
      <c r="B122" s="540"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5"/>
      <c r="B123" s="541"/>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5"/>
      <c r="B124" s="540"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1"/>
      <c r="B125" s="541"/>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4" t="s">
        <v>157</v>
      </c>
      <c r="B126" s="597" t="s">
        <v>145</v>
      </c>
      <c r="C126" s="598"/>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596"/>
      <c r="B127" s="540"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596"/>
      <c r="B128" s="541"/>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596"/>
      <c r="B129" s="540"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2"/>
      <c r="B130" s="541"/>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599" t="s">
        <v>158</v>
      </c>
      <c r="B131" s="602"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0"/>
      <c r="B132" s="603"/>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0"/>
      <c r="B133" s="604"/>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0"/>
      <c r="B134" s="599"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1"/>
      <c r="B135" s="601"/>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69" t="s">
        <v>167</v>
      </c>
      <c r="B137" s="570"/>
      <c r="C137" s="571"/>
      <c r="D137" s="554" t="s">
        <v>4</v>
      </c>
      <c r="E137" s="537" t="s">
        <v>5</v>
      </c>
      <c r="F137" s="538"/>
      <c r="G137" s="538"/>
      <c r="H137" s="539"/>
      <c r="BA137" s="51"/>
      <c r="BF137" s="15"/>
      <c r="BG137" s="15"/>
      <c r="BH137" s="2"/>
    </row>
    <row r="138" spans="1:62" ht="27.75" customHeight="1" x14ac:dyDescent="0.15">
      <c r="A138" s="572"/>
      <c r="B138" s="573"/>
      <c r="C138" s="574"/>
      <c r="D138" s="555"/>
      <c r="E138" s="527" t="s">
        <v>168</v>
      </c>
      <c r="F138" s="17" t="s">
        <v>169</v>
      </c>
      <c r="G138" s="17" t="s">
        <v>60</v>
      </c>
      <c r="H138" s="18" t="s">
        <v>170</v>
      </c>
      <c r="BA138" s="51"/>
      <c r="BF138" s="9"/>
      <c r="BG138" s="15"/>
      <c r="BH138" s="2"/>
    </row>
    <row r="139" spans="1:62" ht="13.5" customHeight="1" x14ac:dyDescent="0.15">
      <c r="A139" s="584" t="s">
        <v>171</v>
      </c>
      <c r="B139" s="585"/>
      <c r="C139" s="586"/>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87" t="s">
        <v>172</v>
      </c>
      <c r="B140" s="588"/>
      <c r="C140" s="589"/>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BA142" s="51"/>
      <c r="BG142" s="15"/>
      <c r="BH142" s="2"/>
    </row>
    <row r="143" spans="1:62"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530" t="s">
        <v>21</v>
      </c>
      <c r="O143" s="212" t="s">
        <v>22</v>
      </c>
      <c r="P143" s="581"/>
      <c r="BA143" s="51"/>
      <c r="BG143" s="15"/>
      <c r="BH143" s="2"/>
    </row>
    <row r="144" spans="1:62" ht="15" customHeight="1" x14ac:dyDescent="0.15">
      <c r="A144" s="582" t="s">
        <v>177</v>
      </c>
      <c r="B144" s="580" t="s">
        <v>178</v>
      </c>
      <c r="C144" s="580"/>
      <c r="D144" s="68">
        <f>+SUM(E144:M144)</f>
        <v>77</v>
      </c>
      <c r="E144" s="25">
        <v>7</v>
      </c>
      <c r="F144" s="23">
        <v>4</v>
      </c>
      <c r="G144" s="23">
        <v>2</v>
      </c>
      <c r="H144" s="23"/>
      <c r="I144" s="23">
        <v>19</v>
      </c>
      <c r="J144" s="23">
        <v>5</v>
      </c>
      <c r="K144" s="23">
        <v>36</v>
      </c>
      <c r="L144" s="23">
        <v>4</v>
      </c>
      <c r="M144" s="26"/>
      <c r="N144" s="28">
        <v>41</v>
      </c>
      <c r="O144" s="28">
        <v>36</v>
      </c>
      <c r="P144" s="69">
        <v>1</v>
      </c>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3"/>
      <c r="B145" s="567" t="s">
        <v>179</v>
      </c>
      <c r="C145" s="567"/>
      <c r="D145" s="70">
        <f>+SUM(E145:M145)</f>
        <v>777</v>
      </c>
      <c r="E145" s="36">
        <v>91</v>
      </c>
      <c r="F145" s="34">
        <v>30</v>
      </c>
      <c r="G145" s="34">
        <v>15</v>
      </c>
      <c r="H145" s="34">
        <v>14</v>
      </c>
      <c r="I145" s="34">
        <v>102</v>
      </c>
      <c r="J145" s="34">
        <v>104</v>
      </c>
      <c r="K145" s="34">
        <v>338</v>
      </c>
      <c r="L145" s="34">
        <v>51</v>
      </c>
      <c r="M145" s="37">
        <v>32</v>
      </c>
      <c r="N145" s="39">
        <v>290</v>
      </c>
      <c r="O145" s="39">
        <v>487</v>
      </c>
      <c r="P145" s="76">
        <v>13</v>
      </c>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0" t="s">
        <v>180</v>
      </c>
      <c r="B146" s="580" t="s">
        <v>181</v>
      </c>
      <c r="C146" s="580"/>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5"/>
      <c r="B147" s="567" t="s">
        <v>182</v>
      </c>
      <c r="C147" s="567"/>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5"/>
      <c r="B148" s="567" t="s">
        <v>183</v>
      </c>
      <c r="C148" s="567"/>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1"/>
      <c r="B149" s="568" t="s">
        <v>184</v>
      </c>
      <c r="C149" s="568"/>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0" t="s">
        <v>185</v>
      </c>
      <c r="B150" s="580" t="s">
        <v>181</v>
      </c>
      <c r="C150" s="580"/>
      <c r="D150" s="68">
        <f t="shared" si="56"/>
        <v>29</v>
      </c>
      <c r="E150" s="25">
        <v>4</v>
      </c>
      <c r="F150" s="23"/>
      <c r="G150" s="23"/>
      <c r="H150" s="23">
        <v>1</v>
      </c>
      <c r="I150" s="23">
        <v>4</v>
      </c>
      <c r="J150" s="23">
        <v>5</v>
      </c>
      <c r="K150" s="23">
        <v>15</v>
      </c>
      <c r="L150" s="23"/>
      <c r="M150" s="26"/>
      <c r="N150" s="28">
        <v>14</v>
      </c>
      <c r="O150" s="28">
        <v>15</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5"/>
      <c r="B151" s="567" t="s">
        <v>182</v>
      </c>
      <c r="C151" s="567"/>
      <c r="D151" s="70">
        <f t="shared" si="56"/>
        <v>50</v>
      </c>
      <c r="E151" s="36">
        <v>2</v>
      </c>
      <c r="F151" s="34"/>
      <c r="G151" s="34"/>
      <c r="H151" s="34"/>
      <c r="I151" s="34">
        <v>5</v>
      </c>
      <c r="J151" s="34">
        <v>10</v>
      </c>
      <c r="K151" s="34">
        <v>22</v>
      </c>
      <c r="L151" s="34">
        <v>11</v>
      </c>
      <c r="M151" s="37"/>
      <c r="N151" s="39">
        <v>32</v>
      </c>
      <c r="O151" s="39">
        <v>18</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5"/>
      <c r="B152" s="567" t="s">
        <v>183</v>
      </c>
      <c r="C152" s="567"/>
      <c r="D152" s="70">
        <f t="shared" si="56"/>
        <v>29</v>
      </c>
      <c r="E152" s="36">
        <v>4</v>
      </c>
      <c r="F152" s="34"/>
      <c r="G152" s="34"/>
      <c r="H152" s="34">
        <v>1</v>
      </c>
      <c r="I152" s="34">
        <v>4</v>
      </c>
      <c r="J152" s="34">
        <v>5</v>
      </c>
      <c r="K152" s="34">
        <v>15</v>
      </c>
      <c r="L152" s="34"/>
      <c r="M152" s="37"/>
      <c r="N152" s="39">
        <v>14</v>
      </c>
      <c r="O152" s="39">
        <v>15</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1"/>
      <c r="B153" s="568" t="s">
        <v>184</v>
      </c>
      <c r="C153" s="568"/>
      <c r="D153" s="159">
        <f t="shared" si="56"/>
        <v>17</v>
      </c>
      <c r="E153" s="44">
        <v>1</v>
      </c>
      <c r="F153" s="42"/>
      <c r="G153" s="42"/>
      <c r="H153" s="42"/>
      <c r="I153" s="42">
        <v>3</v>
      </c>
      <c r="J153" s="42">
        <v>3</v>
      </c>
      <c r="K153" s="42">
        <v>8</v>
      </c>
      <c r="L153" s="42">
        <v>2</v>
      </c>
      <c r="M153" s="45"/>
      <c r="N153" s="47">
        <v>7</v>
      </c>
      <c r="O153" s="47">
        <v>10</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0" t="s">
        <v>80</v>
      </c>
      <c r="B154" s="580" t="s">
        <v>181</v>
      </c>
      <c r="C154" s="580"/>
      <c r="D154" s="68">
        <f t="shared" si="56"/>
        <v>43</v>
      </c>
      <c r="E154" s="25"/>
      <c r="F154" s="23"/>
      <c r="G154" s="23"/>
      <c r="H154" s="23">
        <v>4</v>
      </c>
      <c r="I154" s="23">
        <v>7</v>
      </c>
      <c r="J154" s="23">
        <v>6</v>
      </c>
      <c r="K154" s="23">
        <v>14</v>
      </c>
      <c r="L154" s="23"/>
      <c r="M154" s="26">
        <v>12</v>
      </c>
      <c r="N154" s="28">
        <v>10</v>
      </c>
      <c r="O154" s="28">
        <v>33</v>
      </c>
      <c r="P154" s="69">
        <v>1</v>
      </c>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5"/>
      <c r="B155" s="567" t="s">
        <v>182</v>
      </c>
      <c r="C155" s="567"/>
      <c r="D155" s="70">
        <f t="shared" si="56"/>
        <v>121</v>
      </c>
      <c r="E155" s="36"/>
      <c r="F155" s="34"/>
      <c r="G155" s="34"/>
      <c r="H155" s="34">
        <v>5</v>
      </c>
      <c r="I155" s="34">
        <v>26</v>
      </c>
      <c r="J155" s="34">
        <v>16</v>
      </c>
      <c r="K155" s="34">
        <v>52</v>
      </c>
      <c r="L155" s="34">
        <v>1</v>
      </c>
      <c r="M155" s="37">
        <v>21</v>
      </c>
      <c r="N155" s="39">
        <v>36</v>
      </c>
      <c r="O155" s="39">
        <v>85</v>
      </c>
      <c r="P155" s="76">
        <v>4</v>
      </c>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5"/>
      <c r="B156" s="567" t="s">
        <v>183</v>
      </c>
      <c r="C156" s="567"/>
      <c r="D156" s="70">
        <f t="shared" si="56"/>
        <v>51</v>
      </c>
      <c r="E156" s="36"/>
      <c r="F156" s="34"/>
      <c r="G156" s="34"/>
      <c r="H156" s="34">
        <v>5</v>
      </c>
      <c r="I156" s="34">
        <v>10</v>
      </c>
      <c r="J156" s="34">
        <v>8</v>
      </c>
      <c r="K156" s="34">
        <v>15</v>
      </c>
      <c r="L156" s="34"/>
      <c r="M156" s="37">
        <v>13</v>
      </c>
      <c r="N156" s="39">
        <v>14</v>
      </c>
      <c r="O156" s="39">
        <v>37</v>
      </c>
      <c r="P156" s="76">
        <v>1</v>
      </c>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1"/>
      <c r="B157" s="568" t="s">
        <v>184</v>
      </c>
      <c r="C157" s="568"/>
      <c r="D157" s="159">
        <f t="shared" si="56"/>
        <v>46</v>
      </c>
      <c r="E157" s="44"/>
      <c r="F157" s="42"/>
      <c r="G157" s="42"/>
      <c r="H157" s="42"/>
      <c r="I157" s="42">
        <v>9</v>
      </c>
      <c r="J157" s="42">
        <v>8</v>
      </c>
      <c r="K157" s="42">
        <v>19</v>
      </c>
      <c r="L157" s="42">
        <v>1</v>
      </c>
      <c r="M157" s="45">
        <v>9</v>
      </c>
      <c r="N157" s="47">
        <v>12</v>
      </c>
      <c r="O157" s="47">
        <v>34</v>
      </c>
      <c r="P157" s="107">
        <v>2</v>
      </c>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0" t="s">
        <v>85</v>
      </c>
      <c r="B158" s="580" t="s">
        <v>181</v>
      </c>
      <c r="C158" s="580"/>
      <c r="D158" s="68">
        <f>+SUM(E158:J158)</f>
        <v>51</v>
      </c>
      <c r="E158" s="25">
        <v>27</v>
      </c>
      <c r="F158" s="23">
        <v>7</v>
      </c>
      <c r="G158" s="23">
        <v>3</v>
      </c>
      <c r="H158" s="23"/>
      <c r="I158" s="23">
        <v>12</v>
      </c>
      <c r="J158" s="23">
        <v>2</v>
      </c>
      <c r="K158" s="178"/>
      <c r="L158" s="178"/>
      <c r="M158" s="179"/>
      <c r="N158" s="28">
        <v>35</v>
      </c>
      <c r="O158" s="28">
        <v>16</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5"/>
      <c r="B159" s="567" t="s">
        <v>182</v>
      </c>
      <c r="C159" s="567"/>
      <c r="D159" s="70">
        <f>+SUM(E159:J159)</f>
        <v>173</v>
      </c>
      <c r="E159" s="36">
        <v>88</v>
      </c>
      <c r="F159" s="34">
        <v>30</v>
      </c>
      <c r="G159" s="34">
        <v>15</v>
      </c>
      <c r="H159" s="34">
        <v>4</v>
      </c>
      <c r="I159" s="34">
        <v>25</v>
      </c>
      <c r="J159" s="34">
        <v>11</v>
      </c>
      <c r="K159" s="56"/>
      <c r="L159" s="56"/>
      <c r="M159" s="147"/>
      <c r="N159" s="39">
        <v>104</v>
      </c>
      <c r="O159" s="39">
        <v>69</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5"/>
      <c r="B160" s="567" t="s">
        <v>183</v>
      </c>
      <c r="C160" s="567"/>
      <c r="D160" s="70">
        <f>+SUM(E160:J160)</f>
        <v>51</v>
      </c>
      <c r="E160" s="36">
        <v>27</v>
      </c>
      <c r="F160" s="34">
        <v>7</v>
      </c>
      <c r="G160" s="34">
        <v>3</v>
      </c>
      <c r="H160" s="34"/>
      <c r="I160" s="34">
        <v>12</v>
      </c>
      <c r="J160" s="34">
        <v>2</v>
      </c>
      <c r="K160" s="56"/>
      <c r="L160" s="56"/>
      <c r="M160" s="147"/>
      <c r="N160" s="39">
        <v>35</v>
      </c>
      <c r="O160" s="39">
        <v>16</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1"/>
      <c r="B161" s="568" t="s">
        <v>184</v>
      </c>
      <c r="C161" s="568"/>
      <c r="D161" s="159">
        <f>+SUM(E161:J161)</f>
        <v>46</v>
      </c>
      <c r="E161" s="44">
        <v>16</v>
      </c>
      <c r="F161" s="42">
        <v>8</v>
      </c>
      <c r="G161" s="42">
        <v>5</v>
      </c>
      <c r="H161" s="42"/>
      <c r="I161" s="42">
        <v>14</v>
      </c>
      <c r="J161" s="42">
        <v>3</v>
      </c>
      <c r="K161" s="184"/>
      <c r="L161" s="184"/>
      <c r="M161" s="186"/>
      <c r="N161" s="47">
        <v>25</v>
      </c>
      <c r="O161" s="47">
        <v>21</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0" t="s">
        <v>186</v>
      </c>
      <c r="B162" s="576" t="s">
        <v>181</v>
      </c>
      <c r="C162" s="576"/>
      <c r="D162" s="158">
        <f t="shared" si="56"/>
        <v>36</v>
      </c>
      <c r="E162" s="71"/>
      <c r="F162" s="72"/>
      <c r="G162" s="72"/>
      <c r="H162" s="72"/>
      <c r="I162" s="72">
        <v>2</v>
      </c>
      <c r="J162" s="72">
        <v>2</v>
      </c>
      <c r="K162" s="72">
        <v>27</v>
      </c>
      <c r="L162" s="72">
        <v>5</v>
      </c>
      <c r="M162" s="140"/>
      <c r="N162" s="74">
        <v>9</v>
      </c>
      <c r="O162" s="74">
        <v>27</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5"/>
      <c r="B163" s="567" t="s">
        <v>182</v>
      </c>
      <c r="C163" s="567"/>
      <c r="D163" s="70">
        <f t="shared" si="56"/>
        <v>105</v>
      </c>
      <c r="E163" s="36"/>
      <c r="F163" s="34"/>
      <c r="G163" s="34"/>
      <c r="H163" s="34"/>
      <c r="I163" s="34"/>
      <c r="J163" s="34">
        <v>3</v>
      </c>
      <c r="K163" s="34">
        <v>92</v>
      </c>
      <c r="L163" s="34">
        <v>10</v>
      </c>
      <c r="M163" s="37"/>
      <c r="N163" s="39">
        <v>32</v>
      </c>
      <c r="O163" s="39">
        <v>73</v>
      </c>
      <c r="P163" s="76">
        <v>2</v>
      </c>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5"/>
      <c r="B164" s="567" t="s">
        <v>183</v>
      </c>
      <c r="C164" s="567"/>
      <c r="D164" s="70">
        <f t="shared" si="56"/>
        <v>28</v>
      </c>
      <c r="E164" s="36"/>
      <c r="F164" s="34"/>
      <c r="G164" s="34"/>
      <c r="H164" s="34"/>
      <c r="I164" s="34">
        <v>2</v>
      </c>
      <c r="J164" s="34">
        <v>2</v>
      </c>
      <c r="K164" s="34">
        <v>21</v>
      </c>
      <c r="L164" s="34">
        <v>3</v>
      </c>
      <c r="M164" s="37"/>
      <c r="N164" s="39">
        <v>7</v>
      </c>
      <c r="O164" s="39">
        <v>21</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1"/>
      <c r="B165" s="579" t="s">
        <v>184</v>
      </c>
      <c r="C165" s="579"/>
      <c r="D165" s="219">
        <f t="shared" si="56"/>
        <v>18</v>
      </c>
      <c r="E165" s="94"/>
      <c r="F165" s="96"/>
      <c r="G165" s="96"/>
      <c r="H165" s="96"/>
      <c r="I165" s="96"/>
      <c r="J165" s="96">
        <v>1</v>
      </c>
      <c r="K165" s="96">
        <v>14</v>
      </c>
      <c r="L165" s="96">
        <v>3</v>
      </c>
      <c r="M165" s="97"/>
      <c r="N165" s="61">
        <v>4</v>
      </c>
      <c r="O165" s="61">
        <v>14</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0" t="s">
        <v>187</v>
      </c>
      <c r="B166" s="580" t="s">
        <v>181</v>
      </c>
      <c r="C166" s="580"/>
      <c r="D166" s="68">
        <f>+SUM(E166:K166)</f>
        <v>3</v>
      </c>
      <c r="E166" s="25"/>
      <c r="F166" s="23"/>
      <c r="G166" s="23"/>
      <c r="H166" s="23">
        <v>1</v>
      </c>
      <c r="I166" s="23"/>
      <c r="J166" s="23">
        <v>2</v>
      </c>
      <c r="K166" s="23"/>
      <c r="L166" s="178"/>
      <c r="M166" s="179"/>
      <c r="N166" s="28">
        <v>1</v>
      </c>
      <c r="O166" s="28">
        <v>2</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5"/>
      <c r="B167" s="567" t="s">
        <v>182</v>
      </c>
      <c r="C167" s="567"/>
      <c r="D167" s="70">
        <f>+SUM(E167:K167)</f>
        <v>101</v>
      </c>
      <c r="E167" s="36"/>
      <c r="F167" s="34"/>
      <c r="G167" s="34"/>
      <c r="H167" s="34">
        <v>5</v>
      </c>
      <c r="I167" s="34">
        <v>39</v>
      </c>
      <c r="J167" s="34">
        <v>52</v>
      </c>
      <c r="K167" s="34">
        <v>5</v>
      </c>
      <c r="L167" s="56"/>
      <c r="M167" s="147"/>
      <c r="N167" s="39">
        <v>45</v>
      </c>
      <c r="O167" s="39">
        <v>56</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5"/>
      <c r="B168" s="567" t="s">
        <v>183</v>
      </c>
      <c r="C168" s="567"/>
      <c r="D168" s="70">
        <f>+SUM(E168:K168)</f>
        <v>0</v>
      </c>
      <c r="E168" s="36"/>
      <c r="F168" s="34"/>
      <c r="G168" s="34"/>
      <c r="H168" s="34"/>
      <c r="I168" s="34"/>
      <c r="J168" s="34"/>
      <c r="K168" s="34"/>
      <c r="L168" s="56"/>
      <c r="M168" s="147"/>
      <c r="N168" s="39"/>
      <c r="O168" s="39"/>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1"/>
      <c r="B169" s="568" t="s">
        <v>184</v>
      </c>
      <c r="C169" s="568"/>
      <c r="D169" s="159">
        <f>+SUM(E169:K169)</f>
        <v>3</v>
      </c>
      <c r="E169" s="44"/>
      <c r="F169" s="42"/>
      <c r="G169" s="42"/>
      <c r="H169" s="42"/>
      <c r="I169" s="42">
        <v>1</v>
      </c>
      <c r="J169" s="42">
        <v>2</v>
      </c>
      <c r="K169" s="42"/>
      <c r="L169" s="184"/>
      <c r="M169" s="186"/>
      <c r="N169" s="47">
        <v>1</v>
      </c>
      <c r="O169" s="47">
        <v>2</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0" t="s">
        <v>87</v>
      </c>
      <c r="B170" s="576" t="s">
        <v>181</v>
      </c>
      <c r="C170" s="576"/>
      <c r="D170" s="158">
        <f t="shared" si="56"/>
        <v>41</v>
      </c>
      <c r="E170" s="71"/>
      <c r="F170" s="72"/>
      <c r="G170" s="72">
        <v>1</v>
      </c>
      <c r="H170" s="72">
        <v>1</v>
      </c>
      <c r="I170" s="72">
        <v>3</v>
      </c>
      <c r="J170" s="72">
        <v>6</v>
      </c>
      <c r="K170" s="72">
        <v>27</v>
      </c>
      <c r="L170" s="72">
        <v>3</v>
      </c>
      <c r="M170" s="140"/>
      <c r="N170" s="74">
        <v>11</v>
      </c>
      <c r="O170" s="74">
        <v>30</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5"/>
      <c r="B171" s="567" t="s">
        <v>182</v>
      </c>
      <c r="C171" s="567"/>
      <c r="D171" s="70">
        <f t="shared" si="56"/>
        <v>169</v>
      </c>
      <c r="E171" s="36">
        <v>1</v>
      </c>
      <c r="F171" s="34"/>
      <c r="G171" s="34"/>
      <c r="H171" s="34"/>
      <c r="I171" s="34">
        <v>7</v>
      </c>
      <c r="J171" s="34">
        <v>12</v>
      </c>
      <c r="K171" s="34">
        <v>132</v>
      </c>
      <c r="L171" s="34">
        <v>15</v>
      </c>
      <c r="M171" s="37">
        <v>2</v>
      </c>
      <c r="N171" s="39">
        <v>30</v>
      </c>
      <c r="O171" s="39">
        <v>139</v>
      </c>
      <c r="P171" s="76">
        <v>7</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5"/>
      <c r="B172" s="567" t="s">
        <v>183</v>
      </c>
      <c r="C172" s="567"/>
      <c r="D172" s="70">
        <f t="shared" si="56"/>
        <v>47</v>
      </c>
      <c r="E172" s="36">
        <v>1</v>
      </c>
      <c r="F172" s="34"/>
      <c r="G172" s="34">
        <v>1</v>
      </c>
      <c r="H172" s="34">
        <v>1</v>
      </c>
      <c r="I172" s="34">
        <v>3</v>
      </c>
      <c r="J172" s="34">
        <v>5</v>
      </c>
      <c r="K172" s="34">
        <v>32</v>
      </c>
      <c r="L172" s="34">
        <v>4</v>
      </c>
      <c r="M172" s="37"/>
      <c r="N172" s="39">
        <v>13</v>
      </c>
      <c r="O172" s="39">
        <v>34</v>
      </c>
      <c r="P172" s="76">
        <v>1</v>
      </c>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1"/>
      <c r="B173" s="579" t="s">
        <v>184</v>
      </c>
      <c r="C173" s="579"/>
      <c r="D173" s="219">
        <f t="shared" si="56"/>
        <v>45</v>
      </c>
      <c r="E173" s="94">
        <v>1</v>
      </c>
      <c r="F173" s="96"/>
      <c r="G173" s="96"/>
      <c r="H173" s="96">
        <v>1</v>
      </c>
      <c r="I173" s="96"/>
      <c r="J173" s="96"/>
      <c r="K173" s="96">
        <v>34</v>
      </c>
      <c r="L173" s="96">
        <v>7</v>
      </c>
      <c r="M173" s="97">
        <v>2</v>
      </c>
      <c r="N173" s="61">
        <v>9</v>
      </c>
      <c r="O173" s="61">
        <v>36</v>
      </c>
      <c r="P173" s="117">
        <v>2</v>
      </c>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0" t="s">
        <v>188</v>
      </c>
      <c r="B174" s="580" t="s">
        <v>181</v>
      </c>
      <c r="C174" s="580"/>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5"/>
      <c r="B175" s="567" t="s">
        <v>182</v>
      </c>
      <c r="C175" s="567"/>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5"/>
      <c r="B176" s="567" t="s">
        <v>183</v>
      </c>
      <c r="C176" s="567"/>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1"/>
      <c r="B177" s="568" t="s">
        <v>184</v>
      </c>
      <c r="C177" s="568"/>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0" t="s">
        <v>189</v>
      </c>
      <c r="B178" s="576" t="s">
        <v>181</v>
      </c>
      <c r="C178" s="576"/>
      <c r="D178" s="158">
        <f t="shared" si="57"/>
        <v>17</v>
      </c>
      <c r="E178" s="222"/>
      <c r="F178" s="223"/>
      <c r="G178" s="223"/>
      <c r="H178" s="72"/>
      <c r="I178" s="72"/>
      <c r="J178" s="72"/>
      <c r="K178" s="72">
        <v>6</v>
      </c>
      <c r="L178" s="72">
        <v>6</v>
      </c>
      <c r="M178" s="140">
        <v>5</v>
      </c>
      <c r="N178" s="74">
        <v>5</v>
      </c>
      <c r="O178" s="74">
        <v>12</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5"/>
      <c r="B179" s="567" t="s">
        <v>182</v>
      </c>
      <c r="C179" s="567"/>
      <c r="D179" s="70">
        <f t="shared" si="57"/>
        <v>58</v>
      </c>
      <c r="E179" s="54"/>
      <c r="F179" s="56"/>
      <c r="G179" s="56"/>
      <c r="H179" s="34"/>
      <c r="I179" s="34"/>
      <c r="J179" s="34"/>
      <c r="K179" s="34">
        <v>35</v>
      </c>
      <c r="L179" s="34">
        <v>14</v>
      </c>
      <c r="M179" s="37">
        <v>9</v>
      </c>
      <c r="N179" s="39">
        <v>11</v>
      </c>
      <c r="O179" s="39">
        <v>47</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5"/>
      <c r="B180" s="567" t="s">
        <v>183</v>
      </c>
      <c r="C180" s="567"/>
      <c r="D180" s="70">
        <f t="shared" si="57"/>
        <v>17</v>
      </c>
      <c r="E180" s="54"/>
      <c r="F180" s="56"/>
      <c r="G180" s="56"/>
      <c r="H180" s="34"/>
      <c r="I180" s="34"/>
      <c r="J180" s="34"/>
      <c r="K180" s="34">
        <v>6</v>
      </c>
      <c r="L180" s="34">
        <v>6</v>
      </c>
      <c r="M180" s="37">
        <v>5</v>
      </c>
      <c r="N180" s="39">
        <v>5</v>
      </c>
      <c r="O180" s="39">
        <v>12</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1"/>
      <c r="B181" s="568" t="s">
        <v>184</v>
      </c>
      <c r="C181" s="568"/>
      <c r="D181" s="159">
        <f t="shared" si="57"/>
        <v>9</v>
      </c>
      <c r="E181" s="183"/>
      <c r="F181" s="184"/>
      <c r="G181" s="184"/>
      <c r="H181" s="42"/>
      <c r="I181" s="42"/>
      <c r="J181" s="42"/>
      <c r="K181" s="42"/>
      <c r="L181" s="42"/>
      <c r="M181" s="45">
        <v>9</v>
      </c>
      <c r="N181" s="47"/>
      <c r="O181" s="47">
        <v>9</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0" t="s">
        <v>190</v>
      </c>
      <c r="B182" s="576" t="s">
        <v>181</v>
      </c>
      <c r="C182" s="576"/>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5"/>
      <c r="B183" s="567" t="s">
        <v>182</v>
      </c>
      <c r="C183" s="567"/>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5"/>
      <c r="B184" s="567" t="s">
        <v>183</v>
      </c>
      <c r="C184" s="567"/>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1"/>
      <c r="B185" s="568" t="s">
        <v>184</v>
      </c>
      <c r="C185" s="568"/>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0" t="s">
        <v>191</v>
      </c>
      <c r="B186" s="576" t="s">
        <v>181</v>
      </c>
      <c r="C186" s="576"/>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5"/>
      <c r="B187" s="567" t="s">
        <v>182</v>
      </c>
      <c r="C187" s="567"/>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5"/>
      <c r="B188" s="567" t="s">
        <v>183</v>
      </c>
      <c r="C188" s="567"/>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1"/>
      <c r="B189" s="568" t="s">
        <v>184</v>
      </c>
      <c r="C189" s="568"/>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0" t="s">
        <v>192</v>
      </c>
      <c r="B190" s="576" t="s">
        <v>181</v>
      </c>
      <c r="C190" s="576"/>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5"/>
      <c r="B191" s="567" t="s">
        <v>182</v>
      </c>
      <c r="C191" s="567"/>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5"/>
      <c r="B192" s="567" t="s">
        <v>183</v>
      </c>
      <c r="C192" s="567"/>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1"/>
      <c r="B193" s="568" t="s">
        <v>184</v>
      </c>
      <c r="C193" s="568"/>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77" t="s">
        <v>193</v>
      </c>
      <c r="B194" s="576" t="s">
        <v>181</v>
      </c>
      <c r="C194" s="576"/>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78"/>
      <c r="B195" s="567" t="s">
        <v>182</v>
      </c>
      <c r="C195" s="567"/>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78"/>
      <c r="B196" s="567" t="s">
        <v>183</v>
      </c>
      <c r="C196" s="567"/>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78"/>
      <c r="B197" s="579" t="s">
        <v>184</v>
      </c>
      <c r="C197" s="579"/>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3" t="s">
        <v>4</v>
      </c>
      <c r="B198" s="566" t="s">
        <v>181</v>
      </c>
      <c r="C198" s="566"/>
      <c r="D198" s="224">
        <f t="shared" si="56"/>
        <v>220</v>
      </c>
      <c r="E198" s="225">
        <f t="shared" ref="E198:G201" si="58">+E146+E150+E154+E158+E162+E166+E170+E182+E186+E190+E194</f>
        <v>31</v>
      </c>
      <c r="F198" s="226">
        <f t="shared" si="58"/>
        <v>7</v>
      </c>
      <c r="G198" s="226">
        <f t="shared" si="58"/>
        <v>4</v>
      </c>
      <c r="H198" s="226">
        <f t="shared" ref="H198:J201" si="59">+H146+H150+H154+H158+H162+H166+H170+H174+H182+H186+H190+H194+H178</f>
        <v>7</v>
      </c>
      <c r="I198" s="226">
        <f t="shared" si="59"/>
        <v>28</v>
      </c>
      <c r="J198" s="226">
        <f t="shared" si="59"/>
        <v>23</v>
      </c>
      <c r="K198" s="226">
        <f>+K146+K150+K154+K162+K166+K170+K174+K182+K186+K190+K194+K178</f>
        <v>89</v>
      </c>
      <c r="L198" s="226">
        <f t="shared" ref="L198:M201" si="60">+L146+L150+L154+L162+L170+L174+L182+L186+L190+L194+L178</f>
        <v>14</v>
      </c>
      <c r="M198" s="227">
        <f t="shared" si="60"/>
        <v>17</v>
      </c>
      <c r="N198" s="224">
        <f t="shared" ref="N198:O201" si="61">+N146+N150+N154+N158+N162+N166+N170+N174+N182+N186+N190+N194+N178</f>
        <v>85</v>
      </c>
      <c r="O198" s="224">
        <f t="shared" si="61"/>
        <v>135</v>
      </c>
      <c r="P198" s="224">
        <f>+P146+P150+P154+P162+P170+P174+P182+P186+P190+P194+P178</f>
        <v>1</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4"/>
      <c r="B199" s="567" t="s">
        <v>182</v>
      </c>
      <c r="C199" s="567"/>
      <c r="D199" s="70">
        <f t="shared" si="56"/>
        <v>777</v>
      </c>
      <c r="E199" s="228">
        <f t="shared" si="58"/>
        <v>91</v>
      </c>
      <c r="F199" s="229">
        <f t="shared" si="58"/>
        <v>30</v>
      </c>
      <c r="G199" s="229">
        <f t="shared" si="58"/>
        <v>15</v>
      </c>
      <c r="H199" s="229">
        <f t="shared" si="59"/>
        <v>14</v>
      </c>
      <c r="I199" s="229">
        <f t="shared" si="59"/>
        <v>102</v>
      </c>
      <c r="J199" s="229">
        <f t="shared" si="59"/>
        <v>104</v>
      </c>
      <c r="K199" s="229">
        <f>+K147+K151+K155+K163+K167+K171+K175+K183+K187+K191+K195+K179</f>
        <v>338</v>
      </c>
      <c r="L199" s="229">
        <f t="shared" si="60"/>
        <v>51</v>
      </c>
      <c r="M199" s="230">
        <f t="shared" si="60"/>
        <v>32</v>
      </c>
      <c r="N199" s="70">
        <f t="shared" si="61"/>
        <v>290</v>
      </c>
      <c r="O199" s="70">
        <f t="shared" si="61"/>
        <v>487</v>
      </c>
      <c r="P199" s="70">
        <f>+P147+P151+P155+P163+P171+P175+P183+P187+P191+P195+P179</f>
        <v>13</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4"/>
      <c r="B200" s="567" t="s">
        <v>183</v>
      </c>
      <c r="C200" s="567"/>
      <c r="D200" s="70">
        <f t="shared" si="56"/>
        <v>223</v>
      </c>
      <c r="E200" s="228">
        <f t="shared" si="58"/>
        <v>32</v>
      </c>
      <c r="F200" s="229">
        <f t="shared" si="58"/>
        <v>7</v>
      </c>
      <c r="G200" s="229">
        <f t="shared" si="58"/>
        <v>4</v>
      </c>
      <c r="H200" s="229">
        <f t="shared" si="59"/>
        <v>7</v>
      </c>
      <c r="I200" s="229">
        <f t="shared" si="59"/>
        <v>31</v>
      </c>
      <c r="J200" s="229">
        <f t="shared" si="59"/>
        <v>22</v>
      </c>
      <c r="K200" s="229">
        <f>+K148+K152+K156+K164+K168+K172+K176+K184+K188+K192+K196+K180</f>
        <v>89</v>
      </c>
      <c r="L200" s="229">
        <f t="shared" si="60"/>
        <v>13</v>
      </c>
      <c r="M200" s="230">
        <f t="shared" si="60"/>
        <v>18</v>
      </c>
      <c r="N200" s="70">
        <f t="shared" si="61"/>
        <v>88</v>
      </c>
      <c r="O200" s="70">
        <f t="shared" si="61"/>
        <v>135</v>
      </c>
      <c r="P200" s="70">
        <f>+P148+P152+P156+P164+P172+P176+P184+P188+P192+P196+P180</f>
        <v>2</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5"/>
      <c r="B201" s="568" t="s">
        <v>184</v>
      </c>
      <c r="C201" s="568"/>
      <c r="D201" s="159">
        <f t="shared" si="56"/>
        <v>184</v>
      </c>
      <c r="E201" s="231">
        <f t="shared" si="58"/>
        <v>18</v>
      </c>
      <c r="F201" s="232">
        <f t="shared" si="58"/>
        <v>8</v>
      </c>
      <c r="G201" s="232">
        <f t="shared" si="58"/>
        <v>5</v>
      </c>
      <c r="H201" s="232">
        <f t="shared" si="59"/>
        <v>1</v>
      </c>
      <c r="I201" s="232">
        <f t="shared" si="59"/>
        <v>27</v>
      </c>
      <c r="J201" s="232">
        <f t="shared" si="59"/>
        <v>17</v>
      </c>
      <c r="K201" s="232">
        <f>+K149+K153+K157+K165+K169+K173+K177+K185+K189+K193+K197+K181</f>
        <v>75</v>
      </c>
      <c r="L201" s="232">
        <f t="shared" si="60"/>
        <v>13</v>
      </c>
      <c r="M201" s="233">
        <f t="shared" si="60"/>
        <v>20</v>
      </c>
      <c r="N201" s="159">
        <f t="shared" si="61"/>
        <v>58</v>
      </c>
      <c r="O201" s="159">
        <f t="shared" si="61"/>
        <v>126</v>
      </c>
      <c r="P201" s="159">
        <f>+P149+P153+P157+P165+P173+P177+P185+P189+P193+P197+P181</f>
        <v>4</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69" t="s">
        <v>29</v>
      </c>
      <c r="B203" s="570"/>
      <c r="C203" s="571"/>
      <c r="D203" s="554" t="s">
        <v>4</v>
      </c>
      <c r="E203" s="537" t="s">
        <v>5</v>
      </c>
      <c r="F203" s="538"/>
      <c r="G203" s="538"/>
      <c r="H203" s="538"/>
      <c r="I203" s="538"/>
      <c r="J203" s="538"/>
      <c r="K203" s="538"/>
      <c r="L203" s="538"/>
      <c r="M203" s="539"/>
      <c r="N203" s="540" t="s">
        <v>7</v>
      </c>
      <c r="BA203" s="220"/>
      <c r="BB203" s="220"/>
      <c r="BC203" s="220"/>
      <c r="BD203" s="220"/>
      <c r="BE203" s="220"/>
      <c r="BF203" s="220"/>
      <c r="BG203" s="220"/>
      <c r="BH203" s="2"/>
    </row>
    <row r="204" spans="1:60" ht="48" customHeight="1" x14ac:dyDescent="0.15">
      <c r="A204" s="572"/>
      <c r="B204" s="573"/>
      <c r="C204" s="574"/>
      <c r="D204" s="562"/>
      <c r="E204" s="527" t="s">
        <v>168</v>
      </c>
      <c r="F204" s="17" t="s">
        <v>14</v>
      </c>
      <c r="G204" s="17" t="s">
        <v>175</v>
      </c>
      <c r="H204" s="17" t="s">
        <v>59</v>
      </c>
      <c r="I204" s="17" t="s">
        <v>176</v>
      </c>
      <c r="J204" s="17" t="s">
        <v>195</v>
      </c>
      <c r="K204" s="17" t="s">
        <v>18</v>
      </c>
      <c r="L204" s="17" t="s">
        <v>19</v>
      </c>
      <c r="M204" s="18" t="s">
        <v>20</v>
      </c>
      <c r="N204" s="541"/>
      <c r="BA204" s="220"/>
      <c r="BB204" s="220"/>
      <c r="BC204" s="220"/>
      <c r="BD204" s="220"/>
      <c r="BE204" s="220"/>
      <c r="BF204" s="220"/>
      <c r="BG204" s="220"/>
      <c r="BH204" s="2"/>
    </row>
    <row r="205" spans="1:60" ht="15.75" customHeight="1" x14ac:dyDescent="0.15">
      <c r="A205" s="542" t="s">
        <v>196</v>
      </c>
      <c r="B205" s="543"/>
      <c r="C205" s="544"/>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4" t="s">
        <v>197</v>
      </c>
      <c r="B206" s="535"/>
      <c r="C206" s="536"/>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4" t="s">
        <v>198</v>
      </c>
      <c r="B207" s="535"/>
      <c r="C207" s="536"/>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4" t="s">
        <v>199</v>
      </c>
      <c r="B208" s="535"/>
      <c r="C208" s="536"/>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56" t="s">
        <v>200</v>
      </c>
      <c r="B209" s="557"/>
      <c r="C209" s="558"/>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59" t="s">
        <v>201</v>
      </c>
      <c r="B210" s="560"/>
      <c r="C210" s="561"/>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48" t="s">
        <v>213</v>
      </c>
      <c r="B221" s="549"/>
      <c r="C221" s="550"/>
      <c r="D221" s="554" t="s">
        <v>4</v>
      </c>
      <c r="E221" s="537" t="s">
        <v>5</v>
      </c>
      <c r="F221" s="538"/>
      <c r="G221" s="538"/>
      <c r="H221" s="538"/>
      <c r="I221" s="538"/>
      <c r="J221" s="538"/>
      <c r="K221" s="538"/>
      <c r="L221" s="538"/>
      <c r="M221" s="539"/>
      <c r="N221" s="554" t="s">
        <v>31</v>
      </c>
      <c r="O221" s="540" t="s">
        <v>7</v>
      </c>
      <c r="P221" s="540"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1"/>
      <c r="B222" s="552"/>
      <c r="C222" s="553"/>
      <c r="D222" s="555"/>
      <c r="E222" s="19" t="s">
        <v>101</v>
      </c>
      <c r="F222" s="17" t="s">
        <v>102</v>
      </c>
      <c r="G222" s="17" t="s">
        <v>103</v>
      </c>
      <c r="H222" s="17" t="s">
        <v>15</v>
      </c>
      <c r="I222" s="17" t="s">
        <v>16</v>
      </c>
      <c r="J222" s="17" t="s">
        <v>17</v>
      </c>
      <c r="K222" s="17" t="s">
        <v>18</v>
      </c>
      <c r="L222" s="17" t="s">
        <v>19</v>
      </c>
      <c r="M222" s="18" t="s">
        <v>20</v>
      </c>
      <c r="N222" s="555"/>
      <c r="O222" s="541"/>
      <c r="P222" s="541"/>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2" t="s">
        <v>214</v>
      </c>
      <c r="B223" s="543"/>
      <c r="C223" s="544"/>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4" t="s">
        <v>215</v>
      </c>
      <c r="B224" s="535"/>
      <c r="C224" s="536"/>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1" t="s">
        <v>216</v>
      </c>
      <c r="B225" s="532"/>
      <c r="C225" s="533"/>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1" t="s">
        <v>217</v>
      </c>
      <c r="B226" s="532"/>
      <c r="C226" s="533"/>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1" t="s">
        <v>218</v>
      </c>
      <c r="B227" s="532"/>
      <c r="C227" s="533"/>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4" t="s">
        <v>219</v>
      </c>
      <c r="B228" s="535"/>
      <c r="C228" s="536"/>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37" t="s">
        <v>132</v>
      </c>
      <c r="B229" s="538"/>
      <c r="C229" s="539"/>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27383</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sqref="A1:XFD1048576"/>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s="4" customFormat="1" ht="12.75" customHeight="1" x14ac:dyDescent="0.15">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3"/>
      <c r="AZ1" s="2"/>
      <c r="BA1" s="2"/>
      <c r="BB1" s="5"/>
      <c r="BC1" s="5"/>
      <c r="BD1" s="5"/>
      <c r="BE1" s="5"/>
      <c r="BF1" s="5"/>
      <c r="BG1" s="5"/>
      <c r="BH1" s="5"/>
      <c r="BI1" s="2"/>
    </row>
    <row r="2" spans="1:61" s="4" customFormat="1" ht="12.75" customHeight="1" x14ac:dyDescent="0.15">
      <c r="A2" s="1" t="str">
        <f>CONCATENATE("COMUNA: ",[1]NOMBRE!B2," - ","( ",[1]NOMBRE!C2,[1]NOMBRE!D2,[1]NOMBRE!E2,[1]NOMBRE!F2,[1]NOMBRE!G2," )")</f>
        <v>COMUNA:  - (  )</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3"/>
      <c r="AZ2" s="2"/>
      <c r="BA2" s="2"/>
      <c r="BB2" s="5"/>
      <c r="BC2" s="5"/>
      <c r="BD2" s="5"/>
      <c r="BE2" s="5"/>
      <c r="BF2" s="5"/>
      <c r="BG2" s="5"/>
      <c r="BH2" s="5"/>
      <c r="BI2" s="2"/>
    </row>
    <row r="3" spans="1:61" s="4" customFormat="1" ht="12.75" customHeight="1" x14ac:dyDescent="0.15">
      <c r="A3" s="1" t="str">
        <f>CONCATENATE("ESTABLECIMIENTO/ESTRATEGIA: ",[1]NOMBRE!B3," - ","( ",[1]NOMBRE!C3,[1]NOMBRE!D3,[1]NOMBRE!E3,[1]NOMBRE!F3,[1]NOMBRE!G3,[1]NOMBRE!H3," )")</f>
        <v>ESTABLECIMIENTO/ESTRATEGIA:  - (  )</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3"/>
      <c r="AZ3" s="2"/>
      <c r="BA3" s="2"/>
      <c r="BB3" s="5"/>
      <c r="BC3" s="5"/>
      <c r="BD3" s="5"/>
      <c r="BE3" s="5"/>
      <c r="BF3" s="5"/>
      <c r="BG3" s="5"/>
      <c r="BH3" s="5"/>
      <c r="BI3" s="2"/>
    </row>
    <row r="4" spans="1:61" s="4" customFormat="1" ht="12.75" customHeight="1" x14ac:dyDescent="0.15">
      <c r="A4" s="1" t="str">
        <f>CONCATENATE("MES: ",[1]NOMBRE!B6," - ","( ",[1]NOMBRE!C6,[1]NOMBRE!D6," )")</f>
        <v>MES:  - (  )</v>
      </c>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3"/>
      <c r="AZ4" s="2"/>
      <c r="BA4" s="2"/>
      <c r="BB4" s="5"/>
      <c r="BC4" s="5"/>
      <c r="BD4" s="5"/>
      <c r="BE4" s="5"/>
      <c r="BF4" s="5"/>
      <c r="BG4" s="5"/>
      <c r="BH4" s="5"/>
      <c r="BI4" s="2"/>
    </row>
    <row r="5" spans="1:61" s="4" customFormat="1" ht="12.75" customHeight="1" x14ac:dyDescent="0.15">
      <c r="A5" s="7" t="str">
        <f>CONCATENATE("AÑO: ",[1]NOMBRE!B7)</f>
        <v>AÑO: 2015</v>
      </c>
      <c r="B5" s="8"/>
      <c r="C5" s="8"/>
      <c r="D5" s="8"/>
      <c r="E5" s="8"/>
      <c r="F5" s="8"/>
      <c r="G5" s="8"/>
      <c r="H5" s="8"/>
      <c r="I5" s="8"/>
      <c r="J5" s="8"/>
      <c r="K5" s="8"/>
      <c r="L5" s="8"/>
      <c r="M5" s="8"/>
      <c r="N5" s="8"/>
      <c r="O5" s="8"/>
      <c r="P5" s="8"/>
      <c r="Q5" s="8"/>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3"/>
      <c r="AZ5" s="2"/>
      <c r="BA5" s="2"/>
      <c r="BB5" s="5"/>
      <c r="BC5" s="5"/>
      <c r="BD5" s="5"/>
      <c r="BE5" s="5"/>
      <c r="BF5" s="5"/>
      <c r="BG5" s="5"/>
      <c r="BH5" s="5"/>
      <c r="BI5" s="2"/>
    </row>
    <row r="6" spans="1:61" s="4" customFormat="1" ht="39.75" customHeight="1" x14ac:dyDescent="0.15">
      <c r="A6" s="674" t="s">
        <v>1</v>
      </c>
      <c r="B6" s="674"/>
      <c r="C6" s="674"/>
      <c r="D6" s="674"/>
      <c r="E6" s="674"/>
      <c r="F6" s="674"/>
      <c r="G6" s="674"/>
      <c r="H6" s="674"/>
      <c r="I6" s="674"/>
      <c r="J6" s="674"/>
      <c r="K6" s="674"/>
      <c r="L6" s="674"/>
      <c r="M6" s="674"/>
      <c r="N6" s="674"/>
      <c r="O6" s="674"/>
      <c r="P6" s="674"/>
      <c r="Q6" s="8"/>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3"/>
      <c r="AZ6" s="2"/>
      <c r="BA6" s="2"/>
      <c r="BB6" s="9"/>
      <c r="BC6" s="9"/>
      <c r="BD6" s="9"/>
      <c r="BE6" s="9"/>
      <c r="BF6" s="9"/>
      <c r="BG6" s="9"/>
      <c r="BH6" s="9"/>
      <c r="BI6" s="2"/>
    </row>
    <row r="7" spans="1:61" s="4" customFormat="1" ht="30" customHeight="1" x14ac:dyDescent="0.2">
      <c r="A7" s="10" t="s">
        <v>2</v>
      </c>
      <c r="B7" s="11"/>
      <c r="C7" s="11"/>
      <c r="D7" s="12"/>
      <c r="E7" s="12"/>
      <c r="F7" s="12"/>
      <c r="G7" s="13"/>
      <c r="H7" s="12"/>
      <c r="I7" s="12"/>
      <c r="J7" s="12"/>
      <c r="K7" s="12"/>
      <c r="L7" s="12"/>
      <c r="M7" s="12"/>
      <c r="N7" s="12"/>
      <c r="O7" s="12"/>
      <c r="P7" s="14"/>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3"/>
      <c r="AZ7" s="2"/>
      <c r="BA7" s="2"/>
      <c r="BB7" s="9"/>
      <c r="BC7" s="9"/>
      <c r="BD7" s="9"/>
      <c r="BE7" s="9"/>
      <c r="BF7" s="9"/>
      <c r="BG7" s="9"/>
      <c r="BH7" s="9"/>
      <c r="BI7" s="2"/>
    </row>
    <row r="8" spans="1:61" s="4" customFormat="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3"/>
      <c r="AZ8" s="2"/>
      <c r="BA8" s="2"/>
      <c r="BB8" s="15"/>
      <c r="BC8" s="15"/>
      <c r="BD8" s="15"/>
      <c r="BE8" s="15"/>
      <c r="BF8" s="15"/>
      <c r="BG8" s="15"/>
      <c r="BH8" s="15"/>
      <c r="BI8" s="2"/>
    </row>
    <row r="9" spans="1:61" s="4" customFormat="1" ht="22.5" x14ac:dyDescent="0.15">
      <c r="A9" s="572"/>
      <c r="B9" s="573"/>
      <c r="C9" s="574"/>
      <c r="D9" s="555"/>
      <c r="E9" s="16" t="s">
        <v>10</v>
      </c>
      <c r="F9" s="17" t="s">
        <v>11</v>
      </c>
      <c r="G9" s="17" t="s">
        <v>12</v>
      </c>
      <c r="H9" s="17" t="s">
        <v>13</v>
      </c>
      <c r="I9" s="17" t="s">
        <v>14</v>
      </c>
      <c r="J9" s="17" t="s">
        <v>15</v>
      </c>
      <c r="K9" s="17" t="s">
        <v>16</v>
      </c>
      <c r="L9" s="17" t="s">
        <v>17</v>
      </c>
      <c r="M9" s="17" t="s">
        <v>18</v>
      </c>
      <c r="N9" s="17" t="s">
        <v>19</v>
      </c>
      <c r="O9" s="18" t="s">
        <v>20</v>
      </c>
      <c r="P9" s="19" t="s">
        <v>21</v>
      </c>
      <c r="Q9" s="20" t="s">
        <v>22</v>
      </c>
      <c r="R9" s="611"/>
      <c r="S9" s="654"/>
      <c r="T9" s="654"/>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3"/>
      <c r="AZ9" s="2"/>
      <c r="BA9" s="2"/>
      <c r="BB9" s="15"/>
      <c r="BC9" s="15"/>
      <c r="BD9" s="15"/>
      <c r="BE9" s="15"/>
      <c r="BF9" s="15"/>
      <c r="BG9" s="15"/>
      <c r="BH9" s="15"/>
      <c r="BI9" s="2"/>
    </row>
    <row r="10" spans="1:61" s="4" customFormat="1" ht="15.75" customHeight="1" x14ac:dyDescent="0.15">
      <c r="A10" s="542" t="s">
        <v>23</v>
      </c>
      <c r="B10" s="543"/>
      <c r="C10" s="543"/>
      <c r="D10" s="21">
        <f>SUM(E10:O10)</f>
        <v>0</v>
      </c>
      <c r="E10" s="22"/>
      <c r="F10" s="22"/>
      <c r="G10" s="22"/>
      <c r="H10" s="23"/>
      <c r="I10" s="23"/>
      <c r="J10" s="23"/>
      <c r="K10" s="23"/>
      <c r="L10" s="23"/>
      <c r="M10" s="23"/>
      <c r="N10" s="24"/>
      <c r="O10" s="24"/>
      <c r="P10" s="25"/>
      <c r="Q10" s="26"/>
      <c r="R10" s="27"/>
      <c r="S10" s="28"/>
      <c r="T10" s="28"/>
      <c r="U10" s="29" t="str">
        <f>+BB10&amp;" "&amp;BC10&amp; " "&amp;BD10&amp; " "&amp;BE10</f>
        <v xml:space="preserve">   </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3"/>
      <c r="AZ10" s="2"/>
      <c r="BA10" s="2"/>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s="4" customFormat="1" ht="15.75" customHeight="1" x14ac:dyDescent="0.15">
      <c r="A11" s="534" t="s">
        <v>24</v>
      </c>
      <c r="B11" s="535"/>
      <c r="C11" s="535"/>
      <c r="D11" s="32">
        <f>SUM(E11:O11)</f>
        <v>0</v>
      </c>
      <c r="E11" s="33"/>
      <c r="F11" s="33"/>
      <c r="G11" s="33"/>
      <c r="H11" s="34"/>
      <c r="I11" s="34"/>
      <c r="J11" s="34"/>
      <c r="K11" s="34"/>
      <c r="L11" s="34"/>
      <c r="M11" s="34"/>
      <c r="N11" s="35"/>
      <c r="O11" s="35"/>
      <c r="P11" s="36"/>
      <c r="Q11" s="37"/>
      <c r="R11" s="38"/>
      <c r="S11" s="39"/>
      <c r="T11" s="39"/>
      <c r="U11" s="29" t="str">
        <f>+BB11&amp;" "&amp;BC11&amp; " "&amp;BD11&amp; " "&amp;BE11</f>
        <v xml:space="preserve">   </v>
      </c>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3"/>
      <c r="AZ11" s="2"/>
      <c r="BA11" s="2"/>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s="4" customFormat="1" ht="15.75" customHeight="1" x14ac:dyDescent="0.15">
      <c r="A12" s="534" t="s">
        <v>25</v>
      </c>
      <c r="B12" s="535"/>
      <c r="C12" s="535"/>
      <c r="D12" s="32">
        <f>SUM(E12:O12)</f>
        <v>0</v>
      </c>
      <c r="E12" s="33"/>
      <c r="F12" s="33"/>
      <c r="G12" s="33"/>
      <c r="H12" s="34"/>
      <c r="I12" s="34"/>
      <c r="J12" s="34"/>
      <c r="K12" s="34"/>
      <c r="L12" s="34"/>
      <c r="M12" s="34"/>
      <c r="N12" s="35"/>
      <c r="O12" s="35"/>
      <c r="P12" s="36"/>
      <c r="Q12" s="37"/>
      <c r="R12" s="38"/>
      <c r="S12" s="39"/>
      <c r="T12" s="39"/>
      <c r="U12" s="29" t="str">
        <f>+BB12&amp;" "&amp;BC12&amp; " "&amp;BD12&amp; " "&amp;BE12</f>
        <v xml:space="preserve">   </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3"/>
      <c r="AZ12" s="2"/>
      <c r="BA12" s="2"/>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s="4" customFormat="1" ht="15.75" customHeight="1" x14ac:dyDescent="0.15">
      <c r="A13" s="671" t="s">
        <v>26</v>
      </c>
      <c r="B13" s="672"/>
      <c r="C13" s="673"/>
      <c r="D13" s="32">
        <f>SUM(E13:O13)</f>
        <v>0</v>
      </c>
      <c r="E13" s="33"/>
      <c r="F13" s="34"/>
      <c r="G13" s="34"/>
      <c r="H13" s="34"/>
      <c r="I13" s="34"/>
      <c r="J13" s="34"/>
      <c r="K13" s="34"/>
      <c r="L13" s="34"/>
      <c r="M13" s="34"/>
      <c r="N13" s="34"/>
      <c r="O13" s="35"/>
      <c r="P13" s="36"/>
      <c r="Q13" s="37"/>
      <c r="R13" s="38"/>
      <c r="S13" s="39"/>
      <c r="T13" s="39"/>
      <c r="U13" s="29" t="str">
        <f>+BB13&amp;" "&amp;BC13&amp; " "&amp;BD13&amp; " "&amp;BE13</f>
        <v xml:space="preserve">   </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3"/>
      <c r="AZ13" s="2"/>
      <c r="BA13" s="2"/>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s="4" customFormat="1" ht="15.75" customHeight="1" x14ac:dyDescent="0.15">
      <c r="A14" s="675" t="s">
        <v>27</v>
      </c>
      <c r="B14" s="675"/>
      <c r="C14" s="676"/>
      <c r="D14" s="40">
        <f>SUM(E14:O14)</f>
        <v>0</v>
      </c>
      <c r="E14" s="41"/>
      <c r="F14" s="42"/>
      <c r="G14" s="42"/>
      <c r="H14" s="42"/>
      <c r="I14" s="42"/>
      <c r="J14" s="42"/>
      <c r="K14" s="42"/>
      <c r="L14" s="42"/>
      <c r="M14" s="42"/>
      <c r="N14" s="42"/>
      <c r="O14" s="43"/>
      <c r="P14" s="44"/>
      <c r="Q14" s="45"/>
      <c r="R14" s="46"/>
      <c r="S14" s="47"/>
      <c r="T14" s="47"/>
      <c r="U14" s="29" t="str">
        <f>+BB14&amp;" "&amp;BC14&amp; " "&amp;BD14&amp; " "&amp;BE14</f>
        <v xml:space="preserve">   </v>
      </c>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3"/>
      <c r="AZ14" s="2"/>
      <c r="BA14" s="2"/>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s="4" customFormat="1" ht="36.75" customHeight="1" x14ac:dyDescent="0.2">
      <c r="A15" s="48" t="s">
        <v>28</v>
      </c>
      <c r="B15" s="49"/>
      <c r="C15" s="49"/>
      <c r="D15" s="50"/>
      <c r="E15" s="50"/>
      <c r="F15" s="50"/>
      <c r="G15" s="50"/>
      <c r="H15" s="50"/>
      <c r="I15" s="50"/>
      <c r="J15" s="50"/>
      <c r="K15" s="50"/>
      <c r="L15" s="50"/>
      <c r="M15" s="50"/>
      <c r="N15" s="50"/>
      <c r="O15" s="50"/>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3"/>
      <c r="AZ15" s="2"/>
      <c r="BA15" s="2"/>
      <c r="BB15" s="9"/>
      <c r="BC15" s="9"/>
      <c r="BD15" s="9"/>
      <c r="BE15" s="9"/>
      <c r="BF15" s="9"/>
      <c r="BG15" s="9"/>
      <c r="BH15" s="9"/>
      <c r="BI15" s="2"/>
    </row>
    <row r="16" spans="1:61" s="4" customFormat="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3"/>
      <c r="AZ16" s="2"/>
      <c r="BA16" s="2"/>
      <c r="BB16" s="9"/>
      <c r="BC16" s="9"/>
      <c r="BD16" s="9"/>
      <c r="BE16" s="9"/>
      <c r="BF16" s="15"/>
      <c r="BG16" s="15"/>
      <c r="BH16" s="15"/>
      <c r="BI16" s="2"/>
    </row>
    <row r="17" spans="1:63" s="4" customFormat="1" ht="30.75" customHeight="1" x14ac:dyDescent="0.15">
      <c r="A17" s="572"/>
      <c r="B17" s="573"/>
      <c r="C17" s="574"/>
      <c r="D17" s="678"/>
      <c r="E17" s="16"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3"/>
      <c r="AZ17" s="2"/>
      <c r="BA17" s="2"/>
      <c r="BB17" s="51"/>
      <c r="BC17" s="51"/>
      <c r="BD17" s="51"/>
      <c r="BE17" s="51"/>
      <c r="BF17" s="51"/>
      <c r="BG17" s="15"/>
      <c r="BH17" s="15"/>
      <c r="BI17" s="2"/>
      <c r="BJ17" s="2"/>
    </row>
    <row r="18" spans="1:63" s="4" customFormat="1" ht="18.75" customHeight="1" x14ac:dyDescent="0.15">
      <c r="A18" s="665" t="s">
        <v>33</v>
      </c>
      <c r="B18" s="666"/>
      <c r="C18" s="667"/>
      <c r="D18" s="21">
        <f>SUM(E18:O18)</f>
        <v>0</v>
      </c>
      <c r="E18" s="22"/>
      <c r="F18" s="22"/>
      <c r="G18" s="22"/>
      <c r="H18" s="23"/>
      <c r="I18" s="23"/>
      <c r="J18" s="23"/>
      <c r="K18" s="23"/>
      <c r="L18" s="23"/>
      <c r="M18" s="23"/>
      <c r="N18" s="23"/>
      <c r="O18" s="24"/>
      <c r="P18" s="52"/>
      <c r="Q18" s="24"/>
      <c r="R18" s="28"/>
      <c r="S18" s="28"/>
      <c r="T18" s="28"/>
      <c r="U18" s="29" t="str">
        <f>+BB18&amp;" "&amp;BC18&amp; " "&amp;BD18&amp; " "&amp;BE18&amp;" "&amp;BF18</f>
        <v xml:space="preserve">    </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3"/>
      <c r="AZ18" s="2"/>
      <c r="BA18" s="2"/>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s="4" customFormat="1" ht="16.5" customHeight="1" x14ac:dyDescent="0.15">
      <c r="A19" s="665" t="s">
        <v>34</v>
      </c>
      <c r="B19" s="666"/>
      <c r="C19" s="667"/>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3"/>
      <c r="AZ19" s="2"/>
      <c r="BA19" s="2"/>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s="4" customFormat="1" ht="18" customHeight="1" x14ac:dyDescent="0.15">
      <c r="A20" s="668" t="s">
        <v>35</v>
      </c>
      <c r="B20" s="669"/>
      <c r="C20" s="670"/>
      <c r="D20" s="58">
        <f t="shared" si="1"/>
        <v>0</v>
      </c>
      <c r="E20" s="34"/>
      <c r="F20" s="34"/>
      <c r="G20" s="34"/>
      <c r="H20" s="34"/>
      <c r="I20" s="34"/>
      <c r="J20" s="34"/>
      <c r="K20" s="34"/>
      <c r="L20" s="34"/>
      <c r="M20" s="34"/>
      <c r="N20" s="34"/>
      <c r="O20" s="34"/>
      <c r="P20" s="59"/>
      <c r="Q20" s="60"/>
      <c r="R20" s="61"/>
      <c r="S20" s="61"/>
      <c r="T20" s="61"/>
      <c r="U20" s="29" t="str">
        <f t="shared" si="2"/>
        <v xml:space="preserve">    </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3"/>
      <c r="AZ20" s="2"/>
      <c r="BA20" s="2"/>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s="4" customFormat="1" ht="16.5" customHeight="1" x14ac:dyDescent="0.15">
      <c r="A21" s="542" t="s">
        <v>36</v>
      </c>
      <c r="B21" s="543"/>
      <c r="C21" s="544"/>
      <c r="D21" s="21">
        <f t="shared" si="1"/>
        <v>0</v>
      </c>
      <c r="E21" s="25"/>
      <c r="F21" s="22"/>
      <c r="G21" s="22"/>
      <c r="H21" s="22"/>
      <c r="I21" s="22"/>
      <c r="J21" s="22"/>
      <c r="K21" s="23"/>
      <c r="L21" s="22"/>
      <c r="M21" s="23"/>
      <c r="N21" s="24"/>
      <c r="O21" s="26"/>
      <c r="P21" s="28"/>
      <c r="Q21" s="28"/>
      <c r="R21" s="28"/>
      <c r="S21" s="28"/>
      <c r="T21" s="28"/>
      <c r="U21" s="29" t="str">
        <f t="shared" si="2"/>
        <v xml:space="preserve">    </v>
      </c>
      <c r="V21" s="2"/>
      <c r="Z21" s="2"/>
      <c r="AA21" s="2"/>
      <c r="AB21" s="2"/>
      <c r="AC21" s="2"/>
      <c r="AD21" s="2"/>
      <c r="AE21" s="2"/>
      <c r="AF21" s="2"/>
      <c r="AG21" s="2"/>
      <c r="AH21" s="2"/>
      <c r="AI21" s="2"/>
      <c r="AJ21" s="2"/>
      <c r="AK21" s="2"/>
      <c r="AL21" s="2"/>
      <c r="AM21" s="2"/>
      <c r="AN21" s="2"/>
      <c r="AO21" s="2"/>
      <c r="AP21" s="2"/>
      <c r="AQ21" s="2"/>
      <c r="AR21" s="2"/>
      <c r="AS21" s="2"/>
      <c r="AT21" s="2"/>
      <c r="AU21" s="2"/>
      <c r="AV21" s="2"/>
      <c r="AW21" s="2"/>
      <c r="AX21" s="3"/>
      <c r="AZ21" s="2"/>
      <c r="BA21" s="2"/>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s="4" customFormat="1" ht="14.25" customHeight="1" x14ac:dyDescent="0.15">
      <c r="A22" s="534" t="s">
        <v>37</v>
      </c>
      <c r="B22" s="535"/>
      <c r="C22" s="536"/>
      <c r="D22" s="32">
        <f t="shared" si="1"/>
        <v>0</v>
      </c>
      <c r="E22" s="36"/>
      <c r="F22" s="33"/>
      <c r="G22" s="33"/>
      <c r="H22" s="33"/>
      <c r="I22" s="33"/>
      <c r="J22" s="33"/>
      <c r="K22" s="34"/>
      <c r="L22" s="34"/>
      <c r="M22" s="34"/>
      <c r="N22" s="34"/>
      <c r="O22" s="37"/>
      <c r="P22" s="39"/>
      <c r="Q22" s="63"/>
      <c r="R22" s="39"/>
      <c r="S22" s="39"/>
      <c r="T22" s="39"/>
      <c r="U22" s="29" t="str">
        <f t="shared" si="2"/>
        <v xml:space="preserve">    </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3"/>
      <c r="AZ22" s="2"/>
      <c r="BA22" s="2"/>
      <c r="BB22" s="62" t="str">
        <f t="shared" si="7"/>
        <v/>
      </c>
      <c r="BC22" s="62" t="str">
        <f t="shared" si="8"/>
        <v/>
      </c>
      <c r="BD22" s="64"/>
      <c r="BE22" s="30" t="str">
        <f t="shared" si="3"/>
        <v/>
      </c>
      <c r="BF22" s="30" t="str">
        <f t="shared" si="4"/>
        <v/>
      </c>
      <c r="BG22" s="64">
        <f t="shared" si="0"/>
        <v>0</v>
      </c>
      <c r="BH22" s="53">
        <f t="shared" si="9"/>
        <v>0</v>
      </c>
      <c r="BI22" s="53" t="str">
        <f t="shared" si="10"/>
        <v/>
      </c>
      <c r="BJ22" s="53">
        <f t="shared" si="5"/>
        <v>0</v>
      </c>
      <c r="BK22" s="53">
        <f t="shared" si="6"/>
        <v>0</v>
      </c>
    </row>
    <row r="23" spans="1:63" s="4" customFormat="1" ht="18" customHeight="1" x14ac:dyDescent="0.15">
      <c r="A23" s="534" t="s">
        <v>38</v>
      </c>
      <c r="B23" s="535"/>
      <c r="C23" s="536"/>
      <c r="D23" s="32">
        <f t="shared" si="1"/>
        <v>0</v>
      </c>
      <c r="E23" s="36"/>
      <c r="F23" s="33"/>
      <c r="G23" s="33"/>
      <c r="H23" s="33"/>
      <c r="I23" s="33"/>
      <c r="J23" s="33"/>
      <c r="K23" s="34"/>
      <c r="L23" s="33"/>
      <c r="M23" s="34"/>
      <c r="N23" s="35"/>
      <c r="O23" s="37"/>
      <c r="P23" s="39"/>
      <c r="Q23" s="39"/>
      <c r="R23" s="39"/>
      <c r="S23" s="39"/>
      <c r="T23" s="39"/>
      <c r="U23" s="29" t="str">
        <f t="shared" si="2"/>
        <v xml:space="preserve">    </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3"/>
      <c r="AZ23" s="2"/>
      <c r="BA23" s="2"/>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s="4" customFormat="1" ht="15.75" customHeight="1" x14ac:dyDescent="0.15">
      <c r="A24" s="534" t="s">
        <v>39</v>
      </c>
      <c r="B24" s="535"/>
      <c r="C24" s="536"/>
      <c r="D24" s="32">
        <f t="shared" si="1"/>
        <v>0</v>
      </c>
      <c r="E24" s="36"/>
      <c r="F24" s="33"/>
      <c r="G24" s="33"/>
      <c r="H24" s="33"/>
      <c r="I24" s="33"/>
      <c r="J24" s="33"/>
      <c r="K24" s="34"/>
      <c r="L24" s="33"/>
      <c r="M24" s="34"/>
      <c r="N24" s="35"/>
      <c r="O24" s="37"/>
      <c r="P24" s="39"/>
      <c r="Q24" s="39"/>
      <c r="R24" s="39"/>
      <c r="S24" s="39"/>
      <c r="T24" s="39"/>
      <c r="U24" s="29" t="str">
        <f t="shared" si="2"/>
        <v xml:space="preserve">    </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3"/>
      <c r="AZ24" s="2"/>
      <c r="BA24" s="2"/>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s="4" customFormat="1" ht="15.75" customHeight="1" x14ac:dyDescent="0.15">
      <c r="A25" s="534" t="s">
        <v>40</v>
      </c>
      <c r="B25" s="535"/>
      <c r="C25" s="536"/>
      <c r="D25" s="32">
        <f t="shared" si="1"/>
        <v>0</v>
      </c>
      <c r="E25" s="36"/>
      <c r="F25" s="33"/>
      <c r="G25" s="33"/>
      <c r="H25" s="33"/>
      <c r="I25" s="33"/>
      <c r="J25" s="33"/>
      <c r="K25" s="34"/>
      <c r="L25" s="33"/>
      <c r="M25" s="34"/>
      <c r="N25" s="35"/>
      <c r="O25" s="37"/>
      <c r="P25" s="39"/>
      <c r="Q25" s="39"/>
      <c r="R25" s="39"/>
      <c r="S25" s="39"/>
      <c r="T25" s="39"/>
      <c r="U25" s="29" t="str">
        <f t="shared" si="2"/>
        <v xml:space="preserve">    </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3"/>
      <c r="AZ25" s="2"/>
      <c r="BA25" s="2"/>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s="4" customFormat="1" ht="15" customHeight="1" x14ac:dyDescent="0.15">
      <c r="A26" s="646" t="s">
        <v>41</v>
      </c>
      <c r="B26" s="647"/>
      <c r="C26" s="648"/>
      <c r="D26" s="32">
        <f t="shared" si="1"/>
        <v>0</v>
      </c>
      <c r="E26" s="36"/>
      <c r="F26" s="33"/>
      <c r="G26" s="33"/>
      <c r="H26" s="33"/>
      <c r="I26" s="33"/>
      <c r="J26" s="33"/>
      <c r="K26" s="34"/>
      <c r="L26" s="65"/>
      <c r="M26" s="66"/>
      <c r="N26" s="66"/>
      <c r="O26" s="67"/>
      <c r="P26" s="39"/>
      <c r="Q26" s="63"/>
      <c r="R26" s="39"/>
      <c r="S26" s="39"/>
      <c r="T26" s="39"/>
      <c r="U26" s="29" t="str">
        <f t="shared" si="2"/>
        <v xml:space="preserve">    </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3"/>
      <c r="AZ26" s="2"/>
      <c r="BA26" s="2"/>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s="4" customFormat="1" ht="18.75" customHeight="1" x14ac:dyDescent="0.15">
      <c r="A27" s="542" t="s">
        <v>42</v>
      </c>
      <c r="B27" s="543"/>
      <c r="C27" s="544"/>
      <c r="D27" s="68">
        <f t="shared" si="1"/>
        <v>0</v>
      </c>
      <c r="E27" s="25"/>
      <c r="F27" s="23"/>
      <c r="G27" s="23"/>
      <c r="H27" s="23"/>
      <c r="I27" s="23"/>
      <c r="J27" s="23"/>
      <c r="K27" s="23"/>
      <c r="L27" s="23"/>
      <c r="M27" s="23"/>
      <c r="N27" s="24"/>
      <c r="O27" s="24"/>
      <c r="P27" s="28"/>
      <c r="Q27" s="69"/>
      <c r="R27" s="69"/>
      <c r="S27" s="69"/>
      <c r="T27" s="69"/>
      <c r="U27" s="29" t="str">
        <f t="shared" si="2"/>
        <v xml:space="preserve">    </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3"/>
      <c r="AZ27" s="2"/>
      <c r="BA27" s="2"/>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t="str">
        <f t="shared" si="10"/>
        <v/>
      </c>
      <c r="BJ27" s="53">
        <f t="shared" si="5"/>
        <v>0</v>
      </c>
      <c r="BK27" s="53">
        <f t="shared" si="6"/>
        <v>0</v>
      </c>
    </row>
    <row r="28" spans="1:63" s="4" customFormat="1" ht="15.75" customHeight="1" x14ac:dyDescent="0.15">
      <c r="A28" s="534" t="s">
        <v>43</v>
      </c>
      <c r="B28" s="535"/>
      <c r="C28" s="536"/>
      <c r="D28" s="70">
        <f t="shared" si="1"/>
        <v>0</v>
      </c>
      <c r="E28" s="71"/>
      <c r="F28" s="72"/>
      <c r="G28" s="72"/>
      <c r="H28" s="72"/>
      <c r="I28" s="72"/>
      <c r="J28" s="72"/>
      <c r="K28" s="72"/>
      <c r="L28" s="72"/>
      <c r="M28" s="72"/>
      <c r="N28" s="73"/>
      <c r="O28" s="73"/>
      <c r="P28" s="74"/>
      <c r="Q28" s="75"/>
      <c r="R28" s="75"/>
      <c r="S28" s="75"/>
      <c r="T28" s="75"/>
      <c r="U28" s="29" t="str">
        <f t="shared" si="2"/>
        <v xml:space="preserve">    </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3"/>
      <c r="AZ28" s="2"/>
      <c r="BA28" s="2"/>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s="4" customFormat="1" ht="15.75" customHeight="1" x14ac:dyDescent="0.15">
      <c r="A29" s="534" t="s">
        <v>44</v>
      </c>
      <c r="B29" s="535"/>
      <c r="C29" s="536"/>
      <c r="D29" s="32">
        <f t="shared" si="1"/>
        <v>0</v>
      </c>
      <c r="E29" s="36"/>
      <c r="F29" s="34"/>
      <c r="G29" s="34"/>
      <c r="H29" s="34"/>
      <c r="I29" s="34"/>
      <c r="J29" s="34"/>
      <c r="K29" s="34"/>
      <c r="L29" s="34"/>
      <c r="M29" s="34"/>
      <c r="N29" s="35"/>
      <c r="O29" s="35"/>
      <c r="P29" s="39"/>
      <c r="Q29" s="76"/>
      <c r="R29" s="76"/>
      <c r="S29" s="76"/>
      <c r="T29" s="76"/>
      <c r="U29" s="29" t="str">
        <f t="shared" si="2"/>
        <v xml:space="preserve">    </v>
      </c>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3"/>
      <c r="AZ29" s="2"/>
      <c r="BA29" s="2"/>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s="4" customFormat="1" ht="15.75" customHeight="1" x14ac:dyDescent="0.15">
      <c r="A30" s="534" t="s">
        <v>45</v>
      </c>
      <c r="B30" s="535"/>
      <c r="C30" s="536"/>
      <c r="D30" s="32">
        <f t="shared" si="1"/>
        <v>0</v>
      </c>
      <c r="E30" s="36"/>
      <c r="F30" s="34"/>
      <c r="G30" s="34"/>
      <c r="H30" s="34"/>
      <c r="I30" s="34"/>
      <c r="J30" s="34"/>
      <c r="K30" s="34"/>
      <c r="L30" s="34"/>
      <c r="M30" s="34"/>
      <c r="N30" s="35"/>
      <c r="O30" s="35"/>
      <c r="P30" s="39"/>
      <c r="Q30" s="76"/>
      <c r="R30" s="76"/>
      <c r="S30" s="76"/>
      <c r="T30" s="76"/>
      <c r="U30" s="29" t="str">
        <f t="shared" si="2"/>
        <v xml:space="preserve">    </v>
      </c>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3"/>
      <c r="AZ30" s="2"/>
      <c r="BA30" s="2"/>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s="4" customFormat="1" ht="15.75" customHeight="1" x14ac:dyDescent="0.15">
      <c r="A31" s="534" t="s">
        <v>46</v>
      </c>
      <c r="B31" s="535"/>
      <c r="C31" s="536"/>
      <c r="D31" s="32">
        <f t="shared" si="1"/>
        <v>0</v>
      </c>
      <c r="E31" s="36"/>
      <c r="F31" s="34"/>
      <c r="G31" s="34"/>
      <c r="H31" s="34"/>
      <c r="I31" s="34"/>
      <c r="J31" s="34"/>
      <c r="K31" s="34"/>
      <c r="L31" s="34"/>
      <c r="M31" s="34"/>
      <c r="N31" s="35"/>
      <c r="O31" s="35"/>
      <c r="P31" s="39"/>
      <c r="Q31" s="76"/>
      <c r="R31" s="76"/>
      <c r="S31" s="76"/>
      <c r="T31" s="76"/>
      <c r="U31" s="29" t="str">
        <f t="shared" si="2"/>
        <v xml:space="preserve">    </v>
      </c>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3"/>
      <c r="AZ31" s="2"/>
      <c r="BA31" s="2"/>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s="4" customFormat="1" ht="15.75" customHeight="1" x14ac:dyDescent="0.15">
      <c r="A32" s="534" t="s">
        <v>47</v>
      </c>
      <c r="B32" s="535"/>
      <c r="C32" s="536"/>
      <c r="D32" s="32">
        <f t="shared" si="1"/>
        <v>0</v>
      </c>
      <c r="E32" s="36"/>
      <c r="F32" s="34"/>
      <c r="G32" s="34"/>
      <c r="H32" s="34"/>
      <c r="I32" s="34"/>
      <c r="J32" s="34"/>
      <c r="K32" s="34"/>
      <c r="L32" s="34"/>
      <c r="M32" s="34"/>
      <c r="N32" s="35"/>
      <c r="O32" s="35"/>
      <c r="P32" s="39"/>
      <c r="Q32" s="76"/>
      <c r="R32" s="76"/>
      <c r="S32" s="76"/>
      <c r="T32" s="76"/>
      <c r="U32" s="29" t="str">
        <f t="shared" si="2"/>
        <v xml:space="preserve">    </v>
      </c>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3"/>
      <c r="AZ32" s="2"/>
      <c r="BA32" s="2"/>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4" t="s">
        <v>48</v>
      </c>
      <c r="B33" s="535"/>
      <c r="C33" s="536"/>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4" t="s">
        <v>49</v>
      </c>
      <c r="B34" s="535"/>
      <c r="C34" s="536"/>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4" t="s">
        <v>50</v>
      </c>
      <c r="B35" s="535"/>
      <c r="C35" s="536"/>
      <c r="D35" s="32">
        <f t="shared" si="1"/>
        <v>0</v>
      </c>
      <c r="E35" s="33"/>
      <c r="F35" s="34"/>
      <c r="G35" s="34"/>
      <c r="H35" s="34"/>
      <c r="I35" s="34"/>
      <c r="J35" s="34"/>
      <c r="K35" s="34"/>
      <c r="L35" s="34"/>
      <c r="M35" s="33"/>
      <c r="N35" s="33"/>
      <c r="O35" s="38"/>
      <c r="P35" s="39"/>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t="str">
        <f t="shared" si="10"/>
        <v/>
      </c>
      <c r="BJ35" s="53">
        <f t="shared" si="5"/>
        <v>0</v>
      </c>
      <c r="BK35" s="53">
        <f t="shared" si="6"/>
        <v>0</v>
      </c>
    </row>
    <row r="36" spans="1:65" ht="20.25" customHeight="1" x14ac:dyDescent="0.15">
      <c r="A36" s="661" t="s">
        <v>51</v>
      </c>
      <c r="B36" s="662"/>
      <c r="C36" s="663"/>
      <c r="D36" s="77">
        <f t="shared" si="1"/>
        <v>0</v>
      </c>
      <c r="E36" s="78"/>
      <c r="F36" s="79"/>
      <c r="G36" s="79"/>
      <c r="H36" s="80"/>
      <c r="I36" s="80"/>
      <c r="J36" s="80"/>
      <c r="K36" s="80"/>
      <c r="L36" s="80"/>
      <c r="M36" s="80"/>
      <c r="N36" s="81"/>
      <c r="O36" s="81"/>
      <c r="P36" s="82"/>
      <c r="Q36" s="83"/>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t="str">
        <f t="shared" si="10"/>
        <v/>
      </c>
      <c r="BJ36" s="53">
        <f t="shared" si="5"/>
        <v>0</v>
      </c>
      <c r="BK36" s="53">
        <f t="shared" si="6"/>
        <v>0</v>
      </c>
    </row>
    <row r="37" spans="1:65" ht="19.5" customHeight="1" x14ac:dyDescent="0.15">
      <c r="A37" s="664" t="s">
        <v>52</v>
      </c>
      <c r="B37" s="664"/>
      <c r="C37" s="664"/>
      <c r="D37" s="84">
        <f>SUM(D18:D36)</f>
        <v>0</v>
      </c>
      <c r="E37" s="84">
        <f t="shared" ref="E37:S37" si="12">SUM(E18:E36)</f>
        <v>0</v>
      </c>
      <c r="F37" s="84">
        <f t="shared" si="12"/>
        <v>0</v>
      </c>
      <c r="G37" s="84">
        <f t="shared" si="12"/>
        <v>0</v>
      </c>
      <c r="H37" s="84">
        <f t="shared" si="12"/>
        <v>0</v>
      </c>
      <c r="I37" s="84">
        <f t="shared" si="12"/>
        <v>0</v>
      </c>
      <c r="J37" s="84">
        <f t="shared" si="12"/>
        <v>0</v>
      </c>
      <c r="K37" s="84">
        <f t="shared" si="12"/>
        <v>0</v>
      </c>
      <c r="L37" s="84">
        <f t="shared" si="12"/>
        <v>0</v>
      </c>
      <c r="M37" s="84">
        <f t="shared" si="12"/>
        <v>0</v>
      </c>
      <c r="N37" s="84">
        <f t="shared" si="12"/>
        <v>0</v>
      </c>
      <c r="O37" s="84">
        <f t="shared" si="12"/>
        <v>0</v>
      </c>
      <c r="P37" s="84">
        <f t="shared" si="12"/>
        <v>0</v>
      </c>
      <c r="Q37" s="84">
        <f t="shared" si="12"/>
        <v>0</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t="str">
        <f t="shared" si="10"/>
        <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5" ht="24" customHeight="1" x14ac:dyDescent="0.15">
      <c r="A40" s="572"/>
      <c r="B40" s="573"/>
      <c r="C40" s="574"/>
      <c r="D40" s="562"/>
      <c r="E40" s="16" t="s">
        <v>10</v>
      </c>
      <c r="F40" s="17" t="s">
        <v>11</v>
      </c>
      <c r="G40" s="17" t="s">
        <v>12</v>
      </c>
      <c r="H40" s="17" t="s">
        <v>13</v>
      </c>
      <c r="I40" s="17" t="s">
        <v>14</v>
      </c>
      <c r="J40" s="17" t="s">
        <v>59</v>
      </c>
      <c r="K40" s="17" t="s">
        <v>16</v>
      </c>
      <c r="L40" s="17" t="s">
        <v>60</v>
      </c>
      <c r="M40" s="17" t="s">
        <v>18</v>
      </c>
      <c r="N40" s="17" t="s">
        <v>19</v>
      </c>
      <c r="O40" s="18" t="s">
        <v>20</v>
      </c>
      <c r="P40" s="19" t="s">
        <v>21</v>
      </c>
      <c r="Q40" s="20" t="s">
        <v>22</v>
      </c>
      <c r="R40" s="541"/>
      <c r="S40" s="19" t="s">
        <v>61</v>
      </c>
      <c r="T40" s="20" t="s">
        <v>62</v>
      </c>
      <c r="U40" s="611"/>
      <c r="V40" s="654"/>
      <c r="BB40" s="64"/>
      <c r="BC40" s="64"/>
      <c r="BD40" s="15"/>
      <c r="BE40" s="15"/>
      <c r="BF40" s="89"/>
      <c r="BG40" s="89"/>
      <c r="BH40" s="9"/>
    </row>
    <row r="41" spans="1:65" ht="14.25" customHeight="1" x14ac:dyDescent="0.15">
      <c r="A41" s="542" t="s">
        <v>63</v>
      </c>
      <c r="B41" s="543"/>
      <c r="C41" s="544"/>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5" t="s">
        <v>64</v>
      </c>
      <c r="B42" s="656"/>
      <c r="C42" s="657"/>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28" t="s">
        <v>65</v>
      </c>
      <c r="B43" s="629"/>
      <c r="C43" s="630"/>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37" t="s">
        <v>66</v>
      </c>
      <c r="B44" s="638"/>
      <c r="C44" s="639"/>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58" t="s">
        <v>67</v>
      </c>
      <c r="B45" s="659"/>
      <c r="C45" s="660"/>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28" t="s">
        <v>68</v>
      </c>
      <c r="B46" s="629"/>
      <c r="C46" s="630"/>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49" t="s">
        <v>69</v>
      </c>
      <c r="B48" s="592"/>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0"/>
      <c r="B49" s="595"/>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0"/>
      <c r="B50" s="595"/>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0"/>
      <c r="B51" s="595"/>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0"/>
      <c r="B52" s="595"/>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0"/>
      <c r="B53" s="595"/>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3"/>
      <c r="B54" s="651"/>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37" t="s">
        <v>77</v>
      </c>
      <c r="B56" s="638"/>
      <c r="C56" s="639"/>
      <c r="D56" s="123" t="s">
        <v>78</v>
      </c>
      <c r="E56" s="124" t="s">
        <v>79</v>
      </c>
      <c r="BA56" s="9"/>
      <c r="BB56" s="9"/>
      <c r="BC56" s="9"/>
      <c r="BD56" s="9"/>
      <c r="BE56" s="9"/>
      <c r="BF56" s="15"/>
      <c r="BG56" s="15"/>
      <c r="BH56" s="2"/>
      <c r="BJ56" s="4"/>
    </row>
    <row r="57" spans="1:65" ht="15.75" customHeight="1" x14ac:dyDescent="0.15">
      <c r="A57" s="542" t="s">
        <v>80</v>
      </c>
      <c r="B57" s="543"/>
      <c r="C57" s="544"/>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2" t="s">
        <v>81</v>
      </c>
      <c r="B58" s="535" t="s">
        <v>82</v>
      </c>
      <c r="C58" s="536"/>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3"/>
      <c r="B59" s="535" t="s">
        <v>83</v>
      </c>
      <c r="C59" s="536"/>
      <c r="D59" s="127"/>
      <c r="E59" s="127"/>
      <c r="F59" s="126" t="str">
        <f t="shared" si="29"/>
        <v/>
      </c>
      <c r="BA59" s="30" t="str">
        <f t="shared" si="27"/>
        <v/>
      </c>
      <c r="BB59" s="9"/>
      <c r="BC59" s="9"/>
      <c r="BD59" s="9"/>
      <c r="BE59" s="9"/>
      <c r="BF59" s="31">
        <f t="shared" si="28"/>
        <v>0</v>
      </c>
      <c r="BG59" s="15"/>
      <c r="BH59" s="2"/>
      <c r="BJ59" s="4"/>
    </row>
    <row r="60" spans="1:65" ht="15.75" customHeight="1" x14ac:dyDescent="0.15">
      <c r="A60" s="534" t="s">
        <v>84</v>
      </c>
      <c r="B60" s="535"/>
      <c r="C60" s="536"/>
      <c r="D60" s="128"/>
      <c r="E60" s="128"/>
      <c r="F60" s="126" t="str">
        <f t="shared" si="29"/>
        <v/>
      </c>
      <c r="BA60" s="30" t="str">
        <f t="shared" si="27"/>
        <v/>
      </c>
      <c r="BB60" s="9"/>
      <c r="BC60" s="9"/>
      <c r="BD60" s="9"/>
      <c r="BE60" s="9"/>
      <c r="BF60" s="31">
        <f t="shared" si="28"/>
        <v>0</v>
      </c>
      <c r="BG60" s="9"/>
      <c r="BH60" s="2"/>
      <c r="BJ60" s="4"/>
    </row>
    <row r="61" spans="1:65" ht="15.75" customHeight="1" x14ac:dyDescent="0.15">
      <c r="A61" s="534" t="s">
        <v>85</v>
      </c>
      <c r="B61" s="535"/>
      <c r="C61" s="536"/>
      <c r="D61" s="128"/>
      <c r="E61" s="128"/>
      <c r="F61" s="126" t="str">
        <f t="shared" si="29"/>
        <v/>
      </c>
      <c r="BA61" s="30" t="str">
        <f t="shared" si="27"/>
        <v/>
      </c>
      <c r="BB61" s="9"/>
      <c r="BC61" s="9"/>
      <c r="BD61" s="9"/>
      <c r="BE61" s="9"/>
      <c r="BF61" s="31">
        <f t="shared" si="28"/>
        <v>0</v>
      </c>
      <c r="BG61" s="15"/>
      <c r="BH61" s="2"/>
      <c r="BJ61" s="4"/>
    </row>
    <row r="62" spans="1:65" ht="15.75" customHeight="1" x14ac:dyDescent="0.15">
      <c r="A62" s="534" t="s">
        <v>86</v>
      </c>
      <c r="B62" s="535"/>
      <c r="C62" s="536"/>
      <c r="D62" s="128"/>
      <c r="E62" s="128"/>
      <c r="F62" s="126" t="str">
        <f t="shared" si="29"/>
        <v/>
      </c>
      <c r="BA62" s="30" t="str">
        <f t="shared" si="27"/>
        <v/>
      </c>
      <c r="BB62" s="9"/>
      <c r="BC62" s="9"/>
      <c r="BD62" s="9"/>
      <c r="BE62" s="9"/>
      <c r="BF62" s="31">
        <f t="shared" si="28"/>
        <v>0</v>
      </c>
      <c r="BG62" s="15"/>
      <c r="BH62" s="2"/>
      <c r="BJ62" s="4"/>
    </row>
    <row r="63" spans="1:65" ht="17.25" customHeight="1" x14ac:dyDescent="0.15">
      <c r="A63" s="646" t="s">
        <v>87</v>
      </c>
      <c r="B63" s="647"/>
      <c r="C63" s="648"/>
      <c r="D63" s="129"/>
      <c r="E63" s="129"/>
      <c r="F63" s="126" t="str">
        <f t="shared" si="29"/>
        <v/>
      </c>
      <c r="BA63" s="30" t="str">
        <f t="shared" si="27"/>
        <v/>
      </c>
      <c r="BF63" s="31">
        <f t="shared" si="28"/>
        <v>0</v>
      </c>
      <c r="BH63" s="2"/>
      <c r="BJ63" s="4"/>
    </row>
    <row r="64" spans="1:65" ht="15.75" customHeight="1" x14ac:dyDescent="0.15">
      <c r="A64" s="534" t="s">
        <v>88</v>
      </c>
      <c r="B64" s="535"/>
      <c r="C64" s="536"/>
      <c r="D64" s="128"/>
      <c r="E64" s="128"/>
      <c r="F64" s="126" t="str">
        <f t="shared" si="29"/>
        <v/>
      </c>
      <c r="BA64" s="30" t="str">
        <f t="shared" si="27"/>
        <v/>
      </c>
      <c r="BF64" s="31">
        <f t="shared" si="28"/>
        <v>0</v>
      </c>
      <c r="BH64" s="2"/>
      <c r="BJ64" s="4"/>
    </row>
    <row r="65" spans="1:62" s="4" customFormat="1" ht="15.75" customHeight="1" x14ac:dyDescent="0.15">
      <c r="A65" s="531" t="s">
        <v>89</v>
      </c>
      <c r="B65" s="532"/>
      <c r="C65" s="533"/>
      <c r="D65" s="129"/>
      <c r="E65" s="129"/>
      <c r="F65" s="126" t="str">
        <f t="shared" si="29"/>
        <v/>
      </c>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3"/>
      <c r="AZ65" s="2"/>
      <c r="BA65" s="30" t="str">
        <f t="shared" si="27"/>
        <v/>
      </c>
      <c r="BB65" s="51"/>
      <c r="BC65" s="51"/>
      <c r="BD65" s="51"/>
      <c r="BE65" s="51"/>
      <c r="BF65" s="31">
        <f t="shared" si="28"/>
        <v>0</v>
      </c>
      <c r="BG65" s="51"/>
      <c r="BH65" s="2"/>
      <c r="BI65" s="2"/>
    </row>
    <row r="66" spans="1:62" s="4" customFormat="1" ht="15.75" customHeight="1" x14ac:dyDescent="0.15">
      <c r="A66" s="531" t="s">
        <v>90</v>
      </c>
      <c r="B66" s="532"/>
      <c r="C66" s="533"/>
      <c r="D66" s="129"/>
      <c r="E66" s="129"/>
      <c r="F66" s="126" t="str">
        <f t="shared" si="29"/>
        <v/>
      </c>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3"/>
      <c r="AZ66" s="2"/>
      <c r="BA66" s="30" t="str">
        <f t="shared" si="27"/>
        <v/>
      </c>
      <c r="BB66" s="51"/>
      <c r="BC66" s="51"/>
      <c r="BD66" s="51"/>
      <c r="BE66" s="51"/>
      <c r="BF66" s="31">
        <f t="shared" si="28"/>
        <v>0</v>
      </c>
      <c r="BG66" s="51"/>
      <c r="BH66" s="2"/>
      <c r="BI66" s="2"/>
    </row>
    <row r="67" spans="1:62" s="4" customFormat="1" ht="15.75" customHeight="1" x14ac:dyDescent="0.15">
      <c r="A67" s="628" t="s">
        <v>91</v>
      </c>
      <c r="B67" s="629"/>
      <c r="C67" s="630"/>
      <c r="D67" s="130"/>
      <c r="E67" s="130"/>
      <c r="F67" s="126" t="str">
        <f t="shared" si="29"/>
        <v/>
      </c>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3"/>
      <c r="AZ67" s="2"/>
      <c r="BA67" s="30" t="str">
        <f t="shared" si="27"/>
        <v/>
      </c>
      <c r="BB67" s="51"/>
      <c r="BC67" s="51"/>
      <c r="BD67" s="51"/>
      <c r="BE67" s="51"/>
      <c r="BF67" s="31">
        <f t="shared" si="28"/>
        <v>0</v>
      </c>
      <c r="BG67" s="51"/>
      <c r="BH67" s="2"/>
      <c r="BI67" s="2"/>
    </row>
    <row r="68" spans="1:62" s="4" customFormat="1" ht="40.5" customHeight="1" x14ac:dyDescent="0.2">
      <c r="A68" s="131" t="s">
        <v>92</v>
      </c>
      <c r="B68" s="132"/>
      <c r="C68" s="133"/>
      <c r="D68" s="132"/>
      <c r="E68" s="134"/>
      <c r="F68" s="134"/>
      <c r="G68" s="135"/>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3"/>
      <c r="AZ68" s="2"/>
      <c r="BA68" s="2"/>
      <c r="BB68" s="51"/>
      <c r="BC68" s="51"/>
      <c r="BD68" s="51"/>
      <c r="BE68" s="51"/>
      <c r="BF68" s="51"/>
      <c r="BG68" s="51"/>
      <c r="BH68" s="51"/>
      <c r="BI68" s="2"/>
      <c r="BJ68" s="2"/>
    </row>
    <row r="69" spans="1:62" s="4" customFormat="1" ht="15.75" customHeight="1" x14ac:dyDescent="0.15">
      <c r="A69" s="631" t="s">
        <v>93</v>
      </c>
      <c r="B69" s="632"/>
      <c r="C69" s="633"/>
      <c r="D69" s="637" t="s">
        <v>94</v>
      </c>
      <c r="E69" s="638"/>
      <c r="F69" s="639"/>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3"/>
      <c r="AZ69" s="2"/>
      <c r="BA69" s="51"/>
      <c r="BB69" s="51"/>
      <c r="BC69" s="51"/>
      <c r="BD69" s="51"/>
      <c r="BE69" s="51"/>
      <c r="BF69" s="51"/>
      <c r="BG69" s="51"/>
      <c r="BH69" s="2"/>
      <c r="BI69" s="2"/>
    </row>
    <row r="70" spans="1:62" s="4" customFormat="1" ht="15.75" customHeight="1" x14ac:dyDescent="0.15">
      <c r="A70" s="634"/>
      <c r="B70" s="635"/>
      <c r="C70" s="636"/>
      <c r="D70" s="136" t="s">
        <v>4</v>
      </c>
      <c r="E70" s="137" t="s">
        <v>21</v>
      </c>
      <c r="F70" s="138" t="s">
        <v>22</v>
      </c>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3"/>
      <c r="AZ70" s="2"/>
      <c r="BA70" s="51"/>
      <c r="BB70" s="51"/>
      <c r="BC70" s="51"/>
      <c r="BD70" s="51"/>
      <c r="BE70" s="51"/>
      <c r="BF70" s="51"/>
      <c r="BG70" s="51"/>
      <c r="BH70" s="2"/>
      <c r="BI70" s="2"/>
    </row>
    <row r="71" spans="1:62" s="4" customFormat="1" ht="15.75" customHeight="1" x14ac:dyDescent="0.15">
      <c r="A71" s="640" t="s">
        <v>95</v>
      </c>
      <c r="B71" s="642" t="s">
        <v>96</v>
      </c>
      <c r="C71" s="643"/>
      <c r="D71" s="139">
        <f>+SUM(E71:F71)</f>
        <v>0</v>
      </c>
      <c r="E71" s="71"/>
      <c r="F71" s="140"/>
      <c r="G71" s="126"/>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3"/>
      <c r="AZ71" s="2"/>
      <c r="BA71" s="141"/>
      <c r="BB71" s="141"/>
      <c r="BC71" s="15"/>
      <c r="BD71" s="64"/>
      <c r="BE71" s="64"/>
      <c r="BF71" s="64"/>
      <c r="BG71" s="15"/>
      <c r="BH71" s="2"/>
      <c r="BI71" s="2"/>
    </row>
    <row r="72" spans="1:62" s="4" customFormat="1" ht="15.75" customHeight="1" x14ac:dyDescent="0.15">
      <c r="A72" s="641"/>
      <c r="B72" s="644" t="s">
        <v>97</v>
      </c>
      <c r="C72" s="645"/>
      <c r="D72" s="40">
        <f>+SUM(E72:F72)</f>
        <v>0</v>
      </c>
      <c r="E72" s="44"/>
      <c r="F72" s="45"/>
      <c r="G72" s="126"/>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3"/>
      <c r="AZ72" s="2"/>
      <c r="BA72" s="9"/>
      <c r="BB72" s="9"/>
      <c r="BC72" s="9"/>
      <c r="BD72" s="9"/>
      <c r="BE72" s="9"/>
      <c r="BF72" s="15"/>
      <c r="BG72" s="15"/>
      <c r="BH72" s="2"/>
      <c r="BI72" s="2"/>
    </row>
    <row r="73" spans="1:62" s="4" customFormat="1" ht="21" customHeight="1" x14ac:dyDescent="0.2">
      <c r="A73" s="48" t="s">
        <v>98</v>
      </c>
      <c r="B73" s="142"/>
      <c r="C73" s="142"/>
      <c r="D73" s="142"/>
      <c r="E73" s="143"/>
      <c r="F73" s="143"/>
      <c r="G73" s="143"/>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3"/>
      <c r="AZ73" s="2"/>
      <c r="BA73" s="2"/>
      <c r="BB73" s="9"/>
      <c r="BC73" s="9"/>
      <c r="BD73" s="9"/>
      <c r="BE73" s="9"/>
      <c r="BF73" s="9"/>
      <c r="BG73" s="9"/>
      <c r="BH73" s="9"/>
      <c r="BI73" s="2"/>
      <c r="BJ73" s="2"/>
    </row>
    <row r="74" spans="1:62" s="4" customFormat="1"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3"/>
      <c r="AZ74" s="2"/>
      <c r="BA74" s="9"/>
      <c r="BB74" s="9"/>
      <c r="BC74" s="9"/>
      <c r="BD74" s="9"/>
      <c r="BE74" s="9"/>
      <c r="BF74" s="15"/>
      <c r="BG74" s="15"/>
      <c r="BH74" s="2"/>
      <c r="BI74" s="2"/>
      <c r="BJ74" s="2"/>
    </row>
    <row r="75" spans="1:62" s="4" customFormat="1"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20" t="s">
        <v>62</v>
      </c>
      <c r="S75" s="611"/>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3"/>
      <c r="AZ75" s="2"/>
      <c r="BA75" s="9"/>
      <c r="BB75" s="9"/>
      <c r="BC75" s="9"/>
      <c r="BD75" s="9"/>
      <c r="BE75" s="9"/>
      <c r="BF75" s="15"/>
      <c r="BG75" s="15"/>
      <c r="BH75" s="2"/>
      <c r="BI75" s="2"/>
      <c r="BJ75" s="2"/>
    </row>
    <row r="76" spans="1:62" s="4" customFormat="1" ht="15.75" customHeight="1" x14ac:dyDescent="0.15">
      <c r="A76" s="626" t="s">
        <v>104</v>
      </c>
      <c r="B76" s="627"/>
      <c r="C76" s="627"/>
      <c r="D76" s="21">
        <f>+SUM(E76:M76)</f>
        <v>0</v>
      </c>
      <c r="E76" s="25"/>
      <c r="F76" s="23"/>
      <c r="G76" s="23"/>
      <c r="H76" s="23"/>
      <c r="I76" s="23"/>
      <c r="J76" s="23"/>
      <c r="K76" s="23"/>
      <c r="L76" s="23"/>
      <c r="M76" s="26"/>
      <c r="N76" s="28"/>
      <c r="O76" s="28"/>
      <c r="P76" s="144"/>
      <c r="Q76" s="25"/>
      <c r="R76" s="26"/>
      <c r="S76" s="69"/>
      <c r="T76" s="91" t="str">
        <f>+BA76&amp;" "&amp;BB76 &amp;" "&amp;BC76&amp;" "&amp;BD76</f>
        <v xml:space="preserve">   </v>
      </c>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3"/>
      <c r="AZ76" s="30" t="str">
        <f>IF($D76&lt;&gt;($P76+$Q76)," El número ingresos según sexo NO puede ser diferente al Total.","")</f>
        <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t="str">
        <f t="shared" ref="BG76:BG105" si="35">IF($D76=0,"",IF($N76="",IF($D76="","",1),0))</f>
        <v/>
      </c>
      <c r="BH76" s="53">
        <f>IF($D76&lt;$S76,1,0)</f>
        <v>0</v>
      </c>
      <c r="BI76" s="2"/>
      <c r="BJ76" s="2"/>
    </row>
    <row r="77" spans="1:62" s="4" customFormat="1" ht="15.75" customHeight="1" x14ac:dyDescent="0.15">
      <c r="A77" s="622" t="s">
        <v>105</v>
      </c>
      <c r="B77" s="622"/>
      <c r="C77" s="622"/>
      <c r="D77" s="32">
        <f>+SUM(E77:M77)</f>
        <v>0</v>
      </c>
      <c r="E77" s="36"/>
      <c r="F77" s="34"/>
      <c r="G77" s="34"/>
      <c r="H77" s="34"/>
      <c r="I77" s="34"/>
      <c r="J77" s="34"/>
      <c r="K77" s="34"/>
      <c r="L77" s="34"/>
      <c r="M77" s="37"/>
      <c r="N77" s="39"/>
      <c r="O77" s="39"/>
      <c r="P77" s="145"/>
      <c r="Q77" s="36"/>
      <c r="R77" s="37"/>
      <c r="S77" s="76"/>
      <c r="T77" s="91" t="str">
        <f t="shared" ref="T77:T105" si="36">+BA77&amp;" "&amp;BB77 &amp;" "&amp;BC77&amp;" "&amp;BD77</f>
        <v xml:space="preserve">   </v>
      </c>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3"/>
      <c r="AZ77" s="2"/>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t="str">
        <f t="shared" si="35"/>
        <v/>
      </c>
      <c r="BH77" s="53">
        <f t="shared" ref="BH77:BH105" si="38">IF($D77&lt;$S77,1,0)</f>
        <v>0</v>
      </c>
      <c r="BI77" s="2"/>
      <c r="BJ77" s="2"/>
    </row>
    <row r="78" spans="1:62" s="4" customFormat="1" ht="20.25" customHeight="1" x14ac:dyDescent="0.15">
      <c r="A78" s="534" t="s">
        <v>106</v>
      </c>
      <c r="B78" s="535"/>
      <c r="C78" s="536"/>
      <c r="D78" s="32">
        <f>+SUM(E78:M78)</f>
        <v>0</v>
      </c>
      <c r="E78" s="36"/>
      <c r="F78" s="72"/>
      <c r="G78" s="72"/>
      <c r="H78" s="72"/>
      <c r="I78" s="72"/>
      <c r="J78" s="72"/>
      <c r="K78" s="72"/>
      <c r="L78" s="72"/>
      <c r="M78" s="140"/>
      <c r="N78" s="74"/>
      <c r="O78" s="74"/>
      <c r="P78" s="146"/>
      <c r="Q78" s="36"/>
      <c r="R78" s="37"/>
      <c r="S78" s="75"/>
      <c r="T78" s="91" t="str">
        <f t="shared" si="36"/>
        <v xml:space="preserve">   </v>
      </c>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3"/>
      <c r="AZ78" s="2"/>
      <c r="BA78" s="62" t="str">
        <f t="shared" si="30"/>
        <v/>
      </c>
      <c r="BB78" s="62" t="str">
        <f t="shared" si="31"/>
        <v/>
      </c>
      <c r="BC78" s="30" t="str">
        <f t="shared" si="32"/>
        <v/>
      </c>
      <c r="BD78" s="30" t="str">
        <f t="shared" si="37"/>
        <v/>
      </c>
      <c r="BE78" s="53">
        <f t="shared" si="33"/>
        <v>0</v>
      </c>
      <c r="BF78" s="53">
        <f t="shared" si="34"/>
        <v>0</v>
      </c>
      <c r="BG78" s="53" t="str">
        <f t="shared" si="35"/>
        <v/>
      </c>
      <c r="BH78" s="53">
        <f t="shared" si="38"/>
        <v>0</v>
      </c>
      <c r="BI78" s="2"/>
      <c r="BJ78" s="2"/>
    </row>
    <row r="79" spans="1:62" s="4" customFormat="1" ht="15" customHeight="1" x14ac:dyDescent="0.15">
      <c r="A79" s="622" t="s">
        <v>107</v>
      </c>
      <c r="B79" s="622"/>
      <c r="C79" s="622"/>
      <c r="D79" s="32">
        <f>+SUM(E79:M79)</f>
        <v>0</v>
      </c>
      <c r="E79" s="36"/>
      <c r="F79" s="34"/>
      <c r="G79" s="34"/>
      <c r="H79" s="34"/>
      <c r="I79" s="34"/>
      <c r="J79" s="34"/>
      <c r="K79" s="34"/>
      <c r="L79" s="34"/>
      <c r="M79" s="37"/>
      <c r="N79" s="39"/>
      <c r="O79" s="39"/>
      <c r="P79" s="145"/>
      <c r="Q79" s="36"/>
      <c r="R79" s="37"/>
      <c r="S79" s="76"/>
      <c r="T79" s="91" t="str">
        <f t="shared" si="36"/>
        <v xml:space="preserve">   </v>
      </c>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3"/>
      <c r="AZ79" s="2"/>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c r="BI79" s="2"/>
      <c r="BJ79" s="2"/>
    </row>
    <row r="80" spans="1:62" s="4" customFormat="1" ht="15.75" customHeight="1" x14ac:dyDescent="0.15">
      <c r="A80" s="622" t="s">
        <v>108</v>
      </c>
      <c r="B80" s="622"/>
      <c r="C80" s="622"/>
      <c r="D80" s="32">
        <f t="shared" ref="D80:D85" si="39">+SUM(H80:M80)</f>
        <v>0</v>
      </c>
      <c r="E80" s="54"/>
      <c r="F80" s="56"/>
      <c r="G80" s="56"/>
      <c r="H80" s="34"/>
      <c r="I80" s="34"/>
      <c r="J80" s="34"/>
      <c r="K80" s="34"/>
      <c r="L80" s="34"/>
      <c r="M80" s="37"/>
      <c r="N80" s="39"/>
      <c r="O80" s="39"/>
      <c r="P80" s="145"/>
      <c r="Q80" s="36"/>
      <c r="R80" s="37"/>
      <c r="S80" s="76"/>
      <c r="T80" s="91" t="str">
        <f t="shared" si="36"/>
        <v xml:space="preserve">   </v>
      </c>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3"/>
      <c r="AZ80" s="2"/>
      <c r="BA80" s="62" t="str">
        <f t="shared" si="30"/>
        <v/>
      </c>
      <c r="BB80" s="62" t="str">
        <f t="shared" si="31"/>
        <v/>
      </c>
      <c r="BC80" s="30" t="str">
        <f t="shared" si="32"/>
        <v/>
      </c>
      <c r="BD80" s="30" t="str">
        <f t="shared" si="37"/>
        <v/>
      </c>
      <c r="BE80" s="53">
        <f t="shared" si="33"/>
        <v>0</v>
      </c>
      <c r="BF80" s="53">
        <f t="shared" si="34"/>
        <v>0</v>
      </c>
      <c r="BG80" s="53" t="str">
        <f t="shared" si="35"/>
        <v/>
      </c>
      <c r="BH80" s="53">
        <f t="shared" si="38"/>
        <v>0</v>
      </c>
      <c r="BI80" s="2"/>
      <c r="BJ80" s="2"/>
    </row>
    <row r="81" spans="1:60" s="4" customFormat="1" ht="15.75" customHeight="1" x14ac:dyDescent="0.15">
      <c r="A81" s="567" t="s">
        <v>109</v>
      </c>
      <c r="B81" s="567"/>
      <c r="C81" s="567"/>
      <c r="D81" s="32">
        <f t="shared" si="39"/>
        <v>0</v>
      </c>
      <c r="E81" s="54"/>
      <c r="F81" s="56"/>
      <c r="G81" s="56"/>
      <c r="H81" s="34"/>
      <c r="I81" s="34"/>
      <c r="J81" s="34"/>
      <c r="K81" s="34"/>
      <c r="L81" s="34"/>
      <c r="M81" s="37"/>
      <c r="N81" s="39"/>
      <c r="O81" s="39"/>
      <c r="P81" s="145"/>
      <c r="Q81" s="36"/>
      <c r="R81" s="37"/>
      <c r="S81" s="76"/>
      <c r="T81" s="91" t="str">
        <f t="shared" si="36"/>
        <v xml:space="preserve">   </v>
      </c>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3"/>
      <c r="AZ81" s="2"/>
      <c r="BA81" s="62" t="str">
        <f t="shared" si="30"/>
        <v/>
      </c>
      <c r="BB81" s="62" t="str">
        <f t="shared" si="31"/>
        <v/>
      </c>
      <c r="BC81" s="30" t="str">
        <f t="shared" si="32"/>
        <v/>
      </c>
      <c r="BD81" s="30" t="str">
        <f t="shared" si="37"/>
        <v/>
      </c>
      <c r="BE81" s="53">
        <f t="shared" si="33"/>
        <v>0</v>
      </c>
      <c r="BF81" s="53">
        <f t="shared" si="34"/>
        <v>0</v>
      </c>
      <c r="BG81" s="53" t="str">
        <f t="shared" si="35"/>
        <v/>
      </c>
      <c r="BH81" s="53">
        <f t="shared" si="38"/>
        <v>0</v>
      </c>
    </row>
    <row r="82" spans="1:60" s="4" customFormat="1" ht="15.75" customHeight="1" x14ac:dyDescent="0.15">
      <c r="A82" s="567" t="s">
        <v>110</v>
      </c>
      <c r="B82" s="567"/>
      <c r="C82" s="567"/>
      <c r="D82" s="32">
        <f t="shared" si="39"/>
        <v>0</v>
      </c>
      <c r="E82" s="54"/>
      <c r="F82" s="56"/>
      <c r="G82" s="56"/>
      <c r="H82" s="34"/>
      <c r="I82" s="34"/>
      <c r="J82" s="34"/>
      <c r="K82" s="34"/>
      <c r="L82" s="34"/>
      <c r="M82" s="37"/>
      <c r="N82" s="39"/>
      <c r="O82" s="39"/>
      <c r="P82" s="145"/>
      <c r="Q82" s="36"/>
      <c r="R82" s="37"/>
      <c r="S82" s="76"/>
      <c r="T82" s="91" t="str">
        <f t="shared" si="36"/>
        <v xml:space="preserve">   </v>
      </c>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3"/>
      <c r="AZ82" s="2"/>
      <c r="BA82" s="62" t="str">
        <f t="shared" si="30"/>
        <v/>
      </c>
      <c r="BB82" s="62" t="str">
        <f t="shared" si="31"/>
        <v/>
      </c>
      <c r="BC82" s="30" t="str">
        <f t="shared" si="32"/>
        <v/>
      </c>
      <c r="BD82" s="30" t="str">
        <f t="shared" si="37"/>
        <v/>
      </c>
      <c r="BE82" s="53">
        <f t="shared" si="33"/>
        <v>0</v>
      </c>
      <c r="BF82" s="53">
        <f t="shared" si="34"/>
        <v>0</v>
      </c>
      <c r="BG82" s="53" t="str">
        <f t="shared" si="35"/>
        <v/>
      </c>
      <c r="BH82" s="53">
        <f t="shared" si="38"/>
        <v>0</v>
      </c>
    </row>
    <row r="83" spans="1:60" s="4" customFormat="1" ht="15.75" customHeight="1" x14ac:dyDescent="0.15">
      <c r="A83" s="567" t="s">
        <v>111</v>
      </c>
      <c r="B83" s="567"/>
      <c r="C83" s="567"/>
      <c r="D83" s="32">
        <f t="shared" si="39"/>
        <v>0</v>
      </c>
      <c r="E83" s="54"/>
      <c r="F83" s="56"/>
      <c r="G83" s="56"/>
      <c r="H83" s="34"/>
      <c r="I83" s="34"/>
      <c r="J83" s="34"/>
      <c r="K83" s="34"/>
      <c r="L83" s="34"/>
      <c r="M83" s="37"/>
      <c r="N83" s="39"/>
      <c r="O83" s="39"/>
      <c r="P83" s="145"/>
      <c r="Q83" s="36"/>
      <c r="R83" s="37"/>
      <c r="S83" s="76"/>
      <c r="T83" s="91" t="str">
        <f t="shared" si="36"/>
        <v xml:space="preserve">   </v>
      </c>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3"/>
      <c r="AZ83" s="2"/>
      <c r="BA83" s="62" t="str">
        <f t="shared" si="30"/>
        <v/>
      </c>
      <c r="BB83" s="62" t="str">
        <f t="shared" si="31"/>
        <v/>
      </c>
      <c r="BC83" s="30" t="str">
        <f t="shared" si="32"/>
        <v/>
      </c>
      <c r="BD83" s="30" t="str">
        <f t="shared" si="37"/>
        <v/>
      </c>
      <c r="BE83" s="53">
        <f t="shared" si="33"/>
        <v>0</v>
      </c>
      <c r="BF83" s="53">
        <f t="shared" si="34"/>
        <v>0</v>
      </c>
      <c r="BG83" s="53" t="str">
        <f t="shared" si="35"/>
        <v/>
      </c>
      <c r="BH83" s="53">
        <f t="shared" si="38"/>
        <v>0</v>
      </c>
    </row>
    <row r="84" spans="1:60" s="4" customFormat="1" ht="15" customHeight="1" x14ac:dyDescent="0.15">
      <c r="A84" s="567" t="s">
        <v>48</v>
      </c>
      <c r="B84" s="567"/>
      <c r="C84" s="567"/>
      <c r="D84" s="32">
        <f t="shared" si="39"/>
        <v>0</v>
      </c>
      <c r="E84" s="54"/>
      <c r="F84" s="56"/>
      <c r="G84" s="56"/>
      <c r="H84" s="34"/>
      <c r="I84" s="34"/>
      <c r="J84" s="34"/>
      <c r="K84" s="34"/>
      <c r="L84" s="34"/>
      <c r="M84" s="37"/>
      <c r="N84" s="39"/>
      <c r="O84" s="39"/>
      <c r="P84" s="145"/>
      <c r="Q84" s="36"/>
      <c r="R84" s="37"/>
      <c r="S84" s="76"/>
      <c r="T84" s="91" t="str">
        <f t="shared" si="36"/>
        <v xml:space="preserve">   </v>
      </c>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3"/>
      <c r="AZ84" s="2"/>
      <c r="BA84" s="62" t="str">
        <f t="shared" si="30"/>
        <v/>
      </c>
      <c r="BB84" s="62" t="str">
        <f t="shared" si="31"/>
        <v/>
      </c>
      <c r="BC84" s="30" t="str">
        <f t="shared" si="32"/>
        <v/>
      </c>
      <c r="BD84" s="30" t="str">
        <f t="shared" si="37"/>
        <v/>
      </c>
      <c r="BE84" s="53">
        <f t="shared" si="33"/>
        <v>0</v>
      </c>
      <c r="BF84" s="53">
        <f t="shared" si="34"/>
        <v>0</v>
      </c>
      <c r="BG84" s="53" t="str">
        <f t="shared" si="35"/>
        <v/>
      </c>
      <c r="BH84" s="53">
        <f t="shared" si="38"/>
        <v>0</v>
      </c>
    </row>
    <row r="85" spans="1:60" s="4" customFormat="1" ht="15.75" customHeight="1" x14ac:dyDescent="0.15">
      <c r="A85" s="622" t="s">
        <v>112</v>
      </c>
      <c r="B85" s="622"/>
      <c r="C85" s="622"/>
      <c r="D85" s="32">
        <f t="shared" si="39"/>
        <v>0</v>
      </c>
      <c r="E85" s="54"/>
      <c r="F85" s="56"/>
      <c r="G85" s="56"/>
      <c r="H85" s="34"/>
      <c r="I85" s="34"/>
      <c r="J85" s="34"/>
      <c r="K85" s="34"/>
      <c r="L85" s="34"/>
      <c r="M85" s="37"/>
      <c r="N85" s="39"/>
      <c r="O85" s="39"/>
      <c r="P85" s="145"/>
      <c r="Q85" s="36"/>
      <c r="R85" s="37"/>
      <c r="S85" s="76"/>
      <c r="T85" s="91" t="str">
        <f t="shared" si="36"/>
        <v xml:space="preserve">   </v>
      </c>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3"/>
      <c r="AZ85" s="2"/>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s="4" customFormat="1" ht="15.75" customHeight="1" x14ac:dyDescent="0.15">
      <c r="A86" s="622" t="s">
        <v>113</v>
      </c>
      <c r="B86" s="622"/>
      <c r="C86" s="622"/>
      <c r="D86" s="32">
        <f>+SUM(J86:M86)</f>
        <v>0</v>
      </c>
      <c r="E86" s="54"/>
      <c r="F86" s="56"/>
      <c r="G86" s="56"/>
      <c r="H86" s="56"/>
      <c r="I86" s="56"/>
      <c r="J86" s="34"/>
      <c r="K86" s="34"/>
      <c r="L86" s="34"/>
      <c r="M86" s="37"/>
      <c r="N86" s="39"/>
      <c r="O86" s="39"/>
      <c r="P86" s="145"/>
      <c r="Q86" s="36"/>
      <c r="R86" s="37"/>
      <c r="S86" s="76"/>
      <c r="T86" s="91" t="str">
        <f t="shared" si="36"/>
        <v xml:space="preserve">   </v>
      </c>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3"/>
      <c r="AZ86" s="2"/>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s="4" customFormat="1" ht="15.75" customHeight="1" x14ac:dyDescent="0.15">
      <c r="A87" s="622" t="s">
        <v>114</v>
      </c>
      <c r="B87" s="622"/>
      <c r="C87" s="622"/>
      <c r="D87" s="32">
        <f>+SUM(G87:M87)</f>
        <v>0</v>
      </c>
      <c r="E87" s="54"/>
      <c r="F87" s="56"/>
      <c r="G87" s="34"/>
      <c r="H87" s="34"/>
      <c r="I87" s="34"/>
      <c r="J87" s="34"/>
      <c r="K87" s="34"/>
      <c r="L87" s="34"/>
      <c r="M87" s="37"/>
      <c r="N87" s="39"/>
      <c r="O87" s="39"/>
      <c r="P87" s="145"/>
      <c r="Q87" s="36"/>
      <c r="R87" s="37"/>
      <c r="S87" s="76"/>
      <c r="T87" s="91" t="str">
        <f t="shared" si="36"/>
        <v xml:space="preserve">   </v>
      </c>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3"/>
      <c r="AZ87" s="2"/>
      <c r="BA87" s="62" t="str">
        <f t="shared" si="30"/>
        <v/>
      </c>
      <c r="BB87" s="62" t="str">
        <f t="shared" si="31"/>
        <v/>
      </c>
      <c r="BC87" s="30" t="str">
        <f t="shared" si="32"/>
        <v/>
      </c>
      <c r="BD87" s="30" t="str">
        <f t="shared" si="37"/>
        <v/>
      </c>
      <c r="BE87" s="53">
        <f t="shared" si="33"/>
        <v>0</v>
      </c>
      <c r="BF87" s="53">
        <f t="shared" si="34"/>
        <v>0</v>
      </c>
      <c r="BG87" s="53" t="str">
        <f t="shared" si="35"/>
        <v/>
      </c>
      <c r="BH87" s="53">
        <f t="shared" si="38"/>
        <v>0</v>
      </c>
    </row>
    <row r="88" spans="1:60" s="4" customFormat="1" ht="15.75" customHeight="1" x14ac:dyDescent="0.15">
      <c r="A88" s="622" t="s">
        <v>115</v>
      </c>
      <c r="B88" s="622"/>
      <c r="C88" s="622"/>
      <c r="D88" s="32">
        <f>+SUM(E88,I88)</f>
        <v>0</v>
      </c>
      <c r="E88" s="36"/>
      <c r="F88" s="56"/>
      <c r="G88" s="56"/>
      <c r="H88" s="56"/>
      <c r="I88" s="34"/>
      <c r="J88" s="56"/>
      <c r="K88" s="56"/>
      <c r="L88" s="56"/>
      <c r="M88" s="147"/>
      <c r="N88" s="39"/>
      <c r="O88" s="57"/>
      <c r="P88" s="145"/>
      <c r="Q88" s="36"/>
      <c r="R88" s="37"/>
      <c r="S88" s="76"/>
      <c r="T88" s="91" t="str">
        <f t="shared" si="36"/>
        <v xml:space="preserve">   </v>
      </c>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3"/>
      <c r="AZ88" s="2"/>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s="4" customFormat="1" ht="15.75" customHeight="1" x14ac:dyDescent="0.15">
      <c r="A89" s="622" t="s">
        <v>116</v>
      </c>
      <c r="B89" s="622"/>
      <c r="C89" s="622"/>
      <c r="D89" s="32">
        <f>+SUM(E89,I89)</f>
        <v>0</v>
      </c>
      <c r="E89" s="36"/>
      <c r="F89" s="56"/>
      <c r="G89" s="56"/>
      <c r="H89" s="56"/>
      <c r="I89" s="34"/>
      <c r="J89" s="56"/>
      <c r="K89" s="56"/>
      <c r="L89" s="56"/>
      <c r="M89" s="147"/>
      <c r="N89" s="39"/>
      <c r="O89" s="57"/>
      <c r="P89" s="145"/>
      <c r="Q89" s="36"/>
      <c r="R89" s="37"/>
      <c r="S89" s="76"/>
      <c r="T89" s="91" t="str">
        <f t="shared" si="36"/>
        <v xml:space="preserve">   </v>
      </c>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3"/>
      <c r="AZ89" s="2"/>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s="4" customFormat="1" ht="15.75" customHeight="1" x14ac:dyDescent="0.15">
      <c r="A90" s="622" t="s">
        <v>117</v>
      </c>
      <c r="B90" s="622"/>
      <c r="C90" s="622"/>
      <c r="D90" s="32">
        <f>+SUM(E90:K90)</f>
        <v>0</v>
      </c>
      <c r="E90" s="36"/>
      <c r="F90" s="34"/>
      <c r="G90" s="34"/>
      <c r="H90" s="34"/>
      <c r="I90" s="34"/>
      <c r="J90" s="34"/>
      <c r="K90" s="34"/>
      <c r="L90" s="56"/>
      <c r="M90" s="147"/>
      <c r="N90" s="39"/>
      <c r="O90" s="39"/>
      <c r="P90" s="145"/>
      <c r="Q90" s="36"/>
      <c r="R90" s="37"/>
      <c r="S90" s="76"/>
      <c r="T90" s="91" t="str">
        <f t="shared" si="36"/>
        <v xml:space="preserve">   </v>
      </c>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3"/>
      <c r="AZ90" s="2"/>
      <c r="BA90" s="62" t="str">
        <f t="shared" si="30"/>
        <v/>
      </c>
      <c r="BB90" s="62" t="str">
        <f t="shared" si="31"/>
        <v/>
      </c>
      <c r="BC90" s="30" t="str">
        <f t="shared" si="32"/>
        <v/>
      </c>
      <c r="BD90" s="30" t="str">
        <f t="shared" si="37"/>
        <v/>
      </c>
      <c r="BE90" s="53">
        <f t="shared" si="33"/>
        <v>0</v>
      </c>
      <c r="BF90" s="53">
        <f t="shared" si="34"/>
        <v>0</v>
      </c>
      <c r="BG90" s="53" t="str">
        <f t="shared" si="35"/>
        <v/>
      </c>
      <c r="BH90" s="53">
        <f t="shared" si="38"/>
        <v>0</v>
      </c>
    </row>
    <row r="91" spans="1:60" s="4" customFormat="1" ht="15.75" customHeight="1" x14ac:dyDescent="0.15">
      <c r="A91" s="622" t="s">
        <v>118</v>
      </c>
      <c r="B91" s="622"/>
      <c r="C91" s="622"/>
      <c r="D91" s="32">
        <f>+SUM(E91:K91)</f>
        <v>0</v>
      </c>
      <c r="E91" s="36"/>
      <c r="F91" s="34"/>
      <c r="G91" s="34"/>
      <c r="H91" s="34"/>
      <c r="I91" s="34"/>
      <c r="J91" s="34"/>
      <c r="K91" s="34"/>
      <c r="L91" s="56"/>
      <c r="M91" s="147"/>
      <c r="N91" s="39"/>
      <c r="O91" s="39"/>
      <c r="P91" s="145"/>
      <c r="Q91" s="36"/>
      <c r="R91" s="37"/>
      <c r="S91" s="76"/>
      <c r="T91" s="91" t="str">
        <f t="shared" si="36"/>
        <v xml:space="preserve">   </v>
      </c>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3"/>
      <c r="AZ91" s="2"/>
      <c r="BA91" s="62" t="str">
        <f t="shared" si="30"/>
        <v/>
      </c>
      <c r="BB91" s="62" t="str">
        <f t="shared" si="31"/>
        <v/>
      </c>
      <c r="BC91" s="30" t="str">
        <f t="shared" si="32"/>
        <v/>
      </c>
      <c r="BD91" s="30" t="str">
        <f t="shared" si="37"/>
        <v/>
      </c>
      <c r="BE91" s="53">
        <f t="shared" si="33"/>
        <v>0</v>
      </c>
      <c r="BF91" s="53">
        <f t="shared" si="34"/>
        <v>0</v>
      </c>
      <c r="BG91" s="53" t="str">
        <f t="shared" si="35"/>
        <v/>
      </c>
      <c r="BH91" s="53">
        <f t="shared" si="38"/>
        <v>0</v>
      </c>
    </row>
    <row r="92" spans="1:60" s="4" customFormat="1" ht="15.75" customHeight="1" x14ac:dyDescent="0.15">
      <c r="A92" s="623" t="s">
        <v>119</v>
      </c>
      <c r="B92" s="624"/>
      <c r="C92" s="625"/>
      <c r="D92" s="32">
        <f>+SUM(E92:K92)</f>
        <v>0</v>
      </c>
      <c r="E92" s="36"/>
      <c r="F92" s="34"/>
      <c r="G92" s="34"/>
      <c r="H92" s="34"/>
      <c r="I92" s="34"/>
      <c r="J92" s="34"/>
      <c r="K92" s="34"/>
      <c r="L92" s="56"/>
      <c r="M92" s="147"/>
      <c r="N92" s="39"/>
      <c r="O92" s="39"/>
      <c r="P92" s="145"/>
      <c r="Q92" s="36"/>
      <c r="R92" s="37"/>
      <c r="S92" s="76"/>
      <c r="T92" s="91" t="str">
        <f t="shared" si="36"/>
        <v xml:space="preserve">   </v>
      </c>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3"/>
      <c r="AZ92" s="2"/>
      <c r="BA92" s="62" t="str">
        <f t="shared" si="30"/>
        <v/>
      </c>
      <c r="BB92" s="62" t="str">
        <f t="shared" si="31"/>
        <v/>
      </c>
      <c r="BC92" s="30" t="str">
        <f t="shared" si="32"/>
        <v/>
      </c>
      <c r="BD92" s="30" t="str">
        <f t="shared" si="37"/>
        <v/>
      </c>
      <c r="BE92" s="53">
        <f t="shared" si="33"/>
        <v>0</v>
      </c>
      <c r="BF92" s="53">
        <f t="shared" si="34"/>
        <v>0</v>
      </c>
      <c r="BG92" s="53" t="str">
        <f t="shared" si="35"/>
        <v/>
      </c>
      <c r="BH92" s="53">
        <f t="shared" si="38"/>
        <v>0</v>
      </c>
    </row>
    <row r="93" spans="1:60" s="4" customFormat="1" ht="15.75" customHeight="1" x14ac:dyDescent="0.15">
      <c r="A93" s="619" t="s">
        <v>120</v>
      </c>
      <c r="B93" s="620"/>
      <c r="C93" s="621"/>
      <c r="D93" s="32">
        <f>+SUM(E93:K93)</f>
        <v>0</v>
      </c>
      <c r="E93" s="36"/>
      <c r="F93" s="34"/>
      <c r="G93" s="34"/>
      <c r="H93" s="34"/>
      <c r="I93" s="34"/>
      <c r="J93" s="34"/>
      <c r="K93" s="34"/>
      <c r="L93" s="56"/>
      <c r="M93" s="147"/>
      <c r="N93" s="39"/>
      <c r="O93" s="39"/>
      <c r="P93" s="145"/>
      <c r="Q93" s="36"/>
      <c r="R93" s="37"/>
      <c r="S93" s="76"/>
      <c r="T93" s="91" t="str">
        <f t="shared" si="36"/>
        <v xml:space="preserve">   </v>
      </c>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3"/>
      <c r="AZ93" s="2"/>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s="4" customFormat="1" ht="15.75" customHeight="1" x14ac:dyDescent="0.15">
      <c r="A94" s="622" t="s">
        <v>121</v>
      </c>
      <c r="B94" s="622"/>
      <c r="C94" s="622"/>
      <c r="D94" s="32">
        <f>+SUM(H94:M94)</f>
        <v>0</v>
      </c>
      <c r="E94" s="54"/>
      <c r="F94" s="56"/>
      <c r="G94" s="56"/>
      <c r="H94" s="34"/>
      <c r="I94" s="34"/>
      <c r="J94" s="34"/>
      <c r="K94" s="34"/>
      <c r="L94" s="34"/>
      <c r="M94" s="37"/>
      <c r="N94" s="39"/>
      <c r="O94" s="39"/>
      <c r="P94" s="145"/>
      <c r="Q94" s="36"/>
      <c r="R94" s="37"/>
      <c r="S94" s="76"/>
      <c r="T94" s="91" t="str">
        <f t="shared" si="36"/>
        <v xml:space="preserve">   </v>
      </c>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3"/>
      <c r="AZ94" s="2"/>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s="4" customFormat="1" ht="15.75" customHeight="1" x14ac:dyDescent="0.15">
      <c r="A95" s="619" t="s">
        <v>122</v>
      </c>
      <c r="B95" s="620"/>
      <c r="C95" s="621"/>
      <c r="D95" s="32">
        <f>+SUM(H95:M95)</f>
        <v>0</v>
      </c>
      <c r="E95" s="54"/>
      <c r="F95" s="56"/>
      <c r="G95" s="56"/>
      <c r="H95" s="34"/>
      <c r="I95" s="34"/>
      <c r="J95" s="34"/>
      <c r="K95" s="34"/>
      <c r="L95" s="34"/>
      <c r="M95" s="37"/>
      <c r="N95" s="39"/>
      <c r="O95" s="39"/>
      <c r="P95" s="145"/>
      <c r="Q95" s="36"/>
      <c r="R95" s="37"/>
      <c r="S95" s="76"/>
      <c r="T95" s="91" t="str">
        <f t="shared" si="36"/>
        <v xml:space="preserve">   </v>
      </c>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3"/>
      <c r="AZ95" s="2"/>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s="4" customFormat="1" ht="15.75" customHeight="1" x14ac:dyDescent="0.15">
      <c r="A96" s="619" t="s">
        <v>123</v>
      </c>
      <c r="B96" s="620"/>
      <c r="C96" s="621"/>
      <c r="D96" s="32">
        <f>+SUM(J96:M96)</f>
        <v>0</v>
      </c>
      <c r="E96" s="54"/>
      <c r="F96" s="56"/>
      <c r="G96" s="56"/>
      <c r="H96" s="56"/>
      <c r="I96" s="56"/>
      <c r="J96" s="34"/>
      <c r="K96" s="34"/>
      <c r="L96" s="34"/>
      <c r="M96" s="37"/>
      <c r="N96" s="39"/>
      <c r="O96" s="57"/>
      <c r="P96" s="145"/>
      <c r="Q96" s="36"/>
      <c r="R96" s="37"/>
      <c r="S96" s="76"/>
      <c r="T96" s="91" t="str">
        <f t="shared" si="36"/>
        <v xml:space="preserve">   </v>
      </c>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3"/>
      <c r="AZ96" s="2"/>
      <c r="BA96" s="62" t="str">
        <f t="shared" si="30"/>
        <v/>
      </c>
      <c r="BB96" s="62" t="str">
        <f t="shared" si="31"/>
        <v/>
      </c>
      <c r="BC96" s="30" t="str">
        <f t="shared" si="32"/>
        <v/>
      </c>
      <c r="BD96" s="30" t="str">
        <f t="shared" si="37"/>
        <v/>
      </c>
      <c r="BE96" s="53">
        <f t="shared" si="33"/>
        <v>0</v>
      </c>
      <c r="BF96" s="53">
        <f t="shared" si="34"/>
        <v>0</v>
      </c>
      <c r="BG96" s="53" t="str">
        <f t="shared" si="35"/>
        <v/>
      </c>
      <c r="BH96" s="53">
        <f t="shared" si="38"/>
        <v>0</v>
      </c>
    </row>
    <row r="97" spans="1:76" ht="15.75" customHeight="1" x14ac:dyDescent="0.15">
      <c r="A97" s="619" t="s">
        <v>124</v>
      </c>
      <c r="B97" s="620"/>
      <c r="C97" s="621"/>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19" t="s">
        <v>125</v>
      </c>
      <c r="B98" s="620"/>
      <c r="C98" s="621"/>
      <c r="D98" s="32">
        <f>+SUM(J98:M98)</f>
        <v>0</v>
      </c>
      <c r="E98" s="54"/>
      <c r="F98" s="56"/>
      <c r="G98" s="56"/>
      <c r="H98" s="56"/>
      <c r="I98" s="56"/>
      <c r="J98" s="34"/>
      <c r="K98" s="34"/>
      <c r="L98" s="34"/>
      <c r="M98" s="37"/>
      <c r="N98" s="39"/>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t="str">
        <f t="shared" si="35"/>
        <v/>
      </c>
      <c r="BH98" s="53">
        <f t="shared" si="38"/>
        <v>0</v>
      </c>
    </row>
    <row r="99" spans="1:76" ht="13.5" customHeight="1" x14ac:dyDescent="0.15">
      <c r="A99" s="622" t="s">
        <v>126</v>
      </c>
      <c r="B99" s="622"/>
      <c r="C99" s="622"/>
      <c r="D99" s="32">
        <f t="shared" ref="D99:D105" si="40">+SUM(E99:M99)</f>
        <v>0</v>
      </c>
      <c r="E99" s="36"/>
      <c r="F99" s="34"/>
      <c r="G99" s="34"/>
      <c r="H99" s="34"/>
      <c r="I99" s="34"/>
      <c r="J99" s="34"/>
      <c r="K99" s="34"/>
      <c r="L99" s="34"/>
      <c r="M99" s="37"/>
      <c r="N99" s="39"/>
      <c r="O99" s="39"/>
      <c r="P99" s="145"/>
      <c r="Q99" s="36"/>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t="str">
        <f t="shared" si="35"/>
        <v/>
      </c>
      <c r="BH99" s="53">
        <f t="shared" si="38"/>
        <v>0</v>
      </c>
    </row>
    <row r="100" spans="1:76" ht="15" customHeight="1" x14ac:dyDescent="0.15">
      <c r="A100" s="622" t="s">
        <v>127</v>
      </c>
      <c r="B100" s="622"/>
      <c r="C100" s="622"/>
      <c r="D100" s="32">
        <f t="shared" si="40"/>
        <v>0</v>
      </c>
      <c r="E100" s="36"/>
      <c r="F100" s="34"/>
      <c r="G100" s="34"/>
      <c r="H100" s="34"/>
      <c r="I100" s="34"/>
      <c r="J100" s="34"/>
      <c r="K100" s="34"/>
      <c r="L100" s="34"/>
      <c r="M100" s="37"/>
      <c r="N100" s="39"/>
      <c r="O100" s="39"/>
      <c r="P100" s="145"/>
      <c r="Q100" s="36"/>
      <c r="R100" s="37"/>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t="str">
        <f t="shared" si="35"/>
        <v/>
      </c>
      <c r="BH100" s="53">
        <f t="shared" si="38"/>
        <v>0</v>
      </c>
    </row>
    <row r="101" spans="1:76" ht="12.75" customHeight="1" x14ac:dyDescent="0.15">
      <c r="A101" s="567" t="s">
        <v>128</v>
      </c>
      <c r="B101" s="567"/>
      <c r="C101" s="567"/>
      <c r="D101" s="32">
        <f t="shared" si="40"/>
        <v>0</v>
      </c>
      <c r="E101" s="36"/>
      <c r="F101" s="34"/>
      <c r="G101" s="34"/>
      <c r="H101" s="34"/>
      <c r="I101" s="34"/>
      <c r="J101" s="34"/>
      <c r="K101" s="34"/>
      <c r="L101" s="34"/>
      <c r="M101" s="37"/>
      <c r="N101" s="39"/>
      <c r="O101" s="39"/>
      <c r="P101" s="145"/>
      <c r="Q101" s="36"/>
      <c r="R101" s="37"/>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t="str">
        <f t="shared" si="35"/>
        <v/>
      </c>
      <c r="BH101" s="53">
        <f t="shared" si="38"/>
        <v>0</v>
      </c>
    </row>
    <row r="102" spans="1:76" ht="15.75" customHeight="1" x14ac:dyDescent="0.15">
      <c r="A102" s="567" t="s">
        <v>129</v>
      </c>
      <c r="B102" s="567"/>
      <c r="C102" s="567"/>
      <c r="D102" s="32">
        <f t="shared" si="40"/>
        <v>0</v>
      </c>
      <c r="E102" s="36"/>
      <c r="F102" s="34"/>
      <c r="G102" s="34"/>
      <c r="H102" s="34"/>
      <c r="I102" s="34"/>
      <c r="J102" s="34"/>
      <c r="K102" s="34"/>
      <c r="L102" s="34"/>
      <c r="M102" s="37"/>
      <c r="N102" s="39"/>
      <c r="O102" s="39"/>
      <c r="P102" s="145"/>
      <c r="Q102" s="36"/>
      <c r="R102" s="37"/>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t="str">
        <f t="shared" si="35"/>
        <v/>
      </c>
      <c r="BH102" s="53">
        <f t="shared" si="38"/>
        <v>0</v>
      </c>
    </row>
    <row r="103" spans="1:76" ht="15.75" customHeight="1" x14ac:dyDescent="0.15">
      <c r="A103" s="531" t="s">
        <v>130</v>
      </c>
      <c r="B103" s="532"/>
      <c r="C103" s="533"/>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18" t="s">
        <v>131</v>
      </c>
      <c r="B104" s="618"/>
      <c r="C104" s="618"/>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37" t="s">
        <v>132</v>
      </c>
      <c r="B105" s="538"/>
      <c r="C105" s="539"/>
      <c r="D105" s="84">
        <f t="shared" si="40"/>
        <v>0</v>
      </c>
      <c r="E105" s="100">
        <f>+SUM(E76:E79,E88:E93,E99:E104)</f>
        <v>0</v>
      </c>
      <c r="F105" s="101">
        <f>+SUM(F76:F79,F90:F93,F99:F104)</f>
        <v>0</v>
      </c>
      <c r="G105" s="101">
        <f>+SUM(G76:G79,G87,G90:G93,G99:G104)</f>
        <v>0</v>
      </c>
      <c r="H105" s="101">
        <f>+SUM(H76:H85,H87,H90:H95,H99:H104)</f>
        <v>0</v>
      </c>
      <c r="I105" s="101">
        <f>+SUM(I76:I85,I87:I95,I99:I104)</f>
        <v>0</v>
      </c>
      <c r="J105" s="101">
        <f>+SUM(J76:J87,J90:J104)</f>
        <v>0</v>
      </c>
      <c r="K105" s="101">
        <f>+SUM(K76:K87,K90:K104)</f>
        <v>0</v>
      </c>
      <c r="L105" s="101">
        <f>+SUM(L76:L87,L94:L104)</f>
        <v>0</v>
      </c>
      <c r="M105" s="119">
        <f>+SUM(M76:M87,M94:M104)</f>
        <v>0</v>
      </c>
      <c r="N105" s="101">
        <f t="shared" ref="N105:S105" si="41">+SUM(N76:N104)</f>
        <v>0</v>
      </c>
      <c r="O105" s="98">
        <f t="shared" si="41"/>
        <v>0</v>
      </c>
      <c r="P105" s="119">
        <f t="shared" si="41"/>
        <v>0</v>
      </c>
      <c r="Q105" s="99">
        <f t="shared" si="41"/>
        <v>0</v>
      </c>
      <c r="R105" s="102">
        <f t="shared" si="41"/>
        <v>0</v>
      </c>
      <c r="S105" s="84">
        <f t="shared" si="41"/>
        <v>0</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t="str">
        <f t="shared" si="35"/>
        <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row>
    <row r="108" spans="1:76" ht="33.75" customHeight="1" x14ac:dyDescent="0.15">
      <c r="A108" s="572"/>
      <c r="B108" s="573"/>
      <c r="C108" s="574"/>
      <c r="D108" s="555"/>
      <c r="E108" s="149" t="s">
        <v>10</v>
      </c>
      <c r="F108" s="149" t="s">
        <v>11</v>
      </c>
      <c r="G108" s="149" t="s">
        <v>12</v>
      </c>
      <c r="H108" s="149" t="s">
        <v>13</v>
      </c>
      <c r="I108" s="150" t="s">
        <v>135</v>
      </c>
      <c r="J108" s="150" t="s">
        <v>17</v>
      </c>
      <c r="K108" s="150" t="s">
        <v>18</v>
      </c>
      <c r="L108" s="150" t="s">
        <v>19</v>
      </c>
      <c r="M108" s="19" t="s">
        <v>21</v>
      </c>
      <c r="N108" s="18" t="s">
        <v>22</v>
      </c>
      <c r="O108" s="541"/>
      <c r="P108" s="19" t="s">
        <v>61</v>
      </c>
      <c r="Q108" s="20" t="s">
        <v>62</v>
      </c>
      <c r="R108" s="611"/>
      <c r="AY108" s="51"/>
      <c r="AZ108" s="51"/>
      <c r="BA108" s="51"/>
      <c r="BE108" s="15"/>
      <c r="BF108" s="2"/>
      <c r="BG108" s="2"/>
      <c r="BH108" s="4"/>
      <c r="BI108" s="4"/>
      <c r="BJ108" s="4"/>
    </row>
    <row r="109" spans="1:76" ht="15.75" customHeight="1" x14ac:dyDescent="0.15">
      <c r="A109" s="612" t="s">
        <v>136</v>
      </c>
      <c r="B109" s="616" t="s">
        <v>137</v>
      </c>
      <c r="C109" s="616"/>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3"/>
      <c r="B110" s="531" t="s">
        <v>138</v>
      </c>
      <c r="C110" s="533"/>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4"/>
      <c r="B111" s="532" t="s">
        <v>139</v>
      </c>
      <c r="C111" s="532"/>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5"/>
      <c r="B112" s="607" t="s">
        <v>140</v>
      </c>
      <c r="C112" s="617"/>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59" s="4" customFormat="1" ht="15.75" customHeight="1" x14ac:dyDescent="0.15">
      <c r="A113" s="540" t="s">
        <v>141</v>
      </c>
      <c r="B113" s="605" t="s">
        <v>142</v>
      </c>
      <c r="C113" s="606"/>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row>
    <row r="114" spans="1:59" s="4" customFormat="1" ht="24.75" customHeight="1" x14ac:dyDescent="0.15">
      <c r="A114" s="575"/>
      <c r="B114" s="531" t="s">
        <v>143</v>
      </c>
      <c r="C114" s="533"/>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row>
    <row r="115" spans="1:59" s="4" customFormat="1" ht="15.75" customHeight="1" x14ac:dyDescent="0.15">
      <c r="A115" s="575"/>
      <c r="B115" s="607" t="s">
        <v>144</v>
      </c>
      <c r="C115" s="608"/>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row>
    <row r="116" spans="1:59" s="4" customFormat="1" ht="18.75" customHeight="1" x14ac:dyDescent="0.15">
      <c r="A116" s="575"/>
      <c r="B116" s="609"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row>
    <row r="117" spans="1:59" s="4" customFormat="1" ht="24.75" customHeight="1" x14ac:dyDescent="0.15">
      <c r="A117" s="575"/>
      <c r="B117" s="610"/>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row>
    <row r="118" spans="1:59" s="4" customFormat="1" ht="19.5" customHeight="1" x14ac:dyDescent="0.15">
      <c r="A118" s="575"/>
      <c r="B118" s="610"/>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row>
    <row r="119" spans="1:59" s="4" customFormat="1" ht="18" customHeight="1" x14ac:dyDescent="0.15">
      <c r="A119" s="575"/>
      <c r="B119" s="610"/>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row>
    <row r="120" spans="1:59" s="4" customFormat="1" ht="18" customHeight="1" x14ac:dyDescent="0.15">
      <c r="A120" s="575"/>
      <c r="B120" s="610"/>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row>
    <row r="121" spans="1:59" s="4" customFormat="1" ht="15.75" customHeight="1" x14ac:dyDescent="0.15">
      <c r="A121" s="541"/>
      <c r="B121" s="555"/>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row>
    <row r="122" spans="1:59" s="4" customFormat="1" ht="15.75" customHeight="1" x14ac:dyDescent="0.15">
      <c r="A122" s="540" t="s">
        <v>151</v>
      </c>
      <c r="B122" s="540"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row>
    <row r="123" spans="1:59" s="4" customFormat="1" ht="15.75" customHeight="1" x14ac:dyDescent="0.15">
      <c r="A123" s="575"/>
      <c r="B123" s="541"/>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row>
    <row r="124" spans="1:59" s="4" customFormat="1" ht="15.75" customHeight="1" x14ac:dyDescent="0.15">
      <c r="A124" s="575"/>
      <c r="B124" s="540"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row>
    <row r="125" spans="1:59" s="4" customFormat="1" ht="15.75" customHeight="1" x14ac:dyDescent="0.15">
      <c r="A125" s="541"/>
      <c r="B125" s="541"/>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row>
    <row r="126" spans="1:59" s="4" customFormat="1" ht="15.75" customHeight="1" x14ac:dyDescent="0.15">
      <c r="A126" s="554" t="s">
        <v>157</v>
      </c>
      <c r="B126" s="597" t="s">
        <v>145</v>
      </c>
      <c r="C126" s="598"/>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row>
    <row r="127" spans="1:59" s="4" customFormat="1" ht="16.5" customHeight="1" x14ac:dyDescent="0.15">
      <c r="A127" s="596"/>
      <c r="B127" s="540"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row>
    <row r="128" spans="1:59" s="4" customFormat="1" ht="15" customHeight="1" x14ac:dyDescent="0.15">
      <c r="A128" s="596"/>
      <c r="B128" s="541"/>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row>
    <row r="129" spans="1:62" s="4" customFormat="1" ht="15" customHeight="1" x14ac:dyDescent="0.15">
      <c r="A129" s="596"/>
      <c r="B129" s="540"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row>
    <row r="130" spans="1:62" s="4" customFormat="1" ht="17.25" customHeight="1" x14ac:dyDescent="0.15">
      <c r="A130" s="562"/>
      <c r="B130" s="541"/>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row>
    <row r="131" spans="1:62" s="4" customFormat="1" ht="22.5" customHeight="1" x14ac:dyDescent="0.15">
      <c r="A131" s="599" t="s">
        <v>158</v>
      </c>
      <c r="B131" s="602"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row>
    <row r="132" spans="1:62" s="4" customFormat="1" ht="22.5" customHeight="1" x14ac:dyDescent="0.15">
      <c r="A132" s="600"/>
      <c r="B132" s="603"/>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row>
    <row r="133" spans="1:62" s="4" customFormat="1" ht="39" customHeight="1" x14ac:dyDescent="0.15">
      <c r="A133" s="600"/>
      <c r="B133" s="604"/>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row>
    <row r="134" spans="1:62" s="4" customFormat="1" ht="48.75" customHeight="1" x14ac:dyDescent="0.15">
      <c r="A134" s="600"/>
      <c r="B134" s="599"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row>
    <row r="135" spans="1:62" s="4" customFormat="1" ht="43.5" customHeight="1" x14ac:dyDescent="0.15">
      <c r="A135" s="601"/>
      <c r="B135" s="601"/>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row>
    <row r="136" spans="1:62" s="4" customFormat="1" ht="15" customHeight="1" x14ac:dyDescent="0.2">
      <c r="A136" s="48" t="s">
        <v>166</v>
      </c>
      <c r="B136" s="206"/>
      <c r="C136" s="142"/>
      <c r="D136" s="122"/>
      <c r="E136" s="122"/>
      <c r="F136" s="207"/>
      <c r="G136" s="207"/>
      <c r="H136" s="207"/>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3"/>
      <c r="AZ136" s="2"/>
      <c r="BA136" s="51"/>
      <c r="BB136" s="51"/>
      <c r="BC136" s="51"/>
      <c r="BD136" s="51"/>
      <c r="BE136" s="51"/>
      <c r="BF136" s="15"/>
      <c r="BG136" s="15"/>
      <c r="BH136" s="2"/>
      <c r="BI136" s="2"/>
      <c r="BJ136" s="2"/>
    </row>
    <row r="137" spans="1:62" s="4" customFormat="1" ht="23.25" customHeight="1" x14ac:dyDescent="0.15">
      <c r="A137" s="569" t="s">
        <v>167</v>
      </c>
      <c r="B137" s="570"/>
      <c r="C137" s="571"/>
      <c r="D137" s="554" t="s">
        <v>4</v>
      </c>
      <c r="E137" s="537" t="s">
        <v>5</v>
      </c>
      <c r="F137" s="538"/>
      <c r="G137" s="538"/>
      <c r="H137" s="539"/>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3"/>
      <c r="AZ137" s="2"/>
      <c r="BA137" s="51"/>
      <c r="BB137" s="51"/>
      <c r="BC137" s="51"/>
      <c r="BD137" s="51"/>
      <c r="BE137" s="51"/>
      <c r="BF137" s="15"/>
      <c r="BG137" s="15"/>
      <c r="BH137" s="2"/>
      <c r="BI137" s="2"/>
      <c r="BJ137" s="2"/>
    </row>
    <row r="138" spans="1:62" s="4" customFormat="1" ht="27.75" customHeight="1" x14ac:dyDescent="0.15">
      <c r="A138" s="572"/>
      <c r="B138" s="573"/>
      <c r="C138" s="574"/>
      <c r="D138" s="555"/>
      <c r="E138" s="16" t="s">
        <v>168</v>
      </c>
      <c r="F138" s="17" t="s">
        <v>169</v>
      </c>
      <c r="G138" s="17" t="s">
        <v>60</v>
      </c>
      <c r="H138" s="18" t="s">
        <v>170</v>
      </c>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3"/>
      <c r="AZ138" s="2"/>
      <c r="BA138" s="51"/>
      <c r="BB138" s="51"/>
      <c r="BC138" s="51"/>
      <c r="BD138" s="51"/>
      <c r="BE138" s="51"/>
      <c r="BF138" s="9"/>
      <c r="BG138" s="15"/>
      <c r="BH138" s="2"/>
      <c r="BI138" s="2"/>
      <c r="BJ138" s="2"/>
    </row>
    <row r="139" spans="1:62" s="4" customFormat="1" ht="13.5" customHeight="1" x14ac:dyDescent="0.15">
      <c r="A139" s="584" t="s">
        <v>171</v>
      </c>
      <c r="B139" s="585"/>
      <c r="C139" s="586"/>
      <c r="D139" s="21">
        <f>+SUM(E139:H139)</f>
        <v>0</v>
      </c>
      <c r="E139" s="25"/>
      <c r="F139" s="23"/>
      <c r="G139" s="23"/>
      <c r="H139" s="2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3"/>
      <c r="AZ139" s="2"/>
      <c r="BA139" s="30" t="str">
        <f>IF($D139&lt;&gt;SUM($E139:$H139)," NO ALTERE LAS FÓRMULAS, la suma de las edades no está alculando el total de la sección. ","")</f>
        <v/>
      </c>
      <c r="BB139" s="9"/>
      <c r="BC139" s="9"/>
      <c r="BD139" s="9"/>
      <c r="BE139" s="31">
        <f>IF($D139&lt;&gt;SUM($E139:$H139),1,0)</f>
        <v>0</v>
      </c>
      <c r="BF139" s="15"/>
      <c r="BG139" s="15"/>
      <c r="BH139" s="2"/>
      <c r="BI139" s="2"/>
      <c r="BJ139" s="2"/>
    </row>
    <row r="140" spans="1:62" s="4" customFormat="1" ht="15" customHeight="1" x14ac:dyDescent="0.15">
      <c r="A140" s="587" t="s">
        <v>172</v>
      </c>
      <c r="B140" s="588"/>
      <c r="C140" s="589"/>
      <c r="D140" s="40">
        <f>+SUM(E140:H140)</f>
        <v>0</v>
      </c>
      <c r="E140" s="44"/>
      <c r="F140" s="42"/>
      <c r="G140" s="42"/>
      <c r="H140" s="45"/>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3"/>
      <c r="AZ140" s="2"/>
      <c r="BA140" s="30" t="str">
        <f>IF($D140&lt;&gt;SUM($E140:$H140)," NO ALTERE LAS FÓRMULAS, la suma de las edades no está alculando el total de la sección. ","")</f>
        <v/>
      </c>
      <c r="BB140" s="9"/>
      <c r="BC140" s="9"/>
      <c r="BD140" s="9"/>
      <c r="BE140" s="31">
        <f>IF($D140&lt;&gt;SUM($E140:$H140),1,0)</f>
        <v>0</v>
      </c>
      <c r="BF140" s="15"/>
      <c r="BG140" s="15"/>
      <c r="BH140" s="2"/>
      <c r="BI140" s="2"/>
      <c r="BJ140" s="2"/>
    </row>
    <row r="141" spans="1:62" s="4" customFormat="1" ht="23.25" customHeight="1" x14ac:dyDescent="0.2">
      <c r="A141" s="85" t="s">
        <v>173</v>
      </c>
      <c r="B141" s="142"/>
      <c r="C141" s="142"/>
      <c r="D141" s="143"/>
      <c r="E141" s="143"/>
      <c r="F141" s="143"/>
      <c r="G141" s="143"/>
      <c r="H141" s="14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3"/>
      <c r="AZ141" s="2"/>
      <c r="BA141" s="51"/>
      <c r="BB141" s="51"/>
      <c r="BC141" s="51"/>
      <c r="BD141" s="51"/>
      <c r="BE141" s="51"/>
      <c r="BF141" s="51"/>
      <c r="BG141" s="15"/>
      <c r="BH141" s="2"/>
      <c r="BI141" s="2"/>
      <c r="BJ141" s="2"/>
    </row>
    <row r="142" spans="1:62" s="4" customFormat="1"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3"/>
      <c r="AZ142" s="2"/>
      <c r="BA142" s="51"/>
      <c r="BB142" s="51"/>
      <c r="BC142" s="51"/>
      <c r="BD142" s="51"/>
      <c r="BE142" s="51"/>
      <c r="BF142" s="51"/>
      <c r="BG142" s="15"/>
      <c r="BH142" s="2"/>
      <c r="BI142" s="2"/>
      <c r="BJ142" s="2"/>
    </row>
    <row r="143" spans="1:62" s="4" customFormat="1"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211" t="s">
        <v>21</v>
      </c>
      <c r="O143" s="212" t="s">
        <v>22</v>
      </c>
      <c r="P143" s="581"/>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3"/>
      <c r="AZ143" s="2"/>
      <c r="BA143" s="51"/>
      <c r="BB143" s="51"/>
      <c r="BC143" s="51"/>
      <c r="BD143" s="51"/>
      <c r="BE143" s="51"/>
      <c r="BF143" s="51"/>
      <c r="BG143" s="15"/>
      <c r="BH143" s="2"/>
      <c r="BI143" s="2"/>
      <c r="BJ143" s="2"/>
    </row>
    <row r="144" spans="1:62" s="4" customFormat="1" ht="15" customHeight="1" x14ac:dyDescent="0.15">
      <c r="A144" s="582" t="s">
        <v>177</v>
      </c>
      <c r="B144" s="580" t="s">
        <v>178</v>
      </c>
      <c r="C144" s="580"/>
      <c r="D144" s="68">
        <f>+SUM(E144:M144)</f>
        <v>0</v>
      </c>
      <c r="E144" s="25"/>
      <c r="F144" s="23"/>
      <c r="G144" s="23"/>
      <c r="H144" s="23"/>
      <c r="I144" s="23"/>
      <c r="J144" s="23"/>
      <c r="K144" s="23"/>
      <c r="L144" s="23"/>
      <c r="M144" s="26"/>
      <c r="N144" s="28"/>
      <c r="O144" s="28"/>
      <c r="P144" s="69"/>
      <c r="Q144" s="151" t="str">
        <f>+BA144&amp;" "&amp;BB144</f>
        <v xml:space="preserve"> </v>
      </c>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3"/>
      <c r="AZ144" s="2"/>
      <c r="BA144" s="30" t="str">
        <f t="shared" ref="BA144:BA197" si="51">IF($D144&lt;&gt;($N144+$O144)," El número actividades de pacientes según sexo NO puede ser diferente al Total.","")</f>
        <v/>
      </c>
      <c r="BB144" s="30" t="str">
        <f>IF($K144&lt;$P144," El número altas de pacientes 60 años NO puede ser mayor que el de 20-64 años.","")</f>
        <v/>
      </c>
      <c r="BC144" s="51"/>
      <c r="BD144" s="51"/>
      <c r="BE144" s="31">
        <f t="shared" ref="BE144:BE201" si="52">IF($D144&lt;&gt;($N144+$O144),1,0)</f>
        <v>0</v>
      </c>
      <c r="BF144" s="31">
        <f t="shared" ref="BF144:BF201" si="53">IF($K144&lt;$P144,1,0)</f>
        <v>0</v>
      </c>
      <c r="BG144" s="15"/>
      <c r="BH144" s="2"/>
      <c r="BI144" s="2"/>
      <c r="BJ144" s="2"/>
    </row>
    <row r="145" spans="1:60" s="4" customFormat="1" ht="15" customHeight="1" x14ac:dyDescent="0.15">
      <c r="A145" s="583"/>
      <c r="B145" s="567" t="s">
        <v>179</v>
      </c>
      <c r="C145" s="567"/>
      <c r="D145" s="70">
        <f>+SUM(E145:M145)</f>
        <v>0</v>
      </c>
      <c r="E145" s="36"/>
      <c r="F145" s="34"/>
      <c r="G145" s="34"/>
      <c r="H145" s="34"/>
      <c r="I145" s="34"/>
      <c r="J145" s="34"/>
      <c r="K145" s="34"/>
      <c r="L145" s="34"/>
      <c r="M145" s="37"/>
      <c r="N145" s="39"/>
      <c r="O145" s="39"/>
      <c r="P145" s="76"/>
      <c r="Q145" s="151" t="str">
        <f t="shared" ref="Q145:Q197" si="54">+BA145&amp;" "&amp;BB145</f>
        <v xml:space="preserve"> </v>
      </c>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3"/>
      <c r="AZ145" s="2"/>
      <c r="BA145" s="30" t="str">
        <f t="shared" si="51"/>
        <v/>
      </c>
      <c r="BB145" s="30" t="str">
        <f>IF($K145&lt;$P145," El número altas de pacientes 60 años NO puede ser mayor que el de 20-64 años.","")</f>
        <v/>
      </c>
      <c r="BC145" s="51"/>
      <c r="BD145" s="51"/>
      <c r="BE145" s="31">
        <f t="shared" si="52"/>
        <v>0</v>
      </c>
      <c r="BF145" s="31">
        <f t="shared" si="53"/>
        <v>0</v>
      </c>
      <c r="BG145" s="15"/>
      <c r="BH145" s="2"/>
    </row>
    <row r="146" spans="1:60" s="4" customFormat="1" ht="14.25" customHeight="1" x14ac:dyDescent="0.15">
      <c r="A146" s="540" t="s">
        <v>180</v>
      </c>
      <c r="B146" s="580" t="s">
        <v>181</v>
      </c>
      <c r="C146" s="580"/>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s="4" customFormat="1" ht="13.5" customHeight="1" x14ac:dyDescent="0.15">
      <c r="A147" s="575"/>
      <c r="B147" s="567" t="s">
        <v>182</v>
      </c>
      <c r="C147" s="567"/>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s="4" customFormat="1" ht="11.25" customHeight="1" x14ac:dyDescent="0.15">
      <c r="A148" s="575"/>
      <c r="B148" s="567" t="s">
        <v>183</v>
      </c>
      <c r="C148" s="567"/>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s="4" customFormat="1" x14ac:dyDescent="0.15">
      <c r="A149" s="541"/>
      <c r="B149" s="568" t="s">
        <v>184</v>
      </c>
      <c r="C149" s="568"/>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s="4" customFormat="1" ht="11.25" customHeight="1" x14ac:dyDescent="0.15">
      <c r="A150" s="540" t="s">
        <v>185</v>
      </c>
      <c r="B150" s="580" t="s">
        <v>181</v>
      </c>
      <c r="C150" s="580"/>
      <c r="D150" s="68">
        <f t="shared" si="56"/>
        <v>0</v>
      </c>
      <c r="E150" s="25"/>
      <c r="F150" s="23"/>
      <c r="G150" s="23"/>
      <c r="H150" s="23"/>
      <c r="I150" s="23"/>
      <c r="J150" s="23"/>
      <c r="K150" s="23"/>
      <c r="L150" s="23"/>
      <c r="M150" s="26"/>
      <c r="N150" s="28"/>
      <c r="O150" s="28"/>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s="4" customFormat="1" ht="11.25" customHeight="1" x14ac:dyDescent="0.15">
      <c r="A151" s="575"/>
      <c r="B151" s="567" t="s">
        <v>182</v>
      </c>
      <c r="C151" s="567"/>
      <c r="D151" s="70">
        <f t="shared" si="56"/>
        <v>0</v>
      </c>
      <c r="E151" s="36"/>
      <c r="F151" s="34"/>
      <c r="G151" s="34"/>
      <c r="H151" s="34"/>
      <c r="I151" s="34"/>
      <c r="J151" s="34"/>
      <c r="K151" s="34"/>
      <c r="L151" s="34"/>
      <c r="M151" s="37"/>
      <c r="N151" s="39"/>
      <c r="O151" s="39"/>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s="4" customFormat="1" ht="11.25" customHeight="1" x14ac:dyDescent="0.15">
      <c r="A152" s="575"/>
      <c r="B152" s="567" t="s">
        <v>183</v>
      </c>
      <c r="C152" s="567"/>
      <c r="D152" s="70">
        <f t="shared" si="56"/>
        <v>0</v>
      </c>
      <c r="E152" s="36"/>
      <c r="F152" s="34"/>
      <c r="G152" s="34"/>
      <c r="H152" s="34"/>
      <c r="I152" s="34"/>
      <c r="J152" s="34"/>
      <c r="K152" s="34"/>
      <c r="L152" s="34"/>
      <c r="M152" s="37"/>
      <c r="N152" s="39"/>
      <c r="O152" s="39"/>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s="4" customFormat="1" ht="11.25" customHeight="1" x14ac:dyDescent="0.15">
      <c r="A153" s="541"/>
      <c r="B153" s="568" t="s">
        <v>184</v>
      </c>
      <c r="C153" s="568"/>
      <c r="D153" s="159">
        <f t="shared" si="56"/>
        <v>0</v>
      </c>
      <c r="E153" s="44"/>
      <c r="F153" s="42"/>
      <c r="G153" s="42"/>
      <c r="H153" s="42"/>
      <c r="I153" s="42"/>
      <c r="J153" s="42"/>
      <c r="K153" s="42"/>
      <c r="L153" s="42"/>
      <c r="M153" s="45"/>
      <c r="N153" s="47"/>
      <c r="O153" s="47"/>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s="4" customFormat="1" ht="11.25" customHeight="1" x14ac:dyDescent="0.15">
      <c r="A154" s="540" t="s">
        <v>80</v>
      </c>
      <c r="B154" s="580" t="s">
        <v>181</v>
      </c>
      <c r="C154" s="580"/>
      <c r="D154" s="68">
        <f t="shared" si="56"/>
        <v>0</v>
      </c>
      <c r="E154" s="25"/>
      <c r="F154" s="23"/>
      <c r="G154" s="23"/>
      <c r="H154" s="23"/>
      <c r="I154" s="23"/>
      <c r="J154" s="23"/>
      <c r="K154" s="23"/>
      <c r="L154" s="23"/>
      <c r="M154" s="26"/>
      <c r="N154" s="28"/>
      <c r="O154" s="28"/>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s="4" customFormat="1" ht="11.25" customHeight="1" x14ac:dyDescent="0.15">
      <c r="A155" s="575"/>
      <c r="B155" s="567" t="s">
        <v>182</v>
      </c>
      <c r="C155" s="567"/>
      <c r="D155" s="70">
        <f t="shared" si="56"/>
        <v>0</v>
      </c>
      <c r="E155" s="36"/>
      <c r="F155" s="34"/>
      <c r="G155" s="34"/>
      <c r="H155" s="34"/>
      <c r="I155" s="34"/>
      <c r="J155" s="34"/>
      <c r="K155" s="34"/>
      <c r="L155" s="34"/>
      <c r="M155" s="37"/>
      <c r="N155" s="39"/>
      <c r="O155" s="39"/>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s="4" customFormat="1" ht="11.25" customHeight="1" x14ac:dyDescent="0.15">
      <c r="A156" s="575"/>
      <c r="B156" s="567" t="s">
        <v>183</v>
      </c>
      <c r="C156" s="567"/>
      <c r="D156" s="70">
        <f t="shared" si="56"/>
        <v>0</v>
      </c>
      <c r="E156" s="36"/>
      <c r="F156" s="34"/>
      <c r="G156" s="34"/>
      <c r="H156" s="34"/>
      <c r="I156" s="34"/>
      <c r="J156" s="34"/>
      <c r="K156" s="34"/>
      <c r="L156" s="34"/>
      <c r="M156" s="37"/>
      <c r="N156" s="39"/>
      <c r="O156" s="39"/>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s="4" customFormat="1" ht="11.25" customHeight="1" x14ac:dyDescent="0.15">
      <c r="A157" s="541"/>
      <c r="B157" s="568" t="s">
        <v>184</v>
      </c>
      <c r="C157" s="568"/>
      <c r="D157" s="159">
        <f t="shared" si="56"/>
        <v>0</v>
      </c>
      <c r="E157" s="44"/>
      <c r="F157" s="42"/>
      <c r="G157" s="42"/>
      <c r="H157" s="42"/>
      <c r="I157" s="42"/>
      <c r="J157" s="42"/>
      <c r="K157" s="42"/>
      <c r="L157" s="42"/>
      <c r="M157" s="45"/>
      <c r="N157" s="47"/>
      <c r="O157" s="47"/>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s="4" customFormat="1" ht="11.25" customHeight="1" x14ac:dyDescent="0.15">
      <c r="A158" s="540" t="s">
        <v>85</v>
      </c>
      <c r="B158" s="580" t="s">
        <v>181</v>
      </c>
      <c r="C158" s="580"/>
      <c r="D158" s="68">
        <f>+SUM(E158:J158)</f>
        <v>0</v>
      </c>
      <c r="E158" s="25"/>
      <c r="F158" s="23"/>
      <c r="G158" s="23"/>
      <c r="H158" s="23"/>
      <c r="I158" s="23"/>
      <c r="J158" s="23"/>
      <c r="K158" s="178"/>
      <c r="L158" s="178"/>
      <c r="M158" s="179"/>
      <c r="N158" s="28"/>
      <c r="O158" s="28"/>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s="4" customFormat="1" ht="11.25" customHeight="1" x14ac:dyDescent="0.15">
      <c r="A159" s="575"/>
      <c r="B159" s="567" t="s">
        <v>182</v>
      </c>
      <c r="C159" s="567"/>
      <c r="D159" s="70">
        <f>+SUM(E159:J159)</f>
        <v>0</v>
      </c>
      <c r="E159" s="36"/>
      <c r="F159" s="34"/>
      <c r="G159" s="34"/>
      <c r="H159" s="34"/>
      <c r="I159" s="34"/>
      <c r="J159" s="34"/>
      <c r="K159" s="56"/>
      <c r="L159" s="56"/>
      <c r="M159" s="147"/>
      <c r="N159" s="39"/>
      <c r="O159" s="39"/>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s="4" customFormat="1" ht="11.25" customHeight="1" x14ac:dyDescent="0.15">
      <c r="A160" s="575"/>
      <c r="B160" s="567" t="s">
        <v>183</v>
      </c>
      <c r="C160" s="567"/>
      <c r="D160" s="70">
        <f>+SUM(E160:J160)</f>
        <v>0</v>
      </c>
      <c r="E160" s="36"/>
      <c r="F160" s="34"/>
      <c r="G160" s="34"/>
      <c r="H160" s="34"/>
      <c r="I160" s="34"/>
      <c r="J160" s="34"/>
      <c r="K160" s="56"/>
      <c r="L160" s="56"/>
      <c r="M160" s="147"/>
      <c r="N160" s="39"/>
      <c r="O160" s="39"/>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s="4" customFormat="1" ht="11.25" customHeight="1" x14ac:dyDescent="0.15">
      <c r="A161" s="541"/>
      <c r="B161" s="568" t="s">
        <v>184</v>
      </c>
      <c r="C161" s="568"/>
      <c r="D161" s="159">
        <f>+SUM(E161:J161)</f>
        <v>0</v>
      </c>
      <c r="E161" s="44"/>
      <c r="F161" s="42"/>
      <c r="G161" s="42"/>
      <c r="H161" s="42"/>
      <c r="I161" s="42"/>
      <c r="J161" s="42"/>
      <c r="K161" s="184"/>
      <c r="L161" s="184"/>
      <c r="M161" s="186"/>
      <c r="N161" s="47"/>
      <c r="O161" s="47"/>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s="4" customFormat="1" ht="11.25" customHeight="1" x14ac:dyDescent="0.15">
      <c r="A162" s="540" t="s">
        <v>186</v>
      </c>
      <c r="B162" s="576" t="s">
        <v>181</v>
      </c>
      <c r="C162" s="576"/>
      <c r="D162" s="158">
        <f t="shared" si="56"/>
        <v>0</v>
      </c>
      <c r="E162" s="71"/>
      <c r="F162" s="72"/>
      <c r="G162" s="72"/>
      <c r="H162" s="72"/>
      <c r="I162" s="72"/>
      <c r="J162" s="72"/>
      <c r="K162" s="72"/>
      <c r="L162" s="72"/>
      <c r="M162" s="140"/>
      <c r="N162" s="74"/>
      <c r="O162" s="74"/>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s="4" customFormat="1" ht="11.25" customHeight="1" x14ac:dyDescent="0.15">
      <c r="A163" s="575"/>
      <c r="B163" s="567" t="s">
        <v>182</v>
      </c>
      <c r="C163" s="567"/>
      <c r="D163" s="70">
        <f t="shared" si="56"/>
        <v>0</v>
      </c>
      <c r="E163" s="36"/>
      <c r="F163" s="34"/>
      <c r="G163" s="34"/>
      <c r="H163" s="34"/>
      <c r="I163" s="34"/>
      <c r="J163" s="34"/>
      <c r="K163" s="34"/>
      <c r="L163" s="34"/>
      <c r="M163" s="37"/>
      <c r="N163" s="39"/>
      <c r="O163" s="39"/>
      <c r="P163" s="76"/>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s="4" customFormat="1" ht="11.25" customHeight="1" x14ac:dyDescent="0.15">
      <c r="A164" s="575"/>
      <c r="B164" s="567" t="s">
        <v>183</v>
      </c>
      <c r="C164" s="567"/>
      <c r="D164" s="70">
        <f t="shared" si="56"/>
        <v>0</v>
      </c>
      <c r="E164" s="36"/>
      <c r="F164" s="34"/>
      <c r="G164" s="34"/>
      <c r="H164" s="34"/>
      <c r="I164" s="34"/>
      <c r="J164" s="34"/>
      <c r="K164" s="34"/>
      <c r="L164" s="34"/>
      <c r="M164" s="37"/>
      <c r="N164" s="39"/>
      <c r="O164" s="39"/>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s="4" customFormat="1" ht="11.25" customHeight="1" x14ac:dyDescent="0.15">
      <c r="A165" s="541"/>
      <c r="B165" s="579" t="s">
        <v>184</v>
      </c>
      <c r="C165" s="579"/>
      <c r="D165" s="219">
        <f t="shared" si="56"/>
        <v>0</v>
      </c>
      <c r="E165" s="94"/>
      <c r="F165" s="96"/>
      <c r="G165" s="96"/>
      <c r="H165" s="96"/>
      <c r="I165" s="96"/>
      <c r="J165" s="96"/>
      <c r="K165" s="96"/>
      <c r="L165" s="96"/>
      <c r="M165" s="97"/>
      <c r="N165" s="61"/>
      <c r="O165" s="61"/>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s="4" customFormat="1" ht="11.25" customHeight="1" x14ac:dyDescent="0.15">
      <c r="A166" s="540" t="s">
        <v>187</v>
      </c>
      <c r="B166" s="580" t="s">
        <v>181</v>
      </c>
      <c r="C166" s="580"/>
      <c r="D166" s="68">
        <f>+SUM(E166:K166)</f>
        <v>0</v>
      </c>
      <c r="E166" s="25"/>
      <c r="F166" s="23"/>
      <c r="G166" s="23"/>
      <c r="H166" s="23"/>
      <c r="I166" s="23"/>
      <c r="J166" s="23"/>
      <c r="K166" s="23"/>
      <c r="L166" s="178"/>
      <c r="M166" s="179"/>
      <c r="N166" s="28"/>
      <c r="O166" s="28"/>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s="4" customFormat="1" ht="11.25" customHeight="1" x14ac:dyDescent="0.15">
      <c r="A167" s="575"/>
      <c r="B167" s="567" t="s">
        <v>182</v>
      </c>
      <c r="C167" s="567"/>
      <c r="D167" s="70">
        <f>+SUM(E167:K167)</f>
        <v>0</v>
      </c>
      <c r="E167" s="36"/>
      <c r="F167" s="34"/>
      <c r="G167" s="34"/>
      <c r="H167" s="34"/>
      <c r="I167" s="34"/>
      <c r="J167" s="34"/>
      <c r="K167" s="34"/>
      <c r="L167" s="56"/>
      <c r="M167" s="147"/>
      <c r="N167" s="39"/>
      <c r="O167" s="39"/>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s="4" customFormat="1" ht="11.25" customHeight="1" x14ac:dyDescent="0.15">
      <c r="A168" s="575"/>
      <c r="B168" s="567" t="s">
        <v>183</v>
      </c>
      <c r="C168" s="567"/>
      <c r="D168" s="70">
        <f>+SUM(E168:K168)</f>
        <v>0</v>
      </c>
      <c r="E168" s="36"/>
      <c r="F168" s="34"/>
      <c r="G168" s="34"/>
      <c r="H168" s="34"/>
      <c r="I168" s="34"/>
      <c r="J168" s="34"/>
      <c r="K168" s="34"/>
      <c r="L168" s="56"/>
      <c r="M168" s="147"/>
      <c r="N168" s="39"/>
      <c r="O168" s="39"/>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s="4" customFormat="1" ht="11.25" customHeight="1" x14ac:dyDescent="0.15">
      <c r="A169" s="541"/>
      <c r="B169" s="568" t="s">
        <v>184</v>
      </c>
      <c r="C169" s="568"/>
      <c r="D169" s="159">
        <f>+SUM(E169:K169)</f>
        <v>0</v>
      </c>
      <c r="E169" s="44"/>
      <c r="F169" s="42"/>
      <c r="G169" s="42"/>
      <c r="H169" s="42"/>
      <c r="I169" s="42"/>
      <c r="J169" s="42"/>
      <c r="K169" s="42"/>
      <c r="L169" s="184"/>
      <c r="M169" s="186"/>
      <c r="N169" s="47"/>
      <c r="O169" s="47"/>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s="4" customFormat="1" ht="11.25" customHeight="1" x14ac:dyDescent="0.15">
      <c r="A170" s="540" t="s">
        <v>87</v>
      </c>
      <c r="B170" s="576" t="s">
        <v>181</v>
      </c>
      <c r="C170" s="576"/>
      <c r="D170" s="158">
        <f t="shared" si="56"/>
        <v>0</v>
      </c>
      <c r="E170" s="71"/>
      <c r="F170" s="72"/>
      <c r="G170" s="72"/>
      <c r="H170" s="72"/>
      <c r="I170" s="72"/>
      <c r="J170" s="72"/>
      <c r="K170" s="72"/>
      <c r="L170" s="72"/>
      <c r="M170" s="140"/>
      <c r="N170" s="74"/>
      <c r="O170" s="74"/>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s="4" customFormat="1" ht="11.25" customHeight="1" x14ac:dyDescent="0.15">
      <c r="A171" s="575"/>
      <c r="B171" s="567" t="s">
        <v>182</v>
      </c>
      <c r="C171" s="567"/>
      <c r="D171" s="70">
        <f t="shared" si="56"/>
        <v>0</v>
      </c>
      <c r="E171" s="36"/>
      <c r="F171" s="34"/>
      <c r="G171" s="34"/>
      <c r="H171" s="34"/>
      <c r="I171" s="34"/>
      <c r="J171" s="34"/>
      <c r="K171" s="34"/>
      <c r="L171" s="34"/>
      <c r="M171" s="37"/>
      <c r="N171" s="39"/>
      <c r="O171" s="39"/>
      <c r="P171" s="76"/>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s="4" customFormat="1" ht="11.25" customHeight="1" x14ac:dyDescent="0.15">
      <c r="A172" s="575"/>
      <c r="B172" s="567" t="s">
        <v>183</v>
      </c>
      <c r="C172" s="567"/>
      <c r="D172" s="70">
        <f t="shared" si="56"/>
        <v>0</v>
      </c>
      <c r="E172" s="36"/>
      <c r="F172" s="34"/>
      <c r="G172" s="34"/>
      <c r="H172" s="34"/>
      <c r="I172" s="34"/>
      <c r="J172" s="34"/>
      <c r="K172" s="34"/>
      <c r="L172" s="34"/>
      <c r="M172" s="37"/>
      <c r="N172" s="39"/>
      <c r="O172" s="39"/>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s="4" customFormat="1" ht="11.25" customHeight="1" x14ac:dyDescent="0.15">
      <c r="A173" s="541"/>
      <c r="B173" s="579" t="s">
        <v>184</v>
      </c>
      <c r="C173" s="579"/>
      <c r="D173" s="219">
        <f t="shared" si="56"/>
        <v>0</v>
      </c>
      <c r="E173" s="94"/>
      <c r="F173" s="96"/>
      <c r="G173" s="96"/>
      <c r="H173" s="96"/>
      <c r="I173" s="96"/>
      <c r="J173" s="96"/>
      <c r="K173" s="96"/>
      <c r="L173" s="96"/>
      <c r="M173" s="97"/>
      <c r="N173" s="61"/>
      <c r="O173" s="61"/>
      <c r="P173" s="117"/>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s="4" customFormat="1" ht="11.25" customHeight="1" x14ac:dyDescent="0.15">
      <c r="A174" s="540" t="s">
        <v>188</v>
      </c>
      <c r="B174" s="580" t="s">
        <v>181</v>
      </c>
      <c r="C174" s="580"/>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s="4" customFormat="1" ht="11.25" customHeight="1" x14ac:dyDescent="0.15">
      <c r="A175" s="575"/>
      <c r="B175" s="567" t="s">
        <v>182</v>
      </c>
      <c r="C175" s="567"/>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s="4" customFormat="1" ht="11.25" customHeight="1" x14ac:dyDescent="0.15">
      <c r="A176" s="575"/>
      <c r="B176" s="567" t="s">
        <v>183</v>
      </c>
      <c r="C176" s="567"/>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s="4" customFormat="1" ht="11.25" customHeight="1" x14ac:dyDescent="0.15">
      <c r="A177" s="541"/>
      <c r="B177" s="568" t="s">
        <v>184</v>
      </c>
      <c r="C177" s="568"/>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s="4" customFormat="1" ht="11.25" customHeight="1" x14ac:dyDescent="0.15">
      <c r="A178" s="540" t="s">
        <v>189</v>
      </c>
      <c r="B178" s="576" t="s">
        <v>181</v>
      </c>
      <c r="C178" s="576"/>
      <c r="D178" s="158">
        <f t="shared" si="57"/>
        <v>0</v>
      </c>
      <c r="E178" s="222"/>
      <c r="F178" s="223"/>
      <c r="G178" s="223"/>
      <c r="H178" s="72"/>
      <c r="I178" s="72"/>
      <c r="J178" s="72"/>
      <c r="K178" s="72"/>
      <c r="L178" s="72"/>
      <c r="M178" s="140"/>
      <c r="N178" s="74"/>
      <c r="O178" s="74"/>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s="4" customFormat="1" ht="11.25" customHeight="1" x14ac:dyDescent="0.15">
      <c r="A179" s="575"/>
      <c r="B179" s="567" t="s">
        <v>182</v>
      </c>
      <c r="C179" s="567"/>
      <c r="D179" s="70">
        <f t="shared" si="57"/>
        <v>0</v>
      </c>
      <c r="E179" s="54"/>
      <c r="F179" s="56"/>
      <c r="G179" s="56"/>
      <c r="H179" s="34"/>
      <c r="I179" s="34"/>
      <c r="J179" s="34"/>
      <c r="K179" s="34"/>
      <c r="L179" s="34"/>
      <c r="M179" s="37"/>
      <c r="N179" s="39"/>
      <c r="O179" s="39"/>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s="4" customFormat="1" ht="11.25" customHeight="1" x14ac:dyDescent="0.15">
      <c r="A180" s="575"/>
      <c r="B180" s="567" t="s">
        <v>183</v>
      </c>
      <c r="C180" s="567"/>
      <c r="D180" s="70">
        <f t="shared" si="57"/>
        <v>0</v>
      </c>
      <c r="E180" s="54"/>
      <c r="F180" s="56"/>
      <c r="G180" s="56"/>
      <c r="H180" s="34"/>
      <c r="I180" s="34"/>
      <c r="J180" s="34"/>
      <c r="K180" s="34"/>
      <c r="L180" s="34"/>
      <c r="M180" s="37"/>
      <c r="N180" s="39"/>
      <c r="O180" s="39"/>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s="4" customFormat="1" ht="12.95" customHeight="1" x14ac:dyDescent="0.15">
      <c r="A181" s="541"/>
      <c r="B181" s="568" t="s">
        <v>184</v>
      </c>
      <c r="C181" s="568"/>
      <c r="D181" s="159">
        <f t="shared" si="57"/>
        <v>0</v>
      </c>
      <c r="E181" s="183"/>
      <c r="F181" s="184"/>
      <c r="G181" s="184"/>
      <c r="H181" s="42"/>
      <c r="I181" s="42"/>
      <c r="J181" s="42"/>
      <c r="K181" s="42"/>
      <c r="L181" s="42"/>
      <c r="M181" s="45"/>
      <c r="N181" s="47"/>
      <c r="O181" s="47"/>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s="4" customFormat="1" ht="12.95" customHeight="1" x14ac:dyDescent="0.15">
      <c r="A182" s="540" t="s">
        <v>190</v>
      </c>
      <c r="B182" s="576" t="s">
        <v>181</v>
      </c>
      <c r="C182" s="576"/>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s="4" customFormat="1" ht="12.95" customHeight="1" x14ac:dyDescent="0.15">
      <c r="A183" s="575"/>
      <c r="B183" s="567" t="s">
        <v>182</v>
      </c>
      <c r="C183" s="567"/>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s="4" customFormat="1" ht="12.95" customHeight="1" x14ac:dyDescent="0.15">
      <c r="A184" s="575"/>
      <c r="B184" s="567" t="s">
        <v>183</v>
      </c>
      <c r="C184" s="567"/>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s="4" customFormat="1" ht="12.95" customHeight="1" x14ac:dyDescent="0.15">
      <c r="A185" s="541"/>
      <c r="B185" s="568" t="s">
        <v>184</v>
      </c>
      <c r="C185" s="568"/>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s="4" customFormat="1" ht="12.95" customHeight="1" x14ac:dyDescent="0.15">
      <c r="A186" s="540" t="s">
        <v>191</v>
      </c>
      <c r="B186" s="576" t="s">
        <v>181</v>
      </c>
      <c r="C186" s="576"/>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s="4" customFormat="1" ht="12.95" customHeight="1" x14ac:dyDescent="0.15">
      <c r="A187" s="575"/>
      <c r="B187" s="567" t="s">
        <v>182</v>
      </c>
      <c r="C187" s="567"/>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s="4" customFormat="1" ht="12.95" customHeight="1" x14ac:dyDescent="0.15">
      <c r="A188" s="575"/>
      <c r="B188" s="567" t="s">
        <v>183</v>
      </c>
      <c r="C188" s="567"/>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s="4" customFormat="1" ht="12.95" customHeight="1" x14ac:dyDescent="0.15">
      <c r="A189" s="541"/>
      <c r="B189" s="568" t="s">
        <v>184</v>
      </c>
      <c r="C189" s="568"/>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s="4" customFormat="1" ht="12.95" customHeight="1" x14ac:dyDescent="0.15">
      <c r="A190" s="540" t="s">
        <v>192</v>
      </c>
      <c r="B190" s="576" t="s">
        <v>181</v>
      </c>
      <c r="C190" s="576"/>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s="4" customFormat="1" ht="12.95" customHeight="1" x14ac:dyDescent="0.15">
      <c r="A191" s="575"/>
      <c r="B191" s="567" t="s">
        <v>182</v>
      </c>
      <c r="C191" s="567"/>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s="4" customFormat="1" ht="12.95" customHeight="1" x14ac:dyDescent="0.15">
      <c r="A192" s="575"/>
      <c r="B192" s="567" t="s">
        <v>183</v>
      </c>
      <c r="C192" s="567"/>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s="4" customFormat="1" ht="12.95" customHeight="1" x14ac:dyDescent="0.15">
      <c r="A193" s="541"/>
      <c r="B193" s="568" t="s">
        <v>184</v>
      </c>
      <c r="C193" s="568"/>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s="4" customFormat="1" ht="12.95" customHeight="1" x14ac:dyDescent="0.15">
      <c r="A194" s="577" t="s">
        <v>193</v>
      </c>
      <c r="B194" s="576" t="s">
        <v>181</v>
      </c>
      <c r="C194" s="576"/>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s="4" customFormat="1" ht="12.95" customHeight="1" x14ac:dyDescent="0.15">
      <c r="A195" s="578"/>
      <c r="B195" s="567" t="s">
        <v>182</v>
      </c>
      <c r="C195" s="567"/>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s="4" customFormat="1" ht="12.95" customHeight="1" x14ac:dyDescent="0.15">
      <c r="A196" s="578"/>
      <c r="B196" s="567" t="s">
        <v>183</v>
      </c>
      <c r="C196" s="567"/>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s="4" customFormat="1" ht="12.95" customHeight="1" thickBot="1" x14ac:dyDescent="0.2">
      <c r="A197" s="578"/>
      <c r="B197" s="579" t="s">
        <v>184</v>
      </c>
      <c r="C197" s="579"/>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s="4" customFormat="1" ht="12.95" customHeight="1" thickTop="1" x14ac:dyDescent="0.15">
      <c r="A198" s="563" t="s">
        <v>4</v>
      </c>
      <c r="B198" s="566" t="s">
        <v>181</v>
      </c>
      <c r="C198" s="566"/>
      <c r="D198" s="224">
        <f t="shared" si="56"/>
        <v>0</v>
      </c>
      <c r="E198" s="225">
        <f t="shared" ref="E198:G201" si="58">+E146+E150+E154+E158+E162+E166+E170+E182+E186+E190+E194</f>
        <v>0</v>
      </c>
      <c r="F198" s="226">
        <f t="shared" si="58"/>
        <v>0</v>
      </c>
      <c r="G198" s="226">
        <f t="shared" si="58"/>
        <v>0</v>
      </c>
      <c r="H198" s="226">
        <f t="shared" ref="H198:J201" si="59">+H146+H150+H154+H158+H162+H166+H170+H174+H182+H186+H190+H194+H178</f>
        <v>0</v>
      </c>
      <c r="I198" s="226">
        <f t="shared" si="59"/>
        <v>0</v>
      </c>
      <c r="J198" s="226">
        <f t="shared" si="59"/>
        <v>0</v>
      </c>
      <c r="K198" s="226">
        <f>+K146+K150+K154+K162+K166+K170+K174+K182+K186+K190+K194+K178</f>
        <v>0</v>
      </c>
      <c r="L198" s="226">
        <f t="shared" ref="L198:M201" si="60">+L146+L150+L154+L162+L170+L174+L182+L186+L190+L194+L178</f>
        <v>0</v>
      </c>
      <c r="M198" s="227">
        <f t="shared" si="60"/>
        <v>0</v>
      </c>
      <c r="N198" s="224">
        <f t="shared" ref="N198:O201" si="61">+N146+N150+N154+N158+N162+N166+N170+N174+N182+N186+N190+N194+N178</f>
        <v>0</v>
      </c>
      <c r="O198" s="224">
        <f t="shared" si="61"/>
        <v>0</v>
      </c>
      <c r="P198" s="224">
        <f>+P146+P150+P154+P162+P170+P174+P182+P186+P190+P194+P178</f>
        <v>0</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s="4" customFormat="1" ht="12.95" customHeight="1" x14ac:dyDescent="0.15">
      <c r="A199" s="564"/>
      <c r="B199" s="567" t="s">
        <v>182</v>
      </c>
      <c r="C199" s="567"/>
      <c r="D199" s="70">
        <f t="shared" si="56"/>
        <v>0</v>
      </c>
      <c r="E199" s="228">
        <f t="shared" si="58"/>
        <v>0</v>
      </c>
      <c r="F199" s="229">
        <f t="shared" si="58"/>
        <v>0</v>
      </c>
      <c r="G199" s="229">
        <f t="shared" si="58"/>
        <v>0</v>
      </c>
      <c r="H199" s="229">
        <f t="shared" si="59"/>
        <v>0</v>
      </c>
      <c r="I199" s="229">
        <f t="shared" si="59"/>
        <v>0</v>
      </c>
      <c r="J199" s="229">
        <f t="shared" si="59"/>
        <v>0</v>
      </c>
      <c r="K199" s="229">
        <f>+K147+K151+K155+K163+K167+K171+K175+K183+K187+K191+K195+K179</f>
        <v>0</v>
      </c>
      <c r="L199" s="229">
        <f t="shared" si="60"/>
        <v>0</v>
      </c>
      <c r="M199" s="230">
        <f t="shared" si="60"/>
        <v>0</v>
      </c>
      <c r="N199" s="70">
        <f t="shared" si="61"/>
        <v>0</v>
      </c>
      <c r="O199" s="70">
        <f t="shared" si="61"/>
        <v>0</v>
      </c>
      <c r="P199" s="70">
        <f>+P147+P151+P155+P163+P171+P175+P183+P187+P191+P195+P179</f>
        <v>0</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s="4" customFormat="1" ht="12.95" customHeight="1" x14ac:dyDescent="0.15">
      <c r="A200" s="564"/>
      <c r="B200" s="567" t="s">
        <v>183</v>
      </c>
      <c r="C200" s="567"/>
      <c r="D200" s="70">
        <f t="shared" si="56"/>
        <v>0</v>
      </c>
      <c r="E200" s="228">
        <f t="shared" si="58"/>
        <v>0</v>
      </c>
      <c r="F200" s="229">
        <f t="shared" si="58"/>
        <v>0</v>
      </c>
      <c r="G200" s="229">
        <f t="shared" si="58"/>
        <v>0</v>
      </c>
      <c r="H200" s="229">
        <f t="shared" si="59"/>
        <v>0</v>
      </c>
      <c r="I200" s="229">
        <f t="shared" si="59"/>
        <v>0</v>
      </c>
      <c r="J200" s="229">
        <f t="shared" si="59"/>
        <v>0</v>
      </c>
      <c r="K200" s="229">
        <f>+K148+K152+K156+K164+K168+K172+K176+K184+K188+K192+K196+K180</f>
        <v>0</v>
      </c>
      <c r="L200" s="229">
        <f t="shared" si="60"/>
        <v>0</v>
      </c>
      <c r="M200" s="230">
        <f t="shared" si="60"/>
        <v>0</v>
      </c>
      <c r="N200" s="70">
        <f t="shared" si="61"/>
        <v>0</v>
      </c>
      <c r="O200" s="70">
        <f t="shared" si="61"/>
        <v>0</v>
      </c>
      <c r="P200" s="70">
        <f>+P148+P152+P156+P164+P172+P176+P184+P188+P192+P196+P180</f>
        <v>0</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s="4" customFormat="1" ht="12.95" customHeight="1" x14ac:dyDescent="0.15">
      <c r="A201" s="565"/>
      <c r="B201" s="568" t="s">
        <v>184</v>
      </c>
      <c r="C201" s="568"/>
      <c r="D201" s="159">
        <f t="shared" si="56"/>
        <v>0</v>
      </c>
      <c r="E201" s="231">
        <f t="shared" si="58"/>
        <v>0</v>
      </c>
      <c r="F201" s="232">
        <f t="shared" si="58"/>
        <v>0</v>
      </c>
      <c r="G201" s="232">
        <f t="shared" si="58"/>
        <v>0</v>
      </c>
      <c r="H201" s="232">
        <f t="shared" si="59"/>
        <v>0</v>
      </c>
      <c r="I201" s="232">
        <f t="shared" si="59"/>
        <v>0</v>
      </c>
      <c r="J201" s="232">
        <f t="shared" si="59"/>
        <v>0</v>
      </c>
      <c r="K201" s="232">
        <f>+K149+K153+K157+K165+K169+K173+K177+K185+K189+K193+K197+K181</f>
        <v>0</v>
      </c>
      <c r="L201" s="232">
        <f t="shared" si="60"/>
        <v>0</v>
      </c>
      <c r="M201" s="233">
        <f t="shared" si="60"/>
        <v>0</v>
      </c>
      <c r="N201" s="159">
        <f t="shared" si="61"/>
        <v>0</v>
      </c>
      <c r="O201" s="159">
        <f t="shared" si="61"/>
        <v>0</v>
      </c>
      <c r="P201" s="159">
        <f>+P149+P153+P157+P165+P173+P177+P185+P189+P193+P197+P181</f>
        <v>0</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s="4" customFormat="1" ht="21.75" customHeight="1" x14ac:dyDescent="0.2">
      <c r="A202" s="48" t="s">
        <v>194</v>
      </c>
      <c r="B202" s="86"/>
      <c r="C202" s="86"/>
      <c r="D202" s="87"/>
      <c r="E202" s="87"/>
      <c r="F202" s="87"/>
      <c r="G202" s="87"/>
      <c r="H202" s="87"/>
      <c r="I202" s="87"/>
      <c r="J202" s="87"/>
      <c r="K202" s="87"/>
      <c r="L202" s="87"/>
      <c r="M202" s="87"/>
      <c r="N202" s="87"/>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3"/>
      <c r="AZ202" s="2"/>
      <c r="BA202" s="220"/>
      <c r="BB202" s="220"/>
      <c r="BC202" s="220"/>
      <c r="BD202" s="220"/>
      <c r="BE202" s="220"/>
      <c r="BF202" s="220"/>
      <c r="BG202" s="220"/>
      <c r="BH202" s="2"/>
    </row>
    <row r="203" spans="1:60" s="4" customFormat="1" ht="27.75" customHeight="1" x14ac:dyDescent="0.15">
      <c r="A203" s="569" t="s">
        <v>29</v>
      </c>
      <c r="B203" s="570"/>
      <c r="C203" s="571"/>
      <c r="D203" s="554" t="s">
        <v>4</v>
      </c>
      <c r="E203" s="537" t="s">
        <v>5</v>
      </c>
      <c r="F203" s="538"/>
      <c r="G203" s="538"/>
      <c r="H203" s="538"/>
      <c r="I203" s="538"/>
      <c r="J203" s="538"/>
      <c r="K203" s="538"/>
      <c r="L203" s="538"/>
      <c r="M203" s="539"/>
      <c r="N203" s="540" t="s">
        <v>7</v>
      </c>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3"/>
      <c r="AZ203" s="2"/>
      <c r="BA203" s="220"/>
      <c r="BB203" s="220"/>
      <c r="BC203" s="220"/>
      <c r="BD203" s="220"/>
      <c r="BE203" s="220"/>
      <c r="BF203" s="220"/>
      <c r="BG203" s="220"/>
      <c r="BH203" s="2"/>
    </row>
    <row r="204" spans="1:60" s="4" customFormat="1" ht="48" customHeight="1" x14ac:dyDescent="0.15">
      <c r="A204" s="572"/>
      <c r="B204" s="573"/>
      <c r="C204" s="574"/>
      <c r="D204" s="562"/>
      <c r="E204" s="16" t="s">
        <v>168</v>
      </c>
      <c r="F204" s="17" t="s">
        <v>14</v>
      </c>
      <c r="G204" s="17" t="s">
        <v>175</v>
      </c>
      <c r="H204" s="17" t="s">
        <v>59</v>
      </c>
      <c r="I204" s="17" t="s">
        <v>176</v>
      </c>
      <c r="J204" s="17" t="s">
        <v>195</v>
      </c>
      <c r="K204" s="17" t="s">
        <v>18</v>
      </c>
      <c r="L204" s="17" t="s">
        <v>19</v>
      </c>
      <c r="M204" s="18" t="s">
        <v>20</v>
      </c>
      <c r="N204" s="541"/>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3"/>
      <c r="AZ204" s="2"/>
      <c r="BA204" s="220"/>
      <c r="BB204" s="220"/>
      <c r="BC204" s="220"/>
      <c r="BD204" s="220"/>
      <c r="BE204" s="220"/>
      <c r="BF204" s="220"/>
      <c r="BG204" s="220"/>
      <c r="BH204" s="2"/>
    </row>
    <row r="205" spans="1:60" s="4" customFormat="1" ht="15.75" customHeight="1" x14ac:dyDescent="0.15">
      <c r="A205" s="542" t="s">
        <v>196</v>
      </c>
      <c r="B205" s="543"/>
      <c r="C205" s="544"/>
      <c r="D205" s="21">
        <f t="shared" ref="D205:D210" si="62">+SUM(E205:M205)</f>
        <v>0</v>
      </c>
      <c r="E205" s="164"/>
      <c r="F205" s="163"/>
      <c r="G205" s="163"/>
      <c r="H205" s="163"/>
      <c r="I205" s="163"/>
      <c r="J205" s="163"/>
      <c r="K205" s="163"/>
      <c r="L205" s="163"/>
      <c r="M205" s="165"/>
      <c r="N205" s="165"/>
      <c r="O205" s="126" t="str">
        <f t="shared" ref="O205:O210" si="63">$BA205&amp;" "&amp;$BB205</f>
        <v xml:space="preserve"> </v>
      </c>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3"/>
      <c r="AZ205" s="2"/>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s="4" customFormat="1" ht="15.75" customHeight="1" x14ac:dyDescent="0.15">
      <c r="A206" s="534" t="s">
        <v>197</v>
      </c>
      <c r="B206" s="535"/>
      <c r="C206" s="536"/>
      <c r="D206" s="32">
        <f t="shared" si="62"/>
        <v>0</v>
      </c>
      <c r="E206" s="36"/>
      <c r="F206" s="34"/>
      <c r="G206" s="34"/>
      <c r="H206" s="34"/>
      <c r="I206" s="34"/>
      <c r="J206" s="34"/>
      <c r="K206" s="34"/>
      <c r="L206" s="34"/>
      <c r="M206" s="37"/>
      <c r="N206" s="39"/>
      <c r="O206" s="126" t="str">
        <f t="shared" si="63"/>
        <v xml:space="preserve"> </v>
      </c>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3"/>
      <c r="AZ206" s="2"/>
      <c r="BA206" s="30"/>
      <c r="BB206" s="30" t="str">
        <f t="shared" si="64"/>
        <v/>
      </c>
      <c r="BC206" s="220"/>
      <c r="BD206" s="220"/>
      <c r="BE206" s="31"/>
      <c r="BF206" s="31">
        <f t="shared" si="65"/>
        <v>0</v>
      </c>
      <c r="BG206" s="220"/>
      <c r="BH206" s="2"/>
    </row>
    <row r="207" spans="1:60" s="4" customFormat="1" ht="15.75" customHeight="1" x14ac:dyDescent="0.15">
      <c r="A207" s="534" t="s">
        <v>198</v>
      </c>
      <c r="B207" s="535"/>
      <c r="C207" s="536"/>
      <c r="D207" s="32">
        <f t="shared" si="62"/>
        <v>0</v>
      </c>
      <c r="E207" s="36"/>
      <c r="F207" s="34"/>
      <c r="G207" s="34"/>
      <c r="H207" s="34"/>
      <c r="I207" s="34"/>
      <c r="J207" s="34"/>
      <c r="K207" s="34"/>
      <c r="L207" s="34"/>
      <c r="M207" s="37"/>
      <c r="N207" s="39"/>
      <c r="O207" s="126" t="str">
        <f t="shared" si="63"/>
        <v xml:space="preserve"> </v>
      </c>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3"/>
      <c r="AZ207" s="2"/>
      <c r="BA207" s="30"/>
      <c r="BB207" s="30" t="str">
        <f t="shared" si="64"/>
        <v/>
      </c>
      <c r="BC207" s="220"/>
      <c r="BD207" s="220"/>
      <c r="BE207" s="31"/>
      <c r="BF207" s="31">
        <f t="shared" si="65"/>
        <v>0</v>
      </c>
      <c r="BG207" s="220"/>
      <c r="BH207" s="2"/>
    </row>
    <row r="208" spans="1:60" s="4" customFormat="1" ht="15.75" customHeight="1" x14ac:dyDescent="0.15">
      <c r="A208" s="534" t="s">
        <v>199</v>
      </c>
      <c r="B208" s="535"/>
      <c r="C208" s="536"/>
      <c r="D208" s="32">
        <f t="shared" si="62"/>
        <v>0</v>
      </c>
      <c r="E208" s="36"/>
      <c r="F208" s="34"/>
      <c r="G208" s="34"/>
      <c r="H208" s="34"/>
      <c r="I208" s="34"/>
      <c r="J208" s="34"/>
      <c r="K208" s="34"/>
      <c r="L208" s="34"/>
      <c r="M208" s="37"/>
      <c r="N208" s="39"/>
      <c r="O208" s="126" t="str">
        <f t="shared" si="63"/>
        <v xml:space="preserve"> </v>
      </c>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3"/>
      <c r="AZ208" s="2"/>
      <c r="BA208" s="30"/>
      <c r="BB208" s="30" t="str">
        <f t="shared" si="64"/>
        <v/>
      </c>
      <c r="BC208" s="220"/>
      <c r="BD208" s="220"/>
      <c r="BE208" s="31"/>
      <c r="BF208" s="31">
        <f t="shared" si="65"/>
        <v>0</v>
      </c>
      <c r="BG208" s="220"/>
      <c r="BH208" s="2"/>
    </row>
    <row r="209" spans="1:64" ht="15.75" customHeight="1" x14ac:dyDescent="0.15">
      <c r="A209" s="556" t="s">
        <v>200</v>
      </c>
      <c r="B209" s="557"/>
      <c r="C209" s="558"/>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59" t="s">
        <v>201</v>
      </c>
      <c r="B210" s="560"/>
      <c r="C210" s="561"/>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48" t="s">
        <v>213</v>
      </c>
      <c r="B221" s="549"/>
      <c r="C221" s="550"/>
      <c r="D221" s="554" t="s">
        <v>4</v>
      </c>
      <c r="E221" s="537" t="s">
        <v>5</v>
      </c>
      <c r="F221" s="538"/>
      <c r="G221" s="538"/>
      <c r="H221" s="538"/>
      <c r="I221" s="538"/>
      <c r="J221" s="538"/>
      <c r="K221" s="538"/>
      <c r="L221" s="538"/>
      <c r="M221" s="539"/>
      <c r="N221" s="554" t="s">
        <v>31</v>
      </c>
      <c r="O221" s="540" t="s">
        <v>7</v>
      </c>
      <c r="P221" s="540"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1"/>
      <c r="B222" s="552"/>
      <c r="C222" s="553"/>
      <c r="D222" s="555"/>
      <c r="E222" s="19" t="s">
        <v>101</v>
      </c>
      <c r="F222" s="17" t="s">
        <v>102</v>
      </c>
      <c r="G222" s="17" t="s">
        <v>103</v>
      </c>
      <c r="H222" s="17" t="s">
        <v>15</v>
      </c>
      <c r="I222" s="17" t="s">
        <v>16</v>
      </c>
      <c r="J222" s="17" t="s">
        <v>17</v>
      </c>
      <c r="K222" s="17" t="s">
        <v>18</v>
      </c>
      <c r="L222" s="17" t="s">
        <v>19</v>
      </c>
      <c r="M222" s="18" t="s">
        <v>20</v>
      </c>
      <c r="N222" s="555"/>
      <c r="O222" s="541"/>
      <c r="P222" s="541"/>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2" t="s">
        <v>214</v>
      </c>
      <c r="B223" s="543"/>
      <c r="C223" s="544"/>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4" t="s">
        <v>215</v>
      </c>
      <c r="B224" s="535"/>
      <c r="C224" s="536"/>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1" t="s">
        <v>216</v>
      </c>
      <c r="B225" s="532"/>
      <c r="C225" s="533"/>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1" t="s">
        <v>217</v>
      </c>
      <c r="B226" s="532"/>
      <c r="C226" s="533"/>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1" t="s">
        <v>218</v>
      </c>
      <c r="B227" s="532"/>
      <c r="C227" s="533"/>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4" t="s">
        <v>219</v>
      </c>
      <c r="B228" s="535"/>
      <c r="C228" s="536"/>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37" t="s">
        <v>132</v>
      </c>
      <c r="B229" s="538"/>
      <c r="C229" s="539"/>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s="4" customFormat="1" x14ac:dyDescent="0.1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3"/>
      <c r="AZ241" s="2"/>
      <c r="BA241" s="51"/>
      <c r="BB241" s="51"/>
      <c r="BC241" s="51"/>
      <c r="BD241" s="51"/>
      <c r="BE241" s="51"/>
      <c r="BF241" s="51"/>
      <c r="BG241" s="51"/>
      <c r="BH241" s="2"/>
    </row>
    <row r="242" spans="1:60" s="4" customFormat="1" x14ac:dyDescent="0.1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3"/>
      <c r="AZ242" s="2"/>
      <c r="BA242" s="51"/>
      <c r="BB242" s="51"/>
      <c r="BC242" s="51"/>
      <c r="BD242" s="51"/>
      <c r="BE242" s="51"/>
      <c r="BF242" s="51"/>
      <c r="BG242" s="51"/>
      <c r="BH242" s="2"/>
    </row>
    <row r="243" spans="1:60" s="4" customFormat="1" x14ac:dyDescent="0.1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3"/>
      <c r="AZ243" s="2"/>
      <c r="BA243" s="51"/>
      <c r="BB243" s="51"/>
      <c r="BC243" s="51"/>
      <c r="BD243" s="51"/>
      <c r="BE243" s="51"/>
      <c r="BF243" s="51"/>
      <c r="BG243" s="51"/>
      <c r="BH243" s="2"/>
    </row>
    <row r="244" spans="1:60" s="4" customFormat="1" x14ac:dyDescent="0.1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3"/>
      <c r="AZ244" s="2"/>
      <c r="BA244" s="51"/>
      <c r="BB244" s="51"/>
      <c r="BC244" s="51"/>
      <c r="BD244" s="51"/>
      <c r="BE244" s="51"/>
      <c r="BF244" s="51"/>
      <c r="BG244" s="51"/>
      <c r="BH244" s="2"/>
    </row>
    <row r="245" spans="1:60" s="4" customFormat="1" x14ac:dyDescent="0.1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3"/>
      <c r="AZ245" s="2"/>
      <c r="BA245" s="51"/>
      <c r="BB245" s="51"/>
      <c r="BC245" s="51"/>
      <c r="BD245" s="51"/>
      <c r="BE245" s="51"/>
      <c r="BF245" s="51"/>
      <c r="BG245" s="51"/>
      <c r="BH245" s="2"/>
    </row>
    <row r="246" spans="1:60" s="4" customFormat="1" x14ac:dyDescent="0.1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3"/>
      <c r="AZ246" s="2"/>
      <c r="BA246" s="51"/>
      <c r="BB246" s="51"/>
      <c r="BC246" s="51"/>
      <c r="BD246" s="51"/>
      <c r="BE246" s="51"/>
      <c r="BF246" s="51"/>
      <c r="BG246" s="51"/>
      <c r="BH246" s="2"/>
    </row>
    <row r="247" spans="1:60" s="4" customFormat="1" x14ac:dyDescent="0.1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3"/>
      <c r="AZ247" s="2"/>
      <c r="BA247" s="51"/>
      <c r="BB247" s="51"/>
      <c r="BC247" s="51"/>
      <c r="BD247" s="51"/>
      <c r="BE247" s="51"/>
      <c r="BF247" s="51"/>
      <c r="BG247" s="51"/>
      <c r="BH247" s="2"/>
    </row>
    <row r="248" spans="1:60" s="4" customFormat="1" x14ac:dyDescent="0.1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3"/>
      <c r="AZ248" s="2"/>
      <c r="BA248" s="51"/>
      <c r="BB248" s="51"/>
      <c r="BC248" s="51"/>
      <c r="BD248" s="51"/>
      <c r="BE248" s="51"/>
      <c r="BF248" s="51"/>
      <c r="BG248" s="51"/>
      <c r="BH248" s="2"/>
    </row>
    <row r="249" spans="1:60" s="4" customFormat="1" x14ac:dyDescent="0.1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3"/>
      <c r="AZ249" s="2"/>
      <c r="BA249" s="51"/>
      <c r="BB249" s="51"/>
      <c r="BC249" s="51"/>
      <c r="BD249" s="51"/>
      <c r="BE249" s="51"/>
      <c r="BF249" s="51"/>
      <c r="BG249" s="51"/>
      <c r="BH249" s="2"/>
    </row>
    <row r="250" spans="1:60" s="4" customFormat="1" x14ac:dyDescent="0.1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3"/>
      <c r="AZ250" s="2"/>
      <c r="BA250" s="51"/>
      <c r="BB250" s="51"/>
      <c r="BC250" s="51"/>
      <c r="BD250" s="51"/>
      <c r="BE250" s="51"/>
      <c r="BF250" s="51"/>
      <c r="BG250" s="51"/>
      <c r="BH250" s="2"/>
    </row>
    <row r="251" spans="1:60" s="4" customFormat="1" x14ac:dyDescent="0.1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3"/>
      <c r="AZ251" s="2"/>
      <c r="BA251" s="51"/>
      <c r="BB251" s="51"/>
      <c r="BC251" s="51"/>
      <c r="BD251" s="51"/>
      <c r="BE251" s="51"/>
      <c r="BF251" s="51"/>
      <c r="BG251" s="51"/>
      <c r="BH251" s="2"/>
    </row>
    <row r="252" spans="1:60" s="4" customFormat="1" x14ac:dyDescent="0.1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3"/>
      <c r="AZ252" s="2"/>
      <c r="BA252" s="51"/>
      <c r="BB252" s="51"/>
      <c r="BC252" s="51"/>
      <c r="BD252" s="51"/>
      <c r="BE252" s="51"/>
      <c r="BF252" s="51"/>
      <c r="BG252" s="51"/>
      <c r="BH252" s="2"/>
    </row>
    <row r="253" spans="1:60" s="4" customFormat="1" x14ac:dyDescent="0.1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3"/>
      <c r="AZ253" s="2"/>
      <c r="BA253" s="51"/>
      <c r="BB253" s="51"/>
      <c r="BC253" s="51"/>
      <c r="BD253" s="51"/>
      <c r="BE253" s="51"/>
      <c r="BF253" s="51"/>
      <c r="BG253" s="51"/>
      <c r="BH253" s="2"/>
    </row>
    <row r="254" spans="1:60" s="4" customFormat="1" hidden="1" x14ac:dyDescent="0.1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3"/>
      <c r="AZ254" s="2"/>
      <c r="BA254" s="51"/>
      <c r="BB254" s="51"/>
      <c r="BC254" s="51"/>
      <c r="BD254" s="51"/>
      <c r="BE254" s="51"/>
      <c r="BF254" s="51"/>
      <c r="BG254" s="51"/>
      <c r="BH254" s="2"/>
    </row>
    <row r="255" spans="1:60" s="4" customFormat="1" hidden="1" x14ac:dyDescent="0.1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3"/>
      <c r="AZ255" s="2"/>
      <c r="BA255" s="51"/>
      <c r="BB255" s="51"/>
      <c r="BC255" s="51"/>
      <c r="BD255" s="51"/>
      <c r="BE255" s="51"/>
      <c r="BF255" s="51"/>
      <c r="BG255" s="51"/>
      <c r="BH255" s="2"/>
    </row>
    <row r="256" spans="1:60" s="4" customFormat="1" hidden="1" x14ac:dyDescent="0.15">
      <c r="A256" s="264">
        <f>SUM(A10:V219)</f>
        <v>0</v>
      </c>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3"/>
      <c r="AZ256" s="2"/>
      <c r="BA256" s="51"/>
      <c r="BB256" s="51"/>
      <c r="BC256" s="51"/>
      <c r="BD256" s="51"/>
      <c r="BE256" s="51"/>
      <c r="BF256" s="51"/>
      <c r="BG256" s="51"/>
      <c r="BH256" s="2"/>
    </row>
    <row r="257" spans="53:62" s="4" customFormat="1" hidden="1" x14ac:dyDescent="0.15">
      <c r="BA257" s="51"/>
      <c r="BB257" s="51"/>
      <c r="BC257" s="51"/>
      <c r="BD257" s="51"/>
      <c r="BE257" s="51"/>
      <c r="BF257" s="51"/>
      <c r="BG257" s="51"/>
      <c r="BH257" s="2"/>
      <c r="BI257" s="2"/>
      <c r="BJ257" s="2"/>
    </row>
    <row r="258" spans="53:62" s="4" customFormat="1" hidden="1" x14ac:dyDescent="0.15">
      <c r="BA258" s="51"/>
      <c r="BB258" s="51"/>
      <c r="BC258" s="51"/>
      <c r="BD258" s="51"/>
      <c r="BE258" s="51"/>
      <c r="BF258" s="51"/>
      <c r="BG258" s="51"/>
      <c r="BH258" s="2"/>
      <c r="BI258" s="2"/>
      <c r="BJ258" s="2"/>
    </row>
    <row r="259" spans="53:62" s="4" customFormat="1" x14ac:dyDescent="0.15">
      <c r="BA259" s="51"/>
      <c r="BB259" s="51"/>
      <c r="BC259" s="51"/>
      <c r="BD259" s="51"/>
      <c r="BE259" s="51"/>
      <c r="BF259" s="51"/>
      <c r="BG259" s="51"/>
      <c r="BH259" s="2"/>
      <c r="BI259" s="2"/>
      <c r="BJ259" s="2"/>
    </row>
    <row r="260" spans="53:62" s="4" customFormat="1" x14ac:dyDescent="0.15">
      <c r="BA260" s="51"/>
      <c r="BB260" s="51"/>
      <c r="BC260" s="51"/>
      <c r="BD260" s="51"/>
      <c r="BE260" s="51"/>
      <c r="BF260" s="51"/>
      <c r="BG260" s="51"/>
      <c r="BH260" s="2"/>
      <c r="BI260" s="2"/>
      <c r="BJ260" s="2"/>
    </row>
    <row r="261" spans="53:62" s="4" customFormat="1" x14ac:dyDescent="0.15">
      <c r="BA261" s="51"/>
      <c r="BB261" s="51"/>
      <c r="BC261" s="51"/>
      <c r="BD261" s="51"/>
      <c r="BE261" s="51"/>
      <c r="BF261" s="51"/>
      <c r="BG261" s="51"/>
      <c r="BH261" s="2"/>
      <c r="BI261" s="2"/>
      <c r="BJ261" s="2"/>
    </row>
    <row r="262" spans="53:62" s="4" customFormat="1" x14ac:dyDescent="0.15">
      <c r="BA262" s="51"/>
      <c r="BB262" s="51"/>
      <c r="BC262" s="51"/>
      <c r="BD262" s="51"/>
      <c r="BE262" s="51"/>
      <c r="BF262" s="51"/>
      <c r="BG262" s="51"/>
      <c r="BH262" s="2"/>
      <c r="BI262" s="2"/>
      <c r="BJ262" s="2"/>
    </row>
    <row r="263" spans="53:62" s="4" customFormat="1" x14ac:dyDescent="0.15">
      <c r="BA263" s="51"/>
      <c r="BB263" s="51"/>
      <c r="BC263" s="51"/>
      <c r="BD263" s="51"/>
      <c r="BE263" s="51"/>
      <c r="BF263" s="51"/>
      <c r="BG263" s="51"/>
      <c r="BH263" s="2"/>
      <c r="BI263" s="2"/>
      <c r="BJ263" s="2"/>
    </row>
    <row r="264" spans="53:62" s="4" customFormat="1" x14ac:dyDescent="0.15">
      <c r="BA264" s="51"/>
      <c r="BB264" s="51"/>
      <c r="BC264" s="51"/>
      <c r="BD264" s="51"/>
      <c r="BE264" s="51"/>
      <c r="BF264" s="51"/>
      <c r="BG264" s="51"/>
      <c r="BH264" s="2"/>
      <c r="BI264" s="2"/>
      <c r="BJ264" s="2"/>
    </row>
    <row r="265" spans="53:62" s="4" customFormat="1" x14ac:dyDescent="0.15">
      <c r="BA265" s="51"/>
      <c r="BB265" s="51"/>
      <c r="BC265" s="51"/>
      <c r="BD265" s="51"/>
      <c r="BE265" s="51"/>
      <c r="BF265" s="51"/>
      <c r="BG265" s="51"/>
      <c r="BH265" s="2"/>
      <c r="BI265" s="2"/>
      <c r="BJ265" s="2"/>
    </row>
    <row r="266" spans="53:62" s="4" customFormat="1" x14ac:dyDescent="0.15">
      <c r="BA266" s="51"/>
      <c r="BB266" s="51"/>
      <c r="BC266" s="51"/>
      <c r="BD266" s="51"/>
      <c r="BE266" s="51"/>
      <c r="BF266" s="51"/>
      <c r="BG266" s="51"/>
      <c r="BH266" s="2"/>
      <c r="BI266" s="2"/>
      <c r="BJ266" s="2"/>
    </row>
    <row r="267" spans="53:62" s="4" customFormat="1" x14ac:dyDescent="0.15">
      <c r="BA267" s="51"/>
      <c r="BB267" s="51"/>
      <c r="BC267" s="51"/>
      <c r="BD267" s="51"/>
      <c r="BE267" s="51"/>
      <c r="BF267" s="51"/>
      <c r="BG267" s="51"/>
      <c r="BH267" s="2"/>
      <c r="BI267" s="2"/>
      <c r="BJ267" s="2"/>
    </row>
    <row r="268" spans="53:62" s="4" customFormat="1" x14ac:dyDescent="0.15">
      <c r="BA268" s="51"/>
      <c r="BB268" s="51"/>
      <c r="BC268" s="51"/>
      <c r="BD268" s="51"/>
      <c r="BE268" s="51"/>
      <c r="BF268" s="51"/>
      <c r="BG268" s="51"/>
      <c r="BH268" s="2"/>
      <c r="BI268" s="2"/>
      <c r="BJ268" s="2"/>
    </row>
    <row r="269" spans="53:62" s="4" customFormat="1" x14ac:dyDescent="0.15">
      <c r="BA269" s="51"/>
      <c r="BB269" s="51"/>
      <c r="BC269" s="51"/>
      <c r="BD269" s="51"/>
      <c r="BE269" s="51"/>
      <c r="BF269" s="51"/>
      <c r="BG269" s="51"/>
      <c r="BH269" s="2"/>
      <c r="BI269" s="2"/>
      <c r="BJ269" s="2"/>
    </row>
    <row r="270" spans="53:62" s="4" customFormat="1" x14ac:dyDescent="0.15">
      <c r="BA270" s="51"/>
      <c r="BB270" s="51"/>
      <c r="BC270" s="51"/>
      <c r="BD270" s="51"/>
      <c r="BE270" s="51"/>
      <c r="BF270" s="51"/>
      <c r="BG270" s="2"/>
      <c r="BH270" s="2"/>
      <c r="BI270" s="2"/>
    </row>
    <row r="271" spans="53:62" s="4" customFormat="1" x14ac:dyDescent="0.15">
      <c r="BA271" s="51"/>
      <c r="BB271" s="51"/>
      <c r="BC271" s="51"/>
      <c r="BD271" s="51"/>
      <c r="BE271" s="51"/>
      <c r="BF271" s="51"/>
      <c r="BG271" s="51"/>
      <c r="BH271" s="2"/>
      <c r="BI271" s="2"/>
      <c r="BJ271" s="2"/>
    </row>
    <row r="272" spans="53:62" s="4" customFormat="1" x14ac:dyDescent="0.15">
      <c r="BA272" s="51"/>
      <c r="BB272" s="51"/>
      <c r="BC272" s="51"/>
      <c r="BD272" s="51"/>
      <c r="BE272" s="51"/>
      <c r="BF272" s="51"/>
      <c r="BG272" s="51"/>
      <c r="BH272" s="2"/>
      <c r="BI272" s="2"/>
      <c r="BJ272" s="2"/>
    </row>
    <row r="273" spans="53:60" s="4" customFormat="1" x14ac:dyDescent="0.15">
      <c r="BA273" s="51"/>
      <c r="BB273" s="51"/>
      <c r="BC273" s="51"/>
      <c r="BD273" s="51"/>
      <c r="BE273" s="51"/>
      <c r="BF273" s="51"/>
      <c r="BG273" s="51"/>
      <c r="BH273" s="2"/>
    </row>
    <row r="274" spans="53:60" s="4" customFormat="1" x14ac:dyDescent="0.15">
      <c r="BA274" s="51"/>
      <c r="BB274" s="51"/>
      <c r="BC274" s="51"/>
      <c r="BD274" s="51"/>
      <c r="BE274" s="51"/>
      <c r="BF274" s="51"/>
      <c r="BG274" s="51"/>
      <c r="BH274" s="2"/>
    </row>
    <row r="275" spans="53:60" s="4" customFormat="1" x14ac:dyDescent="0.15">
      <c r="BA275" s="51"/>
      <c r="BB275" s="51"/>
      <c r="BC275" s="51"/>
      <c r="BD275" s="51"/>
      <c r="BE275" s="51"/>
      <c r="BF275" s="51"/>
      <c r="BG275" s="51"/>
      <c r="BH275" s="2"/>
    </row>
    <row r="276" spans="53:60" s="4" customFormat="1" x14ac:dyDescent="0.15">
      <c r="BA276" s="51"/>
      <c r="BB276" s="51"/>
      <c r="BC276" s="51"/>
      <c r="BD276" s="51"/>
      <c r="BE276" s="51"/>
      <c r="BF276" s="51"/>
      <c r="BG276" s="51"/>
      <c r="BH276" s="2"/>
    </row>
    <row r="277" spans="53:60" s="4" customFormat="1" x14ac:dyDescent="0.15">
      <c r="BA277" s="51"/>
      <c r="BB277" s="51"/>
      <c r="BC277" s="51"/>
      <c r="BD277" s="51"/>
      <c r="BE277" s="51"/>
      <c r="BF277" s="51"/>
      <c r="BG277" s="51"/>
      <c r="BH277" s="2"/>
    </row>
    <row r="278" spans="53:60" s="4" customFormat="1" x14ac:dyDescent="0.15">
      <c r="BA278" s="51"/>
      <c r="BB278" s="51"/>
      <c r="BC278" s="51"/>
      <c r="BD278" s="51"/>
      <c r="BE278" s="51"/>
      <c r="BF278" s="51"/>
      <c r="BG278" s="51"/>
      <c r="BH278" s="2"/>
    </row>
    <row r="279" spans="53:60" s="4" customFormat="1" x14ac:dyDescent="0.15">
      <c r="BA279" s="51"/>
      <c r="BB279" s="51"/>
      <c r="BC279" s="51"/>
      <c r="BD279" s="51"/>
      <c r="BE279" s="51"/>
      <c r="BF279" s="51"/>
      <c r="BG279" s="51"/>
      <c r="BH279" s="2"/>
    </row>
    <row r="280" spans="53:60" s="4" customFormat="1" x14ac:dyDescent="0.15">
      <c r="BA280" s="51"/>
      <c r="BB280" s="51"/>
      <c r="BC280" s="51"/>
      <c r="BD280" s="51"/>
      <c r="BE280" s="51"/>
      <c r="BF280" s="51"/>
      <c r="BG280" s="51"/>
      <c r="BH280" s="2"/>
    </row>
    <row r="281" spans="53:60" s="4" customFormat="1" x14ac:dyDescent="0.15">
      <c r="BA281" s="51"/>
      <c r="BB281" s="51"/>
      <c r="BC281" s="51"/>
      <c r="BD281" s="51"/>
      <c r="BE281" s="51"/>
      <c r="BF281" s="51"/>
      <c r="BG281" s="51"/>
      <c r="BH281" s="2"/>
    </row>
    <row r="282" spans="53:60" s="4" customFormat="1" x14ac:dyDescent="0.15">
      <c r="BA282" s="51"/>
      <c r="BB282" s="51"/>
      <c r="BC282" s="51"/>
      <c r="BD282" s="51"/>
      <c r="BE282" s="51"/>
      <c r="BF282" s="51"/>
      <c r="BG282" s="51"/>
      <c r="BH282" s="2"/>
    </row>
    <row r="287" spans="53:60" s="4" customFormat="1" ht="12.95" customHeight="1" x14ac:dyDescent="0.15">
      <c r="BA287" s="2"/>
      <c r="BB287" s="51"/>
      <c r="BC287" s="51"/>
      <c r="BD287" s="51"/>
      <c r="BE287" s="51"/>
      <c r="BF287" s="51"/>
      <c r="BG287" s="51"/>
      <c r="BH287" s="51"/>
    </row>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W286"/>
  <sheetViews>
    <sheetView zoomScale="75" zoomScaleNormal="75" workbookViewId="0">
      <selection activeCell="U12" sqref="U12"/>
    </sheetView>
  </sheetViews>
  <sheetFormatPr baseColWidth="10" defaultRowHeight="11.25" x14ac:dyDescent="0.15"/>
  <cols>
    <col min="1" max="1" width="41" style="2" customWidth="1"/>
    <col min="2" max="2" width="13.140625" style="2" customWidth="1"/>
    <col min="3" max="3" width="22.140625" style="2" customWidth="1"/>
    <col min="4" max="4" width="12.140625" style="2" customWidth="1"/>
    <col min="5" max="5" width="12.5703125" style="2" customWidth="1"/>
    <col min="6" max="6" width="11" style="2" customWidth="1"/>
    <col min="7" max="7" width="12.5703125" style="2" customWidth="1"/>
    <col min="8" max="15" width="11" style="2" customWidth="1"/>
    <col min="16" max="16" width="14.710937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14062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710937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5" width="15.5703125" style="4" customWidth="1"/>
    <col min="306" max="320" width="0" style="4" hidden="1" customWidth="1"/>
    <col min="321"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14062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710937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61" width="15.5703125" style="4" customWidth="1"/>
    <col min="562" max="576" width="0" style="4" hidden="1" customWidth="1"/>
    <col min="577"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14062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710937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7" width="15.5703125" style="4" customWidth="1"/>
    <col min="818" max="832" width="0" style="4" hidden="1" customWidth="1"/>
    <col min="833"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14062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710937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3" width="15.5703125" style="4" customWidth="1"/>
    <col min="1074" max="1088" width="0" style="4" hidden="1" customWidth="1"/>
    <col min="1089"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14062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710937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9" width="15.5703125" style="4" customWidth="1"/>
    <col min="1330" max="1344" width="0" style="4" hidden="1" customWidth="1"/>
    <col min="1345"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14062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710937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5" width="15.5703125" style="4" customWidth="1"/>
    <col min="1586" max="1600" width="0" style="4" hidden="1" customWidth="1"/>
    <col min="1601"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14062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710937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41" width="15.5703125" style="4" customWidth="1"/>
    <col min="1842" max="1856" width="0" style="4" hidden="1" customWidth="1"/>
    <col min="1857"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14062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710937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7" width="15.5703125" style="4" customWidth="1"/>
    <col min="2098" max="2112" width="0" style="4" hidden="1" customWidth="1"/>
    <col min="2113"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14062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710937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3" width="15.5703125" style="4" customWidth="1"/>
    <col min="2354" max="2368" width="0" style="4" hidden="1" customWidth="1"/>
    <col min="2369"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14062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710937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9" width="15.5703125" style="4" customWidth="1"/>
    <col min="2610" max="2624" width="0" style="4" hidden="1" customWidth="1"/>
    <col min="2625"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14062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710937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5" width="15.5703125" style="4" customWidth="1"/>
    <col min="2866" max="2880" width="0" style="4" hidden="1" customWidth="1"/>
    <col min="2881"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14062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710937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21" width="15.5703125" style="4" customWidth="1"/>
    <col min="3122" max="3136" width="0" style="4" hidden="1" customWidth="1"/>
    <col min="3137"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14062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710937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7" width="15.5703125" style="4" customWidth="1"/>
    <col min="3378" max="3392" width="0" style="4" hidden="1" customWidth="1"/>
    <col min="3393"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14062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710937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3" width="15.5703125" style="4" customWidth="1"/>
    <col min="3634" max="3648" width="0" style="4" hidden="1" customWidth="1"/>
    <col min="3649"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14062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710937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9" width="15.5703125" style="4" customWidth="1"/>
    <col min="3890" max="3904" width="0" style="4" hidden="1" customWidth="1"/>
    <col min="3905"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14062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710937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5" width="15.5703125" style="4" customWidth="1"/>
    <col min="4146" max="4160" width="0" style="4" hidden="1" customWidth="1"/>
    <col min="4161"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14062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710937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401" width="15.5703125" style="4" customWidth="1"/>
    <col min="4402" max="4416" width="0" style="4" hidden="1" customWidth="1"/>
    <col min="4417"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14062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710937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7" width="15.5703125" style="4" customWidth="1"/>
    <col min="4658" max="4672" width="0" style="4" hidden="1" customWidth="1"/>
    <col min="4673"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14062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710937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3" width="15.5703125" style="4" customWidth="1"/>
    <col min="4914" max="4928" width="0" style="4" hidden="1" customWidth="1"/>
    <col min="4929"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14062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710937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9" width="15.5703125" style="4" customWidth="1"/>
    <col min="5170" max="5184" width="0" style="4" hidden="1" customWidth="1"/>
    <col min="5185"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14062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710937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5" width="15.5703125" style="4" customWidth="1"/>
    <col min="5426" max="5440" width="0" style="4" hidden="1" customWidth="1"/>
    <col min="5441"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14062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710937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81" width="15.5703125" style="4" customWidth="1"/>
    <col min="5682" max="5696" width="0" style="4" hidden="1" customWidth="1"/>
    <col min="5697"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14062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710937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7" width="15.5703125" style="4" customWidth="1"/>
    <col min="5938" max="5952" width="0" style="4" hidden="1" customWidth="1"/>
    <col min="5953"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14062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710937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3" width="15.5703125" style="4" customWidth="1"/>
    <col min="6194" max="6208" width="0" style="4" hidden="1" customWidth="1"/>
    <col min="6209"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14062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710937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9" width="15.5703125" style="4" customWidth="1"/>
    <col min="6450" max="6464" width="0" style="4" hidden="1" customWidth="1"/>
    <col min="6465"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14062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710937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5" width="15.5703125" style="4" customWidth="1"/>
    <col min="6706" max="6720" width="0" style="4" hidden="1" customWidth="1"/>
    <col min="6721"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14062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710937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61" width="15.5703125" style="4" customWidth="1"/>
    <col min="6962" max="6976" width="0" style="4" hidden="1" customWidth="1"/>
    <col min="6977"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14062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710937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7" width="15.5703125" style="4" customWidth="1"/>
    <col min="7218" max="7232" width="0" style="4" hidden="1" customWidth="1"/>
    <col min="7233"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14062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710937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3" width="15.5703125" style="4" customWidth="1"/>
    <col min="7474" max="7488" width="0" style="4" hidden="1" customWidth="1"/>
    <col min="7489"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14062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710937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9" width="15.5703125" style="4" customWidth="1"/>
    <col min="7730" max="7744" width="0" style="4" hidden="1" customWidth="1"/>
    <col min="7745"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14062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710937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5" width="15.5703125" style="4" customWidth="1"/>
    <col min="7986" max="8000" width="0" style="4" hidden="1" customWidth="1"/>
    <col min="8001"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14062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710937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41" width="15.5703125" style="4" customWidth="1"/>
    <col min="8242" max="8256" width="0" style="4" hidden="1" customWidth="1"/>
    <col min="8257"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14062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710937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7" width="15.5703125" style="4" customWidth="1"/>
    <col min="8498" max="8512" width="0" style="4" hidden="1" customWidth="1"/>
    <col min="8513"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14062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710937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3" width="15.5703125" style="4" customWidth="1"/>
    <col min="8754" max="8768" width="0" style="4" hidden="1" customWidth="1"/>
    <col min="8769"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14062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710937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9" width="15.5703125" style="4" customWidth="1"/>
    <col min="9010" max="9024" width="0" style="4" hidden="1" customWidth="1"/>
    <col min="9025"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14062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710937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5" width="15.5703125" style="4" customWidth="1"/>
    <col min="9266" max="9280" width="0" style="4" hidden="1" customWidth="1"/>
    <col min="9281"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14062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710937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21" width="15.5703125" style="4" customWidth="1"/>
    <col min="9522" max="9536" width="0" style="4" hidden="1" customWidth="1"/>
    <col min="9537"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14062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710937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7" width="15.5703125" style="4" customWidth="1"/>
    <col min="9778" max="9792" width="0" style="4" hidden="1" customWidth="1"/>
    <col min="9793"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14062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710937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3" width="15.5703125" style="4" customWidth="1"/>
    <col min="10034" max="10048" width="0" style="4" hidden="1" customWidth="1"/>
    <col min="10049"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14062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710937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9" width="15.5703125" style="4" customWidth="1"/>
    <col min="10290" max="10304" width="0" style="4" hidden="1" customWidth="1"/>
    <col min="10305"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14062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710937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5" width="15.5703125" style="4" customWidth="1"/>
    <col min="10546" max="10560" width="0" style="4" hidden="1" customWidth="1"/>
    <col min="10561"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14062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710937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801" width="15.5703125" style="4" customWidth="1"/>
    <col min="10802" max="10816" width="0" style="4" hidden="1" customWidth="1"/>
    <col min="10817"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14062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710937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7" width="15.5703125" style="4" customWidth="1"/>
    <col min="11058" max="11072" width="0" style="4" hidden="1" customWidth="1"/>
    <col min="11073"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14062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710937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3" width="15.5703125" style="4" customWidth="1"/>
    <col min="11314" max="11328" width="0" style="4" hidden="1" customWidth="1"/>
    <col min="11329"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14062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710937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9" width="15.5703125" style="4" customWidth="1"/>
    <col min="11570" max="11584" width="0" style="4" hidden="1" customWidth="1"/>
    <col min="11585"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14062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710937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5" width="15.5703125" style="4" customWidth="1"/>
    <col min="11826" max="11840" width="0" style="4" hidden="1" customWidth="1"/>
    <col min="11841"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14062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710937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81" width="15.5703125" style="4" customWidth="1"/>
    <col min="12082" max="12096" width="0" style="4" hidden="1" customWidth="1"/>
    <col min="12097"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14062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710937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7" width="15.5703125" style="4" customWidth="1"/>
    <col min="12338" max="12352" width="0" style="4" hidden="1" customWidth="1"/>
    <col min="12353"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14062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710937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3" width="15.5703125" style="4" customWidth="1"/>
    <col min="12594" max="12608" width="0" style="4" hidden="1" customWidth="1"/>
    <col min="12609"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14062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710937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9" width="15.5703125" style="4" customWidth="1"/>
    <col min="12850" max="12864" width="0" style="4" hidden="1" customWidth="1"/>
    <col min="12865"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14062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710937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5" width="15.5703125" style="4" customWidth="1"/>
    <col min="13106" max="13120" width="0" style="4" hidden="1" customWidth="1"/>
    <col min="13121"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14062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710937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61" width="15.5703125" style="4" customWidth="1"/>
    <col min="13362" max="13376" width="0" style="4" hidden="1" customWidth="1"/>
    <col min="13377"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14062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710937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7" width="15.5703125" style="4" customWidth="1"/>
    <col min="13618" max="13632" width="0" style="4" hidden="1" customWidth="1"/>
    <col min="13633"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14062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710937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3" width="15.5703125" style="4" customWidth="1"/>
    <col min="13874" max="13888" width="0" style="4" hidden="1" customWidth="1"/>
    <col min="13889"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14062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710937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9" width="15.5703125" style="4" customWidth="1"/>
    <col min="14130" max="14144" width="0" style="4" hidden="1" customWidth="1"/>
    <col min="14145"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14062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710937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5" width="15.5703125" style="4" customWidth="1"/>
    <col min="14386" max="14400" width="0" style="4" hidden="1" customWidth="1"/>
    <col min="14401"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14062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710937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41" width="15.5703125" style="4" customWidth="1"/>
    <col min="14642" max="14656" width="0" style="4" hidden="1" customWidth="1"/>
    <col min="14657"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14062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710937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7" width="15.5703125" style="4" customWidth="1"/>
    <col min="14898" max="14912" width="0" style="4" hidden="1" customWidth="1"/>
    <col min="14913"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14062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710937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3" width="15.5703125" style="4" customWidth="1"/>
    <col min="15154" max="15168" width="0" style="4" hidden="1" customWidth="1"/>
    <col min="15169"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14062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710937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9" width="15.5703125" style="4" customWidth="1"/>
    <col min="15410" max="15424" width="0" style="4" hidden="1" customWidth="1"/>
    <col min="15425"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14062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710937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5" width="15.5703125" style="4" customWidth="1"/>
    <col min="15666" max="15680" width="0" style="4" hidden="1" customWidth="1"/>
    <col min="15681"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14062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710937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21" width="15.5703125" style="4" customWidth="1"/>
    <col min="15922" max="15936" width="0" style="4" hidden="1" customWidth="1"/>
    <col min="15937"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14062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710937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7" width="15.5703125" style="4" customWidth="1"/>
    <col min="16178" max="16192" width="0" style="4" hidden="1" customWidth="1"/>
    <col min="16193"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",[2]NOMBRE!B2," - ","( ",[2]NOMBRE!C2,[2]NOMBRE!D2,[2]NOMBRE!E2,[2]NOMBRE!F2,[2]NOMBRE!G2," )")</f>
        <v>COMUNA: LINARES  - ( 07401 )</v>
      </c>
      <c r="BB2" s="5"/>
      <c r="BC2" s="5"/>
      <c r="BD2" s="5"/>
      <c r="BE2" s="5"/>
      <c r="BF2" s="5"/>
      <c r="BG2" s="5"/>
      <c r="BH2" s="5"/>
    </row>
    <row r="3" spans="1:61" ht="12.75" customHeight="1" x14ac:dyDescent="0.15">
      <c r="A3" s="1" t="str">
        <f>CONCATENATE("ESTABLECIMIENTO/ESTRATEGIA: ",[2]NOMBRE!B3," - ","( ",[2]NOMBRE!C3,[2]NOMBRE!D3,[2]NOMBRE!E3,[2]NOMBRE!F3,[2]NOMBRE!G3,[2]NOMBRE!H3," )")</f>
        <v>ESTABLECIMIENTO/ESTRATEGIA: HOSPITAL DE LINARES  - ( 116108 )</v>
      </c>
      <c r="BB3" s="5"/>
      <c r="BC3" s="5"/>
      <c r="BD3" s="5"/>
      <c r="BE3" s="5"/>
      <c r="BF3" s="5"/>
      <c r="BG3" s="5"/>
      <c r="BH3" s="5"/>
    </row>
    <row r="4" spans="1:61" ht="12.75" customHeight="1" x14ac:dyDescent="0.15">
      <c r="A4" s="1" t="str">
        <f>CONCATENATE("MES: ",[2]NOMBRE!B6," - ","( ",[2]NOMBRE!C6,[2]NOMBRE!D6," )")</f>
        <v>MES: ENERO - ( 01 )</v>
      </c>
      <c r="BB4" s="5"/>
      <c r="BC4" s="5"/>
      <c r="BD4" s="5"/>
      <c r="BE4" s="5"/>
      <c r="BF4" s="5"/>
      <c r="BG4" s="5"/>
      <c r="BH4" s="5"/>
    </row>
    <row r="5" spans="1:61" ht="12.75" customHeight="1" x14ac:dyDescent="0.15">
      <c r="A5" s="7" t="str">
        <f>CONCATENATE("AÑO: ",[2]NOMBRE!B7)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4" t="s">
        <v>1</v>
      </c>
      <c r="B6" s="674"/>
      <c r="C6" s="674"/>
      <c r="D6" s="674"/>
      <c r="E6" s="674"/>
      <c r="F6" s="674"/>
      <c r="G6" s="674"/>
      <c r="H6" s="674"/>
      <c r="I6" s="674"/>
      <c r="J6" s="674"/>
      <c r="K6" s="674"/>
      <c r="L6" s="674"/>
      <c r="M6" s="674"/>
      <c r="N6" s="674"/>
      <c r="O6" s="674"/>
      <c r="P6" s="674"/>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BB8" s="15"/>
      <c r="BC8" s="15"/>
      <c r="BD8" s="15"/>
      <c r="BE8" s="15"/>
      <c r="BF8" s="15"/>
      <c r="BG8" s="15"/>
      <c r="BH8" s="15"/>
    </row>
    <row r="9" spans="1:61" ht="22.5" x14ac:dyDescent="0.15">
      <c r="A9" s="572"/>
      <c r="B9" s="573"/>
      <c r="C9" s="574"/>
      <c r="D9" s="555"/>
      <c r="E9" s="16" t="s">
        <v>10</v>
      </c>
      <c r="F9" s="17" t="s">
        <v>11</v>
      </c>
      <c r="G9" s="17" t="s">
        <v>12</v>
      </c>
      <c r="H9" s="17" t="s">
        <v>13</v>
      </c>
      <c r="I9" s="17" t="s">
        <v>14</v>
      </c>
      <c r="J9" s="17" t="s">
        <v>15</v>
      </c>
      <c r="K9" s="17" t="s">
        <v>16</v>
      </c>
      <c r="L9" s="17" t="s">
        <v>17</v>
      </c>
      <c r="M9" s="17" t="s">
        <v>18</v>
      </c>
      <c r="N9" s="17" t="s">
        <v>19</v>
      </c>
      <c r="O9" s="18" t="s">
        <v>20</v>
      </c>
      <c r="P9" s="19" t="s">
        <v>21</v>
      </c>
      <c r="Q9" s="20" t="s">
        <v>22</v>
      </c>
      <c r="R9" s="611"/>
      <c r="S9" s="654"/>
      <c r="T9" s="654"/>
      <c r="BB9" s="15"/>
      <c r="BC9" s="15"/>
      <c r="BD9" s="15"/>
      <c r="BE9" s="15"/>
      <c r="BF9" s="15"/>
      <c r="BG9" s="15"/>
      <c r="BH9" s="15"/>
    </row>
    <row r="10" spans="1:61" ht="15.75" customHeight="1" x14ac:dyDescent="0.15">
      <c r="A10" s="542" t="s">
        <v>23</v>
      </c>
      <c r="B10" s="543"/>
      <c r="C10" s="543"/>
      <c r="D10" s="21">
        <f>SUM(E10:O10)</f>
        <v>447</v>
      </c>
      <c r="E10" s="22"/>
      <c r="F10" s="22">
        <v>5</v>
      </c>
      <c r="G10" s="22">
        <v>13</v>
      </c>
      <c r="H10" s="23">
        <v>11</v>
      </c>
      <c r="I10" s="23">
        <v>6</v>
      </c>
      <c r="J10" s="23">
        <v>5</v>
      </c>
      <c r="K10" s="23">
        <v>45</v>
      </c>
      <c r="L10" s="23">
        <v>41</v>
      </c>
      <c r="M10" s="23">
        <v>200</v>
      </c>
      <c r="N10" s="24">
        <v>71</v>
      </c>
      <c r="O10" s="24">
        <v>50</v>
      </c>
      <c r="P10" s="25">
        <v>166</v>
      </c>
      <c r="Q10" s="26">
        <v>281</v>
      </c>
      <c r="R10" s="27">
        <v>1</v>
      </c>
      <c r="S10" s="28"/>
      <c r="T10" s="28"/>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4" t="s">
        <v>24</v>
      </c>
      <c r="B11" s="535"/>
      <c r="C11" s="535"/>
      <c r="D11" s="32">
        <f>SUM(E11:O11)</f>
        <v>380</v>
      </c>
      <c r="E11" s="33">
        <v>6</v>
      </c>
      <c r="F11" s="33">
        <v>3</v>
      </c>
      <c r="G11" s="33">
        <v>4</v>
      </c>
      <c r="H11" s="34">
        <v>3</v>
      </c>
      <c r="I11" s="34">
        <v>2</v>
      </c>
      <c r="J11" s="34">
        <v>15</v>
      </c>
      <c r="K11" s="34">
        <v>64</v>
      </c>
      <c r="L11" s="34">
        <v>74</v>
      </c>
      <c r="M11" s="34">
        <v>152</v>
      </c>
      <c r="N11" s="35">
        <v>31</v>
      </c>
      <c r="O11" s="35">
        <v>26</v>
      </c>
      <c r="P11" s="36">
        <v>137</v>
      </c>
      <c r="Q11" s="37">
        <v>243</v>
      </c>
      <c r="R11" s="38"/>
      <c r="S11" s="39"/>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4" t="s">
        <v>25</v>
      </c>
      <c r="B12" s="535"/>
      <c r="C12" s="535"/>
      <c r="D12" s="32">
        <f>SUM(E12:O12)</f>
        <v>0</v>
      </c>
      <c r="E12" s="33"/>
      <c r="F12" s="33"/>
      <c r="G12" s="33"/>
      <c r="H12" s="34"/>
      <c r="I12" s="34"/>
      <c r="J12" s="34"/>
      <c r="K12" s="34"/>
      <c r="L12" s="34"/>
      <c r="M12" s="34"/>
      <c r="N12" s="35"/>
      <c r="O12" s="35"/>
      <c r="P12" s="36"/>
      <c r="Q12" s="37"/>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1" t="s">
        <v>26</v>
      </c>
      <c r="B13" s="672"/>
      <c r="C13" s="673"/>
      <c r="D13" s="32">
        <f>SUM(E13:O13)</f>
        <v>11</v>
      </c>
      <c r="E13" s="33">
        <v>1</v>
      </c>
      <c r="F13" s="34"/>
      <c r="G13" s="34"/>
      <c r="H13" s="34"/>
      <c r="I13" s="34"/>
      <c r="J13" s="34">
        <v>1</v>
      </c>
      <c r="K13" s="34">
        <v>2</v>
      </c>
      <c r="L13" s="34">
        <v>1</v>
      </c>
      <c r="M13" s="34">
        <v>6</v>
      </c>
      <c r="N13" s="34"/>
      <c r="O13" s="35"/>
      <c r="P13" s="36">
        <v>2</v>
      </c>
      <c r="Q13" s="37">
        <v>9</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5" t="s">
        <v>27</v>
      </c>
      <c r="B14" s="675"/>
      <c r="C14" s="676"/>
      <c r="D14" s="40">
        <f>SUM(E14:O14)</f>
        <v>270</v>
      </c>
      <c r="E14" s="41"/>
      <c r="F14" s="42"/>
      <c r="G14" s="42">
        <v>1</v>
      </c>
      <c r="H14" s="42"/>
      <c r="I14" s="42">
        <v>1</v>
      </c>
      <c r="J14" s="42">
        <v>3</v>
      </c>
      <c r="K14" s="42">
        <v>34</v>
      </c>
      <c r="L14" s="42">
        <v>16</v>
      </c>
      <c r="M14" s="42">
        <v>177</v>
      </c>
      <c r="N14" s="42">
        <v>16</v>
      </c>
      <c r="O14" s="43">
        <v>22</v>
      </c>
      <c r="P14" s="44">
        <v>99</v>
      </c>
      <c r="Q14" s="45">
        <v>171</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BB16" s="9"/>
      <c r="BC16" s="9"/>
      <c r="BD16" s="9"/>
      <c r="BE16" s="9"/>
      <c r="BF16" s="15"/>
      <c r="BG16" s="15"/>
      <c r="BH16" s="15"/>
    </row>
    <row r="17" spans="1:63" ht="30.75" customHeight="1" x14ac:dyDescent="0.15">
      <c r="A17" s="572"/>
      <c r="B17" s="573"/>
      <c r="C17" s="574"/>
      <c r="D17" s="678"/>
      <c r="E17" s="16"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BG17" s="15"/>
      <c r="BH17" s="15"/>
    </row>
    <row r="18" spans="1:63" ht="18.75" customHeight="1" x14ac:dyDescent="0.15">
      <c r="A18" s="665" t="s">
        <v>33</v>
      </c>
      <c r="B18" s="666"/>
      <c r="C18" s="667"/>
      <c r="D18" s="21">
        <f>SUM(E18:O18)</f>
        <v>0</v>
      </c>
      <c r="E18" s="22"/>
      <c r="F18" s="22"/>
      <c r="G18" s="22"/>
      <c r="H18" s="23"/>
      <c r="I18" s="23"/>
      <c r="J18" s="23"/>
      <c r="K18" s="23"/>
      <c r="L18" s="23"/>
      <c r="M18" s="23"/>
      <c r="N18" s="23"/>
      <c r="O18" s="24"/>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IF($M18&lt;$Q18,1,0)</f>
        <v>0</v>
      </c>
      <c r="BH18" s="9"/>
      <c r="BI18" s="15"/>
      <c r="BJ18" s="53">
        <f>IF($D18&lt;$S18,1,0)</f>
        <v>0</v>
      </c>
      <c r="BK18" s="53">
        <f>IF($D18&lt;$T18,1,0)</f>
        <v>0</v>
      </c>
    </row>
    <row r="19" spans="1:63" ht="16.5" customHeight="1" x14ac:dyDescent="0.15">
      <c r="A19" s="665" t="s">
        <v>34</v>
      </c>
      <c r="B19" s="666"/>
      <c r="C19" s="667"/>
      <c r="D19" s="32">
        <f>SUM(J19:O19)</f>
        <v>0</v>
      </c>
      <c r="E19" s="54"/>
      <c r="F19" s="55"/>
      <c r="G19" s="55"/>
      <c r="H19" s="56"/>
      <c r="I19" s="56"/>
      <c r="J19" s="34"/>
      <c r="K19" s="34"/>
      <c r="L19" s="34"/>
      <c r="M19" s="34"/>
      <c r="N19" s="34"/>
      <c r="O19" s="35"/>
      <c r="P19" s="57"/>
      <c r="Q19" s="35"/>
      <c r="R19" s="39"/>
      <c r="S19" s="39"/>
      <c r="T19" s="39"/>
      <c r="U19" s="29" t="str">
        <f t="shared" ref="U19:U36" si="0">+BB19&amp;" "&amp;BC19&amp; " "&amp;BD19&amp; " "&amp;BE19&amp;" "&amp;BF19</f>
        <v xml:space="preserve">    </v>
      </c>
      <c r="BB19" s="30" t="str">
        <f>IF($M19&lt;$Q19," Las actividades de 60 años NO puede ser mayor que el de 20-64 años.","")</f>
        <v/>
      </c>
      <c r="BC19" s="15"/>
      <c r="BD19" s="15"/>
      <c r="BE19" s="30" t="str">
        <f t="shared" ref="BE19:BE37" si="1">IF($D19&lt;$S19," Las actividades de usuarios en situacion de discapacidad NO puede ser mayoral total.","")</f>
        <v/>
      </c>
      <c r="BF19" s="30" t="str">
        <f t="shared" ref="BF19:BF37" si="2">IF($D19&lt;$T19," Las actividades Estudiantes de 4to Medio NO puede ser mayoral total.","")</f>
        <v/>
      </c>
      <c r="BG19" s="53">
        <f>IF($M19&lt;$Q19,1,0)</f>
        <v>0</v>
      </c>
      <c r="BH19" s="9"/>
      <c r="BI19" s="15"/>
      <c r="BJ19" s="53">
        <f t="shared" ref="BJ19:BJ37" si="3">IF($D19&lt;$S19,1,0)</f>
        <v>0</v>
      </c>
      <c r="BK19" s="53">
        <f t="shared" ref="BK19:BK37" si="4">IF($D19&lt;$T19,1,0)</f>
        <v>0</v>
      </c>
    </row>
    <row r="20" spans="1:63" ht="18" customHeight="1" x14ac:dyDescent="0.15">
      <c r="A20" s="668" t="s">
        <v>35</v>
      </c>
      <c r="B20" s="669"/>
      <c r="C20" s="670"/>
      <c r="D20" s="58">
        <f t="shared" ref="D20:D25" si="5">SUM(E20:O20)</f>
        <v>0</v>
      </c>
      <c r="E20" s="34"/>
      <c r="F20" s="34"/>
      <c r="G20" s="34"/>
      <c r="H20" s="34"/>
      <c r="I20" s="34"/>
      <c r="J20" s="34"/>
      <c r="K20" s="34"/>
      <c r="L20" s="34"/>
      <c r="M20" s="34"/>
      <c r="N20" s="34"/>
      <c r="O20" s="34"/>
      <c r="P20" s="59"/>
      <c r="Q20" s="60"/>
      <c r="R20" s="61"/>
      <c r="S20" s="61"/>
      <c r="T20" s="61"/>
      <c r="U20" s="29" t="str">
        <f t="shared" si="0"/>
        <v xml:space="preserve">    </v>
      </c>
      <c r="BB20" s="30" t="str">
        <f>IF($M20&lt;$Q20," Las actividades de 60 años NO puede ser mayor que el de 20-64 años.","")</f>
        <v/>
      </c>
      <c r="BC20" s="15"/>
      <c r="BD20" s="15"/>
      <c r="BE20" s="30" t="str">
        <f t="shared" si="1"/>
        <v/>
      </c>
      <c r="BF20" s="30" t="str">
        <f t="shared" si="2"/>
        <v/>
      </c>
      <c r="BG20" s="53">
        <f>IF($M20&lt;$Q20,1,0)</f>
        <v>0</v>
      </c>
      <c r="BH20" s="9"/>
      <c r="BI20" s="15"/>
      <c r="BJ20" s="53">
        <f t="shared" si="3"/>
        <v>0</v>
      </c>
      <c r="BK20" s="53">
        <f t="shared" si="4"/>
        <v>0</v>
      </c>
    </row>
    <row r="21" spans="1:63" ht="16.5" customHeight="1" x14ac:dyDescent="0.15">
      <c r="A21" s="542" t="s">
        <v>36</v>
      </c>
      <c r="B21" s="543"/>
      <c r="C21" s="544"/>
      <c r="D21" s="21">
        <f t="shared" si="5"/>
        <v>0</v>
      </c>
      <c r="E21" s="25"/>
      <c r="F21" s="22"/>
      <c r="G21" s="22"/>
      <c r="H21" s="22"/>
      <c r="I21" s="22"/>
      <c r="J21" s="22"/>
      <c r="K21" s="23"/>
      <c r="L21" s="22"/>
      <c r="M21" s="23"/>
      <c r="N21" s="24"/>
      <c r="O21" s="26"/>
      <c r="P21" s="28"/>
      <c r="Q21" s="28"/>
      <c r="R21" s="28"/>
      <c r="S21" s="28"/>
      <c r="T21" s="28"/>
      <c r="U21" s="29" t="str">
        <f t="shared" si="0"/>
        <v xml:space="preserve">    </v>
      </c>
      <c r="W21" s="4"/>
      <c r="X21" s="4"/>
      <c r="Y21" s="4"/>
      <c r="BB21" s="62" t="str">
        <f t="shared" ref="BB21:BB35" si="6">IF($D21=0,"",IF($P21="",IF($D21="",""," No olvide escribir la columna Beneficiarios."),""))</f>
        <v/>
      </c>
      <c r="BC21" s="62" t="str">
        <f t="shared" ref="BC21:BC37" si="7">IF($D21&lt;$P21," El número de Beneficiarios NO puede ser mayor que el Total.","")</f>
        <v/>
      </c>
      <c r="BD21" s="30" t="str">
        <f>IF($M21&lt;$Q21," Las actividades de 60 años NO puede ser mayor que el de 20-64 años.","")</f>
        <v/>
      </c>
      <c r="BE21" s="30" t="str">
        <f t="shared" si="1"/>
        <v/>
      </c>
      <c r="BF21" s="30" t="str">
        <f t="shared" si="2"/>
        <v/>
      </c>
      <c r="BG21" s="53">
        <f>IF($M21&lt;$Q21,1,0)</f>
        <v>0</v>
      </c>
      <c r="BH21" s="53">
        <f t="shared" ref="BH21:BH37" si="8">IF($D21&lt;$P21,1,0)</f>
        <v>0</v>
      </c>
      <c r="BI21" s="53" t="str">
        <f t="shared" ref="BI21:BI37" si="9">IF($D21=0,"",IF($P21="",IF($D21="","",1),0))</f>
        <v/>
      </c>
      <c r="BJ21" s="53">
        <f t="shared" si="3"/>
        <v>0</v>
      </c>
      <c r="BK21" s="53">
        <f t="shared" si="4"/>
        <v>0</v>
      </c>
    </row>
    <row r="22" spans="1:63" ht="14.25" customHeight="1" x14ac:dyDescent="0.15">
      <c r="A22" s="534" t="s">
        <v>37</v>
      </c>
      <c r="B22" s="535"/>
      <c r="C22" s="536"/>
      <c r="D22" s="32">
        <f t="shared" si="5"/>
        <v>6</v>
      </c>
      <c r="E22" s="36"/>
      <c r="F22" s="33"/>
      <c r="G22" s="33">
        <v>1</v>
      </c>
      <c r="H22" s="33">
        <v>3</v>
      </c>
      <c r="I22" s="33"/>
      <c r="J22" s="33"/>
      <c r="K22" s="34">
        <v>2</v>
      </c>
      <c r="L22" s="34"/>
      <c r="M22" s="34"/>
      <c r="N22" s="34"/>
      <c r="O22" s="37"/>
      <c r="P22" s="39">
        <v>6</v>
      </c>
      <c r="Q22" s="57"/>
      <c r="R22" s="39"/>
      <c r="S22" s="39"/>
      <c r="T22" s="39"/>
      <c r="U22" s="29" t="str">
        <f t="shared" si="0"/>
        <v xml:space="preserve">    </v>
      </c>
      <c r="BB22" s="62" t="str">
        <f t="shared" si="6"/>
        <v/>
      </c>
      <c r="BC22" s="62" t="str">
        <f t="shared" si="7"/>
        <v/>
      </c>
      <c r="BD22" s="64"/>
      <c r="BE22" s="30" t="str">
        <f t="shared" si="1"/>
        <v/>
      </c>
      <c r="BF22" s="30" t="str">
        <f t="shared" si="2"/>
        <v/>
      </c>
      <c r="BG22" s="64"/>
      <c r="BH22" s="53">
        <f t="shared" si="8"/>
        <v>0</v>
      </c>
      <c r="BI22" s="53">
        <f t="shared" si="9"/>
        <v>0</v>
      </c>
      <c r="BJ22" s="53">
        <f t="shared" si="3"/>
        <v>0</v>
      </c>
      <c r="BK22" s="53">
        <f t="shared" si="4"/>
        <v>0</v>
      </c>
    </row>
    <row r="23" spans="1:63" ht="18" customHeight="1" x14ac:dyDescent="0.15">
      <c r="A23" s="534" t="s">
        <v>38</v>
      </c>
      <c r="B23" s="535"/>
      <c r="C23" s="536"/>
      <c r="D23" s="32">
        <f t="shared" si="5"/>
        <v>0</v>
      </c>
      <c r="E23" s="36"/>
      <c r="F23" s="33"/>
      <c r="G23" s="33"/>
      <c r="H23" s="33"/>
      <c r="I23" s="33"/>
      <c r="J23" s="33"/>
      <c r="K23" s="34"/>
      <c r="L23" s="33"/>
      <c r="M23" s="34"/>
      <c r="N23" s="35"/>
      <c r="O23" s="37"/>
      <c r="P23" s="39"/>
      <c r="Q23" s="39"/>
      <c r="R23" s="39"/>
      <c r="S23" s="39"/>
      <c r="T23" s="39"/>
      <c r="U23" s="29" t="str">
        <f t="shared" si="0"/>
        <v xml:space="preserve">    </v>
      </c>
      <c r="BB23" s="62" t="str">
        <f t="shared" si="6"/>
        <v/>
      </c>
      <c r="BC23" s="62" t="str">
        <f t="shared" si="7"/>
        <v/>
      </c>
      <c r="BD23" s="30" t="str">
        <f>IF($M23&lt;$Q23," Las actividades de 60 años NO puede ser mayor que el de 20-64 años.","")</f>
        <v/>
      </c>
      <c r="BE23" s="30" t="str">
        <f t="shared" si="1"/>
        <v/>
      </c>
      <c r="BF23" s="30" t="str">
        <f t="shared" si="2"/>
        <v/>
      </c>
      <c r="BG23" s="53">
        <f>IF($M23&lt;$Q23,1,0)</f>
        <v>0</v>
      </c>
      <c r="BH23" s="53">
        <f t="shared" si="8"/>
        <v>0</v>
      </c>
      <c r="BI23" s="53" t="str">
        <f t="shared" si="9"/>
        <v/>
      </c>
      <c r="BJ23" s="53">
        <f t="shared" si="3"/>
        <v>0</v>
      </c>
      <c r="BK23" s="53">
        <f t="shared" si="4"/>
        <v>0</v>
      </c>
    </row>
    <row r="24" spans="1:63" ht="15.75" customHeight="1" x14ac:dyDescent="0.15">
      <c r="A24" s="534" t="s">
        <v>39</v>
      </c>
      <c r="B24" s="535"/>
      <c r="C24" s="536"/>
      <c r="D24" s="32">
        <f t="shared" si="5"/>
        <v>0</v>
      </c>
      <c r="E24" s="36"/>
      <c r="F24" s="33"/>
      <c r="G24" s="33"/>
      <c r="H24" s="33"/>
      <c r="I24" s="33"/>
      <c r="J24" s="33"/>
      <c r="K24" s="34"/>
      <c r="L24" s="33"/>
      <c r="M24" s="34"/>
      <c r="N24" s="35"/>
      <c r="O24" s="37"/>
      <c r="P24" s="39"/>
      <c r="Q24" s="39"/>
      <c r="R24" s="39"/>
      <c r="S24" s="39"/>
      <c r="T24" s="39"/>
      <c r="U24" s="29" t="str">
        <f t="shared" si="0"/>
        <v xml:space="preserve">    </v>
      </c>
      <c r="BB24" s="62" t="str">
        <f t="shared" si="6"/>
        <v/>
      </c>
      <c r="BC24" s="62" t="str">
        <f t="shared" si="7"/>
        <v/>
      </c>
      <c r="BD24" s="30" t="str">
        <f>IF($M24&lt;$Q24," Las actividades de 60 años NO puede ser mayor que el de 20-64 años.","")</f>
        <v/>
      </c>
      <c r="BE24" s="30" t="str">
        <f t="shared" si="1"/>
        <v/>
      </c>
      <c r="BF24" s="30" t="str">
        <f t="shared" si="2"/>
        <v/>
      </c>
      <c r="BG24" s="53">
        <f>IF($M24&lt;$Q24,1,0)</f>
        <v>0</v>
      </c>
      <c r="BH24" s="53">
        <f t="shared" si="8"/>
        <v>0</v>
      </c>
      <c r="BI24" s="53" t="str">
        <f t="shared" si="9"/>
        <v/>
      </c>
      <c r="BJ24" s="53">
        <f t="shared" si="3"/>
        <v>0</v>
      </c>
      <c r="BK24" s="53">
        <f t="shared" si="4"/>
        <v>0</v>
      </c>
    </row>
    <row r="25" spans="1:63" ht="15.75" customHeight="1" x14ac:dyDescent="0.15">
      <c r="A25" s="534" t="s">
        <v>40</v>
      </c>
      <c r="B25" s="535"/>
      <c r="C25" s="536"/>
      <c r="D25" s="32">
        <f t="shared" si="5"/>
        <v>0</v>
      </c>
      <c r="E25" s="36"/>
      <c r="F25" s="33"/>
      <c r="G25" s="33"/>
      <c r="H25" s="33"/>
      <c r="I25" s="33"/>
      <c r="J25" s="33"/>
      <c r="K25" s="34"/>
      <c r="L25" s="33"/>
      <c r="M25" s="34"/>
      <c r="N25" s="35"/>
      <c r="O25" s="37"/>
      <c r="P25" s="39"/>
      <c r="Q25" s="39"/>
      <c r="R25" s="39"/>
      <c r="S25" s="39"/>
      <c r="T25" s="39"/>
      <c r="U25" s="29" t="str">
        <f t="shared" si="0"/>
        <v xml:space="preserve">    </v>
      </c>
      <c r="BB25" s="62" t="str">
        <f t="shared" si="6"/>
        <v/>
      </c>
      <c r="BC25" s="62" t="str">
        <f t="shared" si="7"/>
        <v/>
      </c>
      <c r="BD25" s="30" t="str">
        <f>IF($M25&lt;$Q25," Las actividades de 60 años NO puede ser mayor que el de 20-64 años.","")</f>
        <v/>
      </c>
      <c r="BE25" s="30" t="str">
        <f t="shared" si="1"/>
        <v/>
      </c>
      <c r="BF25" s="30" t="str">
        <f t="shared" si="2"/>
        <v/>
      </c>
      <c r="BG25" s="53">
        <f>IF($M25&lt;$Q25,1,0)</f>
        <v>0</v>
      </c>
      <c r="BH25" s="53">
        <f t="shared" si="8"/>
        <v>0</v>
      </c>
      <c r="BI25" s="53" t="str">
        <f t="shared" si="9"/>
        <v/>
      </c>
      <c r="BJ25" s="53">
        <f t="shared" si="3"/>
        <v>0</v>
      </c>
      <c r="BK25" s="53">
        <f t="shared" si="4"/>
        <v>0</v>
      </c>
    </row>
    <row r="26" spans="1:63" ht="15" customHeight="1" x14ac:dyDescent="0.15">
      <c r="A26" s="646" t="s">
        <v>41</v>
      </c>
      <c r="B26" s="647"/>
      <c r="C26" s="648"/>
      <c r="D26" s="32">
        <f>SUM(E26:O26)</f>
        <v>0</v>
      </c>
      <c r="E26" s="36"/>
      <c r="F26" s="33"/>
      <c r="G26" s="33"/>
      <c r="H26" s="33"/>
      <c r="I26" s="33"/>
      <c r="J26" s="33"/>
      <c r="K26" s="34"/>
      <c r="L26" s="65"/>
      <c r="M26" s="66"/>
      <c r="N26" s="66"/>
      <c r="O26" s="67"/>
      <c r="P26" s="39"/>
      <c r="Q26" s="57"/>
      <c r="R26" s="39"/>
      <c r="S26" s="39"/>
      <c r="T26" s="39"/>
      <c r="U26" s="29" t="str">
        <f t="shared" si="0"/>
        <v xml:space="preserve">    </v>
      </c>
      <c r="BB26" s="62" t="str">
        <f t="shared" si="6"/>
        <v/>
      </c>
      <c r="BC26" s="62" t="str">
        <f t="shared" si="7"/>
        <v/>
      </c>
      <c r="BD26" s="64"/>
      <c r="BE26" s="30" t="str">
        <f t="shared" si="1"/>
        <v/>
      </c>
      <c r="BF26" s="30" t="str">
        <f t="shared" si="2"/>
        <v/>
      </c>
      <c r="BG26" s="64"/>
      <c r="BH26" s="53">
        <f t="shared" si="8"/>
        <v>0</v>
      </c>
      <c r="BI26" s="53" t="str">
        <f t="shared" si="9"/>
        <v/>
      </c>
      <c r="BJ26" s="53">
        <f t="shared" si="3"/>
        <v>0</v>
      </c>
      <c r="BK26" s="53">
        <f t="shared" si="4"/>
        <v>0</v>
      </c>
    </row>
    <row r="27" spans="1:63" ht="18.75" customHeight="1" x14ac:dyDescent="0.15">
      <c r="A27" s="542" t="s">
        <v>42</v>
      </c>
      <c r="B27" s="543"/>
      <c r="C27" s="544"/>
      <c r="D27" s="68">
        <f t="shared" ref="D27:D32" si="10">SUM(E27:O27)</f>
        <v>10</v>
      </c>
      <c r="E27" s="25"/>
      <c r="F27" s="23"/>
      <c r="G27" s="23"/>
      <c r="H27" s="23"/>
      <c r="I27" s="23"/>
      <c r="J27" s="23"/>
      <c r="K27" s="23"/>
      <c r="L27" s="23"/>
      <c r="M27" s="23">
        <v>9</v>
      </c>
      <c r="N27" s="24">
        <v>1</v>
      </c>
      <c r="O27" s="24"/>
      <c r="P27" s="28">
        <v>10</v>
      </c>
      <c r="Q27" s="69"/>
      <c r="R27" s="69"/>
      <c r="S27" s="69"/>
      <c r="T27" s="69"/>
      <c r="U27" s="29" t="str">
        <f t="shared" si="0"/>
        <v xml:space="preserve">    </v>
      </c>
      <c r="BB27" s="62" t="str">
        <f t="shared" si="6"/>
        <v/>
      </c>
      <c r="BC27" s="62" t="str">
        <f t="shared" si="7"/>
        <v/>
      </c>
      <c r="BD27" s="30" t="str">
        <f>IF($M27&lt;$Q27," Las actividades de 60 años NO puede ser mayor que el de 20-64 años.","")</f>
        <v/>
      </c>
      <c r="BE27" s="30" t="str">
        <f t="shared" si="1"/>
        <v/>
      </c>
      <c r="BF27" s="30" t="str">
        <f t="shared" si="2"/>
        <v/>
      </c>
      <c r="BG27" s="53">
        <f>IF($M27&lt;$Q27,1,0)</f>
        <v>0</v>
      </c>
      <c r="BH27" s="53">
        <f t="shared" si="8"/>
        <v>0</v>
      </c>
      <c r="BI27" s="53">
        <f t="shared" si="9"/>
        <v>0</v>
      </c>
      <c r="BJ27" s="53">
        <f t="shared" si="3"/>
        <v>0</v>
      </c>
      <c r="BK27" s="53">
        <f t="shared" si="4"/>
        <v>0</v>
      </c>
    </row>
    <row r="28" spans="1:63" ht="15.75" customHeight="1" x14ac:dyDescent="0.15">
      <c r="A28" s="534" t="s">
        <v>43</v>
      </c>
      <c r="B28" s="535"/>
      <c r="C28" s="536"/>
      <c r="D28" s="70">
        <f t="shared" si="10"/>
        <v>0</v>
      </c>
      <c r="E28" s="71"/>
      <c r="F28" s="72"/>
      <c r="G28" s="72"/>
      <c r="H28" s="72"/>
      <c r="I28" s="72"/>
      <c r="J28" s="72"/>
      <c r="K28" s="72"/>
      <c r="L28" s="72"/>
      <c r="M28" s="72"/>
      <c r="N28" s="73"/>
      <c r="O28" s="73"/>
      <c r="P28" s="74"/>
      <c r="Q28" s="75"/>
      <c r="R28" s="75"/>
      <c r="S28" s="75"/>
      <c r="T28" s="75"/>
      <c r="U28" s="29" t="str">
        <f t="shared" si="0"/>
        <v xml:space="preserve">    </v>
      </c>
      <c r="BB28" s="62" t="str">
        <f t="shared" si="6"/>
        <v/>
      </c>
      <c r="BC28" s="62" t="str">
        <f t="shared" si="7"/>
        <v/>
      </c>
      <c r="BD28" s="30" t="str">
        <f t="shared" ref="BD28:BD37" si="11">IF($M28&lt;$Q28," Las actividades de 60 años NO puede ser mayor que el de 20-64 años.","")</f>
        <v/>
      </c>
      <c r="BE28" s="30" t="str">
        <f t="shared" si="1"/>
        <v/>
      </c>
      <c r="BF28" s="30" t="str">
        <f t="shared" si="2"/>
        <v/>
      </c>
      <c r="BG28" s="53">
        <f t="shared" ref="BG28:BG37" si="12">IF($M28&lt;$Q28,1,0)</f>
        <v>0</v>
      </c>
      <c r="BH28" s="53">
        <f t="shared" si="8"/>
        <v>0</v>
      </c>
      <c r="BI28" s="53" t="str">
        <f t="shared" si="9"/>
        <v/>
      </c>
      <c r="BJ28" s="53">
        <f t="shared" si="3"/>
        <v>0</v>
      </c>
      <c r="BK28" s="53">
        <f t="shared" si="4"/>
        <v>0</v>
      </c>
    </row>
    <row r="29" spans="1:63" ht="15.75" customHeight="1" x14ac:dyDescent="0.15">
      <c r="A29" s="534" t="s">
        <v>44</v>
      </c>
      <c r="B29" s="535"/>
      <c r="C29" s="536"/>
      <c r="D29" s="32">
        <f t="shared" si="10"/>
        <v>0</v>
      </c>
      <c r="E29" s="36"/>
      <c r="F29" s="34"/>
      <c r="G29" s="34"/>
      <c r="H29" s="34"/>
      <c r="I29" s="34"/>
      <c r="J29" s="34"/>
      <c r="K29" s="34"/>
      <c r="L29" s="34"/>
      <c r="M29" s="34"/>
      <c r="N29" s="35"/>
      <c r="O29" s="35"/>
      <c r="P29" s="39"/>
      <c r="Q29" s="76"/>
      <c r="R29" s="76"/>
      <c r="S29" s="76"/>
      <c r="T29" s="76"/>
      <c r="U29" s="29" t="str">
        <f t="shared" si="0"/>
        <v xml:space="preserve">    </v>
      </c>
      <c r="BB29" s="62" t="str">
        <f t="shared" si="6"/>
        <v/>
      </c>
      <c r="BC29" s="62" t="str">
        <f t="shared" si="7"/>
        <v/>
      </c>
      <c r="BD29" s="30" t="str">
        <f t="shared" si="11"/>
        <v/>
      </c>
      <c r="BE29" s="30" t="str">
        <f t="shared" si="1"/>
        <v/>
      </c>
      <c r="BF29" s="30" t="str">
        <f t="shared" si="2"/>
        <v/>
      </c>
      <c r="BG29" s="53">
        <f t="shared" si="12"/>
        <v>0</v>
      </c>
      <c r="BH29" s="53">
        <f t="shared" si="8"/>
        <v>0</v>
      </c>
      <c r="BI29" s="53" t="str">
        <f t="shared" si="9"/>
        <v/>
      </c>
      <c r="BJ29" s="53">
        <f t="shared" si="3"/>
        <v>0</v>
      </c>
      <c r="BK29" s="53">
        <f t="shared" si="4"/>
        <v>0</v>
      </c>
    </row>
    <row r="30" spans="1:63" ht="15.75" customHeight="1" x14ac:dyDescent="0.15">
      <c r="A30" s="534" t="s">
        <v>45</v>
      </c>
      <c r="B30" s="535"/>
      <c r="C30" s="536"/>
      <c r="D30" s="32">
        <f t="shared" si="10"/>
        <v>0</v>
      </c>
      <c r="E30" s="36"/>
      <c r="F30" s="34"/>
      <c r="G30" s="34"/>
      <c r="H30" s="34"/>
      <c r="I30" s="34"/>
      <c r="J30" s="34"/>
      <c r="K30" s="34"/>
      <c r="L30" s="34"/>
      <c r="M30" s="34"/>
      <c r="N30" s="35"/>
      <c r="O30" s="35"/>
      <c r="P30" s="39"/>
      <c r="Q30" s="76"/>
      <c r="R30" s="76"/>
      <c r="S30" s="76"/>
      <c r="T30" s="76"/>
      <c r="U30" s="29" t="str">
        <f t="shared" si="0"/>
        <v xml:space="preserve">    </v>
      </c>
      <c r="BB30" s="62" t="str">
        <f t="shared" si="6"/>
        <v/>
      </c>
      <c r="BC30" s="62" t="str">
        <f t="shared" si="7"/>
        <v/>
      </c>
      <c r="BD30" s="30" t="str">
        <f t="shared" si="11"/>
        <v/>
      </c>
      <c r="BE30" s="30" t="str">
        <f t="shared" si="1"/>
        <v/>
      </c>
      <c r="BF30" s="30" t="str">
        <f t="shared" si="2"/>
        <v/>
      </c>
      <c r="BG30" s="53">
        <f t="shared" si="12"/>
        <v>0</v>
      </c>
      <c r="BH30" s="53">
        <f t="shared" si="8"/>
        <v>0</v>
      </c>
      <c r="BI30" s="53" t="str">
        <f t="shared" si="9"/>
        <v/>
      </c>
      <c r="BJ30" s="53">
        <f t="shared" si="3"/>
        <v>0</v>
      </c>
      <c r="BK30" s="53">
        <f t="shared" si="4"/>
        <v>0</v>
      </c>
    </row>
    <row r="31" spans="1:63" ht="15.75" customHeight="1" x14ac:dyDescent="0.15">
      <c r="A31" s="534" t="s">
        <v>46</v>
      </c>
      <c r="B31" s="535"/>
      <c r="C31" s="536"/>
      <c r="D31" s="32">
        <f t="shared" si="10"/>
        <v>0</v>
      </c>
      <c r="E31" s="36"/>
      <c r="F31" s="34"/>
      <c r="G31" s="34"/>
      <c r="H31" s="34"/>
      <c r="I31" s="34"/>
      <c r="J31" s="34"/>
      <c r="K31" s="34"/>
      <c r="L31" s="34"/>
      <c r="M31" s="34"/>
      <c r="N31" s="35"/>
      <c r="O31" s="35"/>
      <c r="P31" s="39"/>
      <c r="Q31" s="76"/>
      <c r="R31" s="76"/>
      <c r="S31" s="76"/>
      <c r="T31" s="76"/>
      <c r="U31" s="29" t="str">
        <f t="shared" si="0"/>
        <v xml:space="preserve">    </v>
      </c>
      <c r="BB31" s="62" t="str">
        <f t="shared" si="6"/>
        <v/>
      </c>
      <c r="BC31" s="62" t="str">
        <f t="shared" si="7"/>
        <v/>
      </c>
      <c r="BD31" s="30" t="str">
        <f t="shared" si="11"/>
        <v/>
      </c>
      <c r="BE31" s="30" t="str">
        <f t="shared" si="1"/>
        <v/>
      </c>
      <c r="BF31" s="30" t="str">
        <f t="shared" si="2"/>
        <v/>
      </c>
      <c r="BG31" s="53">
        <f t="shared" si="12"/>
        <v>0</v>
      </c>
      <c r="BH31" s="53">
        <f t="shared" si="8"/>
        <v>0</v>
      </c>
      <c r="BI31" s="53" t="str">
        <f t="shared" si="9"/>
        <v/>
      </c>
      <c r="BJ31" s="53">
        <f t="shared" si="3"/>
        <v>0</v>
      </c>
      <c r="BK31" s="53">
        <f t="shared" si="4"/>
        <v>0</v>
      </c>
    </row>
    <row r="32" spans="1:63" ht="15.75" customHeight="1" x14ac:dyDescent="0.15">
      <c r="A32" s="534" t="s">
        <v>47</v>
      </c>
      <c r="B32" s="535"/>
      <c r="C32" s="536"/>
      <c r="D32" s="32">
        <f t="shared" si="10"/>
        <v>0</v>
      </c>
      <c r="E32" s="36"/>
      <c r="F32" s="34"/>
      <c r="G32" s="34"/>
      <c r="H32" s="34"/>
      <c r="I32" s="34"/>
      <c r="J32" s="34"/>
      <c r="K32" s="34"/>
      <c r="L32" s="34"/>
      <c r="M32" s="34"/>
      <c r="N32" s="35"/>
      <c r="O32" s="35"/>
      <c r="P32" s="39"/>
      <c r="Q32" s="76"/>
      <c r="R32" s="76"/>
      <c r="S32" s="76"/>
      <c r="T32" s="76"/>
      <c r="U32" s="29" t="str">
        <f t="shared" si="0"/>
        <v xml:space="preserve">    </v>
      </c>
      <c r="BB32" s="62" t="str">
        <f t="shared" si="6"/>
        <v/>
      </c>
      <c r="BC32" s="62" t="str">
        <f t="shared" si="7"/>
        <v/>
      </c>
      <c r="BD32" s="30" t="str">
        <f t="shared" si="11"/>
        <v/>
      </c>
      <c r="BE32" s="30" t="str">
        <f t="shared" si="1"/>
        <v/>
      </c>
      <c r="BF32" s="30" t="str">
        <f t="shared" si="2"/>
        <v/>
      </c>
      <c r="BG32" s="53">
        <f t="shared" si="12"/>
        <v>0</v>
      </c>
      <c r="BH32" s="53">
        <f t="shared" si="8"/>
        <v>0</v>
      </c>
      <c r="BI32" s="53" t="str">
        <f t="shared" si="9"/>
        <v/>
      </c>
      <c r="BJ32" s="53">
        <f t="shared" si="3"/>
        <v>0</v>
      </c>
      <c r="BK32" s="53">
        <f t="shared" si="4"/>
        <v>0</v>
      </c>
    </row>
    <row r="33" spans="1:63" ht="19.5" customHeight="1" x14ac:dyDescent="0.15">
      <c r="A33" s="534" t="s">
        <v>48</v>
      </c>
      <c r="B33" s="535"/>
      <c r="C33" s="536"/>
      <c r="D33" s="32">
        <f>SUM(J33:O33)</f>
        <v>0</v>
      </c>
      <c r="E33" s="56"/>
      <c r="F33" s="56"/>
      <c r="G33" s="56"/>
      <c r="H33" s="56"/>
      <c r="I33" s="56"/>
      <c r="J33" s="34"/>
      <c r="K33" s="34"/>
      <c r="L33" s="34"/>
      <c r="M33" s="34"/>
      <c r="N33" s="35"/>
      <c r="O33" s="35"/>
      <c r="P33" s="39"/>
      <c r="Q33" s="76"/>
      <c r="R33" s="76"/>
      <c r="S33" s="76"/>
      <c r="T33" s="76"/>
      <c r="U33" s="29" t="str">
        <f t="shared" si="0"/>
        <v xml:space="preserve">    </v>
      </c>
      <c r="BB33" s="62" t="str">
        <f t="shared" si="6"/>
        <v/>
      </c>
      <c r="BC33" s="62" t="str">
        <f t="shared" si="7"/>
        <v/>
      </c>
      <c r="BD33" s="30" t="str">
        <f t="shared" si="11"/>
        <v/>
      </c>
      <c r="BE33" s="30" t="str">
        <f t="shared" si="1"/>
        <v/>
      </c>
      <c r="BF33" s="30" t="str">
        <f t="shared" si="2"/>
        <v/>
      </c>
      <c r="BG33" s="53">
        <f t="shared" si="12"/>
        <v>0</v>
      </c>
      <c r="BH33" s="53">
        <f t="shared" si="8"/>
        <v>0</v>
      </c>
      <c r="BI33" s="53" t="str">
        <f t="shared" si="9"/>
        <v/>
      </c>
      <c r="BJ33" s="53">
        <f t="shared" si="3"/>
        <v>0</v>
      </c>
      <c r="BK33" s="53">
        <f t="shared" si="4"/>
        <v>0</v>
      </c>
    </row>
    <row r="34" spans="1:63" ht="15.75" customHeight="1" x14ac:dyDescent="0.15">
      <c r="A34" s="534" t="s">
        <v>49</v>
      </c>
      <c r="B34" s="535"/>
      <c r="C34" s="536"/>
      <c r="D34" s="32">
        <f>SUM(E34:O34)</f>
        <v>0</v>
      </c>
      <c r="E34" s="36"/>
      <c r="F34" s="34"/>
      <c r="G34" s="34"/>
      <c r="H34" s="34"/>
      <c r="I34" s="34"/>
      <c r="J34" s="34"/>
      <c r="K34" s="34"/>
      <c r="L34" s="34"/>
      <c r="M34" s="34"/>
      <c r="N34" s="35"/>
      <c r="O34" s="35"/>
      <c r="P34" s="39"/>
      <c r="Q34" s="76"/>
      <c r="R34" s="76"/>
      <c r="S34" s="76"/>
      <c r="T34" s="76"/>
      <c r="U34" s="29" t="str">
        <f t="shared" si="0"/>
        <v xml:space="preserve">    </v>
      </c>
      <c r="BB34" s="62" t="str">
        <f t="shared" si="6"/>
        <v/>
      </c>
      <c r="BC34" s="62" t="str">
        <f t="shared" si="7"/>
        <v/>
      </c>
      <c r="BD34" s="30" t="str">
        <f t="shared" si="11"/>
        <v/>
      </c>
      <c r="BE34" s="30" t="str">
        <f t="shared" si="1"/>
        <v/>
      </c>
      <c r="BF34" s="30" t="str">
        <f t="shared" si="2"/>
        <v/>
      </c>
      <c r="BG34" s="53">
        <f t="shared" si="12"/>
        <v>0</v>
      </c>
      <c r="BH34" s="53">
        <f t="shared" si="8"/>
        <v>0</v>
      </c>
      <c r="BI34" s="53" t="str">
        <f t="shared" si="9"/>
        <v/>
      </c>
      <c r="BJ34" s="53">
        <f t="shared" si="3"/>
        <v>0</v>
      </c>
      <c r="BK34" s="53">
        <f t="shared" si="4"/>
        <v>0</v>
      </c>
    </row>
    <row r="35" spans="1:63" ht="15.75" customHeight="1" x14ac:dyDescent="0.15">
      <c r="A35" s="534" t="s">
        <v>50</v>
      </c>
      <c r="B35" s="535"/>
      <c r="C35" s="536"/>
      <c r="D35" s="32">
        <f>SUM(E35:O35)</f>
        <v>3</v>
      </c>
      <c r="E35" s="33"/>
      <c r="F35" s="34"/>
      <c r="G35" s="34"/>
      <c r="H35" s="34"/>
      <c r="I35" s="34"/>
      <c r="J35" s="34">
        <v>1</v>
      </c>
      <c r="K35" s="34"/>
      <c r="L35" s="34"/>
      <c r="M35" s="33">
        <v>2</v>
      </c>
      <c r="N35" s="33"/>
      <c r="O35" s="38"/>
      <c r="P35" s="39">
        <v>3</v>
      </c>
      <c r="Q35" s="76"/>
      <c r="R35" s="76"/>
      <c r="S35" s="76"/>
      <c r="T35" s="76"/>
      <c r="U35" s="29" t="str">
        <f t="shared" si="0"/>
        <v xml:space="preserve">    </v>
      </c>
      <c r="BB35" s="62" t="str">
        <f t="shared" si="6"/>
        <v/>
      </c>
      <c r="BC35" s="62" t="str">
        <f t="shared" si="7"/>
        <v/>
      </c>
      <c r="BD35" s="30" t="str">
        <f t="shared" si="11"/>
        <v/>
      </c>
      <c r="BE35" s="30" t="str">
        <f t="shared" si="1"/>
        <v/>
      </c>
      <c r="BF35" s="30" t="str">
        <f t="shared" si="2"/>
        <v/>
      </c>
      <c r="BG35" s="53">
        <f t="shared" si="12"/>
        <v>0</v>
      </c>
      <c r="BH35" s="53">
        <f t="shared" si="8"/>
        <v>0</v>
      </c>
      <c r="BI35" s="53">
        <f t="shared" si="9"/>
        <v>0</v>
      </c>
      <c r="BJ35" s="53">
        <f t="shared" si="3"/>
        <v>0</v>
      </c>
      <c r="BK35" s="53">
        <f t="shared" si="4"/>
        <v>0</v>
      </c>
    </row>
    <row r="36" spans="1:63" ht="20.25" customHeight="1" x14ac:dyDescent="0.15">
      <c r="A36" s="661" t="s">
        <v>51</v>
      </c>
      <c r="B36" s="662"/>
      <c r="C36" s="663"/>
      <c r="D36" s="77">
        <f>SUM(E36:O36)</f>
        <v>402</v>
      </c>
      <c r="E36" s="78"/>
      <c r="F36" s="79">
        <v>1</v>
      </c>
      <c r="G36" s="79">
        <v>10</v>
      </c>
      <c r="H36" s="80">
        <v>15</v>
      </c>
      <c r="I36" s="80">
        <v>6</v>
      </c>
      <c r="J36" s="80">
        <v>4</v>
      </c>
      <c r="K36" s="80">
        <v>72</v>
      </c>
      <c r="L36" s="80">
        <v>11</v>
      </c>
      <c r="M36" s="80">
        <v>249</v>
      </c>
      <c r="N36" s="81">
        <v>7</v>
      </c>
      <c r="O36" s="81">
        <v>27</v>
      </c>
      <c r="P36" s="82">
        <v>402</v>
      </c>
      <c r="Q36" s="83">
        <v>5</v>
      </c>
      <c r="R36" s="83"/>
      <c r="S36" s="83"/>
      <c r="T36" s="83"/>
      <c r="U36" s="29" t="str">
        <f t="shared" si="0"/>
        <v xml:space="preserve">    </v>
      </c>
      <c r="BB36" s="62" t="str">
        <f>IF($D36=0,"",IF($P36="",IF($D36="",""," No olvide escribir la columna Beneficiarios."),""))</f>
        <v/>
      </c>
      <c r="BC36" s="62" t="str">
        <f t="shared" si="7"/>
        <v/>
      </c>
      <c r="BD36" s="30" t="str">
        <f t="shared" si="11"/>
        <v/>
      </c>
      <c r="BE36" s="30" t="str">
        <f t="shared" si="1"/>
        <v/>
      </c>
      <c r="BF36" s="30" t="str">
        <f t="shared" si="2"/>
        <v/>
      </c>
      <c r="BG36" s="53">
        <f t="shared" si="12"/>
        <v>0</v>
      </c>
      <c r="BH36" s="53">
        <f t="shared" si="8"/>
        <v>0</v>
      </c>
      <c r="BI36" s="53">
        <f t="shared" si="9"/>
        <v>0</v>
      </c>
      <c r="BJ36" s="53">
        <f t="shared" si="3"/>
        <v>0</v>
      </c>
      <c r="BK36" s="53">
        <f t="shared" si="4"/>
        <v>0</v>
      </c>
    </row>
    <row r="37" spans="1:63" ht="19.5" customHeight="1" x14ac:dyDescent="0.15">
      <c r="A37" s="664" t="s">
        <v>52</v>
      </c>
      <c r="B37" s="664"/>
      <c r="C37" s="664"/>
      <c r="D37" s="84">
        <f>SUM(D18:D36)</f>
        <v>421</v>
      </c>
      <c r="E37" s="84">
        <f t="shared" ref="E37:S37" si="13">SUM(E18:E36)</f>
        <v>0</v>
      </c>
      <c r="F37" s="84">
        <f t="shared" si="13"/>
        <v>1</v>
      </c>
      <c r="G37" s="84">
        <f t="shared" si="13"/>
        <v>11</v>
      </c>
      <c r="H37" s="84">
        <f t="shared" si="13"/>
        <v>18</v>
      </c>
      <c r="I37" s="84">
        <f t="shared" si="13"/>
        <v>6</v>
      </c>
      <c r="J37" s="84">
        <f t="shared" si="13"/>
        <v>5</v>
      </c>
      <c r="K37" s="84">
        <f t="shared" si="13"/>
        <v>74</v>
      </c>
      <c r="L37" s="84">
        <f t="shared" si="13"/>
        <v>11</v>
      </c>
      <c r="M37" s="84">
        <f t="shared" si="13"/>
        <v>260</v>
      </c>
      <c r="N37" s="84">
        <f t="shared" si="13"/>
        <v>8</v>
      </c>
      <c r="O37" s="84">
        <f t="shared" si="13"/>
        <v>27</v>
      </c>
      <c r="P37" s="84">
        <f t="shared" si="13"/>
        <v>421</v>
      </c>
      <c r="Q37" s="84">
        <f t="shared" si="13"/>
        <v>5</v>
      </c>
      <c r="R37" s="84">
        <f t="shared" si="13"/>
        <v>0</v>
      </c>
      <c r="S37" s="84">
        <f t="shared" si="13"/>
        <v>0</v>
      </c>
      <c r="T37" s="84">
        <f>SUM(T18:T36)</f>
        <v>0</v>
      </c>
      <c r="BB37" s="62" t="str">
        <f>IF($D37=0,"",IF($P37="",IF($D37="",""," No olvide escribir la columna Beneficiarios."),""))</f>
        <v/>
      </c>
      <c r="BC37" s="62" t="str">
        <f t="shared" si="7"/>
        <v/>
      </c>
      <c r="BD37" s="30" t="str">
        <f t="shared" si="11"/>
        <v/>
      </c>
      <c r="BE37" s="30" t="str">
        <f t="shared" si="1"/>
        <v/>
      </c>
      <c r="BF37" s="30" t="str">
        <f t="shared" si="2"/>
        <v/>
      </c>
      <c r="BG37" s="53">
        <f t="shared" si="12"/>
        <v>0</v>
      </c>
      <c r="BH37" s="53">
        <f t="shared" si="8"/>
        <v>0</v>
      </c>
      <c r="BI37" s="53">
        <f t="shared" si="9"/>
        <v>0</v>
      </c>
      <c r="BJ37" s="53">
        <f t="shared" si="3"/>
        <v>0</v>
      </c>
      <c r="BK37" s="53">
        <f t="shared" si="4"/>
        <v>0</v>
      </c>
    </row>
    <row r="38" spans="1:63" ht="19.5" customHeight="1" x14ac:dyDescent="0.2">
      <c r="A38" s="85" t="s">
        <v>53</v>
      </c>
      <c r="B38" s="86"/>
      <c r="C38" s="86"/>
      <c r="D38" s="87"/>
      <c r="E38" s="87"/>
      <c r="F38" s="87"/>
      <c r="G38" s="87"/>
      <c r="H38" s="87"/>
      <c r="I38" s="87"/>
      <c r="J38" s="87"/>
      <c r="K38" s="87"/>
      <c r="L38" s="87"/>
      <c r="M38" s="87"/>
      <c r="N38" s="87"/>
      <c r="O38" s="87"/>
      <c r="P38" s="88"/>
      <c r="Q38" s="88"/>
      <c r="R38" s="88"/>
    </row>
    <row r="39" spans="1:63"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3" ht="24" customHeight="1" x14ac:dyDescent="0.15">
      <c r="A40" s="572"/>
      <c r="B40" s="573"/>
      <c r="C40" s="574"/>
      <c r="D40" s="562"/>
      <c r="E40" s="16" t="s">
        <v>10</v>
      </c>
      <c r="F40" s="17" t="s">
        <v>11</v>
      </c>
      <c r="G40" s="17" t="s">
        <v>12</v>
      </c>
      <c r="H40" s="17" t="s">
        <v>13</v>
      </c>
      <c r="I40" s="17" t="s">
        <v>14</v>
      </c>
      <c r="J40" s="17" t="s">
        <v>59</v>
      </c>
      <c r="K40" s="17" t="s">
        <v>16</v>
      </c>
      <c r="L40" s="17" t="s">
        <v>60</v>
      </c>
      <c r="M40" s="17" t="s">
        <v>18</v>
      </c>
      <c r="N40" s="17" t="s">
        <v>19</v>
      </c>
      <c r="O40" s="18" t="s">
        <v>20</v>
      </c>
      <c r="P40" s="19" t="s">
        <v>21</v>
      </c>
      <c r="Q40" s="20" t="s">
        <v>22</v>
      </c>
      <c r="R40" s="541"/>
      <c r="S40" s="19" t="s">
        <v>61</v>
      </c>
      <c r="T40" s="20" t="s">
        <v>62</v>
      </c>
      <c r="U40" s="611"/>
      <c r="V40" s="654"/>
      <c r="BB40" s="64"/>
      <c r="BC40" s="64"/>
      <c r="BD40" s="15"/>
      <c r="BE40" s="15"/>
      <c r="BF40" s="89"/>
      <c r="BG40" s="89"/>
      <c r="BH40" s="9"/>
    </row>
    <row r="41" spans="1:63" ht="14.25" customHeight="1" x14ac:dyDescent="0.15">
      <c r="A41" s="542" t="s">
        <v>63</v>
      </c>
      <c r="B41" s="543"/>
      <c r="C41" s="544"/>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1">
        <f>IF($D41&lt;&gt;($P41+$Q41),1,0)</f>
        <v>0</v>
      </c>
      <c r="BG41" s="31">
        <f>IF($M41&lt;$R41,1,0)</f>
        <v>0</v>
      </c>
      <c r="BH41" s="31">
        <f>IF($D41&lt;$U41,1,0)</f>
        <v>0</v>
      </c>
      <c r="BI41" s="31">
        <f>IF($D41&lt;$V41,1,0)</f>
        <v>0</v>
      </c>
    </row>
    <row r="42" spans="1:63" ht="14.25" customHeight="1" x14ac:dyDescent="0.15">
      <c r="A42" s="655" t="s">
        <v>64</v>
      </c>
      <c r="B42" s="656"/>
      <c r="C42" s="657"/>
      <c r="D42" s="92">
        <f>+SUM(E42:O42)</f>
        <v>0</v>
      </c>
      <c r="E42" s="36"/>
      <c r="F42" s="33"/>
      <c r="G42" s="33"/>
      <c r="H42" s="34"/>
      <c r="I42" s="34"/>
      <c r="J42" s="34"/>
      <c r="K42" s="34"/>
      <c r="L42" s="34"/>
      <c r="M42" s="34"/>
      <c r="N42" s="35"/>
      <c r="O42" s="37"/>
      <c r="P42" s="33"/>
      <c r="Q42" s="37"/>
      <c r="R42" s="37"/>
      <c r="S42" s="33"/>
      <c r="T42" s="37"/>
      <c r="U42" s="37"/>
      <c r="V42" s="37"/>
      <c r="W42" s="91" t="str">
        <f t="shared" ref="W42:W54" si="14">+BB42&amp;" "&amp;BC42 &amp;" "&amp;BD42&amp;" "&amp;BE42</f>
        <v xml:space="preserve">   </v>
      </c>
      <c r="BB42" s="30" t="str">
        <f t="shared" ref="BB42:BB54" si="15">IF($D42&lt;&gt;($P42+$Q42)," El número ingresos según sexo NO puede ser diferente al Total.","")</f>
        <v/>
      </c>
      <c r="BC42" s="30" t="str">
        <f>IF($M42&lt;$R42," Las Altas de 60 años NO puede ser mayor que las Altas de 20-64 años.","")</f>
        <v/>
      </c>
      <c r="BD42" s="30" t="str">
        <f t="shared" ref="BD42:BD54" si="16">IF($D42&lt;$U42," Las actividades de usuarios en situacion de discapacidad NO puede ser mayoral total.","")</f>
        <v/>
      </c>
      <c r="BE42" s="30" t="str">
        <f t="shared" ref="BE42:BE54" si="17">IF($D42&lt;$V42," Las actividades Estudiantes de 4to Medio NO puede ser mayoral total.","")</f>
        <v/>
      </c>
      <c r="BF42" s="31">
        <f t="shared" ref="BF42:BF54" si="18">IF($D42&lt;&gt;($P42+$Q42),1,0)</f>
        <v>0</v>
      </c>
      <c r="BG42" s="31">
        <f t="shared" ref="BG42:BG54" si="19">IF($M42&lt;$R42,1,0)</f>
        <v>0</v>
      </c>
      <c r="BH42" s="31">
        <f t="shared" ref="BH42:BH54" si="20">IF($D42&lt;$U42,1,0)</f>
        <v>0</v>
      </c>
      <c r="BI42" s="31">
        <f>IF($D42&lt;$V42,1,0)</f>
        <v>0</v>
      </c>
    </row>
    <row r="43" spans="1:63" ht="14.25" customHeight="1" x14ac:dyDescent="0.15">
      <c r="A43" s="628" t="s">
        <v>65</v>
      </c>
      <c r="B43" s="629"/>
      <c r="C43" s="630"/>
      <c r="D43" s="93">
        <f>+SUM(E43:O43)</f>
        <v>0</v>
      </c>
      <c r="E43" s="94"/>
      <c r="F43" s="95"/>
      <c r="G43" s="95"/>
      <c r="H43" s="96"/>
      <c r="I43" s="96"/>
      <c r="J43" s="96"/>
      <c r="K43" s="96"/>
      <c r="L43" s="96"/>
      <c r="M43" s="96"/>
      <c r="N43" s="42"/>
      <c r="O43" s="37"/>
      <c r="P43" s="33"/>
      <c r="Q43" s="97"/>
      <c r="R43" s="59"/>
      <c r="S43" s="33"/>
      <c r="T43" s="97"/>
      <c r="U43" s="97"/>
      <c r="V43" s="97"/>
      <c r="W43" s="91" t="str">
        <f t="shared" si="14"/>
        <v xml:space="preserve">   </v>
      </c>
      <c r="BB43" s="30" t="str">
        <f t="shared" si="15"/>
        <v/>
      </c>
      <c r="BC43" s="64"/>
      <c r="BD43" s="30" t="str">
        <f t="shared" si="16"/>
        <v/>
      </c>
      <c r="BE43" s="30" t="str">
        <f t="shared" si="17"/>
        <v/>
      </c>
      <c r="BF43" s="31">
        <f t="shared" si="18"/>
        <v>0</v>
      </c>
      <c r="BG43" s="89"/>
      <c r="BH43" s="89">
        <f t="shared" si="20"/>
        <v>0</v>
      </c>
      <c r="BI43" s="89"/>
    </row>
    <row r="44" spans="1:63" ht="16.5" customHeight="1" x14ac:dyDescent="0.15">
      <c r="A44" s="637" t="s">
        <v>66</v>
      </c>
      <c r="B44" s="638"/>
      <c r="C44" s="639"/>
      <c r="D44" s="98">
        <f>+SUM(E44:O44)</f>
        <v>0</v>
      </c>
      <c r="E44" s="99">
        <f t="shared" ref="E44:K44" si="21">+SUM(E42:E43)</f>
        <v>0</v>
      </c>
      <c r="F44" s="100">
        <f t="shared" si="21"/>
        <v>0</v>
      </c>
      <c r="G44" s="100">
        <f t="shared" si="21"/>
        <v>0</v>
      </c>
      <c r="H44" s="101">
        <f t="shared" si="21"/>
        <v>0</v>
      </c>
      <c r="I44" s="101">
        <f t="shared" si="21"/>
        <v>0</v>
      </c>
      <c r="J44" s="101">
        <f t="shared" si="21"/>
        <v>0</v>
      </c>
      <c r="K44" s="101">
        <f t="shared" si="21"/>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+SUM(R4)+K126</f>
        <v>0</v>
      </c>
      <c r="S44" s="103">
        <f>+SUM(S42:S43)+P116+P131+P132+P133</f>
        <v>0</v>
      </c>
      <c r="T44" s="102">
        <f>+SUM(T42:T43)++Q116+Q131+Q132+Q133</f>
        <v>0</v>
      </c>
      <c r="U44" s="102">
        <f>+SUM(U42:U43)++R116+R131+R132+R133</f>
        <v>0</v>
      </c>
      <c r="V44" s="102">
        <f>+SUM(V42:V43)+D131+D132+D133</f>
        <v>0</v>
      </c>
      <c r="W44" s="91" t="str">
        <f t="shared" si="14"/>
        <v xml:space="preserve">   </v>
      </c>
      <c r="BB44" s="30" t="str">
        <f t="shared" si="15"/>
        <v/>
      </c>
      <c r="BC44" s="104"/>
      <c r="BD44" s="30" t="str">
        <f t="shared" si="16"/>
        <v/>
      </c>
      <c r="BE44" s="30" t="str">
        <f t="shared" si="17"/>
        <v/>
      </c>
      <c r="BF44" s="31">
        <f t="shared" si="18"/>
        <v>0</v>
      </c>
      <c r="BG44" s="31">
        <f t="shared" si="19"/>
        <v>0</v>
      </c>
      <c r="BH44" s="31">
        <f t="shared" si="20"/>
        <v>0</v>
      </c>
      <c r="BI44" s="31">
        <f>IF($D44&lt;$V44,1,0)</f>
        <v>0</v>
      </c>
    </row>
    <row r="45" spans="1:63" ht="13.5" customHeight="1" x14ac:dyDescent="0.15">
      <c r="A45" s="658" t="s">
        <v>67</v>
      </c>
      <c r="B45" s="659"/>
      <c r="C45" s="660"/>
      <c r="D45" s="105">
        <f>SUM(E45:O45)</f>
        <v>0</v>
      </c>
      <c r="E45" s="78"/>
      <c r="F45" s="79"/>
      <c r="G45" s="79"/>
      <c r="H45" s="80"/>
      <c r="I45" s="80"/>
      <c r="J45" s="80"/>
      <c r="K45" s="80"/>
      <c r="L45" s="80"/>
      <c r="M45" s="80"/>
      <c r="N45" s="81"/>
      <c r="O45" s="26"/>
      <c r="P45" s="22"/>
      <c r="Q45" s="26"/>
      <c r="R45" s="26"/>
      <c r="S45" s="22"/>
      <c r="T45" s="26"/>
      <c r="U45" s="26"/>
      <c r="V45" s="26"/>
      <c r="W45" s="91" t="str">
        <f t="shared" si="14"/>
        <v xml:space="preserve">   </v>
      </c>
      <c r="BB45" s="30" t="str">
        <f>IF($D45&lt;&gt;($P45+$Q45)," El número engresos según sexo NO puede ser diferente al Total.","")</f>
        <v/>
      </c>
      <c r="BC45" s="30" t="str">
        <f>IF($M45&lt;$R45," Los Egresos de 60 años NO puede ser mayor que los Egresos de 20-64 años.","")</f>
        <v/>
      </c>
      <c r="BD45" s="30" t="str">
        <f t="shared" si="16"/>
        <v/>
      </c>
      <c r="BE45" s="30" t="str">
        <f t="shared" si="17"/>
        <v/>
      </c>
      <c r="BF45" s="31">
        <f t="shared" si="18"/>
        <v>0</v>
      </c>
      <c r="BG45" s="31">
        <f t="shared" si="19"/>
        <v>0</v>
      </c>
      <c r="BH45" s="31">
        <f t="shared" si="20"/>
        <v>0</v>
      </c>
      <c r="BI45" s="31">
        <f>IF($D45&lt;$V45,1,0)</f>
        <v>0</v>
      </c>
    </row>
    <row r="46" spans="1:63" ht="14.25" customHeight="1" x14ac:dyDescent="0.15">
      <c r="A46" s="628" t="s">
        <v>68</v>
      </c>
      <c r="B46" s="629"/>
      <c r="C46" s="630"/>
      <c r="D46" s="106">
        <f>SUM(E46:O46)</f>
        <v>0</v>
      </c>
      <c r="E46" s="44"/>
      <c r="F46" s="41"/>
      <c r="G46" s="41"/>
      <c r="H46" s="42"/>
      <c r="I46" s="42"/>
      <c r="J46" s="42"/>
      <c r="K46" s="42"/>
      <c r="L46" s="42"/>
      <c r="M46" s="42"/>
      <c r="N46" s="43"/>
      <c r="O46" s="43"/>
      <c r="P46" s="44"/>
      <c r="Q46" s="107"/>
      <c r="R46" s="107"/>
      <c r="S46" s="44"/>
      <c r="T46" s="107"/>
      <c r="U46" s="107"/>
      <c r="V46" s="107"/>
      <c r="W46" s="91" t="str">
        <f t="shared" si="14"/>
        <v xml:space="preserve">   </v>
      </c>
      <c r="BB46" s="30" t="str">
        <f>IF($D46&lt;&gt;($P46+$Q46)," El número rechazos según sexo NO puede ser diferente al Total.","")</f>
        <v/>
      </c>
      <c r="BC46" s="30" t="str">
        <f>IF($M46&lt;$R46," Los rechazos de 60 años NO puede ser mayor que los rechazos de 20-64 años.","")</f>
        <v/>
      </c>
      <c r="BD46" s="30" t="str">
        <f t="shared" si="16"/>
        <v/>
      </c>
      <c r="BE46" s="30" t="str">
        <f t="shared" si="17"/>
        <v/>
      </c>
      <c r="BF46" s="31">
        <f t="shared" si="18"/>
        <v>0</v>
      </c>
      <c r="BG46" s="31">
        <f t="shared" si="19"/>
        <v>0</v>
      </c>
      <c r="BH46" s="31">
        <f t="shared" si="20"/>
        <v>0</v>
      </c>
      <c r="BI46" s="31">
        <f>IF($D46&lt;$V46,1,0)</f>
        <v>0</v>
      </c>
    </row>
    <row r="47" spans="1:63" ht="15.75" customHeight="1" x14ac:dyDescent="0.15">
      <c r="A47" s="108"/>
      <c r="B47" s="109"/>
      <c r="C47" s="109"/>
      <c r="D47" s="110"/>
      <c r="E47" s="110"/>
      <c r="F47" s="110"/>
      <c r="G47" s="110"/>
      <c r="H47" s="110"/>
      <c r="I47" s="110"/>
      <c r="J47" s="110"/>
      <c r="K47" s="110"/>
      <c r="L47" s="111"/>
      <c r="M47" s="110"/>
      <c r="N47" s="110"/>
      <c r="O47" s="110"/>
      <c r="P47" s="110"/>
      <c r="Q47" s="110"/>
      <c r="R47" s="110"/>
      <c r="BB47" s="64"/>
      <c r="BC47" s="64"/>
      <c r="BD47" s="112"/>
      <c r="BE47" s="15"/>
      <c r="BF47" s="89"/>
      <c r="BG47" s="89"/>
      <c r="BH47" s="15">
        <f t="shared" si="20"/>
        <v>0</v>
      </c>
      <c r="BI47" s="15"/>
    </row>
    <row r="48" spans="1:63" ht="14.25" customHeight="1" x14ac:dyDescent="0.15">
      <c r="A48" s="649" t="s">
        <v>69</v>
      </c>
      <c r="B48" s="592"/>
      <c r="C48" s="113" t="s">
        <v>70</v>
      </c>
      <c r="D48" s="90">
        <f>SUM(E48:O48)</f>
        <v>0</v>
      </c>
      <c r="E48" s="25"/>
      <c r="F48" s="22"/>
      <c r="G48" s="22"/>
      <c r="H48" s="23"/>
      <c r="I48" s="23"/>
      <c r="J48" s="23"/>
      <c r="K48" s="23"/>
      <c r="L48" s="23"/>
      <c r="M48" s="23"/>
      <c r="N48" s="24"/>
      <c r="O48" s="24"/>
      <c r="P48" s="25"/>
      <c r="Q48" s="69"/>
      <c r="R48" s="69"/>
      <c r="S48" s="25"/>
      <c r="T48" s="26"/>
      <c r="U48" s="69"/>
      <c r="V48" s="69"/>
      <c r="W48" s="91" t="str">
        <f t="shared" si="14"/>
        <v xml:space="preserve">   </v>
      </c>
      <c r="BB48" s="30" t="str">
        <f t="shared" si="15"/>
        <v/>
      </c>
      <c r="BC48" s="30" t="str">
        <f>IF($M48&lt;$R48," Los Indices de 60 años NO puede ser mayor que los Indices de 20-64 años.","")</f>
        <v/>
      </c>
      <c r="BD48" s="30" t="str">
        <f t="shared" si="16"/>
        <v/>
      </c>
      <c r="BE48" s="30" t="str">
        <f t="shared" si="17"/>
        <v/>
      </c>
      <c r="BF48" s="31">
        <f t="shared" si="18"/>
        <v>0</v>
      </c>
      <c r="BG48" s="31">
        <f t="shared" si="19"/>
        <v>0</v>
      </c>
      <c r="BH48" s="31">
        <f t="shared" si="20"/>
        <v>0</v>
      </c>
      <c r="BI48" s="31">
        <f t="shared" ref="BI48:BI54" si="22">IF($D48&lt;$V48,1,0)</f>
        <v>0</v>
      </c>
    </row>
    <row r="49" spans="1:62" ht="14.25" customHeight="1" x14ac:dyDescent="0.15">
      <c r="A49" s="650"/>
      <c r="B49" s="595"/>
      <c r="C49" s="114" t="s">
        <v>71</v>
      </c>
      <c r="D49" s="32">
        <f t="shared" ref="D49:D54" si="23">SUM(E49:O49)</f>
        <v>0</v>
      </c>
      <c r="E49" s="36"/>
      <c r="F49" s="33"/>
      <c r="G49" s="33"/>
      <c r="H49" s="34"/>
      <c r="I49" s="34"/>
      <c r="J49" s="34"/>
      <c r="K49" s="34"/>
      <c r="L49" s="34"/>
      <c r="M49" s="34"/>
      <c r="N49" s="35"/>
      <c r="O49" s="35"/>
      <c r="P49" s="36"/>
      <c r="Q49" s="76"/>
      <c r="R49" s="76"/>
      <c r="S49" s="36"/>
      <c r="T49" s="37"/>
      <c r="U49" s="76"/>
      <c r="V49" s="76"/>
      <c r="W49" s="91" t="str">
        <f t="shared" si="14"/>
        <v xml:space="preserve">   </v>
      </c>
      <c r="BB49" s="30" t="str">
        <f>IF($D49&lt;&gt;($P49+$Q49)," El número ingresos según sexo NO puede ser diferente al Total.","")</f>
        <v/>
      </c>
      <c r="BC49" s="30" t="str">
        <f t="shared" ref="BC49:BC54" si="24">IF($M49&lt;$R49," Los Indices de 60 años NO puede ser mayor que los Indices de 20-64 años.","")</f>
        <v/>
      </c>
      <c r="BD49" s="30" t="str">
        <f t="shared" si="16"/>
        <v/>
      </c>
      <c r="BE49" s="30" t="str">
        <f t="shared" si="17"/>
        <v/>
      </c>
      <c r="BF49" s="31">
        <f t="shared" si="18"/>
        <v>0</v>
      </c>
      <c r="BG49" s="31">
        <f t="shared" si="19"/>
        <v>0</v>
      </c>
      <c r="BH49" s="31">
        <f t="shared" si="20"/>
        <v>0</v>
      </c>
      <c r="BI49" s="31">
        <f t="shared" si="22"/>
        <v>0</v>
      </c>
    </row>
    <row r="50" spans="1:62" ht="14.25" customHeight="1" x14ac:dyDescent="0.15">
      <c r="A50" s="650"/>
      <c r="B50" s="595"/>
      <c r="C50" s="114" t="s">
        <v>72</v>
      </c>
      <c r="D50" s="32">
        <f t="shared" si="23"/>
        <v>0</v>
      </c>
      <c r="E50" s="36"/>
      <c r="F50" s="33"/>
      <c r="G50" s="33"/>
      <c r="H50" s="34"/>
      <c r="I50" s="34"/>
      <c r="J50" s="34"/>
      <c r="K50" s="34"/>
      <c r="L50" s="34"/>
      <c r="M50" s="34"/>
      <c r="N50" s="35"/>
      <c r="O50" s="35"/>
      <c r="P50" s="36"/>
      <c r="Q50" s="76"/>
      <c r="R50" s="76"/>
      <c r="S50" s="36"/>
      <c r="T50" s="37"/>
      <c r="U50" s="76"/>
      <c r="V50" s="76"/>
      <c r="W50" s="91" t="str">
        <f t="shared" si="14"/>
        <v xml:space="preserve">   </v>
      </c>
      <c r="BB50" s="30" t="str">
        <f t="shared" si="15"/>
        <v/>
      </c>
      <c r="BC50" s="30" t="str">
        <f t="shared" si="24"/>
        <v/>
      </c>
      <c r="BD50" s="30" t="str">
        <f t="shared" si="16"/>
        <v/>
      </c>
      <c r="BE50" s="30" t="str">
        <f t="shared" si="17"/>
        <v/>
      </c>
      <c r="BF50" s="31">
        <f t="shared" si="18"/>
        <v>0</v>
      </c>
      <c r="BG50" s="31">
        <f t="shared" si="19"/>
        <v>0</v>
      </c>
      <c r="BH50" s="31">
        <f t="shared" si="20"/>
        <v>0</v>
      </c>
      <c r="BI50" s="31">
        <f t="shared" si="22"/>
        <v>0</v>
      </c>
    </row>
    <row r="51" spans="1:62" ht="14.25" customHeight="1" x14ac:dyDescent="0.15">
      <c r="A51" s="650"/>
      <c r="B51" s="595"/>
      <c r="C51" s="114" t="s">
        <v>73</v>
      </c>
      <c r="D51" s="32">
        <f t="shared" si="23"/>
        <v>0</v>
      </c>
      <c r="E51" s="36"/>
      <c r="F51" s="33"/>
      <c r="G51" s="33"/>
      <c r="H51" s="34"/>
      <c r="I51" s="34"/>
      <c r="J51" s="34"/>
      <c r="K51" s="34"/>
      <c r="L51" s="34"/>
      <c r="M51" s="34"/>
      <c r="N51" s="35"/>
      <c r="O51" s="35"/>
      <c r="P51" s="36"/>
      <c r="Q51" s="76"/>
      <c r="R51" s="76"/>
      <c r="S51" s="36"/>
      <c r="T51" s="37"/>
      <c r="U51" s="76"/>
      <c r="V51" s="76"/>
      <c r="W51" s="91" t="str">
        <f t="shared" si="14"/>
        <v xml:space="preserve">   </v>
      </c>
      <c r="BB51" s="30" t="str">
        <f t="shared" si="15"/>
        <v/>
      </c>
      <c r="BC51" s="30" t="str">
        <f t="shared" si="24"/>
        <v/>
      </c>
      <c r="BD51" s="30" t="str">
        <f t="shared" si="16"/>
        <v/>
      </c>
      <c r="BE51" s="30" t="str">
        <f t="shared" si="17"/>
        <v/>
      </c>
      <c r="BF51" s="31">
        <f t="shared" si="18"/>
        <v>0</v>
      </c>
      <c r="BG51" s="31">
        <f t="shared" si="19"/>
        <v>0</v>
      </c>
      <c r="BH51" s="31">
        <f t="shared" si="20"/>
        <v>0</v>
      </c>
      <c r="BI51" s="31">
        <f t="shared" si="22"/>
        <v>0</v>
      </c>
    </row>
    <row r="52" spans="1:62" ht="14.25" customHeight="1" x14ac:dyDescent="0.15">
      <c r="A52" s="650"/>
      <c r="B52" s="595"/>
      <c r="C52" s="115" t="s">
        <v>74</v>
      </c>
      <c r="D52" s="32">
        <f t="shared" si="23"/>
        <v>0</v>
      </c>
      <c r="E52" s="94"/>
      <c r="F52" s="95"/>
      <c r="G52" s="95"/>
      <c r="H52" s="96"/>
      <c r="I52" s="96"/>
      <c r="J52" s="96"/>
      <c r="K52" s="96"/>
      <c r="L52" s="96"/>
      <c r="M52" s="96"/>
      <c r="N52" s="116"/>
      <c r="O52" s="116"/>
      <c r="P52" s="94"/>
      <c r="Q52" s="117"/>
      <c r="R52" s="117"/>
      <c r="S52" s="36"/>
      <c r="T52" s="37"/>
      <c r="U52" s="117"/>
      <c r="V52" s="117"/>
      <c r="W52" s="91" t="str">
        <f t="shared" si="14"/>
        <v xml:space="preserve">   </v>
      </c>
      <c r="BB52" s="30" t="str">
        <f t="shared" si="15"/>
        <v/>
      </c>
      <c r="BC52" s="30" t="str">
        <f t="shared" si="24"/>
        <v/>
      </c>
      <c r="BD52" s="30" t="str">
        <f t="shared" si="16"/>
        <v/>
      </c>
      <c r="BE52" s="30" t="str">
        <f t="shared" si="17"/>
        <v/>
      </c>
      <c r="BF52" s="31">
        <f t="shared" si="18"/>
        <v>0</v>
      </c>
      <c r="BG52" s="31">
        <f t="shared" si="19"/>
        <v>0</v>
      </c>
      <c r="BH52" s="31">
        <f t="shared" si="20"/>
        <v>0</v>
      </c>
      <c r="BI52" s="31">
        <f t="shared" si="22"/>
        <v>0</v>
      </c>
    </row>
    <row r="53" spans="1:62" ht="14.25" customHeight="1" x14ac:dyDescent="0.15">
      <c r="A53" s="650"/>
      <c r="B53" s="595"/>
      <c r="C53" s="115" t="s">
        <v>75</v>
      </c>
      <c r="D53" s="32">
        <f t="shared" si="23"/>
        <v>0</v>
      </c>
      <c r="E53" s="94"/>
      <c r="F53" s="95"/>
      <c r="G53" s="95"/>
      <c r="H53" s="96"/>
      <c r="I53" s="96"/>
      <c r="J53" s="96"/>
      <c r="K53" s="96"/>
      <c r="L53" s="96"/>
      <c r="M53" s="96"/>
      <c r="N53" s="116"/>
      <c r="O53" s="116"/>
      <c r="P53" s="94"/>
      <c r="Q53" s="117"/>
      <c r="R53" s="117"/>
      <c r="S53" s="94"/>
      <c r="T53" s="97"/>
      <c r="U53" s="117"/>
      <c r="V53" s="117"/>
      <c r="W53" s="91" t="str">
        <f t="shared" si="14"/>
        <v xml:space="preserve">   </v>
      </c>
      <c r="BB53" s="30" t="str">
        <f t="shared" si="15"/>
        <v/>
      </c>
      <c r="BC53" s="30" t="str">
        <f t="shared" si="24"/>
        <v/>
      </c>
      <c r="BD53" s="30" t="str">
        <f t="shared" si="16"/>
        <v/>
      </c>
      <c r="BE53" s="30" t="str">
        <f t="shared" si="17"/>
        <v/>
      </c>
      <c r="BF53" s="31">
        <f t="shared" si="18"/>
        <v>0</v>
      </c>
      <c r="BG53" s="31">
        <f t="shared" si="19"/>
        <v>0</v>
      </c>
      <c r="BH53" s="31">
        <f t="shared" si="20"/>
        <v>0</v>
      </c>
      <c r="BI53" s="31">
        <f t="shared" si="22"/>
        <v>0</v>
      </c>
    </row>
    <row r="54" spans="1:62" ht="15.75" customHeight="1" x14ac:dyDescent="0.15">
      <c r="A54" s="593"/>
      <c r="B54" s="651"/>
      <c r="C54" s="118" t="s">
        <v>4</v>
      </c>
      <c r="D54" s="98">
        <f t="shared" si="23"/>
        <v>0</v>
      </c>
      <c r="E54" s="99">
        <f>+SUM(E48:E53)</f>
        <v>0</v>
      </c>
      <c r="F54" s="100">
        <f t="shared" ref="F54:R54" si="25">+SUM(F48:F53)</f>
        <v>0</v>
      </c>
      <c r="G54" s="100">
        <f t="shared" si="25"/>
        <v>0</v>
      </c>
      <c r="H54" s="101">
        <f t="shared" si="25"/>
        <v>0</v>
      </c>
      <c r="I54" s="101">
        <f t="shared" si="25"/>
        <v>0</v>
      </c>
      <c r="J54" s="101">
        <f t="shared" si="25"/>
        <v>0</v>
      </c>
      <c r="K54" s="101">
        <f t="shared" si="25"/>
        <v>0</v>
      </c>
      <c r="L54" s="101">
        <f t="shared" si="25"/>
        <v>0</v>
      </c>
      <c r="M54" s="101">
        <f t="shared" si="25"/>
        <v>0</v>
      </c>
      <c r="N54" s="101">
        <f t="shared" si="25"/>
        <v>0</v>
      </c>
      <c r="O54" s="119">
        <f t="shared" si="25"/>
        <v>0</v>
      </c>
      <c r="P54" s="99">
        <f t="shared" si="25"/>
        <v>0</v>
      </c>
      <c r="Q54" s="102">
        <f t="shared" si="25"/>
        <v>0</v>
      </c>
      <c r="R54" s="84">
        <f t="shared" si="25"/>
        <v>0</v>
      </c>
      <c r="S54" s="99">
        <f>+SUM(S48:S53)</f>
        <v>0</v>
      </c>
      <c r="T54" s="102">
        <f>+SUM(T48:T53)</f>
        <v>0</v>
      </c>
      <c r="U54" s="84">
        <f>+SUM(U48:U53)</f>
        <v>0</v>
      </c>
      <c r="V54" s="84">
        <f>+SUM(V48:V53)</f>
        <v>0</v>
      </c>
      <c r="W54" s="91" t="str">
        <f t="shared" si="14"/>
        <v xml:space="preserve">   </v>
      </c>
      <c r="BB54" s="30" t="str">
        <f t="shared" si="15"/>
        <v/>
      </c>
      <c r="BC54" s="30" t="str">
        <f t="shared" si="24"/>
        <v/>
      </c>
      <c r="BD54" s="30" t="str">
        <f t="shared" si="16"/>
        <v/>
      </c>
      <c r="BE54" s="30" t="str">
        <f t="shared" si="17"/>
        <v/>
      </c>
      <c r="BF54" s="31">
        <f t="shared" si="18"/>
        <v>0</v>
      </c>
      <c r="BG54" s="31">
        <f t="shared" si="19"/>
        <v>0</v>
      </c>
      <c r="BH54" s="31">
        <f t="shared" si="20"/>
        <v>0</v>
      </c>
      <c r="BI54" s="31">
        <f t="shared" si="22"/>
        <v>0</v>
      </c>
    </row>
    <row r="55" spans="1:62" ht="40.5" customHeight="1" x14ac:dyDescent="0.2">
      <c r="A55" s="85" t="s">
        <v>76</v>
      </c>
      <c r="B55" s="120"/>
      <c r="C55" s="120"/>
      <c r="D55" s="121"/>
      <c r="E55" s="122"/>
      <c r="F55" s="122"/>
      <c r="BB55" s="9"/>
      <c r="BC55" s="9"/>
      <c r="BD55" s="9"/>
      <c r="BE55" s="9"/>
      <c r="BF55" s="9"/>
      <c r="BG55" s="15"/>
      <c r="BH55" s="15"/>
    </row>
    <row r="56" spans="1:62" ht="58.5" customHeight="1" x14ac:dyDescent="0.15">
      <c r="A56" s="637" t="s">
        <v>77</v>
      </c>
      <c r="B56" s="638"/>
      <c r="C56" s="639"/>
      <c r="D56" s="123" t="s">
        <v>78</v>
      </c>
      <c r="E56" s="124" t="s">
        <v>79</v>
      </c>
      <c r="BA56" s="9"/>
      <c r="BB56" s="9"/>
      <c r="BC56" s="9"/>
      <c r="BD56" s="9"/>
      <c r="BE56" s="9"/>
      <c r="BF56" s="15"/>
      <c r="BG56" s="15"/>
      <c r="BH56" s="2"/>
      <c r="BJ56" s="4"/>
    </row>
    <row r="57" spans="1:62" ht="15.75" customHeight="1" x14ac:dyDescent="0.15">
      <c r="A57" s="542" t="s">
        <v>80</v>
      </c>
      <c r="B57" s="543"/>
      <c r="C57" s="544"/>
      <c r="D57" s="125"/>
      <c r="E57" s="125"/>
      <c r="F57" s="126" t="str">
        <f>+BA57&amp;BB57</f>
        <v/>
      </c>
      <c r="BA57" s="30" t="str">
        <f t="shared" ref="BA57:BA67" si="26">IF($D57&lt;$E57," Las IC a Gestantes NO puede ser mayor que Total IC","")</f>
        <v/>
      </c>
      <c r="BB57" s="64"/>
      <c r="BC57" s="15"/>
      <c r="BD57" s="89"/>
      <c r="BE57" s="89"/>
      <c r="BF57" s="31">
        <f t="shared" ref="BF57:BF67" si="27">IF($D57&lt;$E57,1,0)</f>
        <v>0</v>
      </c>
      <c r="BG57" s="15"/>
      <c r="BH57" s="2"/>
      <c r="BJ57" s="4"/>
    </row>
    <row r="58" spans="1:62" ht="15.75" customHeight="1" x14ac:dyDescent="0.15">
      <c r="A58" s="652" t="s">
        <v>81</v>
      </c>
      <c r="B58" s="535" t="s">
        <v>82</v>
      </c>
      <c r="C58" s="536"/>
      <c r="D58" s="127"/>
      <c r="E58" s="127"/>
      <c r="F58" s="126" t="str">
        <f t="shared" ref="F58:F67" si="28">+BA58&amp;BB58</f>
        <v/>
      </c>
      <c r="BA58" s="30" t="str">
        <f t="shared" si="26"/>
        <v/>
      </c>
      <c r="BB58" s="64"/>
      <c r="BC58" s="15"/>
      <c r="BD58" s="89"/>
      <c r="BE58" s="89"/>
      <c r="BF58" s="31">
        <f t="shared" si="27"/>
        <v>0</v>
      </c>
      <c r="BG58" s="15"/>
      <c r="BH58" s="2"/>
      <c r="BJ58" s="4"/>
    </row>
    <row r="59" spans="1:62" ht="15.75" customHeight="1" x14ac:dyDescent="0.15">
      <c r="A59" s="653"/>
      <c r="B59" s="535" t="s">
        <v>83</v>
      </c>
      <c r="C59" s="536"/>
      <c r="D59" s="127"/>
      <c r="E59" s="127"/>
      <c r="F59" s="126" t="str">
        <f t="shared" si="28"/>
        <v/>
      </c>
      <c r="BA59" s="30" t="str">
        <f t="shared" si="26"/>
        <v/>
      </c>
      <c r="BB59" s="9"/>
      <c r="BC59" s="9"/>
      <c r="BD59" s="9"/>
      <c r="BE59" s="9"/>
      <c r="BF59" s="31">
        <f t="shared" si="27"/>
        <v>0</v>
      </c>
      <c r="BG59" s="15"/>
      <c r="BH59" s="2"/>
      <c r="BJ59" s="4"/>
    </row>
    <row r="60" spans="1:62" ht="15.75" customHeight="1" x14ac:dyDescent="0.15">
      <c r="A60" s="534" t="s">
        <v>84</v>
      </c>
      <c r="B60" s="535"/>
      <c r="C60" s="536"/>
      <c r="D60" s="128"/>
      <c r="E60" s="128"/>
      <c r="F60" s="126" t="str">
        <f t="shared" si="28"/>
        <v/>
      </c>
      <c r="BA60" s="30" t="str">
        <f t="shared" si="26"/>
        <v/>
      </c>
      <c r="BB60" s="9"/>
      <c r="BC60" s="9"/>
      <c r="BD60" s="9"/>
      <c r="BE60" s="9"/>
      <c r="BF60" s="31">
        <f t="shared" si="27"/>
        <v>0</v>
      </c>
      <c r="BG60" s="9"/>
      <c r="BH60" s="2"/>
      <c r="BJ60" s="4"/>
    </row>
    <row r="61" spans="1:62" ht="15.75" customHeight="1" x14ac:dyDescent="0.15">
      <c r="A61" s="534" t="s">
        <v>85</v>
      </c>
      <c r="B61" s="535"/>
      <c r="C61" s="536"/>
      <c r="D61" s="128"/>
      <c r="E61" s="128"/>
      <c r="F61" s="126" t="str">
        <f t="shared" si="28"/>
        <v/>
      </c>
      <c r="BA61" s="30" t="str">
        <f t="shared" si="26"/>
        <v/>
      </c>
      <c r="BB61" s="9"/>
      <c r="BC61" s="9"/>
      <c r="BD61" s="9"/>
      <c r="BE61" s="9"/>
      <c r="BF61" s="31">
        <f t="shared" si="27"/>
        <v>0</v>
      </c>
      <c r="BG61" s="15"/>
      <c r="BH61" s="2"/>
      <c r="BJ61" s="4"/>
    </row>
    <row r="62" spans="1:62" ht="15.75" customHeight="1" x14ac:dyDescent="0.15">
      <c r="A62" s="534" t="s">
        <v>86</v>
      </c>
      <c r="B62" s="535"/>
      <c r="C62" s="536"/>
      <c r="D62" s="128"/>
      <c r="E62" s="128"/>
      <c r="F62" s="126" t="str">
        <f t="shared" si="28"/>
        <v/>
      </c>
      <c r="BA62" s="30" t="str">
        <f t="shared" si="26"/>
        <v/>
      </c>
      <c r="BB62" s="9"/>
      <c r="BC62" s="9"/>
      <c r="BD62" s="9"/>
      <c r="BE62" s="9"/>
      <c r="BF62" s="31">
        <f t="shared" si="27"/>
        <v>0</v>
      </c>
      <c r="BG62" s="15"/>
      <c r="BH62" s="2"/>
      <c r="BJ62" s="4"/>
    </row>
    <row r="63" spans="1:62" ht="17.25" customHeight="1" x14ac:dyDescent="0.15">
      <c r="A63" s="646" t="s">
        <v>87</v>
      </c>
      <c r="B63" s="647"/>
      <c r="C63" s="648"/>
      <c r="D63" s="129"/>
      <c r="E63" s="129"/>
      <c r="F63" s="126" t="str">
        <f t="shared" si="28"/>
        <v/>
      </c>
      <c r="BA63" s="30" t="str">
        <f t="shared" si="26"/>
        <v/>
      </c>
      <c r="BF63" s="31">
        <f t="shared" si="27"/>
        <v>0</v>
      </c>
      <c r="BH63" s="2"/>
      <c r="BJ63" s="4"/>
    </row>
    <row r="64" spans="1:62" ht="15.75" customHeight="1" x14ac:dyDescent="0.15">
      <c r="A64" s="534" t="s">
        <v>88</v>
      </c>
      <c r="B64" s="535"/>
      <c r="C64" s="536"/>
      <c r="D64" s="128"/>
      <c r="E64" s="128"/>
      <c r="F64" s="126" t="str">
        <f t="shared" si="28"/>
        <v/>
      </c>
      <c r="BA64" s="30" t="str">
        <f t="shared" si="26"/>
        <v/>
      </c>
      <c r="BF64" s="31">
        <f t="shared" si="27"/>
        <v>0</v>
      </c>
      <c r="BH64" s="2"/>
      <c r="BJ64" s="4"/>
    </row>
    <row r="65" spans="1:64" ht="15.75" customHeight="1" x14ac:dyDescent="0.15">
      <c r="A65" s="531" t="s">
        <v>89</v>
      </c>
      <c r="B65" s="532"/>
      <c r="C65" s="533"/>
      <c r="D65" s="129"/>
      <c r="E65" s="129"/>
      <c r="F65" s="126" t="str">
        <f t="shared" si="28"/>
        <v/>
      </c>
      <c r="BA65" s="30" t="str">
        <f t="shared" si="26"/>
        <v/>
      </c>
      <c r="BF65" s="31">
        <f t="shared" si="27"/>
        <v>0</v>
      </c>
      <c r="BH65" s="2"/>
      <c r="BJ65" s="4"/>
    </row>
    <row r="66" spans="1:64" ht="15.75" customHeight="1" x14ac:dyDescent="0.15">
      <c r="A66" s="531" t="s">
        <v>90</v>
      </c>
      <c r="B66" s="532"/>
      <c r="C66" s="533"/>
      <c r="D66" s="129"/>
      <c r="E66" s="129"/>
      <c r="F66" s="126" t="str">
        <f t="shared" si="28"/>
        <v/>
      </c>
      <c r="BA66" s="30" t="str">
        <f t="shared" si="26"/>
        <v/>
      </c>
      <c r="BF66" s="31">
        <f t="shared" si="27"/>
        <v>0</v>
      </c>
      <c r="BH66" s="2"/>
      <c r="BJ66" s="4"/>
    </row>
    <row r="67" spans="1:64" ht="15.75" customHeight="1" x14ac:dyDescent="0.15">
      <c r="A67" s="628" t="s">
        <v>91</v>
      </c>
      <c r="B67" s="629"/>
      <c r="C67" s="630"/>
      <c r="D67" s="130"/>
      <c r="E67" s="130"/>
      <c r="F67" s="126" t="str">
        <f t="shared" si="28"/>
        <v/>
      </c>
      <c r="BA67" s="30" t="str">
        <f t="shared" si="26"/>
        <v/>
      </c>
      <c r="BF67" s="31">
        <f t="shared" si="27"/>
        <v>0</v>
      </c>
      <c r="BH67" s="2"/>
      <c r="BJ67" s="4"/>
    </row>
    <row r="68" spans="1:64" ht="40.5" customHeight="1" x14ac:dyDescent="0.2">
      <c r="A68" s="131" t="s">
        <v>92</v>
      </c>
      <c r="B68" s="132"/>
      <c r="C68" s="133"/>
      <c r="D68" s="132"/>
      <c r="E68" s="134"/>
      <c r="F68" s="134"/>
      <c r="G68" s="135"/>
    </row>
    <row r="69" spans="1:64" ht="15.75" customHeight="1" x14ac:dyDescent="0.15">
      <c r="A69" s="631" t="s">
        <v>93</v>
      </c>
      <c r="B69" s="632"/>
      <c r="C69" s="633"/>
      <c r="D69" s="637" t="s">
        <v>94</v>
      </c>
      <c r="E69" s="638"/>
      <c r="F69" s="639"/>
      <c r="BA69" s="51"/>
      <c r="BH69" s="2"/>
      <c r="BJ69" s="4"/>
    </row>
    <row r="70" spans="1:64" ht="15.75" customHeight="1" x14ac:dyDescent="0.15">
      <c r="A70" s="634"/>
      <c r="B70" s="635"/>
      <c r="C70" s="636"/>
      <c r="D70" s="136" t="s">
        <v>4</v>
      </c>
      <c r="E70" s="137" t="s">
        <v>21</v>
      </c>
      <c r="F70" s="138" t="s">
        <v>22</v>
      </c>
      <c r="BA70" s="51"/>
      <c r="BH70" s="2"/>
      <c r="BJ70" s="4"/>
    </row>
    <row r="71" spans="1:64" ht="15.75" customHeight="1" x14ac:dyDescent="0.15">
      <c r="A71" s="640" t="s">
        <v>95</v>
      </c>
      <c r="B71" s="642" t="s">
        <v>96</v>
      </c>
      <c r="C71" s="643"/>
      <c r="D71" s="139">
        <f>+SUM(E71:F71)</f>
        <v>0</v>
      </c>
      <c r="E71" s="71"/>
      <c r="F71" s="140"/>
      <c r="G71" s="126"/>
      <c r="BA71" s="141"/>
      <c r="BB71" s="141"/>
      <c r="BC71" s="15"/>
      <c r="BD71" s="64"/>
      <c r="BE71" s="64"/>
      <c r="BF71" s="64"/>
      <c r="BG71" s="15"/>
      <c r="BH71" s="2"/>
      <c r="BJ71" s="4"/>
    </row>
    <row r="72" spans="1:64" ht="15.75" customHeight="1" x14ac:dyDescent="0.15">
      <c r="A72" s="641"/>
      <c r="B72" s="644" t="s">
        <v>97</v>
      </c>
      <c r="C72" s="645"/>
      <c r="D72" s="40">
        <f>+SUM(E72:F72)</f>
        <v>0</v>
      </c>
      <c r="E72" s="44"/>
      <c r="F72" s="45"/>
      <c r="G72" s="126"/>
      <c r="BA72" s="9"/>
      <c r="BB72" s="9"/>
      <c r="BC72" s="9"/>
      <c r="BD72" s="9"/>
      <c r="BE72" s="9"/>
      <c r="BF72" s="15"/>
      <c r="BG72" s="15"/>
      <c r="BH72" s="2"/>
      <c r="BJ72" s="4"/>
    </row>
    <row r="73" spans="1:64" ht="21" customHeight="1" x14ac:dyDescent="0.2">
      <c r="A73" s="48" t="s">
        <v>98</v>
      </c>
      <c r="B73" s="142"/>
      <c r="C73" s="142"/>
      <c r="D73" s="142"/>
      <c r="E73" s="143"/>
      <c r="F73" s="143"/>
      <c r="G73" s="143"/>
      <c r="BB73" s="9"/>
      <c r="BC73" s="9"/>
      <c r="BD73" s="9"/>
      <c r="BE73" s="9"/>
      <c r="BF73" s="9"/>
      <c r="BG73" s="9"/>
      <c r="BH73" s="9"/>
    </row>
    <row r="74" spans="1:64"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BA74" s="9"/>
      <c r="BB74" s="9"/>
      <c r="BC74" s="9"/>
      <c r="BD74" s="9"/>
      <c r="BE74" s="9"/>
      <c r="BF74" s="15"/>
      <c r="BG74" s="15"/>
      <c r="BH74" s="2"/>
      <c r="BJ74" s="4"/>
      <c r="BK74" s="6"/>
      <c r="BL74" s="4"/>
    </row>
    <row r="75" spans="1:64"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20" t="s">
        <v>62</v>
      </c>
      <c r="S75" s="611"/>
      <c r="BA75" s="9"/>
      <c r="BB75" s="9"/>
      <c r="BC75" s="9"/>
      <c r="BD75" s="9"/>
      <c r="BE75" s="9"/>
      <c r="BF75" s="15"/>
      <c r="BG75" s="15"/>
      <c r="BH75" s="2"/>
      <c r="BJ75" s="4"/>
      <c r="BK75" s="6"/>
      <c r="BL75" s="4"/>
    </row>
    <row r="76" spans="1:64" ht="15.75" customHeight="1" x14ac:dyDescent="0.15">
      <c r="A76" s="626" t="s">
        <v>104</v>
      </c>
      <c r="B76" s="627"/>
      <c r="C76" s="627"/>
      <c r="D76" s="21">
        <f>+SUM(E76:M76)</f>
        <v>68</v>
      </c>
      <c r="E76" s="25">
        <v>8</v>
      </c>
      <c r="F76" s="23">
        <v>1</v>
      </c>
      <c r="G76" s="23">
        <v>2</v>
      </c>
      <c r="H76" s="23"/>
      <c r="I76" s="23">
        <v>5</v>
      </c>
      <c r="J76" s="23">
        <v>4</v>
      </c>
      <c r="K76" s="23">
        <v>20</v>
      </c>
      <c r="L76" s="23">
        <v>12</v>
      </c>
      <c r="M76" s="26">
        <v>16</v>
      </c>
      <c r="N76" s="28">
        <v>68</v>
      </c>
      <c r="O76" s="28"/>
      <c r="P76" s="144"/>
      <c r="Q76" s="25">
        <v>11</v>
      </c>
      <c r="R76" s="26">
        <v>9</v>
      </c>
      <c r="S76" s="69"/>
      <c r="T76" s="91" t="str">
        <f>+BA76&amp;" "&amp;BB76 &amp;" "&amp;BC76&amp;" "&amp;BD76</f>
        <v xml:space="preserve">   </v>
      </c>
      <c r="BA76" s="62" t="str">
        <f t="shared" ref="BA76:BA105" si="29">IF($D76=0,"",IF($N76="",IF($D76="",""," No olvide escribir la columna Beneficiarios."),""))</f>
        <v/>
      </c>
      <c r="BB76" s="62" t="str">
        <f t="shared" ref="BB76:BB105" si="30">IF($D76&lt;$N76," El número de Beneficiarios NO puede ser mayor que el Total.","")</f>
        <v/>
      </c>
      <c r="BC76" s="30" t="str">
        <f t="shared" ref="BC76:BC105" si="31">IF($K76&lt;$O76," Las actividades de 60 años NO puede ser mayor que el de 20-64 años.","")</f>
        <v/>
      </c>
      <c r="BD76" s="30" t="str">
        <f>IF($D76&lt;$S76," Las actividades de usuarios en situacion de discapacidad NO puede ser mayoral total.","")</f>
        <v/>
      </c>
      <c r="BE76" s="53">
        <f t="shared" ref="BE76:BE105" si="32">IF($K76&lt;$O76,1,0)</f>
        <v>0</v>
      </c>
      <c r="BF76" s="53">
        <f t="shared" ref="BF76:BF105" si="33">IF($D76&lt;$N76,1,0)</f>
        <v>0</v>
      </c>
      <c r="BG76" s="53">
        <f t="shared" ref="BG76:BG105" si="34">IF($D76=0,"",IF($N76="",IF($D76="","",1),0))</f>
        <v>0</v>
      </c>
      <c r="BH76" s="53">
        <f>IF($D76&lt;$S76,1,0)</f>
        <v>0</v>
      </c>
      <c r="BJ76" s="4"/>
      <c r="BK76" s="6"/>
      <c r="BL76" s="4"/>
    </row>
    <row r="77" spans="1:64" ht="15.75" customHeight="1" x14ac:dyDescent="0.15">
      <c r="A77" s="622" t="s">
        <v>105</v>
      </c>
      <c r="B77" s="622"/>
      <c r="C77" s="622"/>
      <c r="D77" s="32">
        <f>+SUM(E77:M77)</f>
        <v>11</v>
      </c>
      <c r="E77" s="36">
        <v>1</v>
      </c>
      <c r="F77" s="34"/>
      <c r="G77" s="34"/>
      <c r="H77" s="34">
        <v>1</v>
      </c>
      <c r="I77" s="34">
        <v>2</v>
      </c>
      <c r="J77" s="34">
        <v>1</v>
      </c>
      <c r="K77" s="34">
        <v>6</v>
      </c>
      <c r="L77" s="34"/>
      <c r="M77" s="37"/>
      <c r="N77" s="39">
        <v>11</v>
      </c>
      <c r="O77" s="39"/>
      <c r="P77" s="145"/>
      <c r="Q77" s="36">
        <v>2</v>
      </c>
      <c r="R77" s="37">
        <v>3</v>
      </c>
      <c r="S77" s="76"/>
      <c r="T77" s="91" t="str">
        <f t="shared" ref="T77:T105" si="35">+BA77&amp;" "&amp;BB77 &amp;" "&amp;BC77&amp;" "&amp;BD77</f>
        <v xml:space="preserve">   </v>
      </c>
      <c r="BA77" s="62" t="str">
        <f t="shared" si="29"/>
        <v/>
      </c>
      <c r="BB77" s="62" t="str">
        <f t="shared" si="30"/>
        <v/>
      </c>
      <c r="BC77" s="30" t="str">
        <f t="shared" si="31"/>
        <v/>
      </c>
      <c r="BD77" s="30" t="str">
        <f t="shared" ref="BD77:BD105" si="36">IF($D77&lt;$S77," Las actividades de usuarios en situacion de discapacidad NO puede ser mayoral total.","")</f>
        <v/>
      </c>
      <c r="BE77" s="53">
        <f t="shared" si="32"/>
        <v>0</v>
      </c>
      <c r="BF77" s="53">
        <f t="shared" si="33"/>
        <v>0</v>
      </c>
      <c r="BG77" s="53">
        <f t="shared" si="34"/>
        <v>0</v>
      </c>
      <c r="BH77" s="53">
        <f t="shared" ref="BH77:BH105" si="37">IF($D77&lt;$S77,1,0)</f>
        <v>0</v>
      </c>
      <c r="BJ77" s="4"/>
      <c r="BK77" s="6"/>
      <c r="BL77" s="4"/>
    </row>
    <row r="78" spans="1:64" ht="20.25" customHeight="1" x14ac:dyDescent="0.15">
      <c r="A78" s="534" t="s">
        <v>106</v>
      </c>
      <c r="B78" s="535"/>
      <c r="C78" s="536"/>
      <c r="D78" s="32">
        <f>+SUM(E78:M78)</f>
        <v>196</v>
      </c>
      <c r="E78" s="36">
        <v>43</v>
      </c>
      <c r="F78" s="72">
        <v>7</v>
      </c>
      <c r="G78" s="72">
        <v>6</v>
      </c>
      <c r="H78" s="72">
        <v>4</v>
      </c>
      <c r="I78" s="72">
        <v>15</v>
      </c>
      <c r="J78" s="72">
        <v>7</v>
      </c>
      <c r="K78" s="72">
        <v>103</v>
      </c>
      <c r="L78" s="72">
        <v>11</v>
      </c>
      <c r="M78" s="140"/>
      <c r="N78" s="74">
        <v>196</v>
      </c>
      <c r="O78" s="74"/>
      <c r="P78" s="146"/>
      <c r="Q78" s="36">
        <v>40</v>
      </c>
      <c r="R78" s="37">
        <v>20</v>
      </c>
      <c r="S78" s="75"/>
      <c r="T78" s="91" t="str">
        <f t="shared" si="35"/>
        <v xml:space="preserve">   </v>
      </c>
      <c r="BA78" s="62" t="str">
        <f t="shared" si="29"/>
        <v/>
      </c>
      <c r="BB78" s="62" t="str">
        <f t="shared" si="30"/>
        <v/>
      </c>
      <c r="BC78" s="30" t="str">
        <f t="shared" si="31"/>
        <v/>
      </c>
      <c r="BD78" s="30" t="str">
        <f t="shared" si="36"/>
        <v/>
      </c>
      <c r="BE78" s="53">
        <f t="shared" si="32"/>
        <v>0</v>
      </c>
      <c r="BF78" s="53">
        <f t="shared" si="33"/>
        <v>0</v>
      </c>
      <c r="BG78" s="53">
        <f t="shared" si="34"/>
        <v>0</v>
      </c>
      <c r="BH78" s="53">
        <f t="shared" si="37"/>
        <v>0</v>
      </c>
      <c r="BJ78" s="4"/>
      <c r="BK78" s="6"/>
      <c r="BL78" s="4"/>
    </row>
    <row r="79" spans="1:64" ht="15" customHeight="1" x14ac:dyDescent="0.15">
      <c r="A79" s="622" t="s">
        <v>107</v>
      </c>
      <c r="B79" s="622"/>
      <c r="C79" s="622"/>
      <c r="D79" s="32">
        <f>+SUM(E79:M79)</f>
        <v>0</v>
      </c>
      <c r="E79" s="36"/>
      <c r="F79" s="34"/>
      <c r="G79" s="34"/>
      <c r="H79" s="34"/>
      <c r="I79" s="34"/>
      <c r="J79" s="34"/>
      <c r="K79" s="34"/>
      <c r="L79" s="34"/>
      <c r="M79" s="37"/>
      <c r="N79" s="39"/>
      <c r="O79" s="39"/>
      <c r="P79" s="145"/>
      <c r="Q79" s="36"/>
      <c r="R79" s="37"/>
      <c r="S79" s="76"/>
      <c r="T79" s="91" t="str">
        <f t="shared" si="35"/>
        <v xml:space="preserve">   </v>
      </c>
      <c r="BA79" s="62" t="str">
        <f t="shared" si="29"/>
        <v/>
      </c>
      <c r="BB79" s="62" t="str">
        <f t="shared" si="30"/>
        <v/>
      </c>
      <c r="BC79" s="30" t="str">
        <f t="shared" si="31"/>
        <v/>
      </c>
      <c r="BD79" s="30" t="str">
        <f t="shared" si="36"/>
        <v/>
      </c>
      <c r="BE79" s="53">
        <f t="shared" si="32"/>
        <v>0</v>
      </c>
      <c r="BF79" s="53">
        <f t="shared" si="33"/>
        <v>0</v>
      </c>
      <c r="BG79" s="53" t="str">
        <f t="shared" si="34"/>
        <v/>
      </c>
      <c r="BH79" s="53">
        <f t="shared" si="37"/>
        <v>0</v>
      </c>
      <c r="BJ79" s="4"/>
      <c r="BK79" s="6"/>
      <c r="BL79" s="4"/>
    </row>
    <row r="80" spans="1:64" ht="15.75" customHeight="1" x14ac:dyDescent="0.15">
      <c r="A80" s="622" t="s">
        <v>108</v>
      </c>
      <c r="B80" s="622"/>
      <c r="C80" s="622"/>
      <c r="D80" s="32">
        <f t="shared" ref="D80:D85" si="38">+SUM(H80:M80)</f>
        <v>234</v>
      </c>
      <c r="E80" s="54"/>
      <c r="F80" s="56"/>
      <c r="G80" s="56"/>
      <c r="H80" s="34"/>
      <c r="I80" s="34">
        <v>3</v>
      </c>
      <c r="J80" s="34">
        <v>9</v>
      </c>
      <c r="K80" s="34">
        <v>187</v>
      </c>
      <c r="L80" s="34">
        <v>27</v>
      </c>
      <c r="M80" s="37">
        <v>8</v>
      </c>
      <c r="N80" s="39">
        <v>234</v>
      </c>
      <c r="O80" s="39"/>
      <c r="P80" s="145"/>
      <c r="Q80" s="36">
        <v>7</v>
      </c>
      <c r="R80" s="37">
        <v>5</v>
      </c>
      <c r="S80" s="76"/>
      <c r="T80" s="91" t="str">
        <f t="shared" si="35"/>
        <v xml:space="preserve">   </v>
      </c>
      <c r="BA80" s="62" t="str">
        <f t="shared" si="29"/>
        <v/>
      </c>
      <c r="BB80" s="62" t="str">
        <f t="shared" si="30"/>
        <v/>
      </c>
      <c r="BC80" s="30" t="str">
        <f t="shared" si="31"/>
        <v/>
      </c>
      <c r="BD80" s="30" t="str">
        <f t="shared" si="36"/>
        <v/>
      </c>
      <c r="BE80" s="53">
        <f t="shared" si="32"/>
        <v>0</v>
      </c>
      <c r="BF80" s="53">
        <f t="shared" si="33"/>
        <v>0</v>
      </c>
      <c r="BG80" s="53">
        <f t="shared" si="34"/>
        <v>0</v>
      </c>
      <c r="BH80" s="53">
        <f t="shared" si="37"/>
        <v>0</v>
      </c>
      <c r="BJ80" s="4"/>
      <c r="BK80" s="6"/>
      <c r="BL80" s="4"/>
    </row>
    <row r="81" spans="1:64" ht="15.75" customHeight="1" x14ac:dyDescent="0.15">
      <c r="A81" s="567" t="s">
        <v>109</v>
      </c>
      <c r="B81" s="567"/>
      <c r="C81" s="567"/>
      <c r="D81" s="32">
        <f t="shared" si="38"/>
        <v>25</v>
      </c>
      <c r="E81" s="54"/>
      <c r="F81" s="56"/>
      <c r="G81" s="56"/>
      <c r="H81" s="34"/>
      <c r="I81" s="34">
        <v>8</v>
      </c>
      <c r="J81" s="34">
        <v>1</v>
      </c>
      <c r="K81" s="34">
        <v>5</v>
      </c>
      <c r="L81" s="34"/>
      <c r="M81" s="37">
        <v>11</v>
      </c>
      <c r="N81" s="39">
        <v>25</v>
      </c>
      <c r="O81" s="39"/>
      <c r="P81" s="145"/>
      <c r="Q81" s="36">
        <v>8</v>
      </c>
      <c r="R81" s="37"/>
      <c r="S81" s="76"/>
      <c r="T81" s="91" t="str">
        <f t="shared" si="35"/>
        <v xml:space="preserve">   </v>
      </c>
      <c r="BA81" s="62" t="str">
        <f t="shared" si="29"/>
        <v/>
      </c>
      <c r="BB81" s="62" t="str">
        <f t="shared" si="30"/>
        <v/>
      </c>
      <c r="BC81" s="30" t="str">
        <f t="shared" si="31"/>
        <v/>
      </c>
      <c r="BD81" s="30" t="str">
        <f t="shared" si="36"/>
        <v/>
      </c>
      <c r="BE81" s="53">
        <f t="shared" si="32"/>
        <v>0</v>
      </c>
      <c r="BF81" s="53">
        <f t="shared" si="33"/>
        <v>0</v>
      </c>
      <c r="BG81" s="53">
        <f t="shared" si="34"/>
        <v>0</v>
      </c>
      <c r="BH81" s="53">
        <f t="shared" si="37"/>
        <v>0</v>
      </c>
      <c r="BJ81" s="4"/>
      <c r="BK81" s="6"/>
      <c r="BL81" s="4"/>
    </row>
    <row r="82" spans="1:64" ht="15.75" customHeight="1" x14ac:dyDescent="0.15">
      <c r="A82" s="567" t="s">
        <v>110</v>
      </c>
      <c r="B82" s="567"/>
      <c r="C82" s="567"/>
      <c r="D82" s="32">
        <f t="shared" si="38"/>
        <v>7</v>
      </c>
      <c r="E82" s="54"/>
      <c r="F82" s="56"/>
      <c r="G82" s="56"/>
      <c r="H82" s="34"/>
      <c r="I82" s="34"/>
      <c r="J82" s="34"/>
      <c r="K82" s="34">
        <v>3</v>
      </c>
      <c r="L82" s="34"/>
      <c r="M82" s="37">
        <v>4</v>
      </c>
      <c r="N82" s="39">
        <v>7</v>
      </c>
      <c r="O82" s="39"/>
      <c r="P82" s="145"/>
      <c r="Q82" s="36"/>
      <c r="R82" s="37"/>
      <c r="S82" s="76"/>
      <c r="T82" s="91" t="str">
        <f t="shared" si="35"/>
        <v xml:space="preserve">   </v>
      </c>
      <c r="BA82" s="62" t="str">
        <f t="shared" si="29"/>
        <v/>
      </c>
      <c r="BB82" s="62" t="str">
        <f t="shared" si="30"/>
        <v/>
      </c>
      <c r="BC82" s="30" t="str">
        <f t="shared" si="31"/>
        <v/>
      </c>
      <c r="BD82" s="30" t="str">
        <f t="shared" si="36"/>
        <v/>
      </c>
      <c r="BE82" s="53">
        <f t="shared" si="32"/>
        <v>0</v>
      </c>
      <c r="BF82" s="53">
        <f t="shared" si="33"/>
        <v>0</v>
      </c>
      <c r="BG82" s="53">
        <f t="shared" si="34"/>
        <v>0</v>
      </c>
      <c r="BH82" s="53">
        <f t="shared" si="37"/>
        <v>0</v>
      </c>
      <c r="BJ82" s="4"/>
      <c r="BK82" s="6"/>
      <c r="BL82" s="4"/>
    </row>
    <row r="83" spans="1:64" ht="15.75" customHeight="1" x14ac:dyDescent="0.15">
      <c r="A83" s="567" t="s">
        <v>111</v>
      </c>
      <c r="B83" s="567"/>
      <c r="C83" s="567"/>
      <c r="D83" s="32">
        <f t="shared" si="38"/>
        <v>3</v>
      </c>
      <c r="E83" s="54"/>
      <c r="F83" s="56"/>
      <c r="G83" s="56"/>
      <c r="H83" s="34"/>
      <c r="I83" s="34"/>
      <c r="J83" s="34"/>
      <c r="K83" s="34">
        <v>3</v>
      </c>
      <c r="L83" s="34"/>
      <c r="M83" s="37"/>
      <c r="N83" s="39">
        <v>3</v>
      </c>
      <c r="O83" s="39"/>
      <c r="P83" s="145"/>
      <c r="Q83" s="36"/>
      <c r="R83" s="37"/>
      <c r="S83" s="76"/>
      <c r="T83" s="91" t="str">
        <f t="shared" si="35"/>
        <v xml:space="preserve">   </v>
      </c>
      <c r="BA83" s="62" t="str">
        <f t="shared" si="29"/>
        <v/>
      </c>
      <c r="BB83" s="62" t="str">
        <f t="shared" si="30"/>
        <v/>
      </c>
      <c r="BC83" s="30" t="str">
        <f t="shared" si="31"/>
        <v/>
      </c>
      <c r="BD83" s="30" t="str">
        <f t="shared" si="36"/>
        <v/>
      </c>
      <c r="BE83" s="53">
        <f t="shared" si="32"/>
        <v>0</v>
      </c>
      <c r="BF83" s="53">
        <f t="shared" si="33"/>
        <v>0</v>
      </c>
      <c r="BG83" s="53">
        <f t="shared" si="34"/>
        <v>0</v>
      </c>
      <c r="BH83" s="53">
        <f t="shared" si="37"/>
        <v>0</v>
      </c>
      <c r="BJ83" s="4"/>
      <c r="BK83" s="6"/>
      <c r="BL83" s="4"/>
    </row>
    <row r="84" spans="1:64" ht="15" customHeight="1" x14ac:dyDescent="0.15">
      <c r="A84" s="567" t="s">
        <v>48</v>
      </c>
      <c r="B84" s="567"/>
      <c r="C84" s="567"/>
      <c r="D84" s="32">
        <f t="shared" si="38"/>
        <v>7</v>
      </c>
      <c r="E84" s="54"/>
      <c r="F84" s="56"/>
      <c r="G84" s="56"/>
      <c r="H84" s="34"/>
      <c r="I84" s="34"/>
      <c r="J84" s="34"/>
      <c r="K84" s="34">
        <v>7</v>
      </c>
      <c r="L84" s="34"/>
      <c r="M84" s="37"/>
      <c r="N84" s="39">
        <v>7</v>
      </c>
      <c r="O84" s="39"/>
      <c r="P84" s="145"/>
      <c r="Q84" s="36"/>
      <c r="R84" s="37"/>
      <c r="S84" s="76"/>
      <c r="T84" s="91" t="str">
        <f t="shared" si="35"/>
        <v xml:space="preserve">   </v>
      </c>
      <c r="BA84" s="62" t="str">
        <f t="shared" si="29"/>
        <v/>
      </c>
      <c r="BB84" s="62" t="str">
        <f t="shared" si="30"/>
        <v/>
      </c>
      <c r="BC84" s="30" t="str">
        <f t="shared" si="31"/>
        <v/>
      </c>
      <c r="BD84" s="30" t="str">
        <f t="shared" si="36"/>
        <v/>
      </c>
      <c r="BE84" s="53">
        <f t="shared" si="32"/>
        <v>0</v>
      </c>
      <c r="BF84" s="53">
        <f t="shared" si="33"/>
        <v>0</v>
      </c>
      <c r="BG84" s="53">
        <f t="shared" si="34"/>
        <v>0</v>
      </c>
      <c r="BH84" s="53">
        <f t="shared" si="37"/>
        <v>0</v>
      </c>
      <c r="BJ84" s="4"/>
      <c r="BK84" s="6"/>
      <c r="BL84" s="4"/>
    </row>
    <row r="85" spans="1:64" ht="15.75" customHeight="1" x14ac:dyDescent="0.15">
      <c r="A85" s="622" t="s">
        <v>112</v>
      </c>
      <c r="B85" s="622"/>
      <c r="C85" s="622"/>
      <c r="D85" s="32">
        <f t="shared" si="38"/>
        <v>0</v>
      </c>
      <c r="E85" s="54"/>
      <c r="F85" s="56"/>
      <c r="G85" s="56"/>
      <c r="H85" s="34"/>
      <c r="I85" s="34"/>
      <c r="J85" s="34"/>
      <c r="K85" s="34"/>
      <c r="L85" s="34"/>
      <c r="M85" s="37"/>
      <c r="N85" s="39"/>
      <c r="O85" s="39"/>
      <c r="P85" s="145"/>
      <c r="Q85" s="36"/>
      <c r="R85" s="37"/>
      <c r="S85" s="76"/>
      <c r="T85" s="91" t="str">
        <f t="shared" si="35"/>
        <v xml:space="preserve">   </v>
      </c>
      <c r="BA85" s="62" t="str">
        <f t="shared" si="29"/>
        <v/>
      </c>
      <c r="BB85" s="62" t="str">
        <f t="shared" si="30"/>
        <v/>
      </c>
      <c r="BC85" s="30" t="str">
        <f t="shared" si="31"/>
        <v/>
      </c>
      <c r="BD85" s="30" t="str">
        <f t="shared" si="36"/>
        <v/>
      </c>
      <c r="BE85" s="53">
        <f t="shared" si="32"/>
        <v>0</v>
      </c>
      <c r="BF85" s="53">
        <f t="shared" si="33"/>
        <v>0</v>
      </c>
      <c r="BG85" s="53" t="str">
        <f t="shared" si="34"/>
        <v/>
      </c>
      <c r="BH85" s="53">
        <f t="shared" si="37"/>
        <v>0</v>
      </c>
      <c r="BJ85" s="4"/>
      <c r="BK85" s="6"/>
      <c r="BL85" s="4"/>
    </row>
    <row r="86" spans="1:64" ht="15.75" customHeight="1" x14ac:dyDescent="0.15">
      <c r="A86" s="622" t="s">
        <v>113</v>
      </c>
      <c r="B86" s="622"/>
      <c r="C86" s="622"/>
      <c r="D86" s="32">
        <f>+SUM(J86:M86)</f>
        <v>0</v>
      </c>
      <c r="E86" s="54"/>
      <c r="F86" s="56"/>
      <c r="G86" s="56"/>
      <c r="H86" s="56"/>
      <c r="I86" s="56"/>
      <c r="J86" s="34"/>
      <c r="K86" s="34"/>
      <c r="L86" s="34"/>
      <c r="M86" s="37"/>
      <c r="N86" s="39"/>
      <c r="O86" s="39"/>
      <c r="P86" s="145"/>
      <c r="Q86" s="36"/>
      <c r="R86" s="37"/>
      <c r="S86" s="76"/>
      <c r="T86" s="91" t="str">
        <f t="shared" si="35"/>
        <v xml:space="preserve">   </v>
      </c>
      <c r="BA86" s="62" t="str">
        <f t="shared" si="29"/>
        <v/>
      </c>
      <c r="BB86" s="62" t="str">
        <f t="shared" si="30"/>
        <v/>
      </c>
      <c r="BC86" s="30" t="str">
        <f t="shared" si="31"/>
        <v/>
      </c>
      <c r="BD86" s="30" t="str">
        <f t="shared" si="36"/>
        <v/>
      </c>
      <c r="BE86" s="53">
        <f t="shared" si="32"/>
        <v>0</v>
      </c>
      <c r="BF86" s="53">
        <f t="shared" si="33"/>
        <v>0</v>
      </c>
      <c r="BG86" s="53" t="str">
        <f t="shared" si="34"/>
        <v/>
      </c>
      <c r="BH86" s="53">
        <f t="shared" si="37"/>
        <v>0</v>
      </c>
      <c r="BJ86" s="4"/>
      <c r="BK86" s="6"/>
      <c r="BL86" s="4"/>
    </row>
    <row r="87" spans="1:64" ht="15.75" customHeight="1" x14ac:dyDescent="0.15">
      <c r="A87" s="622" t="s">
        <v>114</v>
      </c>
      <c r="B87" s="622"/>
      <c r="C87" s="622"/>
      <c r="D87" s="32">
        <f>+SUM(G87:M87)</f>
        <v>13</v>
      </c>
      <c r="E87" s="54"/>
      <c r="F87" s="56"/>
      <c r="G87" s="34"/>
      <c r="H87" s="34"/>
      <c r="I87" s="34"/>
      <c r="J87" s="34">
        <v>1</v>
      </c>
      <c r="K87" s="34">
        <v>11</v>
      </c>
      <c r="L87" s="34">
        <v>1</v>
      </c>
      <c r="M87" s="37"/>
      <c r="N87" s="39">
        <v>13</v>
      </c>
      <c r="O87" s="39"/>
      <c r="P87" s="145"/>
      <c r="Q87" s="36">
        <v>1</v>
      </c>
      <c r="R87" s="37"/>
      <c r="S87" s="76"/>
      <c r="T87" s="91" t="str">
        <f t="shared" si="35"/>
        <v xml:space="preserve">   </v>
      </c>
      <c r="BA87" s="62" t="str">
        <f t="shared" si="29"/>
        <v/>
      </c>
      <c r="BB87" s="62" t="str">
        <f t="shared" si="30"/>
        <v/>
      </c>
      <c r="BC87" s="30" t="str">
        <f t="shared" si="31"/>
        <v/>
      </c>
      <c r="BD87" s="30" t="str">
        <f t="shared" si="36"/>
        <v/>
      </c>
      <c r="BE87" s="53">
        <f t="shared" si="32"/>
        <v>0</v>
      </c>
      <c r="BF87" s="53">
        <f t="shared" si="33"/>
        <v>0</v>
      </c>
      <c r="BG87" s="53">
        <f t="shared" si="34"/>
        <v>0</v>
      </c>
      <c r="BH87" s="53">
        <f t="shared" si="37"/>
        <v>0</v>
      </c>
      <c r="BJ87" s="4"/>
      <c r="BK87" s="6"/>
      <c r="BL87" s="4"/>
    </row>
    <row r="88" spans="1:64" ht="15.75" customHeight="1" x14ac:dyDescent="0.15">
      <c r="A88" s="622" t="s">
        <v>115</v>
      </c>
      <c r="B88" s="622"/>
      <c r="C88" s="622"/>
      <c r="D88" s="32">
        <f>+SUM(E88,I88)</f>
        <v>0</v>
      </c>
      <c r="E88" s="36"/>
      <c r="F88" s="56"/>
      <c r="G88" s="56"/>
      <c r="H88" s="56"/>
      <c r="I88" s="34"/>
      <c r="J88" s="56"/>
      <c r="K88" s="56"/>
      <c r="L88" s="56"/>
      <c r="M88" s="147"/>
      <c r="N88" s="39"/>
      <c r="O88" s="57"/>
      <c r="P88" s="145"/>
      <c r="Q88" s="36"/>
      <c r="R88" s="37"/>
      <c r="S88" s="76"/>
      <c r="T88" s="91" t="str">
        <f t="shared" si="35"/>
        <v xml:space="preserve">   </v>
      </c>
      <c r="BA88" s="62" t="str">
        <f t="shared" si="29"/>
        <v/>
      </c>
      <c r="BB88" s="62" t="str">
        <f t="shared" si="30"/>
        <v/>
      </c>
      <c r="BC88" s="30" t="str">
        <f t="shared" si="31"/>
        <v/>
      </c>
      <c r="BD88" s="30" t="str">
        <f t="shared" si="36"/>
        <v/>
      </c>
      <c r="BE88" s="53">
        <f t="shared" si="32"/>
        <v>0</v>
      </c>
      <c r="BF88" s="53">
        <f t="shared" si="33"/>
        <v>0</v>
      </c>
      <c r="BG88" s="53" t="str">
        <f t="shared" si="34"/>
        <v/>
      </c>
      <c r="BH88" s="53">
        <f t="shared" si="37"/>
        <v>0</v>
      </c>
      <c r="BJ88" s="4"/>
      <c r="BK88" s="6"/>
      <c r="BL88" s="4"/>
    </row>
    <row r="89" spans="1:64" ht="15.75" customHeight="1" x14ac:dyDescent="0.15">
      <c r="A89" s="622" t="s">
        <v>116</v>
      </c>
      <c r="B89" s="622"/>
      <c r="C89" s="622"/>
      <c r="D89" s="32">
        <f>+SUM(E89,I89)</f>
        <v>0</v>
      </c>
      <c r="E89" s="36"/>
      <c r="F89" s="56"/>
      <c r="G89" s="56"/>
      <c r="H89" s="56"/>
      <c r="I89" s="34"/>
      <c r="J89" s="56"/>
      <c r="K89" s="56"/>
      <c r="L89" s="56"/>
      <c r="M89" s="147"/>
      <c r="N89" s="39"/>
      <c r="O89" s="57"/>
      <c r="P89" s="145"/>
      <c r="Q89" s="36"/>
      <c r="R89" s="37"/>
      <c r="S89" s="76"/>
      <c r="T89" s="91" t="str">
        <f t="shared" si="35"/>
        <v xml:space="preserve">   </v>
      </c>
      <c r="BA89" s="62" t="str">
        <f t="shared" si="29"/>
        <v/>
      </c>
      <c r="BB89" s="62" t="str">
        <f t="shared" si="30"/>
        <v/>
      </c>
      <c r="BC89" s="30" t="str">
        <f t="shared" si="31"/>
        <v/>
      </c>
      <c r="BD89" s="30" t="str">
        <f t="shared" si="36"/>
        <v/>
      </c>
      <c r="BE89" s="53">
        <f t="shared" si="32"/>
        <v>0</v>
      </c>
      <c r="BF89" s="53">
        <f t="shared" si="33"/>
        <v>0</v>
      </c>
      <c r="BG89" s="53" t="str">
        <f t="shared" si="34"/>
        <v/>
      </c>
      <c r="BH89" s="53">
        <f t="shared" si="37"/>
        <v>0</v>
      </c>
      <c r="BJ89" s="4"/>
      <c r="BK89" s="6"/>
      <c r="BL89" s="4"/>
    </row>
    <row r="90" spans="1:64" ht="15.75" customHeight="1" x14ac:dyDescent="0.15">
      <c r="A90" s="622" t="s">
        <v>117</v>
      </c>
      <c r="B90" s="622"/>
      <c r="C90" s="622"/>
      <c r="D90" s="32">
        <f>+SUM(E90:K90)</f>
        <v>197</v>
      </c>
      <c r="E90" s="36"/>
      <c r="F90" s="34"/>
      <c r="G90" s="34"/>
      <c r="H90" s="34">
        <v>21</v>
      </c>
      <c r="I90" s="34">
        <v>70</v>
      </c>
      <c r="J90" s="34">
        <v>102</v>
      </c>
      <c r="K90" s="34">
        <v>4</v>
      </c>
      <c r="L90" s="56"/>
      <c r="M90" s="147"/>
      <c r="N90" s="39">
        <v>197</v>
      </c>
      <c r="O90" s="39"/>
      <c r="P90" s="145"/>
      <c r="Q90" s="36">
        <v>41</v>
      </c>
      <c r="R90" s="37">
        <v>64</v>
      </c>
      <c r="S90" s="76"/>
      <c r="T90" s="91" t="str">
        <f t="shared" si="35"/>
        <v xml:space="preserve">   </v>
      </c>
      <c r="BA90" s="62" t="str">
        <f t="shared" si="29"/>
        <v/>
      </c>
      <c r="BB90" s="62" t="str">
        <f t="shared" si="30"/>
        <v/>
      </c>
      <c r="BC90" s="30" t="str">
        <f t="shared" si="31"/>
        <v/>
      </c>
      <c r="BD90" s="30" t="str">
        <f t="shared" si="36"/>
        <v/>
      </c>
      <c r="BE90" s="53">
        <f t="shared" si="32"/>
        <v>0</v>
      </c>
      <c r="BF90" s="53">
        <f t="shared" si="33"/>
        <v>0</v>
      </c>
      <c r="BG90" s="53">
        <f t="shared" si="34"/>
        <v>0</v>
      </c>
      <c r="BH90" s="53">
        <f t="shared" si="37"/>
        <v>0</v>
      </c>
      <c r="BJ90" s="4"/>
      <c r="BK90" s="6"/>
      <c r="BL90" s="4"/>
    </row>
    <row r="91" spans="1:64" ht="15.75" customHeight="1" x14ac:dyDescent="0.15">
      <c r="A91" s="622" t="s">
        <v>118</v>
      </c>
      <c r="B91" s="622"/>
      <c r="C91" s="622"/>
      <c r="D91" s="32">
        <f>+SUM(E91:K91)</f>
        <v>1</v>
      </c>
      <c r="E91" s="36"/>
      <c r="F91" s="34"/>
      <c r="G91" s="34"/>
      <c r="H91" s="34"/>
      <c r="I91" s="34"/>
      <c r="J91" s="34">
        <v>1</v>
      </c>
      <c r="K91" s="34"/>
      <c r="L91" s="56"/>
      <c r="M91" s="147"/>
      <c r="N91" s="39">
        <v>1</v>
      </c>
      <c r="O91" s="39"/>
      <c r="P91" s="145"/>
      <c r="Q91" s="36"/>
      <c r="R91" s="37">
        <v>1</v>
      </c>
      <c r="S91" s="76"/>
      <c r="T91" s="91" t="str">
        <f t="shared" si="35"/>
        <v xml:space="preserve">   </v>
      </c>
      <c r="BA91" s="62" t="str">
        <f t="shared" si="29"/>
        <v/>
      </c>
      <c r="BB91" s="62" t="str">
        <f t="shared" si="30"/>
        <v/>
      </c>
      <c r="BC91" s="30" t="str">
        <f t="shared" si="31"/>
        <v/>
      </c>
      <c r="BD91" s="30" t="str">
        <f t="shared" si="36"/>
        <v/>
      </c>
      <c r="BE91" s="53">
        <f t="shared" si="32"/>
        <v>0</v>
      </c>
      <c r="BF91" s="53">
        <f t="shared" si="33"/>
        <v>0</v>
      </c>
      <c r="BG91" s="53">
        <f t="shared" si="34"/>
        <v>0</v>
      </c>
      <c r="BH91" s="53">
        <f t="shared" si="37"/>
        <v>0</v>
      </c>
      <c r="BJ91" s="4"/>
      <c r="BK91" s="6"/>
      <c r="BL91" s="4"/>
    </row>
    <row r="92" spans="1:64" ht="15.75" customHeight="1" x14ac:dyDescent="0.15">
      <c r="A92" s="623" t="s">
        <v>119</v>
      </c>
      <c r="B92" s="624"/>
      <c r="C92" s="625"/>
      <c r="D92" s="32">
        <f>+SUM(E92:K92)</f>
        <v>11</v>
      </c>
      <c r="E92" s="36"/>
      <c r="F92" s="34"/>
      <c r="G92" s="34"/>
      <c r="H92" s="34">
        <v>6</v>
      </c>
      <c r="I92" s="34">
        <v>4</v>
      </c>
      <c r="J92" s="34">
        <v>1</v>
      </c>
      <c r="K92" s="34"/>
      <c r="L92" s="56"/>
      <c r="M92" s="147"/>
      <c r="N92" s="39">
        <v>11</v>
      </c>
      <c r="O92" s="39"/>
      <c r="P92" s="145"/>
      <c r="Q92" s="36">
        <v>4</v>
      </c>
      <c r="R92" s="37">
        <v>7</v>
      </c>
      <c r="S92" s="76"/>
      <c r="T92" s="91" t="str">
        <f t="shared" si="35"/>
        <v xml:space="preserve">   </v>
      </c>
      <c r="BA92" s="62" t="str">
        <f t="shared" si="29"/>
        <v/>
      </c>
      <c r="BB92" s="62" t="str">
        <f t="shared" si="30"/>
        <v/>
      </c>
      <c r="BC92" s="30" t="str">
        <f t="shared" si="31"/>
        <v/>
      </c>
      <c r="BD92" s="30" t="str">
        <f t="shared" si="36"/>
        <v/>
      </c>
      <c r="BE92" s="53">
        <f t="shared" si="32"/>
        <v>0</v>
      </c>
      <c r="BF92" s="53">
        <f t="shared" si="33"/>
        <v>0</v>
      </c>
      <c r="BG92" s="53">
        <f t="shared" si="34"/>
        <v>0</v>
      </c>
      <c r="BH92" s="53">
        <f t="shared" si="37"/>
        <v>0</v>
      </c>
      <c r="BJ92" s="4"/>
      <c r="BK92" s="6"/>
      <c r="BL92" s="4"/>
    </row>
    <row r="93" spans="1:64" ht="15.75" customHeight="1" x14ac:dyDescent="0.15">
      <c r="A93" s="619" t="s">
        <v>120</v>
      </c>
      <c r="B93" s="620"/>
      <c r="C93" s="621"/>
      <c r="D93" s="32">
        <f>+SUM(E93:K93)</f>
        <v>0</v>
      </c>
      <c r="E93" s="36"/>
      <c r="F93" s="34"/>
      <c r="G93" s="34"/>
      <c r="H93" s="34"/>
      <c r="I93" s="34"/>
      <c r="J93" s="34"/>
      <c r="K93" s="34"/>
      <c r="L93" s="56"/>
      <c r="M93" s="147"/>
      <c r="N93" s="39"/>
      <c r="O93" s="39"/>
      <c r="P93" s="145"/>
      <c r="Q93" s="36"/>
      <c r="R93" s="37"/>
      <c r="S93" s="76"/>
      <c r="T93" s="91" t="str">
        <f t="shared" si="35"/>
        <v xml:space="preserve">   </v>
      </c>
      <c r="BA93" s="62" t="str">
        <f t="shared" si="29"/>
        <v/>
      </c>
      <c r="BB93" s="62" t="str">
        <f t="shared" si="30"/>
        <v/>
      </c>
      <c r="BC93" s="30" t="str">
        <f t="shared" si="31"/>
        <v/>
      </c>
      <c r="BD93" s="30" t="str">
        <f t="shared" si="36"/>
        <v/>
      </c>
      <c r="BE93" s="53">
        <f t="shared" si="32"/>
        <v>0</v>
      </c>
      <c r="BF93" s="53">
        <f t="shared" si="33"/>
        <v>0</v>
      </c>
      <c r="BG93" s="53" t="str">
        <f t="shared" si="34"/>
        <v/>
      </c>
      <c r="BH93" s="53">
        <f t="shared" si="37"/>
        <v>0</v>
      </c>
      <c r="BJ93" s="4"/>
      <c r="BK93" s="6"/>
      <c r="BL93" s="4"/>
    </row>
    <row r="94" spans="1:64" ht="15.75" customHeight="1" x14ac:dyDescent="0.15">
      <c r="A94" s="622" t="s">
        <v>121</v>
      </c>
      <c r="B94" s="622"/>
      <c r="C94" s="622"/>
      <c r="D94" s="32">
        <f>+SUM(H94:M94)</f>
        <v>62</v>
      </c>
      <c r="E94" s="54"/>
      <c r="F94" s="56"/>
      <c r="G94" s="56"/>
      <c r="H94" s="34"/>
      <c r="I94" s="34"/>
      <c r="J94" s="34"/>
      <c r="K94" s="34">
        <v>18</v>
      </c>
      <c r="L94" s="34">
        <v>32</v>
      </c>
      <c r="M94" s="37">
        <v>12</v>
      </c>
      <c r="N94" s="39">
        <v>62</v>
      </c>
      <c r="O94" s="39"/>
      <c r="P94" s="145"/>
      <c r="Q94" s="36"/>
      <c r="R94" s="37"/>
      <c r="S94" s="76"/>
      <c r="T94" s="91" t="str">
        <f t="shared" si="35"/>
        <v xml:space="preserve">   </v>
      </c>
      <c r="BA94" s="62" t="str">
        <f t="shared" si="29"/>
        <v/>
      </c>
      <c r="BB94" s="62" t="str">
        <f t="shared" si="30"/>
        <v/>
      </c>
      <c r="BC94" s="30" t="str">
        <f t="shared" si="31"/>
        <v/>
      </c>
      <c r="BD94" s="30" t="str">
        <f t="shared" si="36"/>
        <v/>
      </c>
      <c r="BE94" s="53">
        <f t="shared" si="32"/>
        <v>0</v>
      </c>
      <c r="BF94" s="53">
        <f t="shared" si="33"/>
        <v>0</v>
      </c>
      <c r="BG94" s="53">
        <f t="shared" si="34"/>
        <v>0</v>
      </c>
      <c r="BH94" s="53">
        <f t="shared" si="37"/>
        <v>0</v>
      </c>
      <c r="BJ94" s="4"/>
      <c r="BK94" s="6"/>
      <c r="BL94" s="4"/>
    </row>
    <row r="95" spans="1:64" ht="15.75" customHeight="1" x14ac:dyDescent="0.15">
      <c r="A95" s="619" t="s">
        <v>122</v>
      </c>
      <c r="B95" s="620"/>
      <c r="C95" s="621"/>
      <c r="D95" s="32">
        <f>+SUM(H95:M95)</f>
        <v>0</v>
      </c>
      <c r="E95" s="54"/>
      <c r="F95" s="56"/>
      <c r="G95" s="56"/>
      <c r="H95" s="34"/>
      <c r="I95" s="34"/>
      <c r="J95" s="34"/>
      <c r="K95" s="34"/>
      <c r="L95" s="34"/>
      <c r="M95" s="37"/>
      <c r="N95" s="39"/>
      <c r="O95" s="39"/>
      <c r="P95" s="145"/>
      <c r="Q95" s="36"/>
      <c r="R95" s="37"/>
      <c r="S95" s="76"/>
      <c r="T95" s="91" t="str">
        <f t="shared" si="35"/>
        <v xml:space="preserve">   </v>
      </c>
      <c r="BA95" s="62" t="str">
        <f t="shared" si="29"/>
        <v/>
      </c>
      <c r="BB95" s="62" t="str">
        <f t="shared" si="30"/>
        <v/>
      </c>
      <c r="BC95" s="30" t="str">
        <f t="shared" si="31"/>
        <v/>
      </c>
      <c r="BD95" s="30" t="str">
        <f t="shared" si="36"/>
        <v/>
      </c>
      <c r="BE95" s="53">
        <f t="shared" si="32"/>
        <v>0</v>
      </c>
      <c r="BF95" s="53">
        <f t="shared" si="33"/>
        <v>0</v>
      </c>
      <c r="BG95" s="53" t="str">
        <f t="shared" si="34"/>
        <v/>
      </c>
      <c r="BH95" s="53">
        <f t="shared" si="37"/>
        <v>0</v>
      </c>
      <c r="BJ95" s="4"/>
      <c r="BK95" s="6"/>
      <c r="BL95" s="4"/>
    </row>
    <row r="96" spans="1:64" ht="15.75" customHeight="1" x14ac:dyDescent="0.15">
      <c r="A96" s="619" t="s">
        <v>123</v>
      </c>
      <c r="B96" s="620"/>
      <c r="C96" s="621"/>
      <c r="D96" s="32">
        <f>+SUM(J96:M96)</f>
        <v>0</v>
      </c>
      <c r="E96" s="54"/>
      <c r="F96" s="56"/>
      <c r="G96" s="56"/>
      <c r="H96" s="56"/>
      <c r="I96" s="56"/>
      <c r="J96" s="34"/>
      <c r="K96" s="34"/>
      <c r="L96" s="34"/>
      <c r="M96" s="37"/>
      <c r="N96" s="39"/>
      <c r="O96" s="57"/>
      <c r="P96" s="145"/>
      <c r="Q96" s="36"/>
      <c r="R96" s="37"/>
      <c r="S96" s="76"/>
      <c r="T96" s="91" t="str">
        <f t="shared" si="35"/>
        <v xml:space="preserve">   </v>
      </c>
      <c r="BA96" s="62" t="str">
        <f t="shared" si="29"/>
        <v/>
      </c>
      <c r="BB96" s="62" t="str">
        <f t="shared" si="30"/>
        <v/>
      </c>
      <c r="BC96" s="30" t="str">
        <f t="shared" si="31"/>
        <v/>
      </c>
      <c r="BD96" s="30" t="str">
        <f t="shared" si="36"/>
        <v/>
      </c>
      <c r="BE96" s="53">
        <f t="shared" si="32"/>
        <v>0</v>
      </c>
      <c r="BF96" s="53">
        <f t="shared" si="33"/>
        <v>0</v>
      </c>
      <c r="BG96" s="53" t="str">
        <f t="shared" si="34"/>
        <v/>
      </c>
      <c r="BH96" s="53">
        <f t="shared" si="37"/>
        <v>0</v>
      </c>
      <c r="BJ96" s="4"/>
      <c r="BK96" s="6"/>
      <c r="BL96" s="4"/>
    </row>
    <row r="97" spans="1:75" ht="15.75" customHeight="1" x14ac:dyDescent="0.15">
      <c r="A97" s="619" t="s">
        <v>124</v>
      </c>
      <c r="B97" s="620"/>
      <c r="C97" s="621"/>
      <c r="D97" s="32">
        <f>+SUM(J97:M97)</f>
        <v>0</v>
      </c>
      <c r="E97" s="54"/>
      <c r="F97" s="56"/>
      <c r="G97" s="56"/>
      <c r="H97" s="56"/>
      <c r="I97" s="56"/>
      <c r="J97" s="34"/>
      <c r="K97" s="34"/>
      <c r="L97" s="34"/>
      <c r="M97" s="37"/>
      <c r="N97" s="39"/>
      <c r="O97" s="57"/>
      <c r="P97" s="145"/>
      <c r="Q97" s="36"/>
      <c r="R97" s="37"/>
      <c r="S97" s="76"/>
      <c r="T97" s="91" t="str">
        <f t="shared" si="35"/>
        <v xml:space="preserve">   </v>
      </c>
      <c r="BA97" s="62" t="str">
        <f t="shared" si="29"/>
        <v/>
      </c>
      <c r="BB97" s="62" t="str">
        <f t="shared" si="30"/>
        <v/>
      </c>
      <c r="BC97" s="30" t="str">
        <f t="shared" si="31"/>
        <v/>
      </c>
      <c r="BD97" s="30" t="str">
        <f t="shared" si="36"/>
        <v/>
      </c>
      <c r="BE97" s="53">
        <f t="shared" si="32"/>
        <v>0</v>
      </c>
      <c r="BF97" s="53">
        <f t="shared" si="33"/>
        <v>0</v>
      </c>
      <c r="BG97" s="53" t="str">
        <f t="shared" si="34"/>
        <v/>
      </c>
      <c r="BH97" s="53">
        <f t="shared" si="37"/>
        <v>0</v>
      </c>
      <c r="BJ97" s="4"/>
      <c r="BK97" s="6"/>
      <c r="BL97" s="4"/>
    </row>
    <row r="98" spans="1:75" ht="15.75" customHeight="1" x14ac:dyDescent="0.15">
      <c r="A98" s="619" t="s">
        <v>125</v>
      </c>
      <c r="B98" s="620"/>
      <c r="C98" s="621"/>
      <c r="D98" s="32">
        <f>+SUM(J98:M98)</f>
        <v>10</v>
      </c>
      <c r="E98" s="54"/>
      <c r="F98" s="56"/>
      <c r="G98" s="56"/>
      <c r="H98" s="56"/>
      <c r="I98" s="56"/>
      <c r="J98" s="34">
        <v>1</v>
      </c>
      <c r="K98" s="34">
        <v>4</v>
      </c>
      <c r="L98" s="34">
        <v>5</v>
      </c>
      <c r="M98" s="37"/>
      <c r="N98" s="39">
        <v>10</v>
      </c>
      <c r="O98" s="57"/>
      <c r="P98" s="145"/>
      <c r="Q98" s="36"/>
      <c r="R98" s="37">
        <v>1</v>
      </c>
      <c r="S98" s="76"/>
      <c r="T98" s="91" t="str">
        <f t="shared" si="35"/>
        <v xml:space="preserve">   </v>
      </c>
      <c r="BA98" s="62" t="str">
        <f t="shared" si="29"/>
        <v/>
      </c>
      <c r="BB98" s="62" t="str">
        <f t="shared" si="30"/>
        <v/>
      </c>
      <c r="BC98" s="30" t="str">
        <f t="shared" si="31"/>
        <v/>
      </c>
      <c r="BD98" s="30" t="str">
        <f t="shared" si="36"/>
        <v/>
      </c>
      <c r="BE98" s="53">
        <f t="shared" si="32"/>
        <v>0</v>
      </c>
      <c r="BF98" s="53">
        <f t="shared" si="33"/>
        <v>0</v>
      </c>
      <c r="BG98" s="53">
        <f t="shared" si="34"/>
        <v>0</v>
      </c>
      <c r="BH98" s="53">
        <f t="shared" si="37"/>
        <v>0</v>
      </c>
      <c r="BJ98" s="4"/>
      <c r="BK98" s="6"/>
      <c r="BL98" s="4"/>
    </row>
    <row r="99" spans="1:75" ht="13.5" customHeight="1" x14ac:dyDescent="0.15">
      <c r="A99" s="622" t="s">
        <v>126</v>
      </c>
      <c r="B99" s="622"/>
      <c r="C99" s="622"/>
      <c r="D99" s="32">
        <f t="shared" ref="D99:D105" si="39">+SUM(E99:M99)</f>
        <v>1</v>
      </c>
      <c r="E99" s="36"/>
      <c r="F99" s="34"/>
      <c r="G99" s="34"/>
      <c r="H99" s="34"/>
      <c r="I99" s="34"/>
      <c r="J99" s="34">
        <v>1</v>
      </c>
      <c r="K99" s="34"/>
      <c r="L99" s="34"/>
      <c r="M99" s="37"/>
      <c r="N99" s="39">
        <v>1</v>
      </c>
      <c r="O99" s="39"/>
      <c r="P99" s="145"/>
      <c r="Q99" s="36">
        <v>1</v>
      </c>
      <c r="R99" s="37"/>
      <c r="S99" s="76"/>
      <c r="T99" s="91" t="str">
        <f t="shared" si="35"/>
        <v xml:space="preserve">   </v>
      </c>
      <c r="BA99" s="62" t="str">
        <f t="shared" si="29"/>
        <v/>
      </c>
      <c r="BB99" s="62" t="str">
        <f t="shared" si="30"/>
        <v/>
      </c>
      <c r="BC99" s="30" t="str">
        <f t="shared" si="31"/>
        <v/>
      </c>
      <c r="BD99" s="30" t="str">
        <f t="shared" si="36"/>
        <v/>
      </c>
      <c r="BE99" s="53">
        <f t="shared" si="32"/>
        <v>0</v>
      </c>
      <c r="BF99" s="53">
        <f t="shared" si="33"/>
        <v>0</v>
      </c>
      <c r="BG99" s="53">
        <f t="shared" si="34"/>
        <v>0</v>
      </c>
      <c r="BH99" s="53">
        <f t="shared" si="37"/>
        <v>0</v>
      </c>
      <c r="BJ99" s="4"/>
      <c r="BK99" s="6"/>
      <c r="BL99" s="4"/>
    </row>
    <row r="100" spans="1:75" ht="15" customHeight="1" x14ac:dyDescent="0.15">
      <c r="A100" s="622" t="s">
        <v>127</v>
      </c>
      <c r="B100" s="622"/>
      <c r="C100" s="622"/>
      <c r="D100" s="32">
        <f t="shared" si="39"/>
        <v>75</v>
      </c>
      <c r="E100" s="36"/>
      <c r="F100" s="34">
        <v>1</v>
      </c>
      <c r="G100" s="34">
        <v>2</v>
      </c>
      <c r="H100" s="34"/>
      <c r="I100" s="34">
        <v>3</v>
      </c>
      <c r="J100" s="34">
        <v>22</v>
      </c>
      <c r="K100" s="34">
        <v>46</v>
      </c>
      <c r="L100" s="34">
        <v>1</v>
      </c>
      <c r="M100" s="37"/>
      <c r="N100" s="39">
        <v>75</v>
      </c>
      <c r="O100" s="39"/>
      <c r="P100" s="145"/>
      <c r="Q100" s="36">
        <v>7</v>
      </c>
      <c r="R100" s="37">
        <v>7</v>
      </c>
      <c r="S100" s="76"/>
      <c r="T100" s="91" t="str">
        <f t="shared" si="35"/>
        <v xml:space="preserve">   </v>
      </c>
      <c r="BA100" s="62" t="str">
        <f t="shared" si="29"/>
        <v/>
      </c>
      <c r="BB100" s="62" t="str">
        <f t="shared" si="30"/>
        <v/>
      </c>
      <c r="BC100" s="30" t="str">
        <f t="shared" si="31"/>
        <v/>
      </c>
      <c r="BD100" s="30" t="str">
        <f t="shared" si="36"/>
        <v/>
      </c>
      <c r="BE100" s="53">
        <f t="shared" si="32"/>
        <v>0</v>
      </c>
      <c r="BF100" s="53">
        <f t="shared" si="33"/>
        <v>0</v>
      </c>
      <c r="BG100" s="53">
        <f t="shared" si="34"/>
        <v>0</v>
      </c>
      <c r="BH100" s="53">
        <f t="shared" si="37"/>
        <v>0</v>
      </c>
      <c r="BJ100" s="4"/>
      <c r="BK100" s="6"/>
      <c r="BL100" s="4"/>
    </row>
    <row r="101" spans="1:75" ht="12.75" customHeight="1" x14ac:dyDescent="0.15">
      <c r="A101" s="567" t="s">
        <v>128</v>
      </c>
      <c r="B101" s="567"/>
      <c r="C101" s="567"/>
      <c r="D101" s="32">
        <f t="shared" si="39"/>
        <v>95</v>
      </c>
      <c r="E101" s="36"/>
      <c r="F101" s="34"/>
      <c r="G101" s="34">
        <v>3</v>
      </c>
      <c r="H101" s="34"/>
      <c r="I101" s="34">
        <v>16</v>
      </c>
      <c r="J101" s="34">
        <v>21</v>
      </c>
      <c r="K101" s="34">
        <v>53</v>
      </c>
      <c r="L101" s="34">
        <v>2</v>
      </c>
      <c r="M101" s="37"/>
      <c r="N101" s="39">
        <v>95</v>
      </c>
      <c r="O101" s="39">
        <v>1</v>
      </c>
      <c r="P101" s="145"/>
      <c r="Q101" s="36">
        <v>21</v>
      </c>
      <c r="R101" s="37">
        <v>19</v>
      </c>
      <c r="S101" s="76"/>
      <c r="T101" s="91" t="str">
        <f t="shared" si="35"/>
        <v xml:space="preserve">   </v>
      </c>
      <c r="BA101" s="62" t="str">
        <f t="shared" si="29"/>
        <v/>
      </c>
      <c r="BB101" s="62" t="str">
        <f t="shared" si="30"/>
        <v/>
      </c>
      <c r="BC101" s="30" t="str">
        <f t="shared" si="31"/>
        <v/>
      </c>
      <c r="BD101" s="30" t="str">
        <f t="shared" si="36"/>
        <v/>
      </c>
      <c r="BE101" s="53">
        <f t="shared" si="32"/>
        <v>0</v>
      </c>
      <c r="BF101" s="53">
        <f t="shared" si="33"/>
        <v>0</v>
      </c>
      <c r="BG101" s="53">
        <f t="shared" si="34"/>
        <v>0</v>
      </c>
      <c r="BH101" s="53">
        <f t="shared" si="37"/>
        <v>0</v>
      </c>
      <c r="BJ101" s="4"/>
      <c r="BK101" s="6"/>
      <c r="BL101" s="4"/>
    </row>
    <row r="102" spans="1:75" ht="15.75" customHeight="1" x14ac:dyDescent="0.15">
      <c r="A102" s="567" t="s">
        <v>129</v>
      </c>
      <c r="B102" s="567"/>
      <c r="C102" s="567"/>
      <c r="D102" s="32">
        <f t="shared" si="39"/>
        <v>8</v>
      </c>
      <c r="E102" s="36">
        <v>1</v>
      </c>
      <c r="F102" s="34"/>
      <c r="G102" s="34"/>
      <c r="H102" s="34"/>
      <c r="I102" s="34">
        <v>2</v>
      </c>
      <c r="J102" s="34">
        <v>1</v>
      </c>
      <c r="K102" s="34">
        <v>4</v>
      </c>
      <c r="L102" s="34"/>
      <c r="M102" s="37"/>
      <c r="N102" s="39">
        <v>8</v>
      </c>
      <c r="O102" s="39"/>
      <c r="P102" s="145"/>
      <c r="Q102" s="36">
        <v>1</v>
      </c>
      <c r="R102" s="37">
        <v>3</v>
      </c>
      <c r="S102" s="76"/>
      <c r="T102" s="91" t="str">
        <f t="shared" si="35"/>
        <v xml:space="preserve">   </v>
      </c>
      <c r="BA102" s="62" t="str">
        <f t="shared" si="29"/>
        <v/>
      </c>
      <c r="BB102" s="62" t="str">
        <f t="shared" si="30"/>
        <v/>
      </c>
      <c r="BC102" s="30" t="str">
        <f t="shared" si="31"/>
        <v/>
      </c>
      <c r="BD102" s="30" t="str">
        <f t="shared" si="36"/>
        <v/>
      </c>
      <c r="BE102" s="53">
        <f t="shared" si="32"/>
        <v>0</v>
      </c>
      <c r="BF102" s="53">
        <f t="shared" si="33"/>
        <v>0</v>
      </c>
      <c r="BG102" s="53">
        <f t="shared" si="34"/>
        <v>0</v>
      </c>
      <c r="BH102" s="53">
        <f t="shared" si="37"/>
        <v>0</v>
      </c>
      <c r="BJ102" s="4"/>
      <c r="BK102" s="6"/>
      <c r="BL102" s="4"/>
    </row>
    <row r="103" spans="1:75" ht="15.75" customHeight="1" x14ac:dyDescent="0.15">
      <c r="A103" s="531" t="s">
        <v>130</v>
      </c>
      <c r="B103" s="532"/>
      <c r="C103" s="533"/>
      <c r="D103" s="32">
        <f t="shared" si="39"/>
        <v>0</v>
      </c>
      <c r="E103" s="95"/>
      <c r="F103" s="96"/>
      <c r="G103" s="96"/>
      <c r="H103" s="96"/>
      <c r="I103" s="96"/>
      <c r="J103" s="96"/>
      <c r="K103" s="96"/>
      <c r="L103" s="96"/>
      <c r="M103" s="97"/>
      <c r="N103" s="39"/>
      <c r="O103" s="39"/>
      <c r="P103" s="145"/>
      <c r="Q103" s="36"/>
      <c r="R103" s="37"/>
      <c r="S103" s="76"/>
      <c r="T103" s="91" t="str">
        <f t="shared" si="35"/>
        <v xml:space="preserve">   </v>
      </c>
      <c r="BA103" s="62" t="str">
        <f t="shared" si="29"/>
        <v/>
      </c>
      <c r="BB103" s="62" t="str">
        <f t="shared" si="30"/>
        <v/>
      </c>
      <c r="BC103" s="30" t="str">
        <f t="shared" si="31"/>
        <v/>
      </c>
      <c r="BD103" s="30" t="str">
        <f t="shared" si="36"/>
        <v/>
      </c>
      <c r="BE103" s="53">
        <f t="shared" si="32"/>
        <v>0</v>
      </c>
      <c r="BF103" s="53">
        <f t="shared" si="33"/>
        <v>0</v>
      </c>
      <c r="BG103" s="53" t="str">
        <f t="shared" si="34"/>
        <v/>
      </c>
      <c r="BH103" s="53">
        <f t="shared" si="37"/>
        <v>0</v>
      </c>
      <c r="BJ103" s="4"/>
      <c r="BK103" s="6"/>
      <c r="BL103" s="4"/>
    </row>
    <row r="104" spans="1:75" ht="16.5" customHeight="1" x14ac:dyDescent="0.15">
      <c r="A104" s="618" t="s">
        <v>131</v>
      </c>
      <c r="B104" s="618"/>
      <c r="C104" s="618"/>
      <c r="D104" s="32">
        <f t="shared" si="39"/>
        <v>0</v>
      </c>
      <c r="E104" s="42"/>
      <c r="F104" s="42"/>
      <c r="G104" s="42"/>
      <c r="H104" s="42"/>
      <c r="I104" s="42"/>
      <c r="J104" s="42"/>
      <c r="K104" s="42"/>
      <c r="L104" s="42"/>
      <c r="M104" s="45"/>
      <c r="N104" s="39"/>
      <c r="O104" s="39"/>
      <c r="P104" s="145"/>
      <c r="Q104" s="94"/>
      <c r="R104" s="97"/>
      <c r="S104" s="76"/>
      <c r="T104" s="91" t="str">
        <f t="shared" si="35"/>
        <v xml:space="preserve">   </v>
      </c>
      <c r="BA104" s="62" t="str">
        <f t="shared" si="29"/>
        <v/>
      </c>
      <c r="BB104" s="62" t="str">
        <f t="shared" si="30"/>
        <v/>
      </c>
      <c r="BC104" s="30" t="str">
        <f t="shared" si="31"/>
        <v/>
      </c>
      <c r="BD104" s="30" t="str">
        <f t="shared" si="36"/>
        <v/>
      </c>
      <c r="BE104" s="53">
        <f t="shared" si="32"/>
        <v>0</v>
      </c>
      <c r="BF104" s="53">
        <f t="shared" si="33"/>
        <v>0</v>
      </c>
      <c r="BG104" s="53" t="str">
        <f t="shared" si="34"/>
        <v/>
      </c>
      <c r="BH104" s="53">
        <f t="shared" si="37"/>
        <v>0</v>
      </c>
      <c r="BJ104" s="4"/>
      <c r="BK104" s="6"/>
      <c r="BL104" s="4"/>
    </row>
    <row r="105" spans="1:75" ht="15.75" customHeight="1" x14ac:dyDescent="0.15">
      <c r="A105" s="537" t="s">
        <v>132</v>
      </c>
      <c r="B105" s="538"/>
      <c r="C105" s="539"/>
      <c r="D105" s="84">
        <f t="shared" si="39"/>
        <v>1024</v>
      </c>
      <c r="E105" s="100">
        <f>+SUM(E76:E79,E88:E93,E99:E104)</f>
        <v>53</v>
      </c>
      <c r="F105" s="101">
        <f>+SUM(F76:F79,F90:F93,F99:F104)</f>
        <v>9</v>
      </c>
      <c r="G105" s="101">
        <f>+SUM(G76:G79,G87,G90:G93,G99:G104)</f>
        <v>13</v>
      </c>
      <c r="H105" s="101">
        <f>+SUM(H76:H85,H87,H90:H95,H99:H104)</f>
        <v>32</v>
      </c>
      <c r="I105" s="101">
        <f>+SUM(I76:I85,I87:I95,I99:I104)</f>
        <v>128</v>
      </c>
      <c r="J105" s="101">
        <f>+SUM(J76:J87,J90:J104)</f>
        <v>173</v>
      </c>
      <c r="K105" s="101">
        <f>+SUM(K76:K87,K90:K104)</f>
        <v>474</v>
      </c>
      <c r="L105" s="101">
        <f>+SUM(L76:L87,L94:L104)</f>
        <v>91</v>
      </c>
      <c r="M105" s="119">
        <f>+SUM(M76:M87,M94:M104)</f>
        <v>51</v>
      </c>
      <c r="N105" s="101">
        <f t="shared" ref="N105:S105" si="40">+SUM(N76:N104)</f>
        <v>1024</v>
      </c>
      <c r="O105" s="98">
        <f t="shared" si="40"/>
        <v>1</v>
      </c>
      <c r="P105" s="119">
        <f t="shared" si="40"/>
        <v>0</v>
      </c>
      <c r="Q105" s="99">
        <f t="shared" si="40"/>
        <v>144</v>
      </c>
      <c r="R105" s="102">
        <f t="shared" si="40"/>
        <v>139</v>
      </c>
      <c r="S105" s="100">
        <f t="shared" si="40"/>
        <v>0</v>
      </c>
      <c r="T105" s="2" t="str">
        <f t="shared" si="35"/>
        <v xml:space="preserve">   </v>
      </c>
      <c r="BA105" s="62" t="str">
        <f t="shared" si="29"/>
        <v/>
      </c>
      <c r="BB105" s="62" t="str">
        <f t="shared" si="30"/>
        <v/>
      </c>
      <c r="BC105" s="30" t="str">
        <f t="shared" si="31"/>
        <v/>
      </c>
      <c r="BD105" s="30" t="str">
        <f t="shared" si="36"/>
        <v/>
      </c>
      <c r="BE105" s="53">
        <f t="shared" si="32"/>
        <v>0</v>
      </c>
      <c r="BF105" s="53">
        <f t="shared" si="33"/>
        <v>0</v>
      </c>
      <c r="BG105" s="53">
        <f t="shared" si="34"/>
        <v>0</v>
      </c>
      <c r="BH105" s="53">
        <f t="shared" si="37"/>
        <v>0</v>
      </c>
      <c r="BJ105" s="4"/>
      <c r="BK105" s="6"/>
      <c r="BL105" s="4"/>
    </row>
    <row r="106" spans="1:75" ht="15.75" customHeight="1" x14ac:dyDescent="0.15">
      <c r="A106" s="265" t="s">
        <v>133</v>
      </c>
      <c r="B106" s="142"/>
      <c r="C106" s="142"/>
      <c r="D106" s="148"/>
      <c r="E106" s="122"/>
      <c r="F106" s="122"/>
      <c r="G106" s="122"/>
      <c r="H106" s="122"/>
      <c r="I106" s="122"/>
      <c r="J106" s="122"/>
      <c r="K106" s="122"/>
      <c r="L106" s="122"/>
      <c r="M106" s="122"/>
      <c r="N106" s="122"/>
      <c r="O106" s="122"/>
      <c r="P106" s="143"/>
      <c r="BA106" s="51"/>
      <c r="BG106" s="15"/>
      <c r="BH106" s="2"/>
      <c r="BJ106" s="4"/>
      <c r="BK106" s="6"/>
      <c r="BL106" s="4"/>
    </row>
    <row r="107" spans="1:75"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c r="BK107" s="6"/>
      <c r="BL107" s="4"/>
    </row>
    <row r="108" spans="1:75" ht="33.75" customHeight="1" x14ac:dyDescent="0.15">
      <c r="A108" s="572"/>
      <c r="B108" s="573"/>
      <c r="C108" s="574"/>
      <c r="D108" s="555"/>
      <c r="E108" s="149" t="s">
        <v>10</v>
      </c>
      <c r="F108" s="149" t="s">
        <v>11</v>
      </c>
      <c r="G108" s="149" t="s">
        <v>12</v>
      </c>
      <c r="H108" s="149" t="s">
        <v>13</v>
      </c>
      <c r="I108" s="150" t="s">
        <v>135</v>
      </c>
      <c r="J108" s="150" t="s">
        <v>17</v>
      </c>
      <c r="K108" s="150" t="s">
        <v>18</v>
      </c>
      <c r="L108" s="150" t="s">
        <v>19</v>
      </c>
      <c r="M108" s="19" t="s">
        <v>21</v>
      </c>
      <c r="N108" s="18" t="s">
        <v>22</v>
      </c>
      <c r="O108" s="541"/>
      <c r="P108" s="19" t="s">
        <v>61</v>
      </c>
      <c r="Q108" s="20" t="s">
        <v>62</v>
      </c>
      <c r="R108" s="611"/>
      <c r="AY108" s="51"/>
      <c r="AZ108" s="51"/>
      <c r="BA108" s="51"/>
      <c r="BE108" s="15"/>
      <c r="BF108" s="2"/>
      <c r="BG108" s="2"/>
      <c r="BH108" s="4"/>
      <c r="BI108" s="4"/>
      <c r="BJ108" s="4"/>
      <c r="BK108" s="6"/>
      <c r="BL108" s="4"/>
    </row>
    <row r="109" spans="1:75" ht="15.75" customHeight="1" x14ac:dyDescent="0.15">
      <c r="A109" s="612" t="s">
        <v>136</v>
      </c>
      <c r="B109" s="616" t="s">
        <v>137</v>
      </c>
      <c r="C109" s="616"/>
      <c r="D109" s="68">
        <f>SUM(E109:L109)</f>
        <v>0</v>
      </c>
      <c r="E109" s="72"/>
      <c r="F109" s="72"/>
      <c r="G109" s="72"/>
      <c r="H109" s="72"/>
      <c r="I109" s="56"/>
      <c r="J109" s="56"/>
      <c r="K109" s="56"/>
      <c r="L109" s="56"/>
      <c r="M109" s="25"/>
      <c r="N109" s="26"/>
      <c r="O109" s="26"/>
      <c r="P109" s="28"/>
      <c r="Q109" s="69"/>
      <c r="R109" s="69"/>
      <c r="S109" s="151" t="str">
        <f t="shared" ref="S109:S135" si="41">+AY109&amp;" "&amp;AZ109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Y109" s="64" t="str">
        <f>IF($D109&lt;&gt;($M109+$N109)," El número altas de pacientes según sexo NO puede ser diferente al Total.","")</f>
        <v/>
      </c>
      <c r="AZ109" s="30" t="str">
        <f t="shared" ref="AZ109:AZ135" si="42">IF($D109&lt;R109," El número de actividades en usuarios en situacion de discapacidad NO puede ser mayor al total.","")</f>
        <v/>
      </c>
      <c r="BA109" s="15"/>
      <c r="BB109" s="31">
        <f>IF($D109&lt;&gt;($M109+$N109),1,0)</f>
        <v>0</v>
      </c>
      <c r="BC109" s="31">
        <f>IF($D109&lt;R109,1,0)</f>
        <v>0</v>
      </c>
      <c r="BD109" s="89"/>
      <c r="BE109" s="15"/>
      <c r="BF109" s="2"/>
      <c r="BG109" s="2"/>
      <c r="BH109" s="15"/>
      <c r="BI109" s="15"/>
      <c r="BJ109" s="15"/>
      <c r="BK109" s="157"/>
      <c r="BL109" s="15"/>
      <c r="BM109" s="15"/>
      <c r="BN109" s="15"/>
      <c r="BO109" s="15"/>
      <c r="BP109" s="15"/>
      <c r="BQ109" s="15"/>
      <c r="BR109" s="15"/>
      <c r="BS109" s="15"/>
      <c r="BT109" s="15"/>
      <c r="BU109" s="15"/>
      <c r="BV109" s="15"/>
      <c r="BW109" s="15"/>
    </row>
    <row r="110" spans="1:75" ht="15.75" customHeight="1" x14ac:dyDescent="0.15">
      <c r="A110" s="613"/>
      <c r="B110" s="531" t="s">
        <v>138</v>
      </c>
      <c r="C110" s="533"/>
      <c r="D110" s="158">
        <f t="shared" ref="D110:D135" si="43">SUM(E110:L110)</f>
        <v>0</v>
      </c>
      <c r="E110" s="72"/>
      <c r="F110" s="72"/>
      <c r="G110" s="72"/>
      <c r="H110" s="72"/>
      <c r="I110" s="56"/>
      <c r="J110" s="56"/>
      <c r="K110" s="56"/>
      <c r="L110" s="56"/>
      <c r="M110" s="71"/>
      <c r="N110" s="140"/>
      <c r="O110" s="140"/>
      <c r="P110" s="74"/>
      <c r="Q110" s="75"/>
      <c r="R110" s="75"/>
      <c r="S110" s="151" t="str">
        <f t="shared" si="41"/>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Y110" s="64" t="str">
        <f t="shared" ref="AY110:AY135" si="44">IF($D110&lt;&gt;($M110+$N110)," El número altas de pacientes según sexo NO puede ser diferente al Total.","")</f>
        <v/>
      </c>
      <c r="AZ110" s="30" t="str">
        <f t="shared" si="42"/>
        <v/>
      </c>
      <c r="BA110" s="15"/>
      <c r="BB110" s="31">
        <f t="shared" ref="BB110:BB135" si="45">IF($D110&lt;&gt;($M110+$N110),1,0)</f>
        <v>0</v>
      </c>
      <c r="BC110" s="31">
        <f t="shared" ref="BC110:BC135" si="46">IF($D110&lt;R110,1,0)</f>
        <v>0</v>
      </c>
      <c r="BD110" s="89"/>
      <c r="BE110" s="15"/>
      <c r="BF110" s="2"/>
      <c r="BG110" s="2"/>
      <c r="BH110" s="15"/>
      <c r="BI110" s="15"/>
      <c r="BJ110" s="15"/>
      <c r="BK110" s="157"/>
      <c r="BL110" s="15"/>
      <c r="BM110" s="15"/>
      <c r="BN110" s="15"/>
      <c r="BO110" s="15"/>
      <c r="BP110" s="15"/>
      <c r="BQ110" s="15"/>
      <c r="BR110" s="15"/>
      <c r="BS110" s="15"/>
      <c r="BT110" s="15"/>
      <c r="BU110" s="15"/>
      <c r="BV110" s="15"/>
      <c r="BW110" s="15"/>
    </row>
    <row r="111" spans="1:75" ht="30.75" customHeight="1" x14ac:dyDescent="0.15">
      <c r="A111" s="614"/>
      <c r="B111" s="532" t="s">
        <v>139</v>
      </c>
      <c r="C111" s="532"/>
      <c r="D111" s="70">
        <f t="shared" si="43"/>
        <v>0</v>
      </c>
      <c r="E111" s="72"/>
      <c r="F111" s="72"/>
      <c r="G111" s="72"/>
      <c r="H111" s="72"/>
      <c r="I111" s="56"/>
      <c r="J111" s="56"/>
      <c r="K111" s="56"/>
      <c r="L111" s="56"/>
      <c r="M111" s="71"/>
      <c r="N111" s="140"/>
      <c r="O111" s="140"/>
      <c r="P111" s="74"/>
      <c r="Q111" s="75"/>
      <c r="R111" s="75"/>
      <c r="S111" s="151" t="str">
        <f t="shared" si="41"/>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Y111" s="64" t="str">
        <f t="shared" si="44"/>
        <v/>
      </c>
      <c r="AZ111" s="30" t="str">
        <f t="shared" si="42"/>
        <v/>
      </c>
      <c r="BA111" s="15"/>
      <c r="BB111" s="31">
        <f t="shared" si="45"/>
        <v>0</v>
      </c>
      <c r="BC111" s="31">
        <f t="shared" si="46"/>
        <v>0</v>
      </c>
      <c r="BD111" s="89"/>
      <c r="BE111" s="15"/>
      <c r="BF111" s="2"/>
      <c r="BG111" s="2"/>
      <c r="BH111" s="4"/>
      <c r="BI111" s="4"/>
      <c r="BJ111" s="4"/>
      <c r="BK111" s="6"/>
      <c r="BL111" s="4"/>
    </row>
    <row r="112" spans="1:75" ht="15.75" customHeight="1" x14ac:dyDescent="0.15">
      <c r="A112" s="615"/>
      <c r="B112" s="607" t="s">
        <v>140</v>
      </c>
      <c r="C112" s="617"/>
      <c r="D112" s="159">
        <f t="shared" si="43"/>
        <v>0</v>
      </c>
      <c r="E112" s="42"/>
      <c r="F112" s="42"/>
      <c r="G112" s="42"/>
      <c r="H112" s="42"/>
      <c r="I112" s="160"/>
      <c r="J112" s="160"/>
      <c r="K112" s="160"/>
      <c r="L112" s="160"/>
      <c r="M112" s="44"/>
      <c r="N112" s="45"/>
      <c r="O112" s="45"/>
      <c r="P112" s="47"/>
      <c r="Q112" s="107"/>
      <c r="R112" s="107"/>
      <c r="S112" s="151" t="str">
        <f t="shared" si="41"/>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Y112" s="64" t="str">
        <f t="shared" si="44"/>
        <v/>
      </c>
      <c r="AZ112" s="30" t="str">
        <f t="shared" si="42"/>
        <v/>
      </c>
      <c r="BA112" s="15"/>
      <c r="BB112" s="31">
        <f t="shared" si="45"/>
        <v>0</v>
      </c>
      <c r="BC112" s="31">
        <f t="shared" si="46"/>
        <v>0</v>
      </c>
      <c r="BD112" s="89"/>
      <c r="BE112" s="15"/>
      <c r="BF112" s="2"/>
      <c r="BG112" s="2"/>
      <c r="BH112" s="4"/>
      <c r="BI112" s="4"/>
      <c r="BJ112" s="4"/>
      <c r="BK112" s="6"/>
      <c r="BL112" s="4"/>
    </row>
    <row r="113" spans="1:64" ht="15.75" customHeight="1" x14ac:dyDescent="0.15">
      <c r="A113" s="540" t="s">
        <v>141</v>
      </c>
      <c r="B113" s="605" t="s">
        <v>142</v>
      </c>
      <c r="C113" s="606"/>
      <c r="D113" s="68">
        <f t="shared" si="43"/>
        <v>0</v>
      </c>
      <c r="E113" s="160"/>
      <c r="F113" s="160"/>
      <c r="G113" s="160"/>
      <c r="H113" s="160"/>
      <c r="I113" s="160"/>
      <c r="J113" s="23"/>
      <c r="K113" s="23"/>
      <c r="L113" s="23"/>
      <c r="M113" s="71"/>
      <c r="N113" s="140"/>
      <c r="O113" s="140"/>
      <c r="P113" s="140"/>
      <c r="Q113" s="140"/>
      <c r="R113" s="140"/>
      <c r="S113" s="151" t="str">
        <f t="shared" si="41"/>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Y113" s="64" t="str">
        <f t="shared" si="44"/>
        <v/>
      </c>
      <c r="AZ113" s="30" t="str">
        <f t="shared" si="42"/>
        <v/>
      </c>
      <c r="BA113" s="15"/>
      <c r="BB113" s="31">
        <f t="shared" si="45"/>
        <v>0</v>
      </c>
      <c r="BC113" s="31">
        <f t="shared" si="46"/>
        <v>0</v>
      </c>
      <c r="BD113" s="89"/>
      <c r="BE113" s="15"/>
      <c r="BF113" s="2"/>
      <c r="BG113" s="2"/>
      <c r="BH113" s="4"/>
      <c r="BI113" s="4"/>
      <c r="BJ113" s="4"/>
      <c r="BK113" s="6"/>
      <c r="BL113" s="4"/>
    </row>
    <row r="114" spans="1:64" ht="24.75" customHeight="1" x14ac:dyDescent="0.15">
      <c r="A114" s="575"/>
      <c r="B114" s="531" t="s">
        <v>143</v>
      </c>
      <c r="C114" s="533"/>
      <c r="D114" s="161">
        <f t="shared" si="43"/>
        <v>0</v>
      </c>
      <c r="E114" s="160"/>
      <c r="F114" s="160"/>
      <c r="G114" s="160"/>
      <c r="H114" s="160"/>
      <c r="I114" s="160"/>
      <c r="J114" s="72"/>
      <c r="K114" s="72"/>
      <c r="L114" s="72"/>
      <c r="M114" s="71"/>
      <c r="N114" s="140"/>
      <c r="O114" s="140"/>
      <c r="P114" s="140"/>
      <c r="Q114" s="140"/>
      <c r="R114" s="140"/>
      <c r="S114" s="151" t="str">
        <f t="shared" si="41"/>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Y114" s="64" t="str">
        <f t="shared" si="44"/>
        <v/>
      </c>
      <c r="AZ114" s="30" t="str">
        <f t="shared" si="42"/>
        <v/>
      </c>
      <c r="BA114" s="15"/>
      <c r="BB114" s="31">
        <f t="shared" si="45"/>
        <v>0</v>
      </c>
      <c r="BC114" s="31">
        <f t="shared" si="46"/>
        <v>0</v>
      </c>
      <c r="BD114" s="89"/>
      <c r="BE114" s="15"/>
      <c r="BF114" s="2"/>
      <c r="BG114" s="2"/>
      <c r="BH114" s="4"/>
      <c r="BI114" s="4"/>
      <c r="BJ114" s="4"/>
      <c r="BK114" s="6"/>
      <c r="BL114" s="4"/>
    </row>
    <row r="115" spans="1:64" ht="15.75" customHeight="1" x14ac:dyDescent="0.15">
      <c r="A115" s="575"/>
      <c r="B115" s="607" t="s">
        <v>144</v>
      </c>
      <c r="C115" s="608"/>
      <c r="D115" s="162">
        <f t="shared" si="43"/>
        <v>0</v>
      </c>
      <c r="E115" s="160"/>
      <c r="F115" s="160"/>
      <c r="G115" s="160"/>
      <c r="H115" s="160"/>
      <c r="I115" s="160"/>
      <c r="J115" s="163"/>
      <c r="K115" s="163"/>
      <c r="L115" s="163"/>
      <c r="M115" s="164"/>
      <c r="N115" s="165"/>
      <c r="O115" s="165"/>
      <c r="P115" s="165"/>
      <c r="Q115" s="165"/>
      <c r="R115" s="165"/>
      <c r="S115" s="151" t="str">
        <f t="shared" si="41"/>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Y115" s="64" t="str">
        <f t="shared" si="44"/>
        <v/>
      </c>
      <c r="AZ115" s="30" t="str">
        <f t="shared" si="42"/>
        <v/>
      </c>
      <c r="BA115" s="15"/>
      <c r="BB115" s="31">
        <f t="shared" si="45"/>
        <v>0</v>
      </c>
      <c r="BC115" s="31">
        <f t="shared" si="46"/>
        <v>0</v>
      </c>
      <c r="BD115" s="89"/>
      <c r="BE115" s="15"/>
      <c r="BF115" s="2"/>
      <c r="BG115" s="2"/>
      <c r="BH115" s="4"/>
      <c r="BI115" s="4"/>
      <c r="BJ115" s="4"/>
      <c r="BK115" s="6"/>
      <c r="BL115" s="4"/>
    </row>
    <row r="116" spans="1:64" ht="18.75" customHeight="1" x14ac:dyDescent="0.15">
      <c r="A116" s="575"/>
      <c r="B116" s="609" t="s">
        <v>145</v>
      </c>
      <c r="C116" s="166" t="s">
        <v>4</v>
      </c>
      <c r="D116" s="167">
        <f t="shared" si="43"/>
        <v>0</v>
      </c>
      <c r="E116" s="168">
        <f>SUM(E117:E121)</f>
        <v>0</v>
      </c>
      <c r="F116" s="168"/>
      <c r="G116" s="168"/>
      <c r="H116" s="168"/>
      <c r="I116" s="168"/>
      <c r="J116" s="84">
        <f>SUM(J117:J121)</f>
        <v>0</v>
      </c>
      <c r="K116" s="84">
        <f t="shared" ref="K116:R116" si="47">SUM(K117:K121)</f>
        <v>0</v>
      </c>
      <c r="L116" s="84">
        <f t="shared" si="47"/>
        <v>0</v>
      </c>
      <c r="M116" s="84">
        <f t="shared" si="47"/>
        <v>0</v>
      </c>
      <c r="N116" s="84">
        <f t="shared" si="47"/>
        <v>0</v>
      </c>
      <c r="O116" s="84">
        <f t="shared" si="47"/>
        <v>0</v>
      </c>
      <c r="P116" s="84">
        <f t="shared" si="47"/>
        <v>0</v>
      </c>
      <c r="Q116" s="84">
        <f t="shared" si="47"/>
        <v>0</v>
      </c>
      <c r="R116" s="84">
        <f t="shared" si="47"/>
        <v>0</v>
      </c>
      <c r="S116" s="151" t="str">
        <f t="shared" si="41"/>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Y116" s="64" t="str">
        <f t="shared" si="44"/>
        <v/>
      </c>
      <c r="AZ116" s="30" t="str">
        <f t="shared" si="42"/>
        <v/>
      </c>
      <c r="BA116" s="15"/>
      <c r="BB116" s="31">
        <f t="shared" si="45"/>
        <v>0</v>
      </c>
      <c r="BC116" s="31">
        <f t="shared" si="46"/>
        <v>0</v>
      </c>
      <c r="BD116" s="89"/>
      <c r="BE116" s="15"/>
      <c r="BF116" s="2"/>
      <c r="BG116" s="2"/>
      <c r="BH116" s="4"/>
      <c r="BI116" s="4"/>
      <c r="BJ116" s="4"/>
      <c r="BK116" s="6"/>
      <c r="BL116" s="4"/>
    </row>
    <row r="117" spans="1:64" ht="24.75" customHeight="1" x14ac:dyDescent="0.15">
      <c r="A117" s="575"/>
      <c r="B117" s="610"/>
      <c r="C117" s="169" t="s">
        <v>220</v>
      </c>
      <c r="D117" s="170">
        <f t="shared" si="43"/>
        <v>0</v>
      </c>
      <c r="E117" s="171"/>
      <c r="F117" s="171"/>
      <c r="G117" s="171"/>
      <c r="H117" s="171"/>
      <c r="I117" s="171"/>
      <c r="J117" s="72"/>
      <c r="K117" s="72"/>
      <c r="L117" s="72"/>
      <c r="M117" s="71"/>
      <c r="N117" s="140"/>
      <c r="O117" s="140"/>
      <c r="P117" s="140"/>
      <c r="Q117" s="140"/>
      <c r="R117" s="140"/>
      <c r="S117" s="151" t="str">
        <f t="shared" si="41"/>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Y117" s="64" t="str">
        <f t="shared" si="44"/>
        <v/>
      </c>
      <c r="AZ117" s="30" t="str">
        <f t="shared" si="42"/>
        <v/>
      </c>
      <c r="BA117" s="15"/>
      <c r="BB117" s="31">
        <f t="shared" si="45"/>
        <v>0</v>
      </c>
      <c r="BC117" s="31">
        <f t="shared" si="46"/>
        <v>0</v>
      </c>
      <c r="BD117" s="89"/>
      <c r="BE117" s="15"/>
      <c r="BF117" s="2"/>
      <c r="BG117" s="2"/>
      <c r="BH117" s="4"/>
      <c r="BI117" s="4"/>
      <c r="BJ117" s="4"/>
      <c r="BK117" s="6"/>
      <c r="BL117" s="4"/>
    </row>
    <row r="118" spans="1:64" ht="19.5" customHeight="1" x14ac:dyDescent="0.15">
      <c r="A118" s="575"/>
      <c r="B118" s="610"/>
      <c r="C118" s="172" t="s">
        <v>147</v>
      </c>
      <c r="D118" s="32">
        <f t="shared" si="43"/>
        <v>0</v>
      </c>
      <c r="E118" s="160"/>
      <c r="F118" s="160"/>
      <c r="G118" s="160"/>
      <c r="H118" s="160"/>
      <c r="I118" s="160"/>
      <c r="J118" s="72"/>
      <c r="K118" s="72"/>
      <c r="L118" s="72"/>
      <c r="M118" s="71"/>
      <c r="N118" s="140"/>
      <c r="O118" s="140"/>
      <c r="P118" s="140"/>
      <c r="Q118" s="140"/>
      <c r="R118" s="140"/>
      <c r="S118" s="151" t="str">
        <f t="shared" si="41"/>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Y118" s="64" t="str">
        <f t="shared" si="44"/>
        <v/>
      </c>
      <c r="AZ118" s="30" t="str">
        <f t="shared" si="42"/>
        <v/>
      </c>
      <c r="BA118" s="15"/>
      <c r="BB118" s="31">
        <f t="shared" si="45"/>
        <v>0</v>
      </c>
      <c r="BC118" s="31">
        <f t="shared" si="46"/>
        <v>0</v>
      </c>
      <c r="BD118" s="89"/>
      <c r="BE118" s="15"/>
      <c r="BF118" s="2"/>
      <c r="BG118" s="2"/>
      <c r="BH118" s="4"/>
      <c r="BI118" s="4"/>
      <c r="BJ118" s="4"/>
      <c r="BK118" s="6"/>
      <c r="BL118" s="4"/>
    </row>
    <row r="119" spans="1:64" ht="18" customHeight="1" x14ac:dyDescent="0.15">
      <c r="A119" s="575"/>
      <c r="B119" s="610"/>
      <c r="C119" s="172" t="s">
        <v>148</v>
      </c>
      <c r="D119" s="32">
        <f t="shared" si="43"/>
        <v>0</v>
      </c>
      <c r="E119" s="160"/>
      <c r="F119" s="160"/>
      <c r="G119" s="160"/>
      <c r="H119" s="160"/>
      <c r="I119" s="160"/>
      <c r="J119" s="72"/>
      <c r="K119" s="72"/>
      <c r="L119" s="72"/>
      <c r="M119" s="71"/>
      <c r="N119" s="140"/>
      <c r="O119" s="140"/>
      <c r="P119" s="140"/>
      <c r="Q119" s="140"/>
      <c r="R119" s="140"/>
      <c r="S119" s="151" t="str">
        <f t="shared" si="41"/>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Y119" s="64" t="str">
        <f t="shared" si="44"/>
        <v/>
      </c>
      <c r="AZ119" s="30" t="str">
        <f t="shared" si="42"/>
        <v/>
      </c>
      <c r="BA119" s="15"/>
      <c r="BB119" s="31">
        <f t="shared" si="45"/>
        <v>0</v>
      </c>
      <c r="BC119" s="31">
        <f t="shared" si="46"/>
        <v>0</v>
      </c>
      <c r="BD119" s="89"/>
      <c r="BE119" s="15"/>
      <c r="BF119" s="2"/>
      <c r="BG119" s="2"/>
      <c r="BH119" s="4"/>
      <c r="BI119" s="4"/>
      <c r="BJ119" s="4"/>
      <c r="BK119" s="6"/>
      <c r="BL119" s="4"/>
    </row>
    <row r="120" spans="1:64" ht="18" customHeight="1" x14ac:dyDescent="0.15">
      <c r="A120" s="575"/>
      <c r="B120" s="610"/>
      <c r="C120" s="173" t="s">
        <v>149</v>
      </c>
      <c r="D120" s="32">
        <f t="shared" si="43"/>
        <v>0</v>
      </c>
      <c r="E120" s="160"/>
      <c r="F120" s="160"/>
      <c r="G120" s="160"/>
      <c r="H120" s="160"/>
      <c r="I120" s="160"/>
      <c r="J120" s="72"/>
      <c r="K120" s="72"/>
      <c r="L120" s="72"/>
      <c r="M120" s="71"/>
      <c r="N120" s="140"/>
      <c r="O120" s="140"/>
      <c r="P120" s="140"/>
      <c r="Q120" s="140"/>
      <c r="R120" s="140"/>
      <c r="S120" s="151" t="str">
        <f t="shared" si="41"/>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Y120" s="64" t="str">
        <f t="shared" si="44"/>
        <v/>
      </c>
      <c r="AZ120" s="30" t="str">
        <f t="shared" si="42"/>
        <v/>
      </c>
      <c r="BA120" s="15"/>
      <c r="BB120" s="31">
        <f t="shared" si="45"/>
        <v>0</v>
      </c>
      <c r="BC120" s="31">
        <f t="shared" si="46"/>
        <v>0</v>
      </c>
      <c r="BD120" s="89"/>
      <c r="BE120" s="15"/>
      <c r="BF120" s="2"/>
      <c r="BG120" s="2"/>
      <c r="BH120" s="4"/>
      <c r="BI120" s="4"/>
      <c r="BJ120" s="4"/>
      <c r="BK120" s="6"/>
      <c r="BL120" s="4"/>
    </row>
    <row r="121" spans="1:64" ht="15.75" customHeight="1" x14ac:dyDescent="0.15">
      <c r="A121" s="541"/>
      <c r="B121" s="555"/>
      <c r="C121" s="174" t="s">
        <v>150</v>
      </c>
      <c r="D121" s="58">
        <f t="shared" si="43"/>
        <v>0</v>
      </c>
      <c r="E121" s="160"/>
      <c r="F121" s="160"/>
      <c r="G121" s="160"/>
      <c r="H121" s="160"/>
      <c r="I121" s="160"/>
      <c r="J121" s="163"/>
      <c r="K121" s="163"/>
      <c r="L121" s="163"/>
      <c r="M121" s="164"/>
      <c r="N121" s="165"/>
      <c r="O121" s="165"/>
      <c r="P121" s="165"/>
      <c r="Q121" s="165"/>
      <c r="R121" s="165"/>
      <c r="S121" s="151" t="str">
        <f t="shared" si="41"/>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Y121" s="64" t="str">
        <f t="shared" si="44"/>
        <v/>
      </c>
      <c r="AZ121" s="30" t="str">
        <f t="shared" si="42"/>
        <v/>
      </c>
      <c r="BA121" s="15"/>
      <c r="BB121" s="31">
        <f t="shared" si="45"/>
        <v>0</v>
      </c>
      <c r="BC121" s="31">
        <f t="shared" si="46"/>
        <v>0</v>
      </c>
      <c r="BD121" s="89"/>
      <c r="BE121" s="15"/>
      <c r="BF121" s="2"/>
      <c r="BG121" s="2"/>
      <c r="BH121" s="4"/>
      <c r="BI121" s="4"/>
      <c r="BJ121" s="4"/>
      <c r="BK121" s="6"/>
      <c r="BL121" s="4"/>
    </row>
    <row r="122" spans="1:64" ht="15.75" customHeight="1" x14ac:dyDescent="0.15">
      <c r="A122" s="540" t="s">
        <v>151</v>
      </c>
      <c r="B122" s="540" t="s">
        <v>152</v>
      </c>
      <c r="C122" s="175" t="s">
        <v>153</v>
      </c>
      <c r="D122" s="21">
        <f t="shared" si="43"/>
        <v>0</v>
      </c>
      <c r="E122" s="176"/>
      <c r="F122" s="177"/>
      <c r="G122" s="177"/>
      <c r="H122" s="177"/>
      <c r="I122" s="178"/>
      <c r="J122" s="23"/>
      <c r="K122" s="23"/>
      <c r="L122" s="179"/>
      <c r="M122" s="25"/>
      <c r="N122" s="26"/>
      <c r="O122" s="26"/>
      <c r="P122" s="26"/>
      <c r="Q122" s="26"/>
      <c r="R122" s="26"/>
      <c r="S122" s="151" t="str">
        <f t="shared" si="41"/>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Y122" s="64" t="str">
        <f t="shared" si="44"/>
        <v/>
      </c>
      <c r="AZ122" s="30" t="str">
        <f t="shared" si="42"/>
        <v/>
      </c>
      <c r="BA122" s="15"/>
      <c r="BB122" s="31">
        <f t="shared" si="45"/>
        <v>0</v>
      </c>
      <c r="BC122" s="31">
        <f t="shared" si="46"/>
        <v>0</v>
      </c>
      <c r="BD122" s="89"/>
      <c r="BE122" s="9"/>
      <c r="BF122" s="2"/>
      <c r="BG122" s="2"/>
      <c r="BH122" s="4"/>
      <c r="BI122" s="4"/>
      <c r="BJ122" s="4"/>
      <c r="BK122" s="6"/>
      <c r="BL122" s="4"/>
    </row>
    <row r="123" spans="1:64" ht="15.75" customHeight="1" x14ac:dyDescent="0.15">
      <c r="A123" s="575"/>
      <c r="B123" s="541"/>
      <c r="C123" s="180" t="s">
        <v>154</v>
      </c>
      <c r="D123" s="32">
        <f t="shared" si="43"/>
        <v>0</v>
      </c>
      <c r="E123" s="181"/>
      <c r="F123" s="160"/>
      <c r="G123" s="160"/>
      <c r="H123" s="160"/>
      <c r="I123" s="56"/>
      <c r="J123" s="34"/>
      <c r="K123" s="72"/>
      <c r="L123" s="147"/>
      <c r="M123" s="71"/>
      <c r="N123" s="140"/>
      <c r="O123" s="140"/>
      <c r="P123" s="140"/>
      <c r="Q123" s="140"/>
      <c r="R123" s="140"/>
      <c r="S123" s="151" t="str">
        <f t="shared" si="41"/>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Y123" s="64" t="str">
        <f t="shared" si="44"/>
        <v/>
      </c>
      <c r="AZ123" s="30" t="str">
        <f t="shared" si="42"/>
        <v/>
      </c>
      <c r="BA123" s="15"/>
      <c r="BB123" s="31">
        <f t="shared" si="45"/>
        <v>0</v>
      </c>
      <c r="BC123" s="31">
        <f t="shared" si="46"/>
        <v>0</v>
      </c>
      <c r="BD123" s="89"/>
      <c r="BE123" s="15"/>
      <c r="BF123" s="2"/>
      <c r="BG123" s="2"/>
      <c r="BH123" s="4"/>
      <c r="BI123" s="4"/>
      <c r="BJ123" s="4"/>
      <c r="BK123" s="6"/>
      <c r="BL123" s="4"/>
    </row>
    <row r="124" spans="1:64" ht="15.75" customHeight="1" x14ac:dyDescent="0.15">
      <c r="A124" s="575"/>
      <c r="B124" s="540" t="s">
        <v>155</v>
      </c>
      <c r="C124" s="175" t="s">
        <v>153</v>
      </c>
      <c r="D124" s="32">
        <f t="shared" si="43"/>
        <v>0</v>
      </c>
      <c r="E124" s="181"/>
      <c r="F124" s="160"/>
      <c r="G124" s="160"/>
      <c r="H124" s="160"/>
      <c r="I124" s="56"/>
      <c r="J124" s="34"/>
      <c r="K124" s="72"/>
      <c r="L124" s="147"/>
      <c r="M124" s="71"/>
      <c r="N124" s="140"/>
      <c r="O124" s="140"/>
      <c r="P124" s="140"/>
      <c r="Q124" s="140"/>
      <c r="R124" s="140"/>
      <c r="S124" s="151" t="str">
        <f t="shared" si="41"/>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Y124" s="64" t="str">
        <f t="shared" si="44"/>
        <v/>
      </c>
      <c r="AZ124" s="30" t="str">
        <f t="shared" si="42"/>
        <v/>
      </c>
      <c r="BA124" s="15"/>
      <c r="BB124" s="31">
        <f t="shared" si="45"/>
        <v>0</v>
      </c>
      <c r="BC124" s="31">
        <f t="shared" si="46"/>
        <v>0</v>
      </c>
      <c r="BD124" s="89"/>
      <c r="BE124" s="15"/>
      <c r="BF124" s="2"/>
      <c r="BG124" s="2"/>
      <c r="BH124" s="4"/>
      <c r="BI124" s="4"/>
      <c r="BJ124" s="4"/>
      <c r="BK124" s="6"/>
      <c r="BL124" s="4"/>
    </row>
    <row r="125" spans="1:64" ht="15.75" customHeight="1" x14ac:dyDescent="0.15">
      <c r="A125" s="541"/>
      <c r="B125" s="541"/>
      <c r="C125" s="182" t="s">
        <v>156</v>
      </c>
      <c r="D125" s="40">
        <f t="shared" si="43"/>
        <v>0</v>
      </c>
      <c r="E125" s="183"/>
      <c r="F125" s="184"/>
      <c r="G125" s="184"/>
      <c r="H125" s="184"/>
      <c r="I125" s="184"/>
      <c r="J125" s="42"/>
      <c r="K125" s="185"/>
      <c r="L125" s="186"/>
      <c r="M125" s="187"/>
      <c r="N125" s="188"/>
      <c r="O125" s="188"/>
      <c r="P125" s="188"/>
      <c r="Q125" s="188"/>
      <c r="R125" s="188"/>
      <c r="S125" s="151" t="str">
        <f t="shared" si="41"/>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Y125" s="64" t="str">
        <f t="shared" si="44"/>
        <v/>
      </c>
      <c r="AZ125" s="30" t="str">
        <f t="shared" si="42"/>
        <v/>
      </c>
      <c r="BA125" s="15"/>
      <c r="BB125" s="31">
        <f t="shared" si="45"/>
        <v>0</v>
      </c>
      <c r="BC125" s="31">
        <f t="shared" si="46"/>
        <v>0</v>
      </c>
      <c r="BD125" s="89"/>
      <c r="BE125" s="15"/>
      <c r="BF125" s="2"/>
      <c r="BG125" s="2"/>
      <c r="BH125" s="4"/>
      <c r="BI125" s="4"/>
      <c r="BJ125" s="4"/>
      <c r="BK125" s="6"/>
      <c r="BL125" s="4"/>
    </row>
    <row r="126" spans="1:64" ht="15.75" customHeight="1" x14ac:dyDescent="0.15">
      <c r="A126" s="554" t="s">
        <v>157</v>
      </c>
      <c r="B126" s="597" t="s">
        <v>145</v>
      </c>
      <c r="C126" s="598"/>
      <c r="D126" s="84">
        <f t="shared" si="43"/>
        <v>0</v>
      </c>
      <c r="E126" s="171"/>
      <c r="F126" s="171"/>
      <c r="G126" s="171"/>
      <c r="H126" s="171"/>
      <c r="I126" s="171"/>
      <c r="J126" s="178"/>
      <c r="K126" s="23"/>
      <c r="L126" s="189"/>
      <c r="M126" s="25"/>
      <c r="N126" s="26"/>
      <c r="O126" s="26"/>
      <c r="P126" s="190"/>
      <c r="Q126" s="190"/>
      <c r="R126" s="26"/>
      <c r="S126" s="151" t="str">
        <f t="shared" si="41"/>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Y126" s="64" t="str">
        <f t="shared" si="44"/>
        <v/>
      </c>
      <c r="AZ126" s="30" t="str">
        <f t="shared" si="42"/>
        <v/>
      </c>
      <c r="BA126" s="15"/>
      <c r="BB126" s="31">
        <f t="shared" si="45"/>
        <v>0</v>
      </c>
      <c r="BC126" s="31">
        <f t="shared" si="46"/>
        <v>0</v>
      </c>
      <c r="BD126" s="89"/>
      <c r="BE126" s="15"/>
      <c r="BF126" s="2"/>
      <c r="BG126" s="2"/>
      <c r="BH126" s="4"/>
      <c r="BI126" s="4"/>
      <c r="BJ126" s="4"/>
      <c r="BK126" s="6"/>
      <c r="BL126" s="4"/>
    </row>
    <row r="127" spans="1:64" ht="16.5" customHeight="1" x14ac:dyDescent="0.15">
      <c r="A127" s="596"/>
      <c r="B127" s="540" t="s">
        <v>152</v>
      </c>
      <c r="C127" s="175" t="s">
        <v>153</v>
      </c>
      <c r="D127" s="191">
        <f t="shared" si="43"/>
        <v>0</v>
      </c>
      <c r="E127" s="160"/>
      <c r="F127" s="160"/>
      <c r="G127" s="160"/>
      <c r="H127" s="160"/>
      <c r="I127" s="160"/>
      <c r="J127" s="56"/>
      <c r="K127" s="72"/>
      <c r="L127" s="147"/>
      <c r="M127" s="71"/>
      <c r="N127" s="140"/>
      <c r="O127" s="140"/>
      <c r="P127" s="192"/>
      <c r="Q127" s="192"/>
      <c r="R127" s="140"/>
      <c r="S127" s="151" t="str">
        <f t="shared" si="41"/>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Y127" s="64" t="str">
        <f t="shared" si="44"/>
        <v/>
      </c>
      <c r="AZ127" s="30" t="str">
        <f t="shared" si="42"/>
        <v/>
      </c>
      <c r="BA127" s="15"/>
      <c r="BB127" s="31">
        <f t="shared" si="45"/>
        <v>0</v>
      </c>
      <c r="BC127" s="31">
        <f t="shared" si="46"/>
        <v>0</v>
      </c>
      <c r="BD127" s="89"/>
      <c r="BE127" s="9"/>
      <c r="BF127" s="2"/>
      <c r="BG127" s="2"/>
      <c r="BH127" s="4"/>
      <c r="BI127" s="4"/>
      <c r="BJ127" s="4"/>
      <c r="BK127" s="6"/>
      <c r="BL127" s="4"/>
    </row>
    <row r="128" spans="1:64" ht="15" customHeight="1" x14ac:dyDescent="0.15">
      <c r="A128" s="596"/>
      <c r="B128" s="541"/>
      <c r="C128" s="182" t="s">
        <v>154</v>
      </c>
      <c r="D128" s="58">
        <f t="shared" si="43"/>
        <v>0</v>
      </c>
      <c r="E128" s="160"/>
      <c r="F128" s="160"/>
      <c r="G128" s="160"/>
      <c r="H128" s="160"/>
      <c r="I128" s="160"/>
      <c r="J128" s="56"/>
      <c r="K128" s="72"/>
      <c r="L128" s="147"/>
      <c r="M128" s="71"/>
      <c r="N128" s="140"/>
      <c r="O128" s="140"/>
      <c r="P128" s="192"/>
      <c r="Q128" s="192"/>
      <c r="R128" s="140"/>
      <c r="S128" s="151" t="str">
        <f t="shared" si="41"/>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Y128" s="64" t="str">
        <f t="shared" si="44"/>
        <v/>
      </c>
      <c r="AZ128" s="30" t="str">
        <f t="shared" si="42"/>
        <v/>
      </c>
      <c r="BA128" s="15"/>
      <c r="BB128" s="31">
        <f t="shared" si="45"/>
        <v>0</v>
      </c>
      <c r="BC128" s="31">
        <f t="shared" si="46"/>
        <v>0</v>
      </c>
      <c r="BD128" s="89"/>
      <c r="BE128" s="15"/>
      <c r="BF128" s="2"/>
      <c r="BG128" s="2"/>
      <c r="BH128" s="4"/>
      <c r="BI128" s="4"/>
      <c r="BJ128" s="4"/>
      <c r="BK128" s="6"/>
      <c r="BL128" s="4"/>
    </row>
    <row r="129" spans="1:64" ht="15" customHeight="1" x14ac:dyDescent="0.15">
      <c r="A129" s="596"/>
      <c r="B129" s="540" t="s">
        <v>155</v>
      </c>
      <c r="C129" s="169" t="s">
        <v>153</v>
      </c>
      <c r="D129" s="21">
        <f t="shared" si="43"/>
        <v>0</v>
      </c>
      <c r="E129" s="160"/>
      <c r="F129" s="160"/>
      <c r="G129" s="160"/>
      <c r="H129" s="160"/>
      <c r="I129" s="160"/>
      <c r="J129" s="56"/>
      <c r="K129" s="72"/>
      <c r="L129" s="147"/>
      <c r="M129" s="71"/>
      <c r="N129" s="140"/>
      <c r="O129" s="140"/>
      <c r="P129" s="192"/>
      <c r="Q129" s="192"/>
      <c r="R129" s="140"/>
      <c r="S129" s="151" t="str">
        <f t="shared" si="41"/>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Y129" s="64" t="str">
        <f t="shared" si="44"/>
        <v/>
      </c>
      <c r="AZ129" s="30" t="str">
        <f t="shared" si="42"/>
        <v/>
      </c>
      <c r="BA129" s="15"/>
      <c r="BB129" s="31">
        <f t="shared" si="45"/>
        <v>0</v>
      </c>
      <c r="BC129" s="31">
        <f t="shared" si="46"/>
        <v>0</v>
      </c>
      <c r="BD129" s="89"/>
      <c r="BE129" s="15"/>
      <c r="BF129" s="2"/>
      <c r="BG129" s="2"/>
      <c r="BH129" s="4"/>
      <c r="BI129" s="4"/>
      <c r="BJ129" s="4"/>
      <c r="BK129" s="6"/>
      <c r="BL129" s="4"/>
    </row>
    <row r="130" spans="1:64" ht="17.25" customHeight="1" x14ac:dyDescent="0.15">
      <c r="A130" s="562"/>
      <c r="B130" s="541"/>
      <c r="C130" s="182" t="s">
        <v>156</v>
      </c>
      <c r="D130" s="40">
        <f t="shared" si="43"/>
        <v>0</v>
      </c>
      <c r="E130" s="183"/>
      <c r="F130" s="184"/>
      <c r="G130" s="184"/>
      <c r="H130" s="184"/>
      <c r="I130" s="184"/>
      <c r="J130" s="184"/>
      <c r="K130" s="185"/>
      <c r="L130" s="186"/>
      <c r="M130" s="187"/>
      <c r="N130" s="188"/>
      <c r="O130" s="188"/>
      <c r="P130" s="193"/>
      <c r="Q130" s="193"/>
      <c r="R130" s="188"/>
      <c r="S130" s="151" t="str">
        <f t="shared" si="41"/>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Y130" s="64" t="str">
        <f t="shared" si="44"/>
        <v/>
      </c>
      <c r="AZ130" s="30" t="str">
        <f t="shared" si="42"/>
        <v/>
      </c>
      <c r="BA130" s="15"/>
      <c r="BB130" s="31">
        <f t="shared" si="45"/>
        <v>0</v>
      </c>
      <c r="BC130" s="31">
        <f t="shared" si="46"/>
        <v>0</v>
      </c>
      <c r="BD130" s="89"/>
      <c r="BE130" s="15"/>
      <c r="BF130" s="2"/>
      <c r="BG130" s="2"/>
      <c r="BH130" s="4"/>
      <c r="BI130" s="4"/>
      <c r="BJ130" s="4"/>
      <c r="BK130" s="6"/>
      <c r="BL130" s="4"/>
    </row>
    <row r="131" spans="1:64" ht="22.5" customHeight="1" x14ac:dyDescent="0.15">
      <c r="A131" s="599" t="s">
        <v>158</v>
      </c>
      <c r="B131" s="602" t="s">
        <v>159</v>
      </c>
      <c r="C131" s="194" t="s">
        <v>160</v>
      </c>
      <c r="D131" s="191">
        <f t="shared" si="43"/>
        <v>0</v>
      </c>
      <c r="E131" s="171"/>
      <c r="F131" s="171"/>
      <c r="G131" s="171"/>
      <c r="H131" s="171"/>
      <c r="I131" s="171"/>
      <c r="J131" s="72"/>
      <c r="K131" s="72"/>
      <c r="L131" s="195"/>
      <c r="M131" s="71"/>
      <c r="N131" s="140"/>
      <c r="O131" s="140"/>
      <c r="P131" s="140"/>
      <c r="Q131" s="140"/>
      <c r="R131" s="140"/>
      <c r="S131" s="151" t="str">
        <f t="shared" si="41"/>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Y131" s="64" t="str">
        <f t="shared" si="44"/>
        <v/>
      </c>
      <c r="AZ131" s="30" t="str">
        <f t="shared" si="42"/>
        <v/>
      </c>
      <c r="BA131" s="15"/>
      <c r="BB131" s="31">
        <f t="shared" si="45"/>
        <v>0</v>
      </c>
      <c r="BC131" s="31">
        <f t="shared" si="46"/>
        <v>0</v>
      </c>
      <c r="BD131" s="89"/>
      <c r="BE131" s="15"/>
      <c r="BF131" s="2"/>
      <c r="BG131" s="2"/>
      <c r="BH131" s="4"/>
      <c r="BI131" s="4"/>
      <c r="BJ131" s="4"/>
      <c r="BK131" s="6"/>
      <c r="BL131" s="4"/>
    </row>
    <row r="132" spans="1:64" ht="22.5" customHeight="1" x14ac:dyDescent="0.15">
      <c r="A132" s="600"/>
      <c r="B132" s="603"/>
      <c r="C132" s="196" t="s">
        <v>161</v>
      </c>
      <c r="D132" s="191">
        <f t="shared" si="43"/>
        <v>0</v>
      </c>
      <c r="E132" s="160"/>
      <c r="F132" s="160"/>
      <c r="G132" s="160"/>
      <c r="H132" s="160"/>
      <c r="I132" s="160"/>
      <c r="J132" s="163"/>
      <c r="K132" s="163"/>
      <c r="L132" s="197"/>
      <c r="M132" s="164"/>
      <c r="N132" s="165"/>
      <c r="O132" s="165"/>
      <c r="P132" s="165"/>
      <c r="Q132" s="165"/>
      <c r="R132" s="165"/>
      <c r="S132" s="151" t="str">
        <f t="shared" si="41"/>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Y132" s="64" t="str">
        <f t="shared" si="44"/>
        <v/>
      </c>
      <c r="AZ132" s="30" t="str">
        <f t="shared" si="42"/>
        <v/>
      </c>
      <c r="BA132" s="15"/>
      <c r="BB132" s="31">
        <f t="shared" si="45"/>
        <v>0</v>
      </c>
      <c r="BC132" s="31">
        <f t="shared" si="46"/>
        <v>0</v>
      </c>
      <c r="BD132" s="89"/>
      <c r="BE132" s="15"/>
      <c r="BF132" s="2"/>
      <c r="BG132" s="2"/>
      <c r="BH132" s="4"/>
      <c r="BI132" s="4"/>
      <c r="BJ132" s="4"/>
      <c r="BK132" s="6"/>
      <c r="BL132" s="4"/>
    </row>
    <row r="133" spans="1:64" ht="39" customHeight="1" x14ac:dyDescent="0.15">
      <c r="A133" s="600"/>
      <c r="B133" s="604"/>
      <c r="C133" s="198" t="s">
        <v>221</v>
      </c>
      <c r="D133" s="191">
        <f t="shared" si="43"/>
        <v>0</v>
      </c>
      <c r="E133" s="199"/>
      <c r="F133" s="184"/>
      <c r="G133" s="184"/>
      <c r="H133" s="184"/>
      <c r="I133" s="184"/>
      <c r="J133" s="42"/>
      <c r="K133" s="42"/>
      <c r="L133" s="200"/>
      <c r="M133" s="44"/>
      <c r="N133" s="45"/>
      <c r="O133" s="107"/>
      <c r="P133" s="47"/>
      <c r="Q133" s="107"/>
      <c r="R133" s="107"/>
      <c r="S133" s="151" t="str">
        <f t="shared" si="41"/>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Y133" s="64" t="str">
        <f t="shared" si="44"/>
        <v/>
      </c>
      <c r="AZ133" s="30" t="str">
        <f>IF($D133&lt;R133," El número de actividades en usuarios en situacion de discapacidad NO puede ser mayor al total.","")</f>
        <v/>
      </c>
      <c r="BA133" s="15"/>
      <c r="BB133" s="31">
        <f t="shared" si="45"/>
        <v>0</v>
      </c>
      <c r="BC133" s="31">
        <f>IF($D133&lt;R133,1,0)</f>
        <v>0</v>
      </c>
      <c r="BD133" s="89"/>
      <c r="BE133" s="15"/>
      <c r="BF133" s="2"/>
      <c r="BG133" s="2"/>
      <c r="BH133" s="4"/>
      <c r="BI133" s="4"/>
      <c r="BJ133" s="4"/>
      <c r="BK133" s="6"/>
      <c r="BL133" s="4"/>
    </row>
    <row r="134" spans="1:64" ht="48.75" customHeight="1" x14ac:dyDescent="0.15">
      <c r="A134" s="600"/>
      <c r="B134" s="599" t="s">
        <v>163</v>
      </c>
      <c r="C134" s="201" t="s">
        <v>164</v>
      </c>
      <c r="D134" s="21">
        <f t="shared" si="43"/>
        <v>0</v>
      </c>
      <c r="E134" s="202"/>
      <c r="F134" s="178"/>
      <c r="G134" s="178"/>
      <c r="H134" s="178"/>
      <c r="I134" s="178"/>
      <c r="J134" s="203"/>
      <c r="K134" s="23"/>
      <c r="L134" s="24"/>
      <c r="M134" s="25"/>
      <c r="N134" s="26"/>
      <c r="O134" s="28"/>
      <c r="P134" s="144"/>
      <c r="Q134" s="28"/>
      <c r="R134" s="69"/>
      <c r="S134" s="151" t="str">
        <f t="shared" si="41"/>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Y134" s="64" t="str">
        <f t="shared" si="44"/>
        <v/>
      </c>
      <c r="AZ134" s="30" t="str">
        <f t="shared" si="42"/>
        <v/>
      </c>
      <c r="BA134" s="15"/>
      <c r="BB134" s="31">
        <f t="shared" si="45"/>
        <v>0</v>
      </c>
      <c r="BC134" s="31">
        <f t="shared" si="46"/>
        <v>0</v>
      </c>
      <c r="BD134" s="89"/>
      <c r="BE134" s="15"/>
      <c r="BF134" s="2"/>
      <c r="BG134" s="2"/>
      <c r="BH134" s="4"/>
      <c r="BI134" s="4"/>
      <c r="BJ134" s="4"/>
      <c r="BK134" s="6"/>
      <c r="BL134" s="4"/>
    </row>
    <row r="135" spans="1:64" ht="43.5" customHeight="1" x14ac:dyDescent="0.15">
      <c r="A135" s="601"/>
      <c r="B135" s="601"/>
      <c r="C135" s="198" t="s">
        <v>165</v>
      </c>
      <c r="D135" s="40">
        <f t="shared" si="43"/>
        <v>0</v>
      </c>
      <c r="E135" s="183"/>
      <c r="F135" s="184"/>
      <c r="G135" s="184"/>
      <c r="H135" s="184"/>
      <c r="I135" s="184"/>
      <c r="J135" s="184"/>
      <c r="K135" s="42"/>
      <c r="L135" s="43"/>
      <c r="M135" s="44"/>
      <c r="N135" s="45"/>
      <c r="O135" s="47"/>
      <c r="P135" s="266"/>
      <c r="Q135" s="47"/>
      <c r="R135" s="107"/>
      <c r="S135" s="151" t="str">
        <f t="shared" si="41"/>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Y135" s="64" t="str">
        <f t="shared" si="44"/>
        <v/>
      </c>
      <c r="AZ135" s="30" t="str">
        <f t="shared" si="42"/>
        <v/>
      </c>
      <c r="BA135" s="15"/>
      <c r="BB135" s="31">
        <f t="shared" si="45"/>
        <v>0</v>
      </c>
      <c r="BC135" s="31">
        <f t="shared" si="46"/>
        <v>0</v>
      </c>
      <c r="BD135" s="89"/>
      <c r="BE135" s="15"/>
      <c r="BF135" s="2"/>
      <c r="BG135" s="2"/>
      <c r="BH135" s="4"/>
      <c r="BI135" s="4"/>
      <c r="BJ135" s="4"/>
      <c r="BK135" s="6"/>
      <c r="BL135" s="4"/>
    </row>
    <row r="136" spans="1:64" ht="15" customHeight="1" x14ac:dyDescent="0.15">
      <c r="A136" s="265" t="s">
        <v>166</v>
      </c>
      <c r="B136" s="206"/>
      <c r="C136" s="142"/>
      <c r="D136" s="122"/>
      <c r="E136" s="122"/>
      <c r="F136" s="207"/>
      <c r="G136" s="207"/>
      <c r="H136" s="207"/>
      <c r="BA136" s="51"/>
      <c r="BF136" s="15"/>
      <c r="BG136" s="15"/>
      <c r="BH136" s="2"/>
      <c r="BJ136" s="4"/>
      <c r="BK136" s="6"/>
      <c r="BL136" s="4"/>
    </row>
    <row r="137" spans="1:64" ht="23.25" customHeight="1" x14ac:dyDescent="0.15">
      <c r="A137" s="569" t="s">
        <v>167</v>
      </c>
      <c r="B137" s="570"/>
      <c r="C137" s="571"/>
      <c r="D137" s="554" t="s">
        <v>4</v>
      </c>
      <c r="E137" s="537" t="s">
        <v>5</v>
      </c>
      <c r="F137" s="538"/>
      <c r="G137" s="538"/>
      <c r="H137" s="539"/>
      <c r="BA137" s="51"/>
      <c r="BF137" s="15"/>
      <c r="BG137" s="15"/>
      <c r="BH137" s="2"/>
      <c r="BJ137" s="4"/>
      <c r="BK137" s="6"/>
      <c r="BL137" s="4"/>
    </row>
    <row r="138" spans="1:64" ht="27.75" customHeight="1" x14ac:dyDescent="0.15">
      <c r="A138" s="572"/>
      <c r="B138" s="573"/>
      <c r="C138" s="574"/>
      <c r="D138" s="555"/>
      <c r="E138" s="16" t="s">
        <v>168</v>
      </c>
      <c r="F138" s="17" t="s">
        <v>169</v>
      </c>
      <c r="G138" s="17" t="s">
        <v>60</v>
      </c>
      <c r="H138" s="18" t="s">
        <v>170</v>
      </c>
      <c r="BA138" s="51"/>
      <c r="BF138" s="9"/>
      <c r="BG138" s="15"/>
      <c r="BH138" s="2"/>
      <c r="BJ138" s="4"/>
      <c r="BK138" s="6"/>
      <c r="BL138" s="4"/>
    </row>
    <row r="139" spans="1:64" ht="13.5" customHeight="1" x14ac:dyDescent="0.15">
      <c r="A139" s="584" t="s">
        <v>171</v>
      </c>
      <c r="B139" s="585"/>
      <c r="C139" s="586"/>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c r="BJ139" s="4"/>
      <c r="BK139" s="6"/>
      <c r="BL139" s="4"/>
    </row>
    <row r="140" spans="1:64" ht="15" customHeight="1" x14ac:dyDescent="0.15">
      <c r="A140" s="587" t="s">
        <v>172</v>
      </c>
      <c r="B140" s="588"/>
      <c r="C140" s="589"/>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c r="BJ140" s="4"/>
      <c r="BK140" s="6"/>
      <c r="BL140" s="4"/>
    </row>
    <row r="141" spans="1:64" ht="23.25" customHeight="1" x14ac:dyDescent="0.15">
      <c r="A141" s="88" t="s">
        <v>173</v>
      </c>
      <c r="B141" s="142"/>
      <c r="C141" s="142"/>
      <c r="D141" s="143"/>
      <c r="E141" s="143"/>
      <c r="F141" s="143"/>
      <c r="G141" s="143"/>
      <c r="H141" s="143"/>
      <c r="BA141" s="51"/>
      <c r="BG141" s="15"/>
      <c r="BH141" s="2"/>
      <c r="BJ141" s="4"/>
      <c r="BK141" s="6"/>
      <c r="BL141" s="4"/>
    </row>
    <row r="142" spans="1:64"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BA142" s="51"/>
      <c r="BG142" s="15"/>
      <c r="BH142" s="2"/>
      <c r="BJ142" s="4"/>
      <c r="BK142" s="6"/>
      <c r="BL142" s="4"/>
    </row>
    <row r="143" spans="1:64"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211" t="s">
        <v>21</v>
      </c>
      <c r="O143" s="212" t="s">
        <v>22</v>
      </c>
      <c r="P143" s="581"/>
      <c r="BA143" s="51"/>
      <c r="BG143" s="15"/>
      <c r="BH143" s="2"/>
      <c r="BJ143" s="4"/>
      <c r="BK143" s="6"/>
      <c r="BL143" s="4"/>
    </row>
    <row r="144" spans="1:64" ht="15" customHeight="1" x14ac:dyDescent="0.15">
      <c r="A144" s="582" t="s">
        <v>177</v>
      </c>
      <c r="B144" s="580" t="s">
        <v>178</v>
      </c>
      <c r="C144" s="580"/>
      <c r="D144" s="68">
        <f>+SUM(E144:M144)</f>
        <v>49</v>
      </c>
      <c r="E144" s="25">
        <v>2</v>
      </c>
      <c r="F144" s="23">
        <v>1</v>
      </c>
      <c r="G144" s="23"/>
      <c r="H144" s="23">
        <v>1</v>
      </c>
      <c r="I144" s="23">
        <v>8</v>
      </c>
      <c r="J144" s="23">
        <v>4</v>
      </c>
      <c r="K144" s="23">
        <v>25</v>
      </c>
      <c r="L144" s="23">
        <v>8</v>
      </c>
      <c r="M144" s="26"/>
      <c r="N144" s="28">
        <v>16</v>
      </c>
      <c r="O144" s="28">
        <v>33</v>
      </c>
      <c r="P144" s="69"/>
      <c r="Q144" s="151" t="str">
        <f>+BA144&amp;" "&amp;BB144</f>
        <v xml:space="preserve"> </v>
      </c>
      <c r="BA144" s="30" t="str">
        <f t="shared" ref="BA144:BA197" si="48">IF($D144&lt;&gt;($N144+$O144)," El número actividades de pacientes según sexo NO puede ser diferente al Total.","")</f>
        <v/>
      </c>
      <c r="BB144" s="30" t="str">
        <f>IF($K144&lt;$P144," El número altas de pacientes 60 años NO puede ser mayor que el de 20-64 años.","")</f>
        <v/>
      </c>
      <c r="BE144" s="31">
        <f t="shared" ref="BE144:BE201" si="49">IF($D144&lt;&gt;($N144+$O144),1,0)</f>
        <v>0</v>
      </c>
      <c r="BF144" s="31">
        <f t="shared" ref="BF144:BF201" si="50">IF($K144&lt;$P144,1,0)</f>
        <v>0</v>
      </c>
      <c r="BG144" s="15"/>
      <c r="BH144" s="2"/>
      <c r="BJ144" s="4"/>
      <c r="BK144" s="6"/>
      <c r="BL144" s="4"/>
    </row>
    <row r="145" spans="1:64" ht="15" customHeight="1" x14ac:dyDescent="0.15">
      <c r="A145" s="583"/>
      <c r="B145" s="567" t="s">
        <v>179</v>
      </c>
      <c r="C145" s="567"/>
      <c r="D145" s="273">
        <f>+SUM(E145:M145)</f>
        <v>380</v>
      </c>
      <c r="E145" s="274">
        <v>18</v>
      </c>
      <c r="F145" s="275">
        <v>2</v>
      </c>
      <c r="G145" s="275">
        <v>4</v>
      </c>
      <c r="H145" s="275">
        <v>15</v>
      </c>
      <c r="I145" s="275">
        <v>58</v>
      </c>
      <c r="J145" s="275">
        <v>74</v>
      </c>
      <c r="K145" s="275">
        <v>152</v>
      </c>
      <c r="L145" s="275">
        <v>31</v>
      </c>
      <c r="M145" s="276">
        <v>26</v>
      </c>
      <c r="N145" s="277">
        <v>137</v>
      </c>
      <c r="O145" s="277">
        <v>243</v>
      </c>
      <c r="P145" s="278"/>
      <c r="Q145" s="151" t="str">
        <f t="shared" ref="Q145:Q197" si="51">+BA145&amp;" "&amp;BB145</f>
        <v xml:space="preserve"> </v>
      </c>
      <c r="BA145" s="30" t="str">
        <f t="shared" si="48"/>
        <v/>
      </c>
      <c r="BB145" s="30" t="str">
        <f>IF($K145&lt;$P145," El número altas de pacientes 60 años NO puede ser mayor que el de 20-64 años.","")</f>
        <v/>
      </c>
      <c r="BE145" s="31">
        <f t="shared" si="49"/>
        <v>0</v>
      </c>
      <c r="BF145" s="31">
        <f t="shared" si="50"/>
        <v>0</v>
      </c>
      <c r="BG145" s="15"/>
      <c r="BH145" s="2"/>
      <c r="BJ145" s="4"/>
      <c r="BK145" s="6"/>
      <c r="BL145" s="4"/>
    </row>
    <row r="146" spans="1:64" ht="14.25" customHeight="1" x14ac:dyDescent="0.15">
      <c r="A146" s="540" t="s">
        <v>180</v>
      </c>
      <c r="B146" s="580" t="s">
        <v>181</v>
      </c>
      <c r="C146" s="580"/>
      <c r="D146" s="68">
        <f>+SUM(E146:M146)</f>
        <v>0</v>
      </c>
      <c r="E146" s="25"/>
      <c r="F146" s="23"/>
      <c r="G146" s="23"/>
      <c r="H146" s="23"/>
      <c r="I146" s="23"/>
      <c r="J146" s="23"/>
      <c r="K146" s="23"/>
      <c r="L146" s="23"/>
      <c r="M146" s="26"/>
      <c r="N146" s="28"/>
      <c r="O146" s="28"/>
      <c r="P146" s="69"/>
      <c r="Q146" s="151" t="str">
        <f t="shared" si="51"/>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48"/>
        <v/>
      </c>
      <c r="BB146" s="30" t="str">
        <f t="shared" ref="BB146:BB201" si="52">IF($K146&lt;$P146," El número altas de pacientes 60 años NO puede ser mayor que el de 20-64 años.","")</f>
        <v/>
      </c>
      <c r="BC146" s="9"/>
      <c r="BD146" s="9"/>
      <c r="BE146" s="31">
        <f t="shared" si="49"/>
        <v>0</v>
      </c>
      <c r="BF146" s="31">
        <f t="shared" si="50"/>
        <v>0</v>
      </c>
      <c r="BG146" s="15"/>
      <c r="BH146" s="2"/>
      <c r="BJ146" s="4"/>
      <c r="BK146" s="6"/>
      <c r="BL146" s="4"/>
    </row>
    <row r="147" spans="1:64" ht="13.5" customHeight="1" x14ac:dyDescent="0.15">
      <c r="A147" s="575"/>
      <c r="B147" s="567" t="s">
        <v>182</v>
      </c>
      <c r="C147" s="567"/>
      <c r="D147" s="70">
        <f t="shared" ref="D147:D201" si="53">+SUM(E147:M147)</f>
        <v>0</v>
      </c>
      <c r="E147" s="36"/>
      <c r="F147" s="34"/>
      <c r="G147" s="34"/>
      <c r="H147" s="34"/>
      <c r="I147" s="34"/>
      <c r="J147" s="34"/>
      <c r="K147" s="34"/>
      <c r="L147" s="34"/>
      <c r="M147" s="37"/>
      <c r="N147" s="39"/>
      <c r="O147" s="39"/>
      <c r="P147" s="76"/>
      <c r="Q147" s="151" t="str">
        <f t="shared" si="51"/>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48"/>
        <v/>
      </c>
      <c r="BB147" s="30" t="str">
        <f t="shared" si="52"/>
        <v/>
      </c>
      <c r="BC147" s="15"/>
      <c r="BD147" s="15"/>
      <c r="BE147" s="31">
        <f t="shared" si="49"/>
        <v>0</v>
      </c>
      <c r="BF147" s="31">
        <f t="shared" si="50"/>
        <v>0</v>
      </c>
      <c r="BG147" s="15"/>
      <c r="BH147" s="2"/>
      <c r="BJ147" s="4"/>
      <c r="BK147" s="6"/>
      <c r="BL147" s="4"/>
    </row>
    <row r="148" spans="1:64" ht="11.25" customHeight="1" x14ac:dyDescent="0.15">
      <c r="A148" s="575"/>
      <c r="B148" s="567" t="s">
        <v>183</v>
      </c>
      <c r="C148" s="567"/>
      <c r="D148" s="70">
        <f t="shared" si="53"/>
        <v>0</v>
      </c>
      <c r="E148" s="36"/>
      <c r="F148" s="34"/>
      <c r="G148" s="34"/>
      <c r="H148" s="34"/>
      <c r="I148" s="34"/>
      <c r="J148" s="34"/>
      <c r="K148" s="34"/>
      <c r="L148" s="34"/>
      <c r="M148" s="37"/>
      <c r="N148" s="39"/>
      <c r="O148" s="39"/>
      <c r="P148" s="76"/>
      <c r="Q148" s="151" t="str">
        <f t="shared" si="51"/>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48"/>
        <v/>
      </c>
      <c r="BB148" s="30" t="str">
        <f t="shared" si="52"/>
        <v/>
      </c>
      <c r="BC148" s="15"/>
      <c r="BD148" s="15"/>
      <c r="BE148" s="31">
        <f t="shared" si="49"/>
        <v>0</v>
      </c>
      <c r="BF148" s="31">
        <f t="shared" si="50"/>
        <v>0</v>
      </c>
      <c r="BG148" s="15"/>
      <c r="BH148" s="2"/>
      <c r="BJ148" s="4"/>
      <c r="BK148" s="6"/>
      <c r="BL148" s="4"/>
    </row>
    <row r="149" spans="1:64" x14ac:dyDescent="0.15">
      <c r="A149" s="541"/>
      <c r="B149" s="568" t="s">
        <v>184</v>
      </c>
      <c r="C149" s="568"/>
      <c r="D149" s="159">
        <f t="shared" si="53"/>
        <v>0</v>
      </c>
      <c r="E149" s="44"/>
      <c r="F149" s="42"/>
      <c r="G149" s="42"/>
      <c r="H149" s="42"/>
      <c r="I149" s="42"/>
      <c r="J149" s="42"/>
      <c r="K149" s="42"/>
      <c r="L149" s="42"/>
      <c r="M149" s="45"/>
      <c r="N149" s="47"/>
      <c r="O149" s="47"/>
      <c r="P149" s="107"/>
      <c r="Q149" s="151" t="str">
        <f t="shared" si="51"/>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48"/>
        <v/>
      </c>
      <c r="BB149" s="30" t="str">
        <f t="shared" si="52"/>
        <v/>
      </c>
      <c r="BC149" s="15"/>
      <c r="BD149" s="15"/>
      <c r="BE149" s="31">
        <f t="shared" si="49"/>
        <v>0</v>
      </c>
      <c r="BF149" s="31">
        <f t="shared" si="50"/>
        <v>0</v>
      </c>
      <c r="BG149" s="15"/>
      <c r="BH149" s="2"/>
      <c r="BJ149" s="4"/>
      <c r="BK149" s="6"/>
      <c r="BL149" s="4"/>
    </row>
    <row r="150" spans="1:64" ht="11.25" customHeight="1" x14ac:dyDescent="0.15">
      <c r="A150" s="540" t="s">
        <v>185</v>
      </c>
      <c r="B150" s="580" t="s">
        <v>181</v>
      </c>
      <c r="C150" s="580"/>
      <c r="D150" s="68">
        <f t="shared" si="53"/>
        <v>103</v>
      </c>
      <c r="E150" s="25">
        <v>9</v>
      </c>
      <c r="F150" s="23">
        <v>1</v>
      </c>
      <c r="G150" s="23">
        <v>2</v>
      </c>
      <c r="H150" s="23">
        <v>2</v>
      </c>
      <c r="I150" s="23">
        <v>12</v>
      </c>
      <c r="J150" s="23">
        <v>14</v>
      </c>
      <c r="K150" s="23">
        <v>60</v>
      </c>
      <c r="L150" s="23">
        <v>3</v>
      </c>
      <c r="M150" s="26"/>
      <c r="N150" s="28">
        <v>45</v>
      </c>
      <c r="O150" s="28">
        <v>58</v>
      </c>
      <c r="P150" s="69"/>
      <c r="Q150" s="151" t="str">
        <f t="shared" si="51"/>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48"/>
        <v/>
      </c>
      <c r="BB150" s="30" t="str">
        <f t="shared" si="52"/>
        <v/>
      </c>
      <c r="BC150" s="15"/>
      <c r="BD150" s="15"/>
      <c r="BE150" s="31">
        <f t="shared" si="49"/>
        <v>0</v>
      </c>
      <c r="BF150" s="31">
        <f t="shared" si="50"/>
        <v>0</v>
      </c>
      <c r="BG150" s="15"/>
      <c r="BH150" s="2"/>
      <c r="BJ150" s="4"/>
      <c r="BK150" s="6"/>
      <c r="BL150" s="4"/>
    </row>
    <row r="151" spans="1:64" ht="11.25" customHeight="1" x14ac:dyDescent="0.15">
      <c r="A151" s="575"/>
      <c r="B151" s="567" t="s">
        <v>182</v>
      </c>
      <c r="C151" s="567"/>
      <c r="D151" s="70">
        <f t="shared" si="53"/>
        <v>95</v>
      </c>
      <c r="E151" s="36"/>
      <c r="F151" s="34"/>
      <c r="G151" s="34">
        <v>3</v>
      </c>
      <c r="H151" s="34"/>
      <c r="I151" s="34">
        <v>16</v>
      </c>
      <c r="J151" s="34">
        <v>21</v>
      </c>
      <c r="K151" s="34">
        <v>53</v>
      </c>
      <c r="L151" s="34">
        <v>2</v>
      </c>
      <c r="M151" s="37"/>
      <c r="N151" s="39">
        <v>43</v>
      </c>
      <c r="O151" s="39">
        <v>52</v>
      </c>
      <c r="P151" s="76">
        <v>1</v>
      </c>
      <c r="Q151" s="151" t="str">
        <f t="shared" si="51"/>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48"/>
        <v/>
      </c>
      <c r="BB151" s="30" t="str">
        <f t="shared" si="52"/>
        <v/>
      </c>
      <c r="BC151" s="15"/>
      <c r="BD151" s="15"/>
      <c r="BE151" s="31">
        <f t="shared" si="49"/>
        <v>0</v>
      </c>
      <c r="BF151" s="31">
        <f t="shared" si="50"/>
        <v>0</v>
      </c>
      <c r="BG151" s="15"/>
      <c r="BH151" s="2"/>
      <c r="BJ151" s="4"/>
      <c r="BK151" s="6"/>
      <c r="BL151" s="4"/>
    </row>
    <row r="152" spans="1:64" ht="11.25" customHeight="1" x14ac:dyDescent="0.15">
      <c r="A152" s="575"/>
      <c r="B152" s="567" t="s">
        <v>183</v>
      </c>
      <c r="C152" s="567"/>
      <c r="D152" s="70">
        <f t="shared" si="53"/>
        <v>58</v>
      </c>
      <c r="E152" s="36">
        <v>6</v>
      </c>
      <c r="F152" s="34"/>
      <c r="G152" s="34">
        <v>1</v>
      </c>
      <c r="H152" s="34">
        <v>2</v>
      </c>
      <c r="I152" s="34">
        <v>3</v>
      </c>
      <c r="J152" s="34">
        <v>7</v>
      </c>
      <c r="K152" s="34">
        <v>37</v>
      </c>
      <c r="L152" s="34">
        <v>2</v>
      </c>
      <c r="M152" s="37"/>
      <c r="N152" s="39">
        <v>28</v>
      </c>
      <c r="O152" s="39">
        <v>30</v>
      </c>
      <c r="P152" s="76"/>
      <c r="Q152" s="151" t="str">
        <f t="shared" si="51"/>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48"/>
        <v/>
      </c>
      <c r="BB152" s="30" t="str">
        <f t="shared" si="52"/>
        <v/>
      </c>
      <c r="BC152" s="15"/>
      <c r="BD152" s="15"/>
      <c r="BE152" s="31">
        <f t="shared" si="49"/>
        <v>0</v>
      </c>
      <c r="BF152" s="31">
        <f t="shared" si="50"/>
        <v>0</v>
      </c>
      <c r="BG152" s="15"/>
      <c r="BH152" s="2"/>
      <c r="BJ152" s="4"/>
      <c r="BK152" s="6"/>
      <c r="BL152" s="4"/>
    </row>
    <row r="153" spans="1:64" ht="11.25" customHeight="1" x14ac:dyDescent="0.15">
      <c r="A153" s="541"/>
      <c r="B153" s="568" t="s">
        <v>184</v>
      </c>
      <c r="C153" s="568"/>
      <c r="D153" s="159">
        <f t="shared" si="53"/>
        <v>42</v>
      </c>
      <c r="E153" s="44">
        <v>5</v>
      </c>
      <c r="F153" s="42"/>
      <c r="G153" s="42">
        <v>1</v>
      </c>
      <c r="H153" s="42">
        <v>1</v>
      </c>
      <c r="I153" s="42">
        <v>5</v>
      </c>
      <c r="J153" s="42">
        <v>7</v>
      </c>
      <c r="K153" s="42">
        <v>21</v>
      </c>
      <c r="L153" s="42">
        <v>2</v>
      </c>
      <c r="M153" s="45"/>
      <c r="N153" s="47">
        <v>18</v>
      </c>
      <c r="O153" s="47">
        <v>24</v>
      </c>
      <c r="P153" s="107">
        <v>1</v>
      </c>
      <c r="Q153" s="151" t="str">
        <f t="shared" si="51"/>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48"/>
        <v/>
      </c>
      <c r="BB153" s="30" t="str">
        <f t="shared" si="52"/>
        <v/>
      </c>
      <c r="BC153" s="15"/>
      <c r="BD153" s="15"/>
      <c r="BE153" s="31">
        <f t="shared" si="49"/>
        <v>0</v>
      </c>
      <c r="BF153" s="31">
        <f t="shared" si="50"/>
        <v>0</v>
      </c>
      <c r="BG153" s="9"/>
      <c r="BH153" s="2"/>
      <c r="BJ153" s="4"/>
      <c r="BK153" s="6"/>
      <c r="BL153" s="4"/>
    </row>
    <row r="154" spans="1:64" ht="11.25" customHeight="1" x14ac:dyDescent="0.15">
      <c r="A154" s="540" t="s">
        <v>80</v>
      </c>
      <c r="B154" s="580" t="s">
        <v>181</v>
      </c>
      <c r="C154" s="580"/>
      <c r="D154" s="68">
        <f t="shared" si="53"/>
        <v>44</v>
      </c>
      <c r="E154" s="25"/>
      <c r="F154" s="23"/>
      <c r="G154" s="23"/>
      <c r="H154" s="23"/>
      <c r="I154" s="23">
        <v>6</v>
      </c>
      <c r="J154" s="23">
        <v>5</v>
      </c>
      <c r="K154" s="23">
        <v>14</v>
      </c>
      <c r="L154" s="23"/>
      <c r="M154" s="26">
        <v>19</v>
      </c>
      <c r="N154" s="28">
        <v>12</v>
      </c>
      <c r="O154" s="28">
        <v>32</v>
      </c>
      <c r="P154" s="69"/>
      <c r="Q154" s="151" t="str">
        <f t="shared" si="51"/>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48"/>
        <v/>
      </c>
      <c r="BB154" s="30" t="str">
        <f t="shared" si="52"/>
        <v/>
      </c>
      <c r="BC154" s="15"/>
      <c r="BD154" s="15"/>
      <c r="BE154" s="31">
        <f t="shared" si="49"/>
        <v>0</v>
      </c>
      <c r="BF154" s="31">
        <f t="shared" si="50"/>
        <v>0</v>
      </c>
      <c r="BG154" s="15"/>
      <c r="BH154" s="2"/>
      <c r="BJ154" s="4"/>
      <c r="BK154" s="6"/>
      <c r="BL154" s="4"/>
    </row>
    <row r="155" spans="1:64" ht="11.25" customHeight="1" x14ac:dyDescent="0.15">
      <c r="A155" s="575"/>
      <c r="B155" s="567" t="s">
        <v>182</v>
      </c>
      <c r="C155" s="567"/>
      <c r="D155" s="70">
        <f t="shared" si="53"/>
        <v>79</v>
      </c>
      <c r="E155" s="36"/>
      <c r="F155" s="34"/>
      <c r="G155" s="34"/>
      <c r="H155" s="34">
        <v>2</v>
      </c>
      <c r="I155" s="34">
        <v>5</v>
      </c>
      <c r="J155" s="34">
        <v>10</v>
      </c>
      <c r="K155" s="34">
        <v>18</v>
      </c>
      <c r="L155" s="34"/>
      <c r="M155" s="37">
        <v>44</v>
      </c>
      <c r="N155" s="39">
        <v>17</v>
      </c>
      <c r="O155" s="39">
        <v>62</v>
      </c>
      <c r="P155" s="76"/>
      <c r="Q155" s="151" t="str">
        <f t="shared" si="51"/>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48"/>
        <v/>
      </c>
      <c r="BB155" s="30" t="str">
        <f t="shared" si="52"/>
        <v/>
      </c>
      <c r="BC155" s="15"/>
      <c r="BD155" s="15"/>
      <c r="BE155" s="31">
        <f t="shared" si="49"/>
        <v>0</v>
      </c>
      <c r="BF155" s="31">
        <f t="shared" si="50"/>
        <v>0</v>
      </c>
      <c r="BG155" s="15"/>
      <c r="BH155" s="2"/>
      <c r="BJ155" s="4"/>
      <c r="BK155" s="6"/>
      <c r="BL155" s="4"/>
    </row>
    <row r="156" spans="1:64" ht="11.25" customHeight="1" x14ac:dyDescent="0.15">
      <c r="A156" s="575"/>
      <c r="B156" s="567" t="s">
        <v>183</v>
      </c>
      <c r="C156" s="567"/>
      <c r="D156" s="70">
        <f t="shared" si="53"/>
        <v>20</v>
      </c>
      <c r="E156" s="36"/>
      <c r="F156" s="34"/>
      <c r="G156" s="34"/>
      <c r="H156" s="34"/>
      <c r="I156" s="34">
        <v>3</v>
      </c>
      <c r="J156" s="34">
        <v>1</v>
      </c>
      <c r="K156" s="34">
        <v>4</v>
      </c>
      <c r="L156" s="34"/>
      <c r="M156" s="37">
        <v>12</v>
      </c>
      <c r="N156" s="39">
        <v>5</v>
      </c>
      <c r="O156" s="39">
        <v>15</v>
      </c>
      <c r="P156" s="76"/>
      <c r="Q156" s="151" t="str">
        <f t="shared" si="51"/>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48"/>
        <v/>
      </c>
      <c r="BB156" s="30" t="str">
        <f t="shared" si="52"/>
        <v/>
      </c>
      <c r="BC156" s="15"/>
      <c r="BD156" s="15"/>
      <c r="BE156" s="31">
        <f t="shared" si="49"/>
        <v>0</v>
      </c>
      <c r="BF156" s="31">
        <f t="shared" si="50"/>
        <v>0</v>
      </c>
      <c r="BG156" s="15"/>
      <c r="BH156" s="2"/>
      <c r="BJ156" s="4"/>
      <c r="BK156" s="6"/>
      <c r="BL156" s="4"/>
    </row>
    <row r="157" spans="1:64" ht="11.25" customHeight="1" x14ac:dyDescent="0.15">
      <c r="A157" s="541"/>
      <c r="B157" s="568" t="s">
        <v>184</v>
      </c>
      <c r="C157" s="568"/>
      <c r="D157" s="159">
        <f t="shared" si="53"/>
        <v>29</v>
      </c>
      <c r="E157" s="44"/>
      <c r="F157" s="42"/>
      <c r="G157" s="42"/>
      <c r="H157" s="42"/>
      <c r="I157" s="42">
        <v>1</v>
      </c>
      <c r="J157" s="42">
        <v>3</v>
      </c>
      <c r="K157" s="42">
        <v>11</v>
      </c>
      <c r="L157" s="42"/>
      <c r="M157" s="45">
        <v>14</v>
      </c>
      <c r="N157" s="47">
        <v>3</v>
      </c>
      <c r="O157" s="47">
        <v>26</v>
      </c>
      <c r="P157" s="107"/>
      <c r="Q157" s="151" t="str">
        <f t="shared" si="51"/>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48"/>
        <v/>
      </c>
      <c r="BB157" s="30" t="str">
        <f t="shared" si="52"/>
        <v/>
      </c>
      <c r="BC157" s="15"/>
      <c r="BD157" s="15"/>
      <c r="BE157" s="31">
        <f t="shared" si="49"/>
        <v>0</v>
      </c>
      <c r="BF157" s="31">
        <f t="shared" si="50"/>
        <v>0</v>
      </c>
      <c r="BG157" s="15"/>
      <c r="BH157" s="2"/>
      <c r="BJ157" s="4"/>
      <c r="BK157" s="6"/>
      <c r="BL157" s="4"/>
    </row>
    <row r="158" spans="1:64" ht="11.25" customHeight="1" x14ac:dyDescent="0.15">
      <c r="A158" s="540" t="s">
        <v>85</v>
      </c>
      <c r="B158" s="580" t="s">
        <v>181</v>
      </c>
      <c r="C158" s="580"/>
      <c r="D158" s="68">
        <f>+SUM(E158:J158)</f>
        <v>14</v>
      </c>
      <c r="E158" s="25">
        <v>9</v>
      </c>
      <c r="F158" s="23">
        <v>1</v>
      </c>
      <c r="G158" s="23">
        <v>2</v>
      </c>
      <c r="H158" s="23"/>
      <c r="I158" s="23">
        <v>1</v>
      </c>
      <c r="J158" s="23">
        <v>1</v>
      </c>
      <c r="K158" s="178"/>
      <c r="L158" s="178"/>
      <c r="M158" s="179"/>
      <c r="N158" s="28">
        <v>7</v>
      </c>
      <c r="O158" s="28">
        <v>7</v>
      </c>
      <c r="P158" s="215"/>
      <c r="Q158" s="151" t="str">
        <f t="shared" si="51"/>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48"/>
        <v/>
      </c>
      <c r="BB158" s="64" t="str">
        <f t="shared" si="52"/>
        <v/>
      </c>
      <c r="BC158" s="15"/>
      <c r="BD158" s="15"/>
      <c r="BE158" s="31">
        <f t="shared" si="49"/>
        <v>0</v>
      </c>
      <c r="BF158" s="89">
        <f t="shared" si="50"/>
        <v>0</v>
      </c>
      <c r="BG158" s="15"/>
      <c r="BH158" s="2"/>
      <c r="BJ158" s="4"/>
      <c r="BK158" s="6"/>
      <c r="BL158" s="4"/>
    </row>
    <row r="159" spans="1:64" ht="11.25" customHeight="1" x14ac:dyDescent="0.15">
      <c r="A159" s="575"/>
      <c r="B159" s="567" t="s">
        <v>182</v>
      </c>
      <c r="C159" s="567"/>
      <c r="D159" s="70">
        <f>+SUM(E159:J159)</f>
        <v>61</v>
      </c>
      <c r="E159" s="36">
        <v>29</v>
      </c>
      <c r="F159" s="34">
        <v>6</v>
      </c>
      <c r="G159" s="34">
        <v>3</v>
      </c>
      <c r="H159" s="34">
        <v>2</v>
      </c>
      <c r="I159" s="34">
        <v>17</v>
      </c>
      <c r="J159" s="34">
        <v>4</v>
      </c>
      <c r="K159" s="56"/>
      <c r="L159" s="56"/>
      <c r="M159" s="147"/>
      <c r="N159" s="39">
        <v>39</v>
      </c>
      <c r="O159" s="39">
        <v>22</v>
      </c>
      <c r="P159" s="216"/>
      <c r="Q159" s="151" t="str">
        <f t="shared" si="51"/>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48"/>
        <v/>
      </c>
      <c r="BB159" s="64" t="str">
        <f t="shared" si="52"/>
        <v/>
      </c>
      <c r="BC159" s="15"/>
      <c r="BD159" s="15"/>
      <c r="BE159" s="31">
        <f t="shared" si="49"/>
        <v>0</v>
      </c>
      <c r="BF159" s="89">
        <f t="shared" si="50"/>
        <v>0</v>
      </c>
      <c r="BG159" s="15"/>
      <c r="BH159" s="2"/>
      <c r="BJ159" s="4"/>
      <c r="BK159" s="6"/>
      <c r="BL159" s="4"/>
    </row>
    <row r="160" spans="1:64" ht="11.25" customHeight="1" x14ac:dyDescent="0.15">
      <c r="A160" s="575"/>
      <c r="B160" s="567" t="s">
        <v>183</v>
      </c>
      <c r="C160" s="567"/>
      <c r="D160" s="70">
        <f>+SUM(E160:J160)</f>
        <v>13</v>
      </c>
      <c r="E160" s="36">
        <v>8</v>
      </c>
      <c r="F160" s="34">
        <v>1</v>
      </c>
      <c r="G160" s="34">
        <v>2</v>
      </c>
      <c r="H160" s="34"/>
      <c r="I160" s="34">
        <v>2</v>
      </c>
      <c r="J160" s="34"/>
      <c r="K160" s="56"/>
      <c r="L160" s="56"/>
      <c r="M160" s="147"/>
      <c r="N160" s="39">
        <v>7</v>
      </c>
      <c r="O160" s="39">
        <v>6</v>
      </c>
      <c r="P160" s="216"/>
      <c r="Q160" s="151" t="str">
        <f t="shared" si="51"/>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48"/>
        <v/>
      </c>
      <c r="BB160" s="64" t="str">
        <f t="shared" si="52"/>
        <v/>
      </c>
      <c r="BC160" s="15"/>
      <c r="BD160" s="15"/>
      <c r="BE160" s="31">
        <f t="shared" si="49"/>
        <v>0</v>
      </c>
      <c r="BF160" s="89">
        <f t="shared" si="50"/>
        <v>0</v>
      </c>
      <c r="BG160" s="15"/>
      <c r="BH160" s="2"/>
      <c r="BJ160" s="4"/>
      <c r="BK160" s="6"/>
      <c r="BL160" s="4"/>
    </row>
    <row r="161" spans="1:64" ht="11.25" customHeight="1" x14ac:dyDescent="0.15">
      <c r="A161" s="541"/>
      <c r="B161" s="568" t="s">
        <v>184</v>
      </c>
      <c r="C161" s="568"/>
      <c r="D161" s="159">
        <f>+SUM(E161:J161)</f>
        <v>9</v>
      </c>
      <c r="E161" s="44">
        <v>4</v>
      </c>
      <c r="F161" s="42">
        <v>1</v>
      </c>
      <c r="G161" s="42"/>
      <c r="H161" s="42">
        <v>1</v>
      </c>
      <c r="I161" s="42">
        <v>2</v>
      </c>
      <c r="J161" s="42">
        <v>1</v>
      </c>
      <c r="K161" s="184"/>
      <c r="L161" s="184"/>
      <c r="M161" s="186"/>
      <c r="N161" s="47">
        <v>6</v>
      </c>
      <c r="O161" s="47">
        <v>3</v>
      </c>
      <c r="P161" s="217"/>
      <c r="Q161" s="151" t="str">
        <f t="shared" si="51"/>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48"/>
        <v/>
      </c>
      <c r="BB161" s="64" t="str">
        <f t="shared" si="52"/>
        <v/>
      </c>
      <c r="BC161" s="15"/>
      <c r="BD161" s="15"/>
      <c r="BE161" s="31">
        <f t="shared" si="49"/>
        <v>0</v>
      </c>
      <c r="BF161" s="89">
        <f t="shared" si="50"/>
        <v>0</v>
      </c>
      <c r="BG161" s="218"/>
      <c r="BH161" s="2"/>
      <c r="BJ161" s="4"/>
      <c r="BK161" s="6"/>
      <c r="BL161" s="4"/>
    </row>
    <row r="162" spans="1:64" ht="11.25" customHeight="1" x14ac:dyDescent="0.15">
      <c r="A162" s="540" t="s">
        <v>186</v>
      </c>
      <c r="B162" s="576" t="s">
        <v>181</v>
      </c>
      <c r="C162" s="576"/>
      <c r="D162" s="158">
        <f t="shared" si="53"/>
        <v>51</v>
      </c>
      <c r="E162" s="71"/>
      <c r="F162" s="72"/>
      <c r="G162" s="72"/>
      <c r="H162" s="72"/>
      <c r="I162" s="72">
        <v>1</v>
      </c>
      <c r="J162" s="72">
        <v>1</v>
      </c>
      <c r="K162" s="72">
        <v>46</v>
      </c>
      <c r="L162" s="72">
        <v>3</v>
      </c>
      <c r="M162" s="140"/>
      <c r="N162" s="74">
        <v>13</v>
      </c>
      <c r="O162" s="74">
        <v>38</v>
      </c>
      <c r="P162" s="75"/>
      <c r="Q162" s="151" t="str">
        <f t="shared" si="51"/>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48"/>
        <v/>
      </c>
      <c r="BB162" s="30" t="str">
        <f t="shared" si="52"/>
        <v/>
      </c>
      <c r="BC162" s="15"/>
      <c r="BD162" s="15"/>
      <c r="BE162" s="31">
        <f t="shared" si="49"/>
        <v>0</v>
      </c>
      <c r="BF162" s="31">
        <f t="shared" si="50"/>
        <v>0</v>
      </c>
      <c r="BG162" s="9"/>
      <c r="BH162" s="2"/>
      <c r="BJ162" s="4"/>
      <c r="BK162" s="6"/>
      <c r="BL162" s="4"/>
    </row>
    <row r="163" spans="1:64" ht="11.25" customHeight="1" x14ac:dyDescent="0.15">
      <c r="A163" s="575"/>
      <c r="B163" s="567" t="s">
        <v>182</v>
      </c>
      <c r="C163" s="567"/>
      <c r="D163" s="70">
        <f t="shared" si="53"/>
        <v>65</v>
      </c>
      <c r="E163" s="36"/>
      <c r="F163" s="34"/>
      <c r="G163" s="34"/>
      <c r="H163" s="34"/>
      <c r="I163" s="34"/>
      <c r="J163" s="34">
        <v>2</v>
      </c>
      <c r="K163" s="34">
        <v>57</v>
      </c>
      <c r="L163" s="34">
        <v>6</v>
      </c>
      <c r="M163" s="37"/>
      <c r="N163" s="39">
        <v>20</v>
      </c>
      <c r="O163" s="39">
        <v>45</v>
      </c>
      <c r="P163" s="76"/>
      <c r="Q163" s="151" t="str">
        <f t="shared" si="51"/>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48"/>
        <v/>
      </c>
      <c r="BB163" s="30" t="str">
        <f t="shared" si="52"/>
        <v/>
      </c>
      <c r="BC163" s="15"/>
      <c r="BD163" s="15"/>
      <c r="BE163" s="31">
        <f t="shared" si="49"/>
        <v>0</v>
      </c>
      <c r="BF163" s="31">
        <f t="shared" si="50"/>
        <v>0</v>
      </c>
      <c r="BG163" s="9"/>
      <c r="BH163" s="2"/>
      <c r="BJ163" s="4"/>
      <c r="BK163" s="6"/>
      <c r="BL163" s="4"/>
    </row>
    <row r="164" spans="1:64" ht="11.25" customHeight="1" x14ac:dyDescent="0.15">
      <c r="A164" s="575"/>
      <c r="B164" s="567" t="s">
        <v>183</v>
      </c>
      <c r="C164" s="567"/>
      <c r="D164" s="70">
        <f t="shared" si="53"/>
        <v>10</v>
      </c>
      <c r="E164" s="36"/>
      <c r="F164" s="34"/>
      <c r="G164" s="34"/>
      <c r="H164" s="34"/>
      <c r="I164" s="34"/>
      <c r="J164" s="34">
        <v>1</v>
      </c>
      <c r="K164" s="34">
        <v>9</v>
      </c>
      <c r="L164" s="34"/>
      <c r="M164" s="37"/>
      <c r="N164" s="39">
        <v>2</v>
      </c>
      <c r="O164" s="39">
        <v>8</v>
      </c>
      <c r="P164" s="76"/>
      <c r="Q164" s="151" t="str">
        <f t="shared" si="51"/>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48"/>
        <v/>
      </c>
      <c r="BB164" s="30" t="str">
        <f t="shared" si="52"/>
        <v/>
      </c>
      <c r="BC164" s="15"/>
      <c r="BD164" s="15"/>
      <c r="BE164" s="31">
        <f t="shared" si="49"/>
        <v>0</v>
      </c>
      <c r="BF164" s="31">
        <f t="shared" si="50"/>
        <v>0</v>
      </c>
      <c r="BG164" s="9"/>
      <c r="BH164" s="2"/>
      <c r="BJ164" s="4"/>
      <c r="BK164" s="6"/>
      <c r="BL164" s="4"/>
    </row>
    <row r="165" spans="1:64" ht="11.25" customHeight="1" x14ac:dyDescent="0.15">
      <c r="A165" s="541"/>
      <c r="B165" s="579" t="s">
        <v>184</v>
      </c>
      <c r="C165" s="579"/>
      <c r="D165" s="219">
        <f t="shared" si="53"/>
        <v>15</v>
      </c>
      <c r="E165" s="94"/>
      <c r="F165" s="96"/>
      <c r="G165" s="96"/>
      <c r="H165" s="96"/>
      <c r="I165" s="96"/>
      <c r="J165" s="96">
        <v>2</v>
      </c>
      <c r="K165" s="96">
        <v>11</v>
      </c>
      <c r="L165" s="96">
        <v>2</v>
      </c>
      <c r="M165" s="97"/>
      <c r="N165" s="61">
        <v>5</v>
      </c>
      <c r="O165" s="61">
        <v>10</v>
      </c>
      <c r="P165" s="117"/>
      <c r="Q165" s="151" t="str">
        <f t="shared" si="51"/>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48"/>
        <v/>
      </c>
      <c r="BB165" s="30" t="str">
        <f t="shared" si="52"/>
        <v/>
      </c>
      <c r="BC165" s="15"/>
      <c r="BD165" s="15"/>
      <c r="BE165" s="31">
        <f t="shared" si="49"/>
        <v>0</v>
      </c>
      <c r="BF165" s="31">
        <f t="shared" si="50"/>
        <v>0</v>
      </c>
      <c r="BG165" s="9"/>
      <c r="BH165" s="2"/>
      <c r="BJ165" s="4"/>
      <c r="BK165" s="6"/>
      <c r="BL165" s="4"/>
    </row>
    <row r="166" spans="1:64" ht="11.25" customHeight="1" x14ac:dyDescent="0.15">
      <c r="A166" s="540" t="s">
        <v>187</v>
      </c>
      <c r="B166" s="580" t="s">
        <v>181</v>
      </c>
      <c r="C166" s="580"/>
      <c r="D166" s="68">
        <f>+SUM(E166:K166)</f>
        <v>104</v>
      </c>
      <c r="E166" s="25"/>
      <c r="F166" s="23"/>
      <c r="G166" s="23"/>
      <c r="H166" s="23">
        <v>13</v>
      </c>
      <c r="I166" s="23">
        <v>38</v>
      </c>
      <c r="J166" s="23">
        <v>51</v>
      </c>
      <c r="K166" s="23">
        <v>2</v>
      </c>
      <c r="L166" s="178"/>
      <c r="M166" s="179"/>
      <c r="N166" s="28">
        <v>43</v>
      </c>
      <c r="O166" s="28">
        <v>61</v>
      </c>
      <c r="P166" s="215"/>
      <c r="Q166" s="151" t="str">
        <f t="shared" si="51"/>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48"/>
        <v/>
      </c>
      <c r="BB166" s="64" t="str">
        <f t="shared" si="52"/>
        <v/>
      </c>
      <c r="BC166" s="9"/>
      <c r="BD166" s="9"/>
      <c r="BE166" s="31">
        <f t="shared" si="49"/>
        <v>0</v>
      </c>
      <c r="BF166" s="89">
        <f t="shared" si="50"/>
        <v>0</v>
      </c>
      <c r="BG166" s="9"/>
      <c r="BH166" s="2"/>
      <c r="BJ166" s="4"/>
      <c r="BK166" s="6"/>
      <c r="BL166" s="4"/>
    </row>
    <row r="167" spans="1:64" ht="11.25" customHeight="1" x14ac:dyDescent="0.15">
      <c r="A167" s="575"/>
      <c r="B167" s="567" t="s">
        <v>182</v>
      </c>
      <c r="C167" s="567"/>
      <c r="D167" s="70">
        <f>+SUM(E167:K167)</f>
        <v>3</v>
      </c>
      <c r="E167" s="36"/>
      <c r="F167" s="34"/>
      <c r="G167" s="34">
        <v>1</v>
      </c>
      <c r="H167" s="34">
        <v>1</v>
      </c>
      <c r="I167" s="34"/>
      <c r="J167" s="34">
        <v>1</v>
      </c>
      <c r="K167" s="34"/>
      <c r="L167" s="56"/>
      <c r="M167" s="147"/>
      <c r="N167" s="39"/>
      <c r="O167" s="39">
        <v>3</v>
      </c>
      <c r="P167" s="216"/>
      <c r="Q167" s="151" t="str">
        <f t="shared" si="51"/>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48"/>
        <v/>
      </c>
      <c r="BB167" s="64" t="str">
        <f t="shared" si="52"/>
        <v/>
      </c>
      <c r="BC167" s="9"/>
      <c r="BD167" s="9"/>
      <c r="BE167" s="31">
        <f t="shared" si="49"/>
        <v>0</v>
      </c>
      <c r="BF167" s="89">
        <f t="shared" si="50"/>
        <v>0</v>
      </c>
      <c r="BG167" s="9"/>
      <c r="BH167" s="2"/>
      <c r="BJ167" s="4"/>
      <c r="BK167" s="6"/>
      <c r="BL167" s="4"/>
    </row>
    <row r="168" spans="1:64" ht="11.25" customHeight="1" x14ac:dyDescent="0.15">
      <c r="A168" s="575"/>
      <c r="B168" s="567" t="s">
        <v>183</v>
      </c>
      <c r="C168" s="567"/>
      <c r="D168" s="70">
        <f>+SUM(E168:K168)</f>
        <v>5</v>
      </c>
      <c r="E168" s="36"/>
      <c r="F168" s="34"/>
      <c r="G168" s="34"/>
      <c r="H168" s="34">
        <v>1</v>
      </c>
      <c r="I168" s="34">
        <v>4</v>
      </c>
      <c r="J168" s="34"/>
      <c r="K168" s="34"/>
      <c r="L168" s="56"/>
      <c r="M168" s="147"/>
      <c r="N168" s="39">
        <v>3</v>
      </c>
      <c r="O168" s="39">
        <v>2</v>
      </c>
      <c r="P168" s="216"/>
      <c r="Q168" s="151" t="str">
        <f t="shared" si="51"/>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48"/>
        <v/>
      </c>
      <c r="BB168" s="64" t="str">
        <f t="shared" si="52"/>
        <v/>
      </c>
      <c r="BC168" s="9"/>
      <c r="BD168" s="9"/>
      <c r="BE168" s="31">
        <f t="shared" si="49"/>
        <v>0</v>
      </c>
      <c r="BF168" s="89">
        <f t="shared" si="50"/>
        <v>0</v>
      </c>
      <c r="BG168" s="9"/>
      <c r="BH168" s="2"/>
      <c r="BJ168" s="4"/>
      <c r="BK168" s="6"/>
      <c r="BL168" s="4"/>
    </row>
    <row r="169" spans="1:64" ht="11.25" customHeight="1" x14ac:dyDescent="0.15">
      <c r="A169" s="541"/>
      <c r="B169" s="568" t="s">
        <v>184</v>
      </c>
      <c r="C169" s="568"/>
      <c r="D169" s="159">
        <f>+SUM(E169:K169)</f>
        <v>5</v>
      </c>
      <c r="E169" s="44"/>
      <c r="F169" s="42"/>
      <c r="G169" s="42"/>
      <c r="H169" s="42"/>
      <c r="I169" s="42"/>
      <c r="J169" s="42">
        <v>5</v>
      </c>
      <c r="K169" s="42"/>
      <c r="L169" s="184"/>
      <c r="M169" s="186"/>
      <c r="N169" s="47">
        <v>3</v>
      </c>
      <c r="O169" s="47">
        <v>2</v>
      </c>
      <c r="P169" s="217"/>
      <c r="Q169" s="151" t="str">
        <f t="shared" si="51"/>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48"/>
        <v/>
      </c>
      <c r="BB169" s="64" t="str">
        <f t="shared" si="52"/>
        <v/>
      </c>
      <c r="BC169" s="9"/>
      <c r="BD169" s="9"/>
      <c r="BE169" s="31">
        <f t="shared" si="49"/>
        <v>0</v>
      </c>
      <c r="BF169" s="89">
        <f t="shared" si="50"/>
        <v>0</v>
      </c>
      <c r="BG169" s="15"/>
      <c r="BH169" s="2"/>
      <c r="BJ169" s="4"/>
      <c r="BK169" s="6"/>
      <c r="BL169" s="4"/>
    </row>
    <row r="170" spans="1:64" ht="11.25" customHeight="1" x14ac:dyDescent="0.15">
      <c r="A170" s="540" t="s">
        <v>87</v>
      </c>
      <c r="B170" s="576" t="s">
        <v>181</v>
      </c>
      <c r="C170" s="576"/>
      <c r="D170" s="158">
        <f t="shared" si="53"/>
        <v>32</v>
      </c>
      <c r="E170" s="71"/>
      <c r="F170" s="72"/>
      <c r="G170" s="72"/>
      <c r="H170" s="72"/>
      <c r="I170" s="72"/>
      <c r="J170" s="72">
        <v>2</v>
      </c>
      <c r="K170" s="72">
        <v>25</v>
      </c>
      <c r="L170" s="72">
        <v>3</v>
      </c>
      <c r="M170" s="140">
        <v>2</v>
      </c>
      <c r="N170" s="74">
        <v>9</v>
      </c>
      <c r="O170" s="74">
        <v>23</v>
      </c>
      <c r="P170" s="75"/>
      <c r="Q170" s="151" t="str">
        <f t="shared" si="51"/>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48"/>
        <v/>
      </c>
      <c r="BB170" s="30" t="str">
        <f t="shared" si="52"/>
        <v/>
      </c>
      <c r="BC170" s="9"/>
      <c r="BD170" s="9"/>
      <c r="BE170" s="31">
        <f t="shared" si="49"/>
        <v>0</v>
      </c>
      <c r="BF170" s="31">
        <f t="shared" si="50"/>
        <v>0</v>
      </c>
      <c r="BG170" s="15"/>
      <c r="BH170" s="2"/>
      <c r="BJ170" s="4"/>
      <c r="BK170" s="6"/>
      <c r="BL170" s="4"/>
    </row>
    <row r="171" spans="1:64" ht="11.25" customHeight="1" x14ac:dyDescent="0.15">
      <c r="A171" s="575"/>
      <c r="B171" s="567" t="s">
        <v>182</v>
      </c>
      <c r="C171" s="567"/>
      <c r="D171" s="70">
        <f t="shared" si="53"/>
        <v>50</v>
      </c>
      <c r="E171" s="36"/>
      <c r="F171" s="34"/>
      <c r="G171" s="34"/>
      <c r="H171" s="34"/>
      <c r="I171" s="34"/>
      <c r="J171" s="34">
        <v>3</v>
      </c>
      <c r="K171" s="34">
        <v>40</v>
      </c>
      <c r="L171" s="34">
        <v>6</v>
      </c>
      <c r="M171" s="37">
        <v>1</v>
      </c>
      <c r="N171" s="39">
        <v>12</v>
      </c>
      <c r="O171" s="39">
        <v>38</v>
      </c>
      <c r="P171" s="76"/>
      <c r="Q171" s="151" t="str">
        <f t="shared" si="51"/>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48"/>
        <v/>
      </c>
      <c r="BB171" s="30" t="str">
        <f t="shared" si="52"/>
        <v/>
      </c>
      <c r="BC171" s="218"/>
      <c r="BD171" s="218"/>
      <c r="BE171" s="31">
        <f t="shared" si="49"/>
        <v>0</v>
      </c>
      <c r="BF171" s="31">
        <f t="shared" si="50"/>
        <v>0</v>
      </c>
      <c r="BG171" s="15"/>
      <c r="BH171" s="2"/>
      <c r="BJ171" s="4"/>
      <c r="BK171" s="6"/>
      <c r="BL171" s="4"/>
    </row>
    <row r="172" spans="1:64" ht="11.25" customHeight="1" x14ac:dyDescent="0.15">
      <c r="A172" s="575"/>
      <c r="B172" s="567" t="s">
        <v>183</v>
      </c>
      <c r="C172" s="567"/>
      <c r="D172" s="70">
        <f t="shared" si="53"/>
        <v>16</v>
      </c>
      <c r="E172" s="36"/>
      <c r="F172" s="34"/>
      <c r="G172" s="34"/>
      <c r="H172" s="34"/>
      <c r="I172" s="34"/>
      <c r="J172" s="34">
        <v>1</v>
      </c>
      <c r="K172" s="34">
        <v>13</v>
      </c>
      <c r="L172" s="34">
        <v>2</v>
      </c>
      <c r="M172" s="37"/>
      <c r="N172" s="39">
        <v>6</v>
      </c>
      <c r="O172" s="39">
        <v>10</v>
      </c>
      <c r="P172" s="76"/>
      <c r="Q172" s="151" t="str">
        <f t="shared" si="51"/>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48"/>
        <v/>
      </c>
      <c r="BB172" s="30" t="str">
        <f t="shared" si="52"/>
        <v/>
      </c>
      <c r="BC172" s="220"/>
      <c r="BD172" s="220"/>
      <c r="BE172" s="31">
        <f t="shared" si="49"/>
        <v>0</v>
      </c>
      <c r="BF172" s="31">
        <f t="shared" si="50"/>
        <v>0</v>
      </c>
      <c r="BG172" s="220"/>
      <c r="BH172" s="2"/>
      <c r="BJ172" s="4"/>
      <c r="BK172" s="6"/>
      <c r="BL172" s="4"/>
    </row>
    <row r="173" spans="1:64" ht="11.25" customHeight="1" x14ac:dyDescent="0.15">
      <c r="A173" s="541"/>
      <c r="B173" s="579" t="s">
        <v>184</v>
      </c>
      <c r="C173" s="579"/>
      <c r="D173" s="219">
        <f t="shared" si="53"/>
        <v>17</v>
      </c>
      <c r="E173" s="94"/>
      <c r="F173" s="96"/>
      <c r="G173" s="96"/>
      <c r="H173" s="96"/>
      <c r="I173" s="96"/>
      <c r="J173" s="96"/>
      <c r="K173" s="96">
        <v>15</v>
      </c>
      <c r="L173" s="96">
        <v>1</v>
      </c>
      <c r="M173" s="97">
        <v>1</v>
      </c>
      <c r="N173" s="61">
        <v>3</v>
      </c>
      <c r="O173" s="61">
        <v>14</v>
      </c>
      <c r="P173" s="117"/>
      <c r="Q173" s="151" t="str">
        <f t="shared" si="51"/>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48"/>
        <v/>
      </c>
      <c r="BB173" s="30" t="str">
        <f t="shared" si="52"/>
        <v/>
      </c>
      <c r="BC173" s="220"/>
      <c r="BD173" s="220"/>
      <c r="BE173" s="31">
        <f t="shared" si="49"/>
        <v>0</v>
      </c>
      <c r="BF173" s="31">
        <f t="shared" si="50"/>
        <v>0</v>
      </c>
      <c r="BG173" s="220"/>
      <c r="BH173" s="2"/>
      <c r="BJ173" s="4"/>
      <c r="BK173" s="6"/>
      <c r="BL173" s="4"/>
    </row>
    <row r="174" spans="1:64" ht="11.25" customHeight="1" x14ac:dyDescent="0.15">
      <c r="A174" s="540" t="s">
        <v>188</v>
      </c>
      <c r="B174" s="580" t="s">
        <v>181</v>
      </c>
      <c r="C174" s="580"/>
      <c r="D174" s="68">
        <f>+SUM(H174:M174)</f>
        <v>0</v>
      </c>
      <c r="E174" s="221"/>
      <c r="F174" s="178"/>
      <c r="G174" s="178"/>
      <c r="H174" s="23"/>
      <c r="I174" s="23"/>
      <c r="J174" s="23"/>
      <c r="K174" s="23"/>
      <c r="L174" s="23"/>
      <c r="M174" s="26"/>
      <c r="N174" s="28"/>
      <c r="O174" s="28"/>
      <c r="P174" s="69"/>
      <c r="Q174" s="151" t="str">
        <f t="shared" si="51"/>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48"/>
        <v/>
      </c>
      <c r="BB174" s="30" t="str">
        <f t="shared" si="52"/>
        <v/>
      </c>
      <c r="BC174" s="220"/>
      <c r="BD174" s="220"/>
      <c r="BE174" s="31">
        <f t="shared" si="49"/>
        <v>0</v>
      </c>
      <c r="BF174" s="31">
        <f t="shared" si="50"/>
        <v>0</v>
      </c>
      <c r="BG174" s="220"/>
      <c r="BH174" s="2"/>
      <c r="BJ174" s="4"/>
      <c r="BK174" s="6"/>
      <c r="BL174" s="4"/>
    </row>
    <row r="175" spans="1:64" ht="11.25" customHeight="1" x14ac:dyDescent="0.15">
      <c r="A175" s="575"/>
      <c r="B175" s="567" t="s">
        <v>182</v>
      </c>
      <c r="C175" s="567"/>
      <c r="D175" s="70">
        <f t="shared" ref="D175:D181" si="54">+SUM(H175:M175)</f>
        <v>0</v>
      </c>
      <c r="E175" s="54"/>
      <c r="F175" s="56"/>
      <c r="G175" s="56"/>
      <c r="H175" s="34"/>
      <c r="I175" s="34"/>
      <c r="J175" s="34"/>
      <c r="K175" s="34"/>
      <c r="L175" s="34"/>
      <c r="M175" s="37"/>
      <c r="N175" s="39"/>
      <c r="O175" s="39"/>
      <c r="P175" s="76"/>
      <c r="Q175" s="151" t="str">
        <f t="shared" si="51"/>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48"/>
        <v/>
      </c>
      <c r="BB175" s="30" t="str">
        <f t="shared" si="52"/>
        <v/>
      </c>
      <c r="BC175" s="220"/>
      <c r="BD175" s="220"/>
      <c r="BE175" s="31">
        <f t="shared" si="49"/>
        <v>0</v>
      </c>
      <c r="BF175" s="31">
        <f t="shared" si="50"/>
        <v>0</v>
      </c>
      <c r="BG175" s="220"/>
      <c r="BH175" s="2"/>
      <c r="BJ175" s="4"/>
      <c r="BK175" s="6"/>
      <c r="BL175" s="4"/>
    </row>
    <row r="176" spans="1:64" ht="11.25" customHeight="1" x14ac:dyDescent="0.15">
      <c r="A176" s="575"/>
      <c r="B176" s="567" t="s">
        <v>183</v>
      </c>
      <c r="C176" s="567"/>
      <c r="D176" s="70">
        <f t="shared" si="54"/>
        <v>0</v>
      </c>
      <c r="E176" s="54"/>
      <c r="F176" s="56"/>
      <c r="G176" s="56"/>
      <c r="H176" s="34"/>
      <c r="I176" s="34"/>
      <c r="J176" s="34"/>
      <c r="K176" s="34"/>
      <c r="L176" s="34"/>
      <c r="M176" s="37"/>
      <c r="N176" s="39"/>
      <c r="O176" s="39"/>
      <c r="P176" s="76"/>
      <c r="Q176" s="151" t="str">
        <f t="shared" si="51"/>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48"/>
        <v/>
      </c>
      <c r="BB176" s="30" t="str">
        <f t="shared" si="52"/>
        <v/>
      </c>
      <c r="BC176" s="220"/>
      <c r="BD176" s="220"/>
      <c r="BE176" s="31">
        <f t="shared" si="49"/>
        <v>0</v>
      </c>
      <c r="BF176" s="31">
        <f t="shared" si="50"/>
        <v>0</v>
      </c>
      <c r="BG176" s="220"/>
      <c r="BH176" s="2"/>
      <c r="BJ176" s="4"/>
      <c r="BK176" s="6"/>
      <c r="BL176" s="4"/>
    </row>
    <row r="177" spans="1:64" ht="11.25" customHeight="1" x14ac:dyDescent="0.15">
      <c r="A177" s="541"/>
      <c r="B177" s="568" t="s">
        <v>184</v>
      </c>
      <c r="C177" s="568"/>
      <c r="D177" s="159">
        <f t="shared" si="54"/>
        <v>0</v>
      </c>
      <c r="E177" s="183"/>
      <c r="F177" s="184"/>
      <c r="G177" s="184"/>
      <c r="H177" s="42"/>
      <c r="I177" s="42"/>
      <c r="J177" s="42"/>
      <c r="K177" s="42"/>
      <c r="L177" s="42"/>
      <c r="M177" s="45"/>
      <c r="N177" s="47"/>
      <c r="O177" s="47"/>
      <c r="P177" s="107"/>
      <c r="Q177" s="151" t="str">
        <f t="shared" si="51"/>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48"/>
        <v/>
      </c>
      <c r="BB177" s="30" t="str">
        <f t="shared" si="52"/>
        <v/>
      </c>
      <c r="BC177" s="220"/>
      <c r="BD177" s="220"/>
      <c r="BE177" s="31">
        <f t="shared" si="49"/>
        <v>0</v>
      </c>
      <c r="BF177" s="31">
        <f t="shared" si="50"/>
        <v>0</v>
      </c>
      <c r="BG177" s="220"/>
      <c r="BH177" s="2"/>
      <c r="BJ177" s="4"/>
      <c r="BK177" s="6"/>
      <c r="BL177" s="4"/>
    </row>
    <row r="178" spans="1:64" ht="11.25" customHeight="1" x14ac:dyDescent="0.15">
      <c r="A178" s="540" t="s">
        <v>189</v>
      </c>
      <c r="B178" s="576" t="s">
        <v>181</v>
      </c>
      <c r="C178" s="576"/>
      <c r="D178" s="158">
        <f t="shared" si="54"/>
        <v>32</v>
      </c>
      <c r="E178" s="222"/>
      <c r="F178" s="223"/>
      <c r="G178" s="223"/>
      <c r="H178" s="72"/>
      <c r="I178" s="72"/>
      <c r="J178" s="72"/>
      <c r="K178" s="72">
        <v>5</v>
      </c>
      <c r="L178" s="72">
        <v>22</v>
      </c>
      <c r="M178" s="140">
        <v>5</v>
      </c>
      <c r="N178" s="74">
        <v>8</v>
      </c>
      <c r="O178" s="74">
        <v>24</v>
      </c>
      <c r="P178" s="75"/>
      <c r="Q178" s="151" t="str">
        <f t="shared" si="51"/>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48"/>
        <v/>
      </c>
      <c r="BB178" s="30" t="str">
        <f t="shared" si="52"/>
        <v/>
      </c>
      <c r="BC178" s="220"/>
      <c r="BD178" s="220"/>
      <c r="BE178" s="31">
        <f t="shared" si="49"/>
        <v>0</v>
      </c>
      <c r="BF178" s="31">
        <f t="shared" si="50"/>
        <v>0</v>
      </c>
      <c r="BG178" s="220"/>
      <c r="BH178" s="2"/>
      <c r="BJ178" s="4"/>
      <c r="BK178" s="6"/>
      <c r="BL178" s="4"/>
    </row>
    <row r="179" spans="1:64" ht="11.25" customHeight="1" x14ac:dyDescent="0.15">
      <c r="A179" s="575"/>
      <c r="B179" s="567" t="s">
        <v>182</v>
      </c>
      <c r="C179" s="567"/>
      <c r="D179" s="70">
        <f t="shared" si="54"/>
        <v>94</v>
      </c>
      <c r="E179" s="54"/>
      <c r="F179" s="56"/>
      <c r="G179" s="56"/>
      <c r="H179" s="34"/>
      <c r="I179" s="34"/>
      <c r="J179" s="34"/>
      <c r="K179" s="34">
        <v>32</v>
      </c>
      <c r="L179" s="34">
        <v>57</v>
      </c>
      <c r="M179" s="37">
        <v>5</v>
      </c>
      <c r="N179" s="39">
        <v>35</v>
      </c>
      <c r="O179" s="39">
        <v>59</v>
      </c>
      <c r="P179" s="76"/>
      <c r="Q179" s="151" t="str">
        <f t="shared" si="51"/>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48"/>
        <v/>
      </c>
      <c r="BB179" s="30" t="str">
        <f t="shared" si="52"/>
        <v/>
      </c>
      <c r="BC179" s="220"/>
      <c r="BD179" s="220"/>
      <c r="BE179" s="31">
        <f t="shared" si="49"/>
        <v>0</v>
      </c>
      <c r="BF179" s="31">
        <f t="shared" si="50"/>
        <v>0</v>
      </c>
      <c r="BG179" s="220"/>
      <c r="BH179" s="2"/>
      <c r="BJ179" s="4"/>
      <c r="BK179" s="6"/>
      <c r="BL179" s="4"/>
    </row>
    <row r="180" spans="1:64" ht="11.25" customHeight="1" x14ac:dyDescent="0.15">
      <c r="A180" s="575"/>
      <c r="B180" s="567" t="s">
        <v>183</v>
      </c>
      <c r="C180" s="567"/>
      <c r="D180" s="70">
        <f t="shared" si="54"/>
        <v>17</v>
      </c>
      <c r="E180" s="54"/>
      <c r="F180" s="56"/>
      <c r="G180" s="56"/>
      <c r="H180" s="34"/>
      <c r="I180" s="34"/>
      <c r="J180" s="34"/>
      <c r="K180" s="34">
        <v>1</v>
      </c>
      <c r="L180" s="34">
        <v>12</v>
      </c>
      <c r="M180" s="37">
        <v>4</v>
      </c>
      <c r="N180" s="39">
        <v>3</v>
      </c>
      <c r="O180" s="39">
        <v>14</v>
      </c>
      <c r="P180" s="76"/>
      <c r="Q180" s="151" t="str">
        <f t="shared" si="51"/>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48"/>
        <v/>
      </c>
      <c r="BB180" s="30" t="str">
        <f t="shared" si="52"/>
        <v/>
      </c>
      <c r="BC180" s="220"/>
      <c r="BD180" s="220"/>
      <c r="BE180" s="31">
        <f t="shared" si="49"/>
        <v>0</v>
      </c>
      <c r="BF180" s="31">
        <f t="shared" si="50"/>
        <v>0</v>
      </c>
      <c r="BG180" s="220"/>
      <c r="BH180" s="2"/>
      <c r="BJ180" s="4"/>
      <c r="BK180" s="6"/>
      <c r="BL180" s="4"/>
    </row>
    <row r="181" spans="1:64" ht="12.95" customHeight="1" x14ac:dyDescent="0.15">
      <c r="A181" s="541"/>
      <c r="B181" s="568" t="s">
        <v>184</v>
      </c>
      <c r="C181" s="568"/>
      <c r="D181" s="159">
        <f t="shared" si="54"/>
        <v>34</v>
      </c>
      <c r="E181" s="183"/>
      <c r="F181" s="184"/>
      <c r="G181" s="184"/>
      <c r="H181" s="42"/>
      <c r="I181" s="42"/>
      <c r="J181" s="42"/>
      <c r="K181" s="42">
        <v>13</v>
      </c>
      <c r="L181" s="42">
        <v>15</v>
      </c>
      <c r="M181" s="45">
        <v>6</v>
      </c>
      <c r="N181" s="47">
        <v>12</v>
      </c>
      <c r="O181" s="47">
        <v>22</v>
      </c>
      <c r="P181" s="107"/>
      <c r="Q181" s="151" t="str">
        <f t="shared" si="51"/>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48"/>
        <v/>
      </c>
      <c r="BB181" s="30" t="str">
        <f t="shared" si="52"/>
        <v/>
      </c>
      <c r="BC181" s="220"/>
      <c r="BD181" s="220"/>
      <c r="BE181" s="31">
        <f t="shared" si="49"/>
        <v>0</v>
      </c>
      <c r="BF181" s="31">
        <f t="shared" si="50"/>
        <v>0</v>
      </c>
      <c r="BG181" s="220"/>
      <c r="BH181" s="2"/>
      <c r="BJ181" s="4"/>
      <c r="BK181" s="6"/>
      <c r="BL181" s="4"/>
    </row>
    <row r="182" spans="1:64" ht="12.95" customHeight="1" x14ac:dyDescent="0.15">
      <c r="A182" s="540" t="s">
        <v>190</v>
      </c>
      <c r="B182" s="576" t="s">
        <v>181</v>
      </c>
      <c r="C182" s="576"/>
      <c r="D182" s="158">
        <f t="shared" si="53"/>
        <v>0</v>
      </c>
      <c r="E182" s="71"/>
      <c r="F182" s="72"/>
      <c r="G182" s="72"/>
      <c r="H182" s="72"/>
      <c r="I182" s="72"/>
      <c r="J182" s="72"/>
      <c r="K182" s="72"/>
      <c r="L182" s="72"/>
      <c r="M182" s="140"/>
      <c r="N182" s="74"/>
      <c r="O182" s="74"/>
      <c r="P182" s="75"/>
      <c r="Q182" s="151" t="str">
        <f t="shared" si="51"/>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48"/>
        <v/>
      </c>
      <c r="BB182" s="30" t="str">
        <f t="shared" si="52"/>
        <v/>
      </c>
      <c r="BC182" s="220"/>
      <c r="BD182" s="220"/>
      <c r="BE182" s="31">
        <f t="shared" si="49"/>
        <v>0</v>
      </c>
      <c r="BF182" s="31">
        <f t="shared" si="50"/>
        <v>0</v>
      </c>
      <c r="BG182" s="220"/>
      <c r="BH182" s="2"/>
      <c r="BJ182" s="4"/>
      <c r="BK182" s="6"/>
      <c r="BL182" s="4"/>
    </row>
    <row r="183" spans="1:64" ht="12.95" customHeight="1" x14ac:dyDescent="0.15">
      <c r="A183" s="575"/>
      <c r="B183" s="567" t="s">
        <v>182</v>
      </c>
      <c r="C183" s="567"/>
      <c r="D183" s="70">
        <f t="shared" si="53"/>
        <v>0</v>
      </c>
      <c r="E183" s="36"/>
      <c r="F183" s="34"/>
      <c r="G183" s="34"/>
      <c r="H183" s="34"/>
      <c r="I183" s="34"/>
      <c r="J183" s="34"/>
      <c r="K183" s="34"/>
      <c r="L183" s="34"/>
      <c r="M183" s="37"/>
      <c r="N183" s="39"/>
      <c r="O183" s="39"/>
      <c r="P183" s="76"/>
      <c r="Q183" s="151" t="str">
        <f t="shared" si="51"/>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48"/>
        <v/>
      </c>
      <c r="BB183" s="30" t="str">
        <f t="shared" si="52"/>
        <v/>
      </c>
      <c r="BC183" s="220"/>
      <c r="BD183" s="220"/>
      <c r="BE183" s="31">
        <f t="shared" si="49"/>
        <v>0</v>
      </c>
      <c r="BF183" s="31">
        <f t="shared" si="50"/>
        <v>0</v>
      </c>
      <c r="BG183" s="220"/>
      <c r="BH183" s="2"/>
      <c r="BJ183" s="4"/>
      <c r="BK183" s="6"/>
      <c r="BL183" s="4"/>
    </row>
    <row r="184" spans="1:64" ht="12.95" customHeight="1" x14ac:dyDescent="0.15">
      <c r="A184" s="575"/>
      <c r="B184" s="567" t="s">
        <v>183</v>
      </c>
      <c r="C184" s="567"/>
      <c r="D184" s="70">
        <f t="shared" si="53"/>
        <v>0</v>
      </c>
      <c r="E184" s="36"/>
      <c r="F184" s="34"/>
      <c r="G184" s="34"/>
      <c r="H184" s="34"/>
      <c r="I184" s="34"/>
      <c r="J184" s="34"/>
      <c r="K184" s="34"/>
      <c r="L184" s="34"/>
      <c r="M184" s="37"/>
      <c r="N184" s="39"/>
      <c r="O184" s="39"/>
      <c r="P184" s="76"/>
      <c r="Q184" s="151" t="str">
        <f t="shared" si="51"/>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48"/>
        <v/>
      </c>
      <c r="BB184" s="30" t="str">
        <f t="shared" si="52"/>
        <v/>
      </c>
      <c r="BC184" s="220"/>
      <c r="BD184" s="220"/>
      <c r="BE184" s="31">
        <f t="shared" si="49"/>
        <v>0</v>
      </c>
      <c r="BF184" s="31">
        <f t="shared" si="50"/>
        <v>0</v>
      </c>
      <c r="BG184" s="220"/>
      <c r="BH184" s="2"/>
      <c r="BJ184" s="4"/>
      <c r="BK184" s="6"/>
      <c r="BL184" s="4"/>
    </row>
    <row r="185" spans="1:64" ht="12.95" customHeight="1" x14ac:dyDescent="0.15">
      <c r="A185" s="541"/>
      <c r="B185" s="568" t="s">
        <v>184</v>
      </c>
      <c r="C185" s="568"/>
      <c r="D185" s="159">
        <f t="shared" si="53"/>
        <v>0</v>
      </c>
      <c r="E185" s="44"/>
      <c r="F185" s="42"/>
      <c r="G185" s="42"/>
      <c r="H185" s="42"/>
      <c r="I185" s="42"/>
      <c r="J185" s="42"/>
      <c r="K185" s="42"/>
      <c r="L185" s="42"/>
      <c r="M185" s="45"/>
      <c r="N185" s="47"/>
      <c r="O185" s="47"/>
      <c r="P185" s="107"/>
      <c r="Q185" s="151" t="str">
        <f t="shared" si="51"/>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48"/>
        <v/>
      </c>
      <c r="BB185" s="30" t="str">
        <f t="shared" si="52"/>
        <v/>
      </c>
      <c r="BC185" s="220"/>
      <c r="BD185" s="220"/>
      <c r="BE185" s="31">
        <f t="shared" si="49"/>
        <v>0</v>
      </c>
      <c r="BF185" s="31">
        <f t="shared" si="50"/>
        <v>0</v>
      </c>
      <c r="BG185" s="220"/>
      <c r="BH185" s="2"/>
      <c r="BJ185" s="4"/>
      <c r="BK185" s="6"/>
      <c r="BL185" s="4"/>
    </row>
    <row r="186" spans="1:64" ht="12.95" customHeight="1" x14ac:dyDescent="0.15">
      <c r="A186" s="540" t="s">
        <v>191</v>
      </c>
      <c r="B186" s="576" t="s">
        <v>181</v>
      </c>
      <c r="C186" s="576"/>
      <c r="D186" s="158">
        <f t="shared" si="53"/>
        <v>0</v>
      </c>
      <c r="E186" s="71"/>
      <c r="F186" s="72"/>
      <c r="G186" s="72"/>
      <c r="H186" s="72"/>
      <c r="I186" s="72"/>
      <c r="J186" s="72"/>
      <c r="K186" s="72"/>
      <c r="L186" s="72"/>
      <c r="M186" s="140"/>
      <c r="N186" s="74"/>
      <c r="O186" s="74"/>
      <c r="P186" s="75"/>
      <c r="Q186" s="151" t="str">
        <f t="shared" si="51"/>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48"/>
        <v/>
      </c>
      <c r="BB186" s="30" t="str">
        <f t="shared" si="52"/>
        <v/>
      </c>
      <c r="BC186" s="220"/>
      <c r="BD186" s="220"/>
      <c r="BE186" s="31">
        <f t="shared" si="49"/>
        <v>0</v>
      </c>
      <c r="BF186" s="31">
        <f t="shared" si="50"/>
        <v>0</v>
      </c>
      <c r="BG186" s="220"/>
      <c r="BH186" s="2"/>
      <c r="BJ186" s="4"/>
      <c r="BK186" s="6"/>
      <c r="BL186" s="4"/>
    </row>
    <row r="187" spans="1:64" ht="12.95" customHeight="1" x14ac:dyDescent="0.15">
      <c r="A187" s="575"/>
      <c r="B187" s="567" t="s">
        <v>182</v>
      </c>
      <c r="C187" s="567"/>
      <c r="D187" s="70">
        <f t="shared" si="53"/>
        <v>0</v>
      </c>
      <c r="E187" s="36"/>
      <c r="F187" s="34"/>
      <c r="G187" s="34"/>
      <c r="H187" s="34"/>
      <c r="I187" s="34"/>
      <c r="J187" s="34"/>
      <c r="K187" s="34"/>
      <c r="L187" s="34"/>
      <c r="M187" s="37"/>
      <c r="N187" s="39"/>
      <c r="O187" s="39"/>
      <c r="P187" s="76"/>
      <c r="Q187" s="151" t="str">
        <f t="shared" si="51"/>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48"/>
        <v/>
      </c>
      <c r="BB187" s="30" t="str">
        <f t="shared" si="52"/>
        <v/>
      </c>
      <c r="BC187" s="220"/>
      <c r="BD187" s="220"/>
      <c r="BE187" s="31">
        <f t="shared" si="49"/>
        <v>0</v>
      </c>
      <c r="BF187" s="31">
        <f t="shared" si="50"/>
        <v>0</v>
      </c>
      <c r="BG187" s="220"/>
      <c r="BH187" s="2"/>
      <c r="BJ187" s="4"/>
      <c r="BK187" s="6"/>
      <c r="BL187" s="4"/>
    </row>
    <row r="188" spans="1:64" ht="12.95" customHeight="1" x14ac:dyDescent="0.15">
      <c r="A188" s="575"/>
      <c r="B188" s="567" t="s">
        <v>183</v>
      </c>
      <c r="C188" s="567"/>
      <c r="D188" s="70">
        <f t="shared" si="53"/>
        <v>0</v>
      </c>
      <c r="E188" s="36"/>
      <c r="F188" s="34"/>
      <c r="G188" s="34"/>
      <c r="H188" s="34"/>
      <c r="I188" s="34"/>
      <c r="J188" s="34"/>
      <c r="K188" s="34"/>
      <c r="L188" s="34"/>
      <c r="M188" s="37"/>
      <c r="N188" s="39"/>
      <c r="O188" s="39"/>
      <c r="P188" s="76"/>
      <c r="Q188" s="151" t="str">
        <f t="shared" si="51"/>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48"/>
        <v/>
      </c>
      <c r="BB188" s="30" t="str">
        <f t="shared" si="52"/>
        <v/>
      </c>
      <c r="BC188" s="220"/>
      <c r="BD188" s="220"/>
      <c r="BE188" s="31">
        <f t="shared" si="49"/>
        <v>0</v>
      </c>
      <c r="BF188" s="31">
        <f t="shared" si="50"/>
        <v>0</v>
      </c>
      <c r="BG188" s="220"/>
      <c r="BH188" s="2"/>
      <c r="BJ188" s="4"/>
      <c r="BK188" s="6"/>
      <c r="BL188" s="4"/>
    </row>
    <row r="189" spans="1:64" ht="12.95" customHeight="1" x14ac:dyDescent="0.15">
      <c r="A189" s="541"/>
      <c r="B189" s="568" t="s">
        <v>184</v>
      </c>
      <c r="C189" s="568"/>
      <c r="D189" s="159">
        <f t="shared" si="53"/>
        <v>0</v>
      </c>
      <c r="E189" s="44"/>
      <c r="F189" s="42"/>
      <c r="G189" s="42"/>
      <c r="H189" s="42"/>
      <c r="I189" s="42"/>
      <c r="J189" s="42"/>
      <c r="K189" s="42"/>
      <c r="L189" s="42"/>
      <c r="M189" s="45"/>
      <c r="N189" s="47"/>
      <c r="O189" s="47"/>
      <c r="P189" s="107"/>
      <c r="Q189" s="151" t="str">
        <f t="shared" si="51"/>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48"/>
        <v/>
      </c>
      <c r="BB189" s="30" t="str">
        <f t="shared" si="52"/>
        <v/>
      </c>
      <c r="BC189" s="220"/>
      <c r="BD189" s="220"/>
      <c r="BE189" s="31">
        <f t="shared" si="49"/>
        <v>0</v>
      </c>
      <c r="BF189" s="31">
        <f t="shared" si="50"/>
        <v>0</v>
      </c>
      <c r="BG189" s="220"/>
      <c r="BH189" s="2"/>
      <c r="BJ189" s="4"/>
      <c r="BK189" s="6"/>
      <c r="BL189" s="4"/>
    </row>
    <row r="190" spans="1:64" ht="12.95" customHeight="1" x14ac:dyDescent="0.15">
      <c r="A190" s="540" t="s">
        <v>192</v>
      </c>
      <c r="B190" s="576" t="s">
        <v>181</v>
      </c>
      <c r="C190" s="576"/>
      <c r="D190" s="158">
        <f t="shared" si="53"/>
        <v>0</v>
      </c>
      <c r="E190" s="71"/>
      <c r="F190" s="72"/>
      <c r="G190" s="72"/>
      <c r="H190" s="72"/>
      <c r="I190" s="72"/>
      <c r="J190" s="72"/>
      <c r="K190" s="72"/>
      <c r="L190" s="72"/>
      <c r="M190" s="140"/>
      <c r="N190" s="74"/>
      <c r="O190" s="74"/>
      <c r="P190" s="75"/>
      <c r="Q190" s="151" t="str">
        <f t="shared" si="51"/>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48"/>
        <v/>
      </c>
      <c r="BB190" s="30" t="str">
        <f t="shared" si="52"/>
        <v/>
      </c>
      <c r="BC190" s="220"/>
      <c r="BD190" s="220"/>
      <c r="BE190" s="31">
        <f t="shared" si="49"/>
        <v>0</v>
      </c>
      <c r="BF190" s="31">
        <f t="shared" si="50"/>
        <v>0</v>
      </c>
      <c r="BG190" s="220"/>
      <c r="BH190" s="2"/>
      <c r="BJ190" s="4"/>
      <c r="BK190" s="6"/>
      <c r="BL190" s="4"/>
    </row>
    <row r="191" spans="1:64" ht="12.95" customHeight="1" x14ac:dyDescent="0.15">
      <c r="A191" s="575"/>
      <c r="B191" s="567" t="s">
        <v>182</v>
      </c>
      <c r="C191" s="567"/>
      <c r="D191" s="70">
        <f t="shared" si="53"/>
        <v>0</v>
      </c>
      <c r="E191" s="36"/>
      <c r="F191" s="34"/>
      <c r="G191" s="34"/>
      <c r="H191" s="34"/>
      <c r="I191" s="34"/>
      <c r="J191" s="34"/>
      <c r="K191" s="34"/>
      <c r="L191" s="34"/>
      <c r="M191" s="37"/>
      <c r="N191" s="39"/>
      <c r="O191" s="39"/>
      <c r="P191" s="76"/>
      <c r="Q191" s="151" t="str">
        <f t="shared" si="51"/>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48"/>
        <v/>
      </c>
      <c r="BB191" s="30" t="str">
        <f t="shared" si="52"/>
        <v/>
      </c>
      <c r="BC191" s="220"/>
      <c r="BD191" s="220"/>
      <c r="BE191" s="31">
        <f t="shared" si="49"/>
        <v>0</v>
      </c>
      <c r="BF191" s="31">
        <f t="shared" si="50"/>
        <v>0</v>
      </c>
      <c r="BG191" s="220"/>
      <c r="BH191" s="2"/>
      <c r="BJ191" s="4"/>
      <c r="BK191" s="6"/>
      <c r="BL191" s="4"/>
    </row>
    <row r="192" spans="1:64" ht="12.95" customHeight="1" x14ac:dyDescent="0.15">
      <c r="A192" s="575"/>
      <c r="B192" s="567" t="s">
        <v>183</v>
      </c>
      <c r="C192" s="567"/>
      <c r="D192" s="70">
        <f t="shared" si="53"/>
        <v>0</v>
      </c>
      <c r="E192" s="36"/>
      <c r="F192" s="34"/>
      <c r="G192" s="34"/>
      <c r="H192" s="34"/>
      <c r="I192" s="34"/>
      <c r="J192" s="34"/>
      <c r="K192" s="34"/>
      <c r="L192" s="34"/>
      <c r="M192" s="37"/>
      <c r="N192" s="39"/>
      <c r="O192" s="39"/>
      <c r="P192" s="76"/>
      <c r="Q192" s="151" t="str">
        <f t="shared" si="51"/>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48"/>
        <v/>
      </c>
      <c r="BB192" s="30" t="str">
        <f t="shared" si="52"/>
        <v/>
      </c>
      <c r="BC192" s="220"/>
      <c r="BD192" s="220"/>
      <c r="BE192" s="31">
        <f t="shared" si="49"/>
        <v>0</v>
      </c>
      <c r="BF192" s="31">
        <f t="shared" si="50"/>
        <v>0</v>
      </c>
      <c r="BG192" s="220"/>
      <c r="BH192" s="2"/>
      <c r="BJ192" s="4"/>
      <c r="BK192" s="6"/>
      <c r="BL192" s="4"/>
    </row>
    <row r="193" spans="1:64" ht="12.95" customHeight="1" x14ac:dyDescent="0.15">
      <c r="A193" s="541"/>
      <c r="B193" s="568" t="s">
        <v>184</v>
      </c>
      <c r="C193" s="568"/>
      <c r="D193" s="159">
        <f t="shared" si="53"/>
        <v>0</v>
      </c>
      <c r="E193" s="44"/>
      <c r="F193" s="42"/>
      <c r="G193" s="42"/>
      <c r="H193" s="42"/>
      <c r="I193" s="42"/>
      <c r="J193" s="42"/>
      <c r="K193" s="42"/>
      <c r="L193" s="42"/>
      <c r="M193" s="45"/>
      <c r="N193" s="47"/>
      <c r="O193" s="47"/>
      <c r="P193" s="107"/>
      <c r="Q193" s="151" t="str">
        <f t="shared" si="51"/>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48"/>
        <v/>
      </c>
      <c r="BB193" s="30" t="str">
        <f t="shared" si="52"/>
        <v/>
      </c>
      <c r="BC193" s="220"/>
      <c r="BD193" s="220"/>
      <c r="BE193" s="31">
        <f t="shared" si="49"/>
        <v>0</v>
      </c>
      <c r="BF193" s="31">
        <f t="shared" si="50"/>
        <v>0</v>
      </c>
      <c r="BG193" s="220"/>
      <c r="BH193" s="2"/>
      <c r="BJ193" s="4"/>
      <c r="BK193" s="6"/>
      <c r="BL193" s="4"/>
    </row>
    <row r="194" spans="1:64" ht="12.95" customHeight="1" x14ac:dyDescent="0.15">
      <c r="A194" s="577" t="s">
        <v>193</v>
      </c>
      <c r="B194" s="576" t="s">
        <v>181</v>
      </c>
      <c r="C194" s="576"/>
      <c r="D194" s="158">
        <f t="shared" si="53"/>
        <v>0</v>
      </c>
      <c r="E194" s="71"/>
      <c r="F194" s="72"/>
      <c r="G194" s="72"/>
      <c r="H194" s="72"/>
      <c r="I194" s="72"/>
      <c r="J194" s="72"/>
      <c r="K194" s="72"/>
      <c r="L194" s="72"/>
      <c r="M194" s="140"/>
      <c r="N194" s="74"/>
      <c r="O194" s="74"/>
      <c r="P194" s="75"/>
      <c r="Q194" s="151" t="str">
        <f t="shared" si="51"/>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48"/>
        <v/>
      </c>
      <c r="BB194" s="30" t="str">
        <f t="shared" si="52"/>
        <v/>
      </c>
      <c r="BC194" s="220"/>
      <c r="BD194" s="220"/>
      <c r="BE194" s="31">
        <f t="shared" si="49"/>
        <v>0</v>
      </c>
      <c r="BF194" s="31">
        <f t="shared" si="50"/>
        <v>0</v>
      </c>
      <c r="BG194" s="220"/>
      <c r="BH194" s="2"/>
      <c r="BJ194" s="4"/>
      <c r="BK194" s="6"/>
      <c r="BL194" s="4"/>
    </row>
    <row r="195" spans="1:64" ht="12.95" customHeight="1" x14ac:dyDescent="0.15">
      <c r="A195" s="578"/>
      <c r="B195" s="567" t="s">
        <v>182</v>
      </c>
      <c r="C195" s="567"/>
      <c r="D195" s="70">
        <f t="shared" si="53"/>
        <v>0</v>
      </c>
      <c r="E195" s="36"/>
      <c r="F195" s="34"/>
      <c r="G195" s="34"/>
      <c r="H195" s="34"/>
      <c r="I195" s="34"/>
      <c r="J195" s="34"/>
      <c r="K195" s="34"/>
      <c r="L195" s="34"/>
      <c r="M195" s="37"/>
      <c r="N195" s="39"/>
      <c r="O195" s="39"/>
      <c r="P195" s="76"/>
      <c r="Q195" s="151" t="str">
        <f t="shared" si="51"/>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48"/>
        <v/>
      </c>
      <c r="BB195" s="30" t="str">
        <f t="shared" si="52"/>
        <v/>
      </c>
      <c r="BC195" s="220"/>
      <c r="BD195" s="220"/>
      <c r="BE195" s="31">
        <f t="shared" si="49"/>
        <v>0</v>
      </c>
      <c r="BF195" s="31">
        <f t="shared" si="50"/>
        <v>0</v>
      </c>
      <c r="BG195" s="220"/>
      <c r="BH195" s="2"/>
      <c r="BJ195" s="4"/>
      <c r="BK195" s="6"/>
      <c r="BL195" s="4"/>
    </row>
    <row r="196" spans="1:64" ht="12.95" customHeight="1" x14ac:dyDescent="0.15">
      <c r="A196" s="578"/>
      <c r="B196" s="567" t="s">
        <v>183</v>
      </c>
      <c r="C196" s="567"/>
      <c r="D196" s="70">
        <f t="shared" si="53"/>
        <v>0</v>
      </c>
      <c r="E196" s="36"/>
      <c r="F196" s="34"/>
      <c r="G196" s="34"/>
      <c r="H196" s="34"/>
      <c r="I196" s="34"/>
      <c r="J196" s="34"/>
      <c r="K196" s="34"/>
      <c r="L196" s="34"/>
      <c r="M196" s="37"/>
      <c r="N196" s="39"/>
      <c r="O196" s="39"/>
      <c r="P196" s="76"/>
      <c r="Q196" s="151" t="str">
        <f t="shared" si="51"/>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48"/>
        <v/>
      </c>
      <c r="BB196" s="30" t="str">
        <f t="shared" si="52"/>
        <v/>
      </c>
      <c r="BC196" s="220"/>
      <c r="BD196" s="220"/>
      <c r="BE196" s="31">
        <f t="shared" si="49"/>
        <v>0</v>
      </c>
      <c r="BF196" s="31">
        <f t="shared" si="50"/>
        <v>0</v>
      </c>
      <c r="BG196" s="220"/>
      <c r="BH196" s="2"/>
      <c r="BJ196" s="4"/>
      <c r="BK196" s="6"/>
      <c r="BL196" s="4"/>
    </row>
    <row r="197" spans="1:64" ht="12.95" customHeight="1" thickBot="1" x14ac:dyDescent="0.2">
      <c r="A197" s="578"/>
      <c r="B197" s="579" t="s">
        <v>184</v>
      </c>
      <c r="C197" s="579"/>
      <c r="D197" s="219">
        <f t="shared" si="53"/>
        <v>0</v>
      </c>
      <c r="E197" s="94"/>
      <c r="F197" s="96"/>
      <c r="G197" s="96"/>
      <c r="H197" s="96"/>
      <c r="I197" s="96"/>
      <c r="J197" s="96"/>
      <c r="K197" s="96"/>
      <c r="L197" s="96"/>
      <c r="M197" s="97"/>
      <c r="N197" s="61"/>
      <c r="O197" s="61"/>
      <c r="P197" s="117"/>
      <c r="Q197" s="151" t="str">
        <f t="shared" si="51"/>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48"/>
        <v/>
      </c>
      <c r="BB197" s="30" t="str">
        <f t="shared" si="52"/>
        <v/>
      </c>
      <c r="BC197" s="220"/>
      <c r="BD197" s="220"/>
      <c r="BE197" s="31">
        <f t="shared" si="49"/>
        <v>0</v>
      </c>
      <c r="BF197" s="31">
        <f t="shared" si="50"/>
        <v>0</v>
      </c>
      <c r="BG197" s="220"/>
      <c r="BH197" s="2"/>
      <c r="BJ197" s="4"/>
      <c r="BK197" s="6"/>
      <c r="BL197" s="4"/>
    </row>
    <row r="198" spans="1:64" ht="12.95" customHeight="1" thickTop="1" x14ac:dyDescent="0.15">
      <c r="A198" s="563" t="s">
        <v>4</v>
      </c>
      <c r="B198" s="566" t="s">
        <v>181</v>
      </c>
      <c r="C198" s="566"/>
      <c r="D198" s="224">
        <f t="shared" si="53"/>
        <v>380</v>
      </c>
      <c r="E198" s="225">
        <f t="shared" ref="E198:G201" si="55">+E146+E150+E154+E158+E162+E166+E170+E182+E186+E190+E194</f>
        <v>18</v>
      </c>
      <c r="F198" s="226">
        <f t="shared" si="55"/>
        <v>2</v>
      </c>
      <c r="G198" s="226">
        <f t="shared" si="55"/>
        <v>4</v>
      </c>
      <c r="H198" s="226">
        <f t="shared" ref="H198:J201" si="56">+H146+H150+H154+H158+H162+H166+H170+H174+H182+H186+H190+H194+H178</f>
        <v>15</v>
      </c>
      <c r="I198" s="226">
        <f t="shared" si="56"/>
        <v>58</v>
      </c>
      <c r="J198" s="226">
        <f t="shared" si="56"/>
        <v>74</v>
      </c>
      <c r="K198" s="226">
        <f>+K146+K150+K154+K162+K166+K170+K174+K182+K186+K190+K194+K178</f>
        <v>152</v>
      </c>
      <c r="L198" s="226">
        <f t="shared" ref="L198:M201" si="57">+L146+L150+L154+L162+L170+L174+L182+L186+L190+L194+L178</f>
        <v>31</v>
      </c>
      <c r="M198" s="227">
        <f t="shared" si="57"/>
        <v>26</v>
      </c>
      <c r="N198" s="224">
        <f t="shared" ref="N198:O201" si="58">+N146+N150+N154+N158+N162+N166+N170+N174+N182+N186+N190+N194+N178</f>
        <v>137</v>
      </c>
      <c r="O198" s="224">
        <f t="shared" si="58"/>
        <v>243</v>
      </c>
      <c r="P198" s="224">
        <f>+P146+P150+P154+P162+P170+P174+P182+P186+P190+P194+P178</f>
        <v>0</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2"/>
        <v/>
      </c>
      <c r="BC198" s="220"/>
      <c r="BD198" s="220"/>
      <c r="BE198" s="31">
        <f t="shared" si="49"/>
        <v>0</v>
      </c>
      <c r="BF198" s="31">
        <f t="shared" si="50"/>
        <v>0</v>
      </c>
      <c r="BG198" s="220"/>
      <c r="BH198" s="2"/>
      <c r="BJ198" s="4"/>
      <c r="BK198" s="6"/>
      <c r="BL198" s="4"/>
    </row>
    <row r="199" spans="1:64" ht="12.95" customHeight="1" x14ac:dyDescent="0.15">
      <c r="A199" s="564"/>
      <c r="B199" s="567" t="s">
        <v>182</v>
      </c>
      <c r="C199" s="567"/>
      <c r="D199" s="70">
        <f t="shared" si="53"/>
        <v>447</v>
      </c>
      <c r="E199" s="228">
        <f t="shared" si="55"/>
        <v>29</v>
      </c>
      <c r="F199" s="229">
        <f t="shared" si="55"/>
        <v>6</v>
      </c>
      <c r="G199" s="229">
        <f t="shared" si="55"/>
        <v>7</v>
      </c>
      <c r="H199" s="229">
        <f t="shared" si="56"/>
        <v>5</v>
      </c>
      <c r="I199" s="229">
        <f t="shared" si="56"/>
        <v>38</v>
      </c>
      <c r="J199" s="229">
        <f t="shared" si="56"/>
        <v>41</v>
      </c>
      <c r="K199" s="229">
        <f>+K147+K151+K155+K163+K167+K171+K175+K183+K187+K191+K195+K179</f>
        <v>200</v>
      </c>
      <c r="L199" s="229">
        <f t="shared" si="57"/>
        <v>71</v>
      </c>
      <c r="M199" s="230">
        <f t="shared" si="57"/>
        <v>50</v>
      </c>
      <c r="N199" s="70">
        <f t="shared" si="58"/>
        <v>166</v>
      </c>
      <c r="O199" s="70">
        <f t="shared" si="58"/>
        <v>281</v>
      </c>
      <c r="P199" s="70">
        <f>+P147+P151+P155+P163+P171+P175+P183+P187+P191+P195+P179</f>
        <v>1</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2"/>
        <v/>
      </c>
      <c r="BC199" s="220"/>
      <c r="BD199" s="220"/>
      <c r="BE199" s="31">
        <f t="shared" si="49"/>
        <v>0</v>
      </c>
      <c r="BF199" s="31">
        <f t="shared" si="50"/>
        <v>0</v>
      </c>
      <c r="BG199" s="220"/>
      <c r="BH199" s="2"/>
      <c r="BJ199" s="4"/>
      <c r="BK199" s="6"/>
      <c r="BL199" s="4"/>
    </row>
    <row r="200" spans="1:64" ht="12.95" customHeight="1" x14ac:dyDescent="0.15">
      <c r="A200" s="564"/>
      <c r="B200" s="567" t="s">
        <v>183</v>
      </c>
      <c r="C200" s="567"/>
      <c r="D200" s="70">
        <f t="shared" si="53"/>
        <v>139</v>
      </c>
      <c r="E200" s="228">
        <f t="shared" si="55"/>
        <v>14</v>
      </c>
      <c r="F200" s="229">
        <f t="shared" si="55"/>
        <v>1</v>
      </c>
      <c r="G200" s="229">
        <f t="shared" si="55"/>
        <v>3</v>
      </c>
      <c r="H200" s="229">
        <f t="shared" si="56"/>
        <v>3</v>
      </c>
      <c r="I200" s="229">
        <f t="shared" si="56"/>
        <v>12</v>
      </c>
      <c r="J200" s="229">
        <f t="shared" si="56"/>
        <v>10</v>
      </c>
      <c r="K200" s="229">
        <f>+K148+K152+K156+K164+K168+K172+K176+K184+K188+K192+K196+K180</f>
        <v>64</v>
      </c>
      <c r="L200" s="229">
        <f t="shared" si="57"/>
        <v>16</v>
      </c>
      <c r="M200" s="230">
        <f t="shared" si="57"/>
        <v>16</v>
      </c>
      <c r="N200" s="70">
        <f t="shared" si="58"/>
        <v>54</v>
      </c>
      <c r="O200" s="70">
        <f t="shared" si="58"/>
        <v>85</v>
      </c>
      <c r="P200" s="70">
        <f>+P148+P152+P156+P164+P172+P176+P184+P188+P192+P196+P180</f>
        <v>0</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2"/>
        <v/>
      </c>
      <c r="BC200" s="220"/>
      <c r="BD200" s="220"/>
      <c r="BE200" s="31">
        <f t="shared" si="49"/>
        <v>0</v>
      </c>
      <c r="BF200" s="31">
        <f t="shared" si="50"/>
        <v>0</v>
      </c>
      <c r="BG200" s="220"/>
      <c r="BH200" s="2"/>
      <c r="BJ200" s="4"/>
      <c r="BK200" s="6"/>
      <c r="BL200" s="4"/>
    </row>
    <row r="201" spans="1:64" ht="12.95" customHeight="1" x14ac:dyDescent="0.15">
      <c r="A201" s="565"/>
      <c r="B201" s="568" t="s">
        <v>184</v>
      </c>
      <c r="C201" s="568"/>
      <c r="D201" s="159">
        <f t="shared" si="53"/>
        <v>151</v>
      </c>
      <c r="E201" s="231">
        <f t="shared" si="55"/>
        <v>9</v>
      </c>
      <c r="F201" s="232">
        <f t="shared" si="55"/>
        <v>1</v>
      </c>
      <c r="G201" s="232">
        <f t="shared" si="55"/>
        <v>1</v>
      </c>
      <c r="H201" s="232">
        <f t="shared" si="56"/>
        <v>2</v>
      </c>
      <c r="I201" s="232">
        <f t="shared" si="56"/>
        <v>8</v>
      </c>
      <c r="J201" s="232">
        <f t="shared" si="56"/>
        <v>18</v>
      </c>
      <c r="K201" s="232">
        <f>+K149+K153+K157+K165+K169+K173+K177+K185+K189+K193+K197+K181</f>
        <v>71</v>
      </c>
      <c r="L201" s="232">
        <f t="shared" si="57"/>
        <v>20</v>
      </c>
      <c r="M201" s="233">
        <f t="shared" si="57"/>
        <v>21</v>
      </c>
      <c r="N201" s="159">
        <f t="shared" si="58"/>
        <v>50</v>
      </c>
      <c r="O201" s="159">
        <f t="shared" si="58"/>
        <v>101</v>
      </c>
      <c r="P201" s="159">
        <f>+P149+P153+P157+P165+P173+P177+P185+P189+P193+P197+P181</f>
        <v>1</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2"/>
        <v/>
      </c>
      <c r="BC201" s="220"/>
      <c r="BD201" s="220"/>
      <c r="BE201" s="31">
        <f t="shared" si="49"/>
        <v>0</v>
      </c>
      <c r="BF201" s="31">
        <f t="shared" si="50"/>
        <v>0</v>
      </c>
      <c r="BG201" s="220"/>
      <c r="BH201" s="2"/>
      <c r="BJ201" s="4"/>
      <c r="BK201" s="6"/>
      <c r="BL201" s="4"/>
    </row>
    <row r="202" spans="1:64" ht="21.75" customHeight="1" x14ac:dyDescent="0.15">
      <c r="A202" s="265" t="s">
        <v>194</v>
      </c>
      <c r="B202" s="86"/>
      <c r="C202" s="86"/>
      <c r="D202" s="87"/>
      <c r="E202" s="87"/>
      <c r="F202" s="87"/>
      <c r="G202" s="87"/>
      <c r="H202" s="87"/>
      <c r="I202" s="87"/>
      <c r="J202" s="87"/>
      <c r="K202" s="87"/>
      <c r="L202" s="87"/>
      <c r="M202" s="87"/>
      <c r="N202" s="87"/>
      <c r="BA202" s="220"/>
      <c r="BB202" s="220"/>
      <c r="BC202" s="220"/>
      <c r="BD202" s="220"/>
      <c r="BE202" s="220"/>
      <c r="BF202" s="220"/>
      <c r="BG202" s="220"/>
      <c r="BH202" s="2"/>
      <c r="BJ202" s="4"/>
      <c r="BK202" s="6"/>
      <c r="BL202" s="4"/>
    </row>
    <row r="203" spans="1:64" ht="27.75" customHeight="1" x14ac:dyDescent="0.15">
      <c r="A203" s="569" t="s">
        <v>29</v>
      </c>
      <c r="B203" s="570"/>
      <c r="C203" s="571"/>
      <c r="D203" s="554" t="s">
        <v>4</v>
      </c>
      <c r="E203" s="537" t="s">
        <v>5</v>
      </c>
      <c r="F203" s="538"/>
      <c r="G203" s="538"/>
      <c r="H203" s="538"/>
      <c r="I203" s="538"/>
      <c r="J203" s="538"/>
      <c r="K203" s="538"/>
      <c r="L203" s="538"/>
      <c r="M203" s="539"/>
      <c r="N203" s="540" t="s">
        <v>7</v>
      </c>
      <c r="BA203" s="220"/>
      <c r="BB203" s="220"/>
      <c r="BC203" s="220"/>
      <c r="BD203" s="220"/>
      <c r="BE203" s="220"/>
      <c r="BF203" s="220"/>
      <c r="BG203" s="220"/>
      <c r="BH203" s="2"/>
      <c r="BJ203" s="4"/>
      <c r="BK203" s="6"/>
      <c r="BL203" s="4"/>
    </row>
    <row r="204" spans="1:64" ht="48" customHeight="1" x14ac:dyDescent="0.15">
      <c r="A204" s="572"/>
      <c r="B204" s="573"/>
      <c r="C204" s="574"/>
      <c r="D204" s="562"/>
      <c r="E204" s="16" t="s">
        <v>168</v>
      </c>
      <c r="F204" s="17" t="s">
        <v>14</v>
      </c>
      <c r="G204" s="17" t="s">
        <v>175</v>
      </c>
      <c r="H204" s="17" t="s">
        <v>59</v>
      </c>
      <c r="I204" s="17" t="s">
        <v>176</v>
      </c>
      <c r="J204" s="17" t="s">
        <v>195</v>
      </c>
      <c r="K204" s="17" t="s">
        <v>18</v>
      </c>
      <c r="L204" s="17" t="s">
        <v>19</v>
      </c>
      <c r="M204" s="18" t="s">
        <v>20</v>
      </c>
      <c r="N204" s="541"/>
      <c r="BA204" s="220"/>
      <c r="BB204" s="220"/>
      <c r="BC204" s="220"/>
      <c r="BD204" s="220"/>
      <c r="BE204" s="220"/>
      <c r="BF204" s="220"/>
      <c r="BG204" s="220"/>
      <c r="BH204" s="2"/>
      <c r="BJ204" s="4"/>
      <c r="BK204" s="6"/>
      <c r="BL204" s="4"/>
    </row>
    <row r="205" spans="1:64" ht="15.75" customHeight="1" x14ac:dyDescent="0.15">
      <c r="A205" s="542" t="s">
        <v>196</v>
      </c>
      <c r="B205" s="543"/>
      <c r="C205" s="544"/>
      <c r="D205" s="21">
        <f t="shared" ref="D205:D210" si="59">+SUM(E205:M205)</f>
        <v>0</v>
      </c>
      <c r="E205" s="164"/>
      <c r="F205" s="163"/>
      <c r="G205" s="163"/>
      <c r="H205" s="163"/>
      <c r="I205" s="163"/>
      <c r="J205" s="163"/>
      <c r="K205" s="163"/>
      <c r="L205" s="163"/>
      <c r="M205" s="165"/>
      <c r="N205" s="165"/>
      <c r="O205" s="126" t="str">
        <f t="shared" ref="O205:O210" si="60">$BA205&amp;" "&amp;$BB205</f>
        <v xml:space="preserve"> </v>
      </c>
      <c r="BA205" s="30"/>
      <c r="BB205" s="30" t="str">
        <f t="shared" ref="BB205:BB210" si="61">IF($K205&lt;$N205," El número altas de pacientes 60 años NO puede ser mayor que el de 20-64 años.","")</f>
        <v/>
      </c>
      <c r="BC205" s="220"/>
      <c r="BD205" s="220"/>
      <c r="BE205" s="31"/>
      <c r="BF205" s="31">
        <f t="shared" ref="BF205:BF210" si="62">IF($D205&lt;$N205,1,0)</f>
        <v>0</v>
      </c>
      <c r="BG205" s="220"/>
      <c r="BH205" s="2"/>
      <c r="BJ205" s="4"/>
      <c r="BK205" s="6"/>
      <c r="BL205" s="4"/>
    </row>
    <row r="206" spans="1:64" ht="15.75" customHeight="1" x14ac:dyDescent="0.15">
      <c r="A206" s="534" t="s">
        <v>197</v>
      </c>
      <c r="B206" s="535"/>
      <c r="C206" s="536"/>
      <c r="D206" s="32">
        <f t="shared" si="59"/>
        <v>0</v>
      </c>
      <c r="E206" s="36"/>
      <c r="F206" s="34"/>
      <c r="G206" s="34"/>
      <c r="H206" s="34"/>
      <c r="I206" s="34"/>
      <c r="J206" s="34"/>
      <c r="K206" s="34"/>
      <c r="L206" s="34"/>
      <c r="M206" s="37"/>
      <c r="N206" s="39"/>
      <c r="O206" s="126" t="str">
        <f t="shared" si="60"/>
        <v xml:space="preserve"> </v>
      </c>
      <c r="BA206" s="30"/>
      <c r="BB206" s="30" t="str">
        <f t="shared" si="61"/>
        <v/>
      </c>
      <c r="BC206" s="220"/>
      <c r="BD206" s="220"/>
      <c r="BE206" s="31"/>
      <c r="BF206" s="31">
        <f t="shared" si="62"/>
        <v>0</v>
      </c>
      <c r="BG206" s="220"/>
      <c r="BH206" s="2"/>
      <c r="BJ206" s="4"/>
      <c r="BK206" s="6"/>
      <c r="BL206" s="4"/>
    </row>
    <row r="207" spans="1:64" ht="15.75" customHeight="1" x14ac:dyDescent="0.15">
      <c r="A207" s="534" t="s">
        <v>198</v>
      </c>
      <c r="B207" s="535"/>
      <c r="C207" s="536"/>
      <c r="D207" s="32">
        <f t="shared" si="59"/>
        <v>0</v>
      </c>
      <c r="E207" s="36"/>
      <c r="F207" s="34"/>
      <c r="G207" s="34"/>
      <c r="H207" s="34"/>
      <c r="I207" s="34"/>
      <c r="J207" s="34"/>
      <c r="K207" s="34"/>
      <c r="L207" s="34"/>
      <c r="M207" s="37"/>
      <c r="N207" s="39"/>
      <c r="O207" s="126" t="str">
        <f t="shared" si="60"/>
        <v xml:space="preserve"> </v>
      </c>
      <c r="BA207" s="30"/>
      <c r="BB207" s="30" t="str">
        <f t="shared" si="61"/>
        <v/>
      </c>
      <c r="BC207" s="220"/>
      <c r="BD207" s="220"/>
      <c r="BE207" s="31"/>
      <c r="BF207" s="31">
        <f t="shared" si="62"/>
        <v>0</v>
      </c>
      <c r="BG207" s="220"/>
      <c r="BH207" s="2"/>
      <c r="BJ207" s="4"/>
      <c r="BK207" s="6"/>
      <c r="BL207" s="4"/>
    </row>
    <row r="208" spans="1:64" ht="15.75" customHeight="1" x14ac:dyDescent="0.15">
      <c r="A208" s="534" t="s">
        <v>199</v>
      </c>
      <c r="B208" s="535"/>
      <c r="C208" s="536"/>
      <c r="D208" s="32">
        <f t="shared" si="59"/>
        <v>0</v>
      </c>
      <c r="E208" s="36"/>
      <c r="F208" s="34"/>
      <c r="G208" s="34"/>
      <c r="H208" s="34"/>
      <c r="I208" s="34"/>
      <c r="J208" s="34"/>
      <c r="K208" s="34"/>
      <c r="L208" s="34"/>
      <c r="M208" s="37"/>
      <c r="N208" s="39"/>
      <c r="O208" s="126" t="str">
        <f t="shared" si="60"/>
        <v xml:space="preserve"> </v>
      </c>
      <c r="BA208" s="30"/>
      <c r="BB208" s="30" t="str">
        <f t="shared" si="61"/>
        <v/>
      </c>
      <c r="BC208" s="220"/>
      <c r="BD208" s="220"/>
      <c r="BE208" s="31"/>
      <c r="BF208" s="31">
        <f t="shared" si="62"/>
        <v>0</v>
      </c>
      <c r="BG208" s="220"/>
      <c r="BH208" s="2"/>
      <c r="BJ208" s="4"/>
      <c r="BK208" s="6"/>
      <c r="BL208" s="4"/>
    </row>
    <row r="209" spans="1:64" ht="15.75" customHeight="1" x14ac:dyDescent="0.15">
      <c r="A209" s="556" t="s">
        <v>200</v>
      </c>
      <c r="B209" s="557"/>
      <c r="C209" s="558"/>
      <c r="D209" s="219">
        <f t="shared" si="59"/>
        <v>0</v>
      </c>
      <c r="E209" s="94"/>
      <c r="F209" s="96"/>
      <c r="G209" s="96"/>
      <c r="H209" s="96"/>
      <c r="I209" s="96"/>
      <c r="J209" s="96"/>
      <c r="K209" s="96"/>
      <c r="L209" s="96"/>
      <c r="M209" s="97"/>
      <c r="N209" s="61"/>
      <c r="O209" s="126" t="str">
        <f t="shared" si="60"/>
        <v xml:space="preserve"> </v>
      </c>
      <c r="BA209" s="30"/>
      <c r="BB209" s="30" t="str">
        <f t="shared" si="61"/>
        <v/>
      </c>
      <c r="BC209" s="220"/>
      <c r="BD209" s="220"/>
      <c r="BE209" s="31"/>
      <c r="BF209" s="31">
        <f t="shared" si="62"/>
        <v>0</v>
      </c>
      <c r="BG209" s="220"/>
      <c r="BH209" s="2"/>
      <c r="BJ209" s="4"/>
      <c r="BK209" s="6"/>
      <c r="BL209" s="4"/>
    </row>
    <row r="210" spans="1:64" ht="15.75" customHeight="1" x14ac:dyDescent="0.15">
      <c r="A210" s="559" t="s">
        <v>201</v>
      </c>
      <c r="B210" s="560"/>
      <c r="C210" s="561"/>
      <c r="D210" s="234">
        <f t="shared" si="59"/>
        <v>0</v>
      </c>
      <c r="E210" s="44"/>
      <c r="F210" s="42"/>
      <c r="G210" s="42"/>
      <c r="H210" s="42"/>
      <c r="I210" s="42"/>
      <c r="J210" s="42"/>
      <c r="K210" s="42"/>
      <c r="L210" s="42"/>
      <c r="M210" s="45"/>
      <c r="N210" s="47"/>
      <c r="O210" s="126" t="str">
        <f t="shared" si="60"/>
        <v xml:space="preserve"> </v>
      </c>
      <c r="BA210" s="30"/>
      <c r="BB210" s="30" t="str">
        <f t="shared" si="61"/>
        <v/>
      </c>
      <c r="BC210" s="220"/>
      <c r="BD210" s="220"/>
      <c r="BE210" s="31"/>
      <c r="BF210" s="31">
        <f t="shared" si="62"/>
        <v>0</v>
      </c>
      <c r="BG210" s="220"/>
      <c r="BH210" s="2"/>
      <c r="BJ210" s="4"/>
      <c r="BK210" s="6"/>
      <c r="BL210" s="4"/>
    </row>
    <row r="211" spans="1:64" ht="27.75" customHeight="1" x14ac:dyDescent="0.2">
      <c r="A211" s="267" t="s">
        <v>202</v>
      </c>
      <c r="B211" s="236"/>
      <c r="C211" s="236"/>
      <c r="D211" s="236"/>
      <c r="E211" s="237"/>
      <c r="F211" s="237"/>
      <c r="G211" s="5"/>
      <c r="H211" s="5"/>
      <c r="I211" s="238"/>
      <c r="J211" s="238"/>
      <c r="K211" s="238"/>
      <c r="L211" s="238"/>
      <c r="M211" s="238"/>
      <c r="N211" s="238"/>
      <c r="O211" s="238"/>
      <c r="P211" s="238"/>
      <c r="Q211" s="238"/>
      <c r="R211" s="239"/>
      <c r="BA211" s="51"/>
      <c r="BB211" s="64"/>
      <c r="BH211" s="2"/>
      <c r="BJ211" s="4"/>
      <c r="BK211" s="6"/>
      <c r="BL211" s="4"/>
    </row>
    <row r="212" spans="1:64" ht="12.9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c r="BK212" s="6"/>
      <c r="BL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c r="BK213" s="6"/>
      <c r="BL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c r="BK214" s="6"/>
      <c r="BL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c r="BK215" s="6"/>
      <c r="BL215" s="4"/>
    </row>
    <row r="216" spans="1:64" ht="15.75" customHeight="1" x14ac:dyDescent="0.15">
      <c r="A216" s="241" t="s">
        <v>208</v>
      </c>
      <c r="B216" s="242">
        <v>0</v>
      </c>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c r="BK216" s="6"/>
      <c r="BL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c r="BK217" s="6"/>
      <c r="BL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c r="BK218" s="6"/>
      <c r="BL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c r="BK219" s="6"/>
      <c r="BL219" s="4"/>
    </row>
    <row r="220" spans="1:64" ht="15.75" customHeight="1" x14ac:dyDescent="0.15">
      <c r="D220" s="238"/>
      <c r="E220" s="238"/>
      <c r="F220" s="238"/>
      <c r="G220" s="238"/>
      <c r="H220" s="238"/>
      <c r="I220" s="238"/>
      <c r="J220" s="238"/>
      <c r="K220" s="238"/>
      <c r="L220" s="238"/>
      <c r="M220" s="239"/>
      <c r="AS220" s="4"/>
      <c r="AV220" s="51"/>
      <c r="AW220" s="51"/>
      <c r="AX220" s="240"/>
      <c r="AY220" s="51"/>
      <c r="AZ220" s="51"/>
      <c r="BA220" s="51"/>
      <c r="BC220" s="2"/>
      <c r="BD220" s="2"/>
      <c r="BE220" s="4"/>
      <c r="BF220" s="4"/>
      <c r="BG220" s="4"/>
      <c r="BH220" s="4"/>
      <c r="BI220" s="4"/>
      <c r="BJ220" s="4"/>
      <c r="BL220" s="4"/>
    </row>
    <row r="221" spans="1:64" ht="15.75" customHeight="1" x14ac:dyDescent="0.15">
      <c r="D221" s="238"/>
      <c r="E221" s="238"/>
      <c r="F221" s="238"/>
      <c r="G221" s="238"/>
      <c r="H221" s="238"/>
      <c r="I221" s="238"/>
      <c r="J221" s="238"/>
      <c r="K221" s="238"/>
      <c r="L221" s="238"/>
      <c r="M221" s="239"/>
      <c r="AS221" s="4"/>
      <c r="AV221" s="51"/>
      <c r="AW221" s="51"/>
      <c r="AX221" s="240"/>
      <c r="AY221" s="51"/>
      <c r="AZ221" s="51"/>
      <c r="BA221" s="51"/>
      <c r="BC221" s="2"/>
      <c r="BD221" s="2"/>
      <c r="BE221" s="4"/>
      <c r="BF221" s="4"/>
      <c r="BG221" s="4"/>
      <c r="BH221" s="4"/>
      <c r="BI221" s="4"/>
      <c r="BJ221" s="4"/>
      <c r="BL221" s="4"/>
    </row>
    <row r="222" spans="1:64" ht="15.75" customHeight="1" x14ac:dyDescent="0.15">
      <c r="D222" s="238"/>
      <c r="E222" s="238"/>
      <c r="F222" s="238"/>
      <c r="G222" s="238"/>
      <c r="H222" s="238"/>
      <c r="I222" s="238"/>
      <c r="J222" s="238"/>
      <c r="K222" s="238"/>
      <c r="L222" s="238"/>
      <c r="M222" s="239"/>
      <c r="AS222" s="4"/>
      <c r="AV222" s="51"/>
      <c r="AW222" s="51"/>
      <c r="AX222" s="240"/>
      <c r="AY222" s="51"/>
      <c r="AZ222" s="51"/>
      <c r="BA222" s="51"/>
      <c r="BC222" s="2"/>
      <c r="BD222" s="2"/>
      <c r="BE222" s="4"/>
      <c r="BF222" s="4"/>
      <c r="BG222" s="4"/>
      <c r="BH222" s="4"/>
      <c r="BI222" s="4"/>
      <c r="BJ222" s="4"/>
      <c r="BL222" s="4"/>
    </row>
    <row r="223" spans="1:64" ht="15.75" customHeight="1" x14ac:dyDescent="0.15">
      <c r="D223" s="238"/>
      <c r="E223" s="238"/>
      <c r="F223" s="238"/>
      <c r="G223" s="238"/>
      <c r="H223" s="238"/>
      <c r="I223" s="238"/>
      <c r="J223" s="238"/>
      <c r="K223" s="238"/>
      <c r="L223" s="238"/>
      <c r="M223" s="239"/>
      <c r="AS223" s="4"/>
      <c r="AV223" s="51"/>
      <c r="AW223" s="51"/>
      <c r="AX223" s="240"/>
      <c r="AY223" s="51"/>
      <c r="AZ223" s="51"/>
      <c r="BA223" s="51"/>
      <c r="BC223" s="2"/>
      <c r="BD223" s="2"/>
      <c r="BE223" s="4"/>
      <c r="BF223" s="4"/>
      <c r="BG223" s="4"/>
      <c r="BH223" s="4"/>
      <c r="BI223" s="4"/>
      <c r="BJ223" s="4"/>
      <c r="BL223" s="4"/>
    </row>
    <row r="224" spans="1:64" ht="15.75" customHeight="1" x14ac:dyDescent="0.15">
      <c r="AS224" s="4"/>
      <c r="AV224" s="51"/>
      <c r="AW224" s="51"/>
      <c r="AX224" s="240"/>
      <c r="AY224" s="51"/>
      <c r="AZ224" s="51"/>
      <c r="BA224" s="51"/>
      <c r="BC224" s="2"/>
      <c r="BD224" s="2"/>
      <c r="BE224" s="4"/>
      <c r="BF224" s="4"/>
      <c r="BG224" s="4"/>
      <c r="BH224" s="4"/>
      <c r="BI224" s="4"/>
      <c r="BJ224" s="4"/>
      <c r="BL224" s="4"/>
    </row>
    <row r="225" spans="45:64" ht="15.75" customHeight="1" x14ac:dyDescent="0.15">
      <c r="AS225" s="4"/>
      <c r="AV225" s="51"/>
      <c r="AW225" s="51"/>
      <c r="AX225" s="240"/>
      <c r="AY225" s="51"/>
      <c r="AZ225" s="51"/>
      <c r="BA225" s="51"/>
      <c r="BC225" s="2"/>
      <c r="BD225" s="2"/>
      <c r="BE225" s="4"/>
      <c r="BF225" s="4"/>
      <c r="BG225" s="4"/>
      <c r="BH225" s="4"/>
      <c r="BI225" s="4"/>
      <c r="BJ225" s="4"/>
      <c r="BL225" s="4"/>
    </row>
    <row r="226" spans="45:64" ht="15.75" customHeight="1" x14ac:dyDescent="0.15">
      <c r="AS226" s="4"/>
      <c r="AV226" s="51"/>
      <c r="AW226" s="51"/>
      <c r="AX226" s="240"/>
      <c r="AY226" s="51"/>
      <c r="AZ226" s="51"/>
      <c r="BA226" s="51"/>
      <c r="BC226" s="2"/>
      <c r="BD226" s="2"/>
      <c r="BE226" s="4"/>
      <c r="BF226" s="4"/>
      <c r="BG226" s="4"/>
      <c r="BH226" s="4"/>
      <c r="BI226" s="4"/>
      <c r="BJ226" s="4"/>
      <c r="BL226" s="4"/>
    </row>
    <row r="227" spans="45:64" ht="15.75" customHeight="1" x14ac:dyDescent="0.15">
      <c r="AS227" s="4"/>
      <c r="AV227" s="51"/>
      <c r="AW227" s="51"/>
      <c r="AX227" s="240"/>
      <c r="AY227" s="51"/>
      <c r="AZ227" s="51"/>
      <c r="BA227" s="51"/>
      <c r="BC227" s="2"/>
      <c r="BD227" s="2"/>
      <c r="BE227" s="4"/>
      <c r="BF227" s="4"/>
      <c r="BG227" s="4"/>
      <c r="BH227" s="4"/>
      <c r="BI227" s="4"/>
      <c r="BJ227" s="4"/>
      <c r="BL227" s="4"/>
    </row>
    <row r="228" spans="45:64" ht="15.75" customHeight="1" x14ac:dyDescent="0.15">
      <c r="AS228" s="4"/>
      <c r="AV228" s="51"/>
      <c r="AW228" s="51"/>
      <c r="AX228" s="240"/>
      <c r="AY228" s="51"/>
      <c r="AZ228" s="51"/>
      <c r="BA228" s="51"/>
      <c r="BC228" s="2"/>
      <c r="BD228" s="2"/>
      <c r="BE228" s="4"/>
      <c r="BF228" s="4"/>
      <c r="BG228" s="4"/>
      <c r="BH228" s="4"/>
      <c r="BI228" s="4"/>
      <c r="BJ228" s="4"/>
      <c r="BL228" s="4"/>
    </row>
    <row r="229" spans="45:64" x14ac:dyDescent="0.15">
      <c r="AS229" s="4"/>
      <c r="AV229" s="51"/>
      <c r="AW229" s="51"/>
      <c r="AX229" s="240"/>
      <c r="AY229" s="51"/>
      <c r="AZ229" s="51"/>
      <c r="BA229" s="51"/>
      <c r="BC229" s="2"/>
      <c r="BD229" s="2"/>
      <c r="BE229" s="4"/>
      <c r="BF229" s="4"/>
      <c r="BG229" s="4"/>
      <c r="BH229" s="4"/>
      <c r="BI229" s="4"/>
      <c r="BJ229" s="4"/>
      <c r="BL229" s="4"/>
    </row>
    <row r="230" spans="45:64" x14ac:dyDescent="0.15">
      <c r="AS230" s="4"/>
      <c r="AV230" s="51"/>
      <c r="AW230" s="51"/>
      <c r="AX230" s="240"/>
      <c r="AY230" s="51"/>
      <c r="AZ230" s="51"/>
      <c r="BA230" s="51"/>
      <c r="BC230" s="2"/>
      <c r="BD230" s="2"/>
      <c r="BE230" s="4"/>
      <c r="BF230" s="4"/>
      <c r="BG230" s="4"/>
      <c r="BH230" s="4"/>
      <c r="BI230" s="4"/>
      <c r="BJ230" s="4"/>
      <c r="BL230" s="4"/>
    </row>
    <row r="231" spans="45:64" x14ac:dyDescent="0.15">
      <c r="BA231" s="51"/>
      <c r="BH231" s="2"/>
      <c r="BJ231" s="4"/>
      <c r="BK231" s="6"/>
      <c r="BL231" s="4"/>
    </row>
    <row r="232" spans="45:64" ht="12.95" customHeight="1" x14ac:dyDescent="0.15">
      <c r="BA232" s="51"/>
      <c r="BE232" s="263">
        <v>0</v>
      </c>
      <c r="BH232" s="2"/>
      <c r="BJ232" s="4"/>
      <c r="BK232" s="6"/>
      <c r="BL232" s="4"/>
    </row>
    <row r="233" spans="45:64" x14ac:dyDescent="0.15">
      <c r="BA233" s="51"/>
      <c r="BH233" s="2"/>
      <c r="BJ233" s="4"/>
      <c r="BK233" s="6"/>
      <c r="BL233" s="4"/>
    </row>
    <row r="234" spans="45:64" x14ac:dyDescent="0.15">
      <c r="BA234" s="51"/>
      <c r="BH234" s="2"/>
      <c r="BJ234" s="4"/>
      <c r="BK234" s="6"/>
      <c r="BL234" s="4"/>
    </row>
    <row r="235" spans="45:64" x14ac:dyDescent="0.15">
      <c r="BA235" s="51"/>
      <c r="BH235" s="2"/>
      <c r="BJ235" s="4"/>
      <c r="BK235" s="6"/>
      <c r="BL235" s="4"/>
    </row>
    <row r="236" spans="45:64" x14ac:dyDescent="0.15">
      <c r="BA236" s="51"/>
      <c r="BH236" s="2"/>
      <c r="BJ236" s="4"/>
      <c r="BK236" s="6"/>
      <c r="BL236" s="4"/>
    </row>
    <row r="237" spans="45:64" x14ac:dyDescent="0.15">
      <c r="BA237" s="51"/>
      <c r="BH237" s="2"/>
      <c r="BJ237" s="4"/>
      <c r="BK237" s="6"/>
      <c r="BL237" s="4"/>
    </row>
    <row r="238" spans="45:64" x14ac:dyDescent="0.15">
      <c r="BA238" s="51"/>
      <c r="BH238" s="2"/>
      <c r="BJ238" s="4"/>
      <c r="BK238" s="6"/>
      <c r="BL238" s="4"/>
    </row>
    <row r="239" spans="45:64" x14ac:dyDescent="0.15">
      <c r="BA239" s="51"/>
      <c r="BH239" s="2"/>
      <c r="BJ239" s="4"/>
      <c r="BK239" s="6"/>
      <c r="BL239" s="4"/>
    </row>
    <row r="240" spans="45:64" x14ac:dyDescent="0.15">
      <c r="BA240" s="51"/>
      <c r="BH240" s="2"/>
      <c r="BJ240" s="4"/>
      <c r="BK240" s="6"/>
      <c r="BL240" s="4"/>
    </row>
    <row r="241" spans="1:64" x14ac:dyDescent="0.15">
      <c r="BA241" s="51"/>
      <c r="BH241" s="2"/>
      <c r="BJ241" s="4"/>
      <c r="BK241" s="6"/>
      <c r="BL241" s="4"/>
    </row>
    <row r="242" spans="1:64" x14ac:dyDescent="0.15">
      <c r="BA242" s="51"/>
      <c r="BH242" s="2"/>
      <c r="BJ242" s="4"/>
      <c r="BK242" s="6"/>
      <c r="BL242" s="4"/>
    </row>
    <row r="243" spans="1:64" x14ac:dyDescent="0.15">
      <c r="BA243" s="51"/>
      <c r="BH243" s="2"/>
      <c r="BJ243" s="4"/>
      <c r="BK243" s="6"/>
      <c r="BL243" s="4"/>
    </row>
    <row r="244" spans="1:64" x14ac:dyDescent="0.15">
      <c r="BA244" s="51"/>
      <c r="BH244" s="2"/>
      <c r="BJ244" s="4"/>
      <c r="BK244" s="6"/>
      <c r="BL244" s="4"/>
    </row>
    <row r="245" spans="1:64" x14ac:dyDescent="0.15">
      <c r="BA245" s="51"/>
      <c r="BH245" s="2"/>
      <c r="BJ245" s="4"/>
      <c r="BK245" s="6"/>
      <c r="BL245" s="4"/>
    </row>
    <row r="246" spans="1:64" x14ac:dyDescent="0.15">
      <c r="BA246" s="51"/>
      <c r="BH246" s="2"/>
      <c r="BJ246" s="4"/>
      <c r="BK246" s="6"/>
      <c r="BL246" s="4"/>
    </row>
    <row r="247" spans="1:64" x14ac:dyDescent="0.15">
      <c r="BA247" s="51"/>
      <c r="BH247" s="2"/>
      <c r="BJ247" s="4"/>
      <c r="BK247" s="6"/>
      <c r="BL247" s="4"/>
    </row>
    <row r="248" spans="1:64" x14ac:dyDescent="0.15">
      <c r="BA248" s="51"/>
      <c r="BH248" s="2"/>
      <c r="BJ248" s="4"/>
      <c r="BK248" s="6"/>
      <c r="BL248" s="4"/>
    </row>
    <row r="249" spans="1:64" x14ac:dyDescent="0.15">
      <c r="BA249" s="51"/>
      <c r="BH249" s="2"/>
      <c r="BJ249" s="4"/>
      <c r="BK249" s="6"/>
      <c r="BL249" s="4"/>
    </row>
    <row r="250" spans="1:64" x14ac:dyDescent="0.15">
      <c r="BA250" s="51"/>
      <c r="BH250" s="2"/>
      <c r="BJ250" s="4"/>
      <c r="BK250" s="6"/>
      <c r="BL250" s="4"/>
    </row>
    <row r="251" spans="1:64" x14ac:dyDescent="0.15">
      <c r="BA251" s="51"/>
      <c r="BH251" s="2"/>
      <c r="BJ251" s="4"/>
      <c r="BK251" s="6"/>
      <c r="BL251" s="4"/>
    </row>
    <row r="252" spans="1:64" x14ac:dyDescent="0.15">
      <c r="BA252" s="51"/>
      <c r="BH252" s="2"/>
      <c r="BJ252" s="4"/>
      <c r="BK252" s="6"/>
      <c r="BL252" s="4"/>
    </row>
    <row r="253" spans="1:64" hidden="1" x14ac:dyDescent="0.15">
      <c r="BA253" s="51"/>
      <c r="BH253" s="2"/>
      <c r="BJ253" s="4"/>
      <c r="BK253" s="6"/>
      <c r="BL253" s="4"/>
    </row>
    <row r="254" spans="1:64" hidden="1" x14ac:dyDescent="0.15">
      <c r="BA254" s="51"/>
      <c r="BH254" s="2"/>
      <c r="BJ254" s="4"/>
      <c r="BK254" s="6"/>
      <c r="BL254" s="4"/>
    </row>
    <row r="255" spans="1:64" hidden="1" x14ac:dyDescent="0.15">
      <c r="A255" s="264">
        <f>SUM(A10:V219)</f>
        <v>20566</v>
      </c>
      <c r="BA255" s="51"/>
      <c r="BH255" s="2"/>
      <c r="BJ255" s="4"/>
      <c r="BK255" s="6"/>
      <c r="BL255" s="4"/>
    </row>
    <row r="256" spans="1:64" hidden="1" x14ac:dyDescent="0.15">
      <c r="BA256" s="51"/>
      <c r="BH256" s="2"/>
      <c r="BJ256" s="4"/>
      <c r="BK256" s="6"/>
      <c r="BL256" s="4"/>
    </row>
    <row r="257" spans="53:64" hidden="1" x14ac:dyDescent="0.15">
      <c r="BA257" s="51"/>
      <c r="BH257" s="2"/>
      <c r="BJ257" s="4"/>
      <c r="BK257" s="6"/>
      <c r="BL257" s="4"/>
    </row>
    <row r="258" spans="53:64" x14ac:dyDescent="0.15">
      <c r="BA258" s="51"/>
      <c r="BH258" s="2"/>
      <c r="BJ258" s="4"/>
      <c r="BK258" s="6"/>
      <c r="BL258" s="4"/>
    </row>
    <row r="259" spans="53:64" x14ac:dyDescent="0.15">
      <c r="BA259" s="51"/>
      <c r="BH259" s="2"/>
      <c r="BJ259" s="4"/>
      <c r="BK259" s="6"/>
      <c r="BL259" s="4"/>
    </row>
    <row r="260" spans="53:64" x14ac:dyDescent="0.15">
      <c r="BA260" s="51"/>
      <c r="BH260" s="2"/>
      <c r="BJ260" s="4"/>
      <c r="BK260" s="6"/>
      <c r="BL260" s="4"/>
    </row>
    <row r="261" spans="53:64" x14ac:dyDescent="0.15">
      <c r="BA261" s="51"/>
      <c r="BH261" s="2"/>
      <c r="BJ261" s="4"/>
      <c r="BK261" s="6"/>
      <c r="BL261" s="4"/>
    </row>
    <row r="262" spans="53:64" x14ac:dyDescent="0.15">
      <c r="BA262" s="51"/>
      <c r="BH262" s="2"/>
      <c r="BJ262" s="4"/>
      <c r="BK262" s="6"/>
      <c r="BL262" s="4"/>
    </row>
    <row r="263" spans="53:64" x14ac:dyDescent="0.15">
      <c r="BA263" s="51"/>
      <c r="BH263" s="2"/>
      <c r="BJ263" s="4"/>
      <c r="BK263" s="6"/>
      <c r="BL263" s="4"/>
    </row>
    <row r="264" spans="53:64" x14ac:dyDescent="0.15">
      <c r="BA264" s="51"/>
      <c r="BH264" s="2"/>
      <c r="BJ264" s="4"/>
      <c r="BK264" s="6"/>
      <c r="BL264" s="4"/>
    </row>
    <row r="265" spans="53:64" x14ac:dyDescent="0.15">
      <c r="BA265" s="51"/>
      <c r="BH265" s="2"/>
      <c r="BJ265" s="4"/>
      <c r="BK265" s="6"/>
      <c r="BL265" s="4"/>
    </row>
    <row r="266" spans="53:64" x14ac:dyDescent="0.15">
      <c r="BA266" s="51"/>
      <c r="BH266" s="2"/>
      <c r="BJ266" s="4"/>
      <c r="BK266" s="6"/>
      <c r="BL266" s="4"/>
    </row>
    <row r="267" spans="53:64" x14ac:dyDescent="0.15">
      <c r="BA267" s="51"/>
      <c r="BH267" s="2"/>
      <c r="BJ267" s="4"/>
      <c r="BK267" s="6"/>
      <c r="BL267" s="4"/>
    </row>
    <row r="268" spans="53:64" x14ac:dyDescent="0.15">
      <c r="BA268" s="51"/>
      <c r="BH268" s="2"/>
      <c r="BJ268" s="4"/>
      <c r="BK268" s="6"/>
      <c r="BL268" s="4"/>
    </row>
    <row r="269" spans="53:64" x14ac:dyDescent="0.15">
      <c r="BA269" s="51"/>
      <c r="BE269" s="268">
        <v>0</v>
      </c>
      <c r="BH269" s="2"/>
      <c r="BJ269" s="4"/>
      <c r="BK269" s="6"/>
      <c r="BL269" s="4"/>
    </row>
    <row r="270" spans="53:64" x14ac:dyDescent="0.15">
      <c r="BA270" s="51"/>
      <c r="BH270" s="2"/>
      <c r="BJ270" s="4"/>
      <c r="BK270" s="6"/>
      <c r="BL270" s="4"/>
    </row>
    <row r="271" spans="53:64" x14ac:dyDescent="0.15">
      <c r="BA271" s="51"/>
      <c r="BH271" s="2"/>
      <c r="BJ271" s="4"/>
      <c r="BK271" s="6"/>
      <c r="BL271" s="4"/>
    </row>
    <row r="272" spans="53:64" x14ac:dyDescent="0.15">
      <c r="BA272" s="51"/>
      <c r="BH272" s="2"/>
      <c r="BJ272" s="4"/>
      <c r="BK272" s="6"/>
      <c r="BL272" s="4"/>
    </row>
    <row r="273" spans="53:64" x14ac:dyDescent="0.15">
      <c r="BA273" s="51"/>
      <c r="BH273" s="2"/>
      <c r="BJ273" s="4"/>
      <c r="BK273" s="6"/>
      <c r="BL273" s="4"/>
    </row>
    <row r="274" spans="53:64" x14ac:dyDescent="0.15">
      <c r="BA274" s="51"/>
      <c r="BH274" s="2"/>
      <c r="BJ274" s="4"/>
      <c r="BK274" s="6"/>
      <c r="BL274" s="4"/>
    </row>
    <row r="275" spans="53:64" x14ac:dyDescent="0.15">
      <c r="BA275" s="51"/>
      <c r="BH275" s="2"/>
      <c r="BJ275" s="4"/>
      <c r="BK275" s="6"/>
      <c r="BL275" s="4"/>
    </row>
    <row r="276" spans="53:64" x14ac:dyDescent="0.15">
      <c r="BA276" s="51"/>
      <c r="BH276" s="2"/>
      <c r="BJ276" s="4"/>
      <c r="BK276" s="6"/>
      <c r="BL276" s="4"/>
    </row>
    <row r="277" spans="53:64" x14ac:dyDescent="0.15">
      <c r="BA277" s="51"/>
      <c r="BH277" s="2"/>
      <c r="BJ277" s="4"/>
      <c r="BK277" s="6"/>
      <c r="BL277" s="4"/>
    </row>
    <row r="278" spans="53:64" x14ac:dyDescent="0.15">
      <c r="BA278" s="51"/>
      <c r="BH278" s="2"/>
      <c r="BJ278" s="4"/>
      <c r="BK278" s="6"/>
      <c r="BL278" s="4"/>
    </row>
    <row r="279" spans="53:64" x14ac:dyDescent="0.15">
      <c r="BA279" s="51"/>
      <c r="BH279" s="2"/>
      <c r="BJ279" s="4"/>
      <c r="BK279" s="6"/>
      <c r="BL279" s="4"/>
    </row>
    <row r="280" spans="53:64" x14ac:dyDescent="0.15">
      <c r="BA280" s="51"/>
      <c r="BH280" s="2"/>
      <c r="BJ280" s="4"/>
      <c r="BK280" s="6"/>
      <c r="BL280" s="4"/>
    </row>
    <row r="281" spans="53:64" x14ac:dyDescent="0.15">
      <c r="BA281" s="51"/>
      <c r="BH281" s="2"/>
      <c r="BJ281" s="4"/>
      <c r="BK281" s="6"/>
      <c r="BL281" s="4"/>
    </row>
    <row r="286" spans="53:64" ht="12.95" customHeight="1" x14ac:dyDescent="0.15"/>
  </sheetData>
  <mergeCells count="237">
    <mergeCell ref="D212:D215"/>
    <mergeCell ref="E212:E215"/>
    <mergeCell ref="A208:C208"/>
    <mergeCell ref="A209:C209"/>
    <mergeCell ref="A210:C210"/>
    <mergeCell ref="A212:A215"/>
    <mergeCell ref="B212:B215"/>
    <mergeCell ref="C212:C215"/>
    <mergeCell ref="D203:D204"/>
    <mergeCell ref="E203:M203"/>
    <mergeCell ref="N203:N204"/>
    <mergeCell ref="A205:C205"/>
    <mergeCell ref="A206:C206"/>
    <mergeCell ref="A207:C207"/>
    <mergeCell ref="A198:A201"/>
    <mergeCell ref="B198:C198"/>
    <mergeCell ref="B199:C199"/>
    <mergeCell ref="B200:C200"/>
    <mergeCell ref="B201:C201"/>
    <mergeCell ref="A203:C204"/>
    <mergeCell ref="A190:A193"/>
    <mergeCell ref="B190:C190"/>
    <mergeCell ref="B191:C191"/>
    <mergeCell ref="B192:C192"/>
    <mergeCell ref="B193:C193"/>
    <mergeCell ref="A194:A197"/>
    <mergeCell ref="B194:C194"/>
    <mergeCell ref="B195:C195"/>
    <mergeCell ref="B196:C196"/>
    <mergeCell ref="B197:C197"/>
    <mergeCell ref="A182:A185"/>
    <mergeCell ref="B182:C182"/>
    <mergeCell ref="B183:C183"/>
    <mergeCell ref="B184:C184"/>
    <mergeCell ref="B185:C185"/>
    <mergeCell ref="A186:A189"/>
    <mergeCell ref="B186:C186"/>
    <mergeCell ref="B187:C187"/>
    <mergeCell ref="B188:C188"/>
    <mergeCell ref="B189:C189"/>
    <mergeCell ref="A174:A177"/>
    <mergeCell ref="B174:C174"/>
    <mergeCell ref="B175:C175"/>
    <mergeCell ref="B176:C176"/>
    <mergeCell ref="B177:C177"/>
    <mergeCell ref="A178:A181"/>
    <mergeCell ref="B178:C178"/>
    <mergeCell ref="B179:C179"/>
    <mergeCell ref="B180:C180"/>
    <mergeCell ref="B181:C181"/>
    <mergeCell ref="A166:A169"/>
    <mergeCell ref="B166:C166"/>
    <mergeCell ref="B167:C167"/>
    <mergeCell ref="B168:C168"/>
    <mergeCell ref="B169:C169"/>
    <mergeCell ref="A170:A173"/>
    <mergeCell ref="B170:C170"/>
    <mergeCell ref="B171:C171"/>
    <mergeCell ref="B172:C172"/>
    <mergeCell ref="B173:C173"/>
    <mergeCell ref="A158:A161"/>
    <mergeCell ref="B158:C158"/>
    <mergeCell ref="B159:C159"/>
    <mergeCell ref="B160:C160"/>
    <mergeCell ref="B161:C161"/>
    <mergeCell ref="A162:A165"/>
    <mergeCell ref="B162:C162"/>
    <mergeCell ref="B163:C163"/>
    <mergeCell ref="B164:C164"/>
    <mergeCell ref="B165:C165"/>
    <mergeCell ref="A150:A153"/>
    <mergeCell ref="B150:C150"/>
    <mergeCell ref="B151:C151"/>
    <mergeCell ref="B152:C152"/>
    <mergeCell ref="B153:C153"/>
    <mergeCell ref="A154:A157"/>
    <mergeCell ref="B154:C154"/>
    <mergeCell ref="B155:C155"/>
    <mergeCell ref="B156:C156"/>
    <mergeCell ref="B157:C157"/>
    <mergeCell ref="N142:O142"/>
    <mergeCell ref="P142:P143"/>
    <mergeCell ref="A144:A145"/>
    <mergeCell ref="B144:C144"/>
    <mergeCell ref="B145:C145"/>
    <mergeCell ref="A146:A149"/>
    <mergeCell ref="B146:C146"/>
    <mergeCell ref="B147:C147"/>
    <mergeCell ref="B148:C148"/>
    <mergeCell ref="B149:C149"/>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A113:A121"/>
    <mergeCell ref="B113:C113"/>
    <mergeCell ref="B114:C114"/>
    <mergeCell ref="B115:C115"/>
    <mergeCell ref="B116:B121"/>
    <mergeCell ref="A122:A125"/>
    <mergeCell ref="B122:B123"/>
    <mergeCell ref="B124:B125"/>
    <mergeCell ref="O107:O108"/>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98:C98"/>
    <mergeCell ref="A99:C99"/>
    <mergeCell ref="A100:C100"/>
    <mergeCell ref="A101:C101"/>
    <mergeCell ref="A102:C102"/>
    <mergeCell ref="A103:C103"/>
    <mergeCell ref="A92:C92"/>
    <mergeCell ref="A93:C93"/>
    <mergeCell ref="A94:C94"/>
    <mergeCell ref="A95:C95"/>
    <mergeCell ref="A96:C96"/>
    <mergeCell ref="A97:C97"/>
    <mergeCell ref="A86:C86"/>
    <mergeCell ref="A87:C87"/>
    <mergeCell ref="A88:C88"/>
    <mergeCell ref="A89:C89"/>
    <mergeCell ref="A90:C90"/>
    <mergeCell ref="A91:C91"/>
    <mergeCell ref="A80:C80"/>
    <mergeCell ref="A81:C81"/>
    <mergeCell ref="A82:C82"/>
    <mergeCell ref="A83:C83"/>
    <mergeCell ref="A84:C84"/>
    <mergeCell ref="A85:C85"/>
    <mergeCell ref="Q74:R74"/>
    <mergeCell ref="S74:S75"/>
    <mergeCell ref="A76:C76"/>
    <mergeCell ref="A77:C77"/>
    <mergeCell ref="A78:C78"/>
    <mergeCell ref="A79:C79"/>
    <mergeCell ref="A74:C75"/>
    <mergeCell ref="D74:D75"/>
    <mergeCell ref="E74:M74"/>
    <mergeCell ref="N74:N75"/>
    <mergeCell ref="O74:O75"/>
    <mergeCell ref="P74:P75"/>
    <mergeCell ref="A66:C66"/>
    <mergeCell ref="A67:C67"/>
    <mergeCell ref="A69:C70"/>
    <mergeCell ref="D69:F69"/>
    <mergeCell ref="A71:A72"/>
    <mergeCell ref="B71:C71"/>
    <mergeCell ref="B72:C72"/>
    <mergeCell ref="A60:C60"/>
    <mergeCell ref="A61:C61"/>
    <mergeCell ref="A62:C62"/>
    <mergeCell ref="A63:C63"/>
    <mergeCell ref="A64:C64"/>
    <mergeCell ref="A65:C65"/>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33:C33"/>
    <mergeCell ref="A34:C34"/>
    <mergeCell ref="A35:C35"/>
    <mergeCell ref="A36:C36"/>
    <mergeCell ref="A37:C37"/>
    <mergeCell ref="A39:C40"/>
    <mergeCell ref="A27:C27"/>
    <mergeCell ref="A28:C28"/>
    <mergeCell ref="A29:C29"/>
    <mergeCell ref="A30:C30"/>
    <mergeCell ref="A31:C31"/>
    <mergeCell ref="A32:C32"/>
    <mergeCell ref="A24:C24"/>
    <mergeCell ref="A25:C25"/>
    <mergeCell ref="A26:C26"/>
    <mergeCell ref="R16:R17"/>
    <mergeCell ref="S16:S17"/>
    <mergeCell ref="T16:T17"/>
    <mergeCell ref="A18:C18"/>
    <mergeCell ref="A19:C19"/>
    <mergeCell ref="A20:C20"/>
    <mergeCell ref="S8:S9"/>
    <mergeCell ref="T8:T9"/>
    <mergeCell ref="A10:C10"/>
    <mergeCell ref="A11:C11"/>
    <mergeCell ref="A12:C12"/>
    <mergeCell ref="A13:C13"/>
    <mergeCell ref="A21:C21"/>
    <mergeCell ref="A22:C22"/>
    <mergeCell ref="A23:C23"/>
    <mergeCell ref="A6:P6"/>
    <mergeCell ref="A8:C9"/>
    <mergeCell ref="D8:D9"/>
    <mergeCell ref="E8:O8"/>
    <mergeCell ref="P8:Q8"/>
    <mergeCell ref="R8:R9"/>
    <mergeCell ref="A14:C14"/>
    <mergeCell ref="A16:C17"/>
    <mergeCell ref="D16:D17"/>
    <mergeCell ref="E16:O16"/>
    <mergeCell ref="P16:P17"/>
    <mergeCell ref="Q16:Q17"/>
  </mergeCells>
  <dataValidations count="3">
    <dataValidation allowBlank="1" showInputMessage="1" showErrorMessage="1" errorTitle="Error" error="Por favor ingrese números enteros" sqref="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C133 IY133 SU133 ACQ133 AMM133 AWI133 BGE133 BQA133 BZW133 CJS133 CTO133 DDK133 DNG133 DXC133 EGY133 EQU133 FAQ133 FKM133 FUI133 GEE133 GOA133 GXW133 HHS133 HRO133 IBK133 ILG133 IVC133 JEY133 JOU133 JYQ133 KIM133 KSI133 LCE133 LMA133 LVW133 MFS133 MPO133 MZK133 NJG133 NTC133 OCY133 OMU133 OWQ133 PGM133 PQI133 QAE133 QKA133 QTW133 RDS133 RNO133 RXK133 SHG133 SRC133 TAY133 TKU133 TUQ133 UEM133 UOI133 UYE133 VIA133 VRW133 WBS133 WLO133 WVK133 C65669 IY65669 SU65669 ACQ65669 AMM65669 AWI65669 BGE65669 BQA65669 BZW65669 CJS65669 CTO65669 DDK65669 DNG65669 DXC65669 EGY65669 EQU65669 FAQ65669 FKM65669 FUI65669 GEE65669 GOA65669 GXW65669 HHS65669 HRO65669 IBK65669 ILG65669 IVC65669 JEY65669 JOU65669 JYQ65669 KIM65669 KSI65669 LCE65669 LMA65669 LVW65669 MFS65669 MPO65669 MZK65669 NJG65669 NTC65669 OCY65669 OMU65669 OWQ65669 PGM65669 PQI65669 QAE65669 QKA65669 QTW65669 RDS65669 RNO65669 RXK65669 SHG65669 SRC65669 TAY65669 TKU65669 TUQ65669 UEM65669 UOI65669 UYE65669 VIA65669 VRW65669 WBS65669 WLO65669 WVK65669 C131205 IY131205 SU131205 ACQ131205 AMM131205 AWI131205 BGE131205 BQA131205 BZW131205 CJS131205 CTO131205 DDK131205 DNG131205 DXC131205 EGY131205 EQU131205 FAQ131205 FKM131205 FUI131205 GEE131205 GOA131205 GXW131205 HHS131205 HRO131205 IBK131205 ILG131205 IVC131205 JEY131205 JOU131205 JYQ131205 KIM131205 KSI131205 LCE131205 LMA131205 LVW131205 MFS131205 MPO131205 MZK131205 NJG131205 NTC131205 OCY131205 OMU131205 OWQ131205 PGM131205 PQI131205 QAE131205 QKA131205 QTW131205 RDS131205 RNO131205 RXK131205 SHG131205 SRC131205 TAY131205 TKU131205 TUQ131205 UEM131205 UOI131205 UYE131205 VIA131205 VRW131205 WBS131205 WLO131205 WVK131205 C196741 IY196741 SU196741 ACQ196741 AMM196741 AWI196741 BGE196741 BQA196741 BZW196741 CJS196741 CTO196741 DDK196741 DNG196741 DXC196741 EGY196741 EQU196741 FAQ196741 FKM196741 FUI196741 GEE196741 GOA196741 GXW196741 HHS196741 HRO196741 IBK196741 ILG196741 IVC196741 JEY196741 JOU196741 JYQ196741 KIM196741 KSI196741 LCE196741 LMA196741 LVW196741 MFS196741 MPO196741 MZK196741 NJG196741 NTC196741 OCY196741 OMU196741 OWQ196741 PGM196741 PQI196741 QAE196741 QKA196741 QTW196741 RDS196741 RNO196741 RXK196741 SHG196741 SRC196741 TAY196741 TKU196741 TUQ196741 UEM196741 UOI196741 UYE196741 VIA196741 VRW196741 WBS196741 WLO196741 WVK196741 C262277 IY262277 SU262277 ACQ262277 AMM262277 AWI262277 BGE262277 BQA262277 BZW262277 CJS262277 CTO262277 DDK262277 DNG262277 DXC262277 EGY262277 EQU262277 FAQ262277 FKM262277 FUI262277 GEE262277 GOA262277 GXW262277 HHS262277 HRO262277 IBK262277 ILG262277 IVC262277 JEY262277 JOU262277 JYQ262277 KIM262277 KSI262277 LCE262277 LMA262277 LVW262277 MFS262277 MPO262277 MZK262277 NJG262277 NTC262277 OCY262277 OMU262277 OWQ262277 PGM262277 PQI262277 QAE262277 QKA262277 QTW262277 RDS262277 RNO262277 RXK262277 SHG262277 SRC262277 TAY262277 TKU262277 TUQ262277 UEM262277 UOI262277 UYE262277 VIA262277 VRW262277 WBS262277 WLO262277 WVK262277 C327813 IY327813 SU327813 ACQ327813 AMM327813 AWI327813 BGE327813 BQA327813 BZW327813 CJS327813 CTO327813 DDK327813 DNG327813 DXC327813 EGY327813 EQU327813 FAQ327813 FKM327813 FUI327813 GEE327813 GOA327813 GXW327813 HHS327813 HRO327813 IBK327813 ILG327813 IVC327813 JEY327813 JOU327813 JYQ327813 KIM327813 KSI327813 LCE327813 LMA327813 LVW327813 MFS327813 MPO327813 MZK327813 NJG327813 NTC327813 OCY327813 OMU327813 OWQ327813 PGM327813 PQI327813 QAE327813 QKA327813 QTW327813 RDS327813 RNO327813 RXK327813 SHG327813 SRC327813 TAY327813 TKU327813 TUQ327813 UEM327813 UOI327813 UYE327813 VIA327813 VRW327813 WBS327813 WLO327813 WVK327813 C393349 IY393349 SU393349 ACQ393349 AMM393349 AWI393349 BGE393349 BQA393349 BZW393349 CJS393349 CTO393349 DDK393349 DNG393349 DXC393349 EGY393349 EQU393349 FAQ393349 FKM393349 FUI393349 GEE393349 GOA393349 GXW393349 HHS393349 HRO393349 IBK393349 ILG393349 IVC393349 JEY393349 JOU393349 JYQ393349 KIM393349 KSI393349 LCE393349 LMA393349 LVW393349 MFS393349 MPO393349 MZK393349 NJG393349 NTC393349 OCY393349 OMU393349 OWQ393349 PGM393349 PQI393349 QAE393349 QKA393349 QTW393349 RDS393349 RNO393349 RXK393349 SHG393349 SRC393349 TAY393349 TKU393349 TUQ393349 UEM393349 UOI393349 UYE393349 VIA393349 VRW393349 WBS393349 WLO393349 WVK393349 C458885 IY458885 SU458885 ACQ458885 AMM458885 AWI458885 BGE458885 BQA458885 BZW458885 CJS458885 CTO458885 DDK458885 DNG458885 DXC458885 EGY458885 EQU458885 FAQ458885 FKM458885 FUI458885 GEE458885 GOA458885 GXW458885 HHS458885 HRO458885 IBK458885 ILG458885 IVC458885 JEY458885 JOU458885 JYQ458885 KIM458885 KSI458885 LCE458885 LMA458885 LVW458885 MFS458885 MPO458885 MZK458885 NJG458885 NTC458885 OCY458885 OMU458885 OWQ458885 PGM458885 PQI458885 QAE458885 QKA458885 QTW458885 RDS458885 RNO458885 RXK458885 SHG458885 SRC458885 TAY458885 TKU458885 TUQ458885 UEM458885 UOI458885 UYE458885 VIA458885 VRW458885 WBS458885 WLO458885 WVK458885 C524421 IY524421 SU524421 ACQ524421 AMM524421 AWI524421 BGE524421 BQA524421 BZW524421 CJS524421 CTO524421 DDK524421 DNG524421 DXC524421 EGY524421 EQU524421 FAQ524421 FKM524421 FUI524421 GEE524421 GOA524421 GXW524421 HHS524421 HRO524421 IBK524421 ILG524421 IVC524421 JEY524421 JOU524421 JYQ524421 KIM524421 KSI524421 LCE524421 LMA524421 LVW524421 MFS524421 MPO524421 MZK524421 NJG524421 NTC524421 OCY524421 OMU524421 OWQ524421 PGM524421 PQI524421 QAE524421 QKA524421 QTW524421 RDS524421 RNO524421 RXK524421 SHG524421 SRC524421 TAY524421 TKU524421 TUQ524421 UEM524421 UOI524421 UYE524421 VIA524421 VRW524421 WBS524421 WLO524421 WVK524421 C589957 IY589957 SU589957 ACQ589957 AMM589957 AWI589957 BGE589957 BQA589957 BZW589957 CJS589957 CTO589957 DDK589957 DNG589957 DXC589957 EGY589957 EQU589957 FAQ589957 FKM589957 FUI589957 GEE589957 GOA589957 GXW589957 HHS589957 HRO589957 IBK589957 ILG589957 IVC589957 JEY589957 JOU589957 JYQ589957 KIM589957 KSI589957 LCE589957 LMA589957 LVW589957 MFS589957 MPO589957 MZK589957 NJG589957 NTC589957 OCY589957 OMU589957 OWQ589957 PGM589957 PQI589957 QAE589957 QKA589957 QTW589957 RDS589957 RNO589957 RXK589957 SHG589957 SRC589957 TAY589957 TKU589957 TUQ589957 UEM589957 UOI589957 UYE589957 VIA589957 VRW589957 WBS589957 WLO589957 WVK589957 C655493 IY655493 SU655493 ACQ655493 AMM655493 AWI655493 BGE655493 BQA655493 BZW655493 CJS655493 CTO655493 DDK655493 DNG655493 DXC655493 EGY655493 EQU655493 FAQ655493 FKM655493 FUI655493 GEE655493 GOA655493 GXW655493 HHS655493 HRO655493 IBK655493 ILG655493 IVC655493 JEY655493 JOU655493 JYQ655493 KIM655493 KSI655493 LCE655493 LMA655493 LVW655493 MFS655493 MPO655493 MZK655493 NJG655493 NTC655493 OCY655493 OMU655493 OWQ655493 PGM655493 PQI655493 QAE655493 QKA655493 QTW655493 RDS655493 RNO655493 RXK655493 SHG655493 SRC655493 TAY655493 TKU655493 TUQ655493 UEM655493 UOI655493 UYE655493 VIA655493 VRW655493 WBS655493 WLO655493 WVK655493 C721029 IY721029 SU721029 ACQ721029 AMM721029 AWI721029 BGE721029 BQA721029 BZW721029 CJS721029 CTO721029 DDK721029 DNG721029 DXC721029 EGY721029 EQU721029 FAQ721029 FKM721029 FUI721029 GEE721029 GOA721029 GXW721029 HHS721029 HRO721029 IBK721029 ILG721029 IVC721029 JEY721029 JOU721029 JYQ721029 KIM721029 KSI721029 LCE721029 LMA721029 LVW721029 MFS721029 MPO721029 MZK721029 NJG721029 NTC721029 OCY721029 OMU721029 OWQ721029 PGM721029 PQI721029 QAE721029 QKA721029 QTW721029 RDS721029 RNO721029 RXK721029 SHG721029 SRC721029 TAY721029 TKU721029 TUQ721029 UEM721029 UOI721029 UYE721029 VIA721029 VRW721029 WBS721029 WLO721029 WVK721029 C786565 IY786565 SU786565 ACQ786565 AMM786565 AWI786565 BGE786565 BQA786565 BZW786565 CJS786565 CTO786565 DDK786565 DNG786565 DXC786565 EGY786565 EQU786565 FAQ786565 FKM786565 FUI786565 GEE786565 GOA786565 GXW786565 HHS786565 HRO786565 IBK786565 ILG786565 IVC786565 JEY786565 JOU786565 JYQ786565 KIM786565 KSI786565 LCE786565 LMA786565 LVW786565 MFS786565 MPO786565 MZK786565 NJG786565 NTC786565 OCY786565 OMU786565 OWQ786565 PGM786565 PQI786565 QAE786565 QKA786565 QTW786565 RDS786565 RNO786565 RXK786565 SHG786565 SRC786565 TAY786565 TKU786565 TUQ786565 UEM786565 UOI786565 UYE786565 VIA786565 VRW786565 WBS786565 WLO786565 WVK786565 C852101 IY852101 SU852101 ACQ852101 AMM852101 AWI852101 BGE852101 BQA852101 BZW852101 CJS852101 CTO852101 DDK852101 DNG852101 DXC852101 EGY852101 EQU852101 FAQ852101 FKM852101 FUI852101 GEE852101 GOA852101 GXW852101 HHS852101 HRO852101 IBK852101 ILG852101 IVC852101 JEY852101 JOU852101 JYQ852101 KIM852101 KSI852101 LCE852101 LMA852101 LVW852101 MFS852101 MPO852101 MZK852101 NJG852101 NTC852101 OCY852101 OMU852101 OWQ852101 PGM852101 PQI852101 QAE852101 QKA852101 QTW852101 RDS852101 RNO852101 RXK852101 SHG852101 SRC852101 TAY852101 TKU852101 TUQ852101 UEM852101 UOI852101 UYE852101 VIA852101 VRW852101 WBS852101 WLO852101 WVK852101 C917637 IY917637 SU917637 ACQ917637 AMM917637 AWI917637 BGE917637 BQA917637 BZW917637 CJS917637 CTO917637 DDK917637 DNG917637 DXC917637 EGY917637 EQU917637 FAQ917637 FKM917637 FUI917637 GEE917637 GOA917637 GXW917637 HHS917637 HRO917637 IBK917637 ILG917637 IVC917637 JEY917637 JOU917637 JYQ917637 KIM917637 KSI917637 LCE917637 LMA917637 LVW917637 MFS917637 MPO917637 MZK917637 NJG917637 NTC917637 OCY917637 OMU917637 OWQ917637 PGM917637 PQI917637 QAE917637 QKA917637 QTW917637 RDS917637 RNO917637 RXK917637 SHG917637 SRC917637 TAY917637 TKU917637 TUQ917637 UEM917637 UOI917637 UYE917637 VIA917637 VRW917637 WBS917637 WLO917637 WVK917637 C983173 IY983173 SU983173 ACQ983173 AMM983173 AWI983173 BGE983173 BQA983173 BZW983173 CJS983173 CTO983173 DDK983173 DNG983173 DXC983173 EGY983173 EQU983173 FAQ983173 FKM983173 FUI983173 GEE983173 GOA983173 GXW983173 HHS983173 HRO983173 IBK983173 ILG983173 IVC983173 JEY983173 JOU983173 JYQ983173 KIM983173 KSI983173 LCE983173 LMA983173 LVW983173 MFS983173 MPO983173 MZK983173 NJG983173 NTC983173 OCY983173 OMU983173 OWQ983173 PGM983173 PQI983173 QAE983173 QKA983173 QTW983173 RDS983173 RNO983173 RXK983173 SHG983173 SRC983173 TAY983173 TKU983173 TUQ983173 UEM983173 UOI983173 UYE983173 VIA983173 VRW983173 WBS983173 WLO983173 WVK983173"/>
    <dataValidation type="decimal" allowBlank="1" showInputMessage="1" showErrorMessage="1" sqref="B216:E219 IX216:JA219 ST216:SW219 ACP216:ACS219 AML216:AMO219 AWH216:AWK219 BGD216:BGG219 BPZ216:BQC219 BZV216:BZY219 CJR216:CJU219 CTN216:CTQ219 DDJ216:DDM219 DNF216:DNI219 DXB216:DXE219 EGX216:EHA219 EQT216:EQW219 FAP216:FAS219 FKL216:FKO219 FUH216:FUK219 GED216:GEG219 GNZ216:GOC219 GXV216:GXY219 HHR216:HHU219 HRN216:HRQ219 IBJ216:IBM219 ILF216:ILI219 IVB216:IVE219 JEX216:JFA219 JOT216:JOW219 JYP216:JYS219 KIL216:KIO219 KSH216:KSK219 LCD216:LCG219 LLZ216:LMC219 LVV216:LVY219 MFR216:MFU219 MPN216:MPQ219 MZJ216:MZM219 NJF216:NJI219 NTB216:NTE219 OCX216:ODA219 OMT216:OMW219 OWP216:OWS219 PGL216:PGO219 PQH216:PQK219 QAD216:QAG219 QJZ216:QKC219 QTV216:QTY219 RDR216:RDU219 RNN216:RNQ219 RXJ216:RXM219 SHF216:SHI219 SRB216:SRE219 TAX216:TBA219 TKT216:TKW219 TUP216:TUS219 UEL216:UEO219 UOH216:UOK219 UYD216:UYG219 VHZ216:VIC219 VRV216:VRY219 WBR216:WBU219 WLN216:WLQ219 WVJ216:WVM219 B65752:E65755 IX65752:JA65755 ST65752:SW65755 ACP65752:ACS65755 AML65752:AMO65755 AWH65752:AWK65755 BGD65752:BGG65755 BPZ65752:BQC65755 BZV65752:BZY65755 CJR65752:CJU65755 CTN65752:CTQ65755 DDJ65752:DDM65755 DNF65752:DNI65755 DXB65752:DXE65755 EGX65752:EHA65755 EQT65752:EQW65755 FAP65752:FAS65755 FKL65752:FKO65755 FUH65752:FUK65755 GED65752:GEG65755 GNZ65752:GOC65755 GXV65752:GXY65755 HHR65752:HHU65755 HRN65752:HRQ65755 IBJ65752:IBM65755 ILF65752:ILI65755 IVB65752:IVE65755 JEX65752:JFA65755 JOT65752:JOW65755 JYP65752:JYS65755 KIL65752:KIO65755 KSH65752:KSK65755 LCD65752:LCG65755 LLZ65752:LMC65755 LVV65752:LVY65755 MFR65752:MFU65755 MPN65752:MPQ65755 MZJ65752:MZM65755 NJF65752:NJI65755 NTB65752:NTE65755 OCX65752:ODA65755 OMT65752:OMW65755 OWP65752:OWS65755 PGL65752:PGO65755 PQH65752:PQK65755 QAD65752:QAG65755 QJZ65752:QKC65755 QTV65752:QTY65755 RDR65752:RDU65755 RNN65752:RNQ65755 RXJ65752:RXM65755 SHF65752:SHI65755 SRB65752:SRE65755 TAX65752:TBA65755 TKT65752:TKW65755 TUP65752:TUS65755 UEL65752:UEO65755 UOH65752:UOK65755 UYD65752:UYG65755 VHZ65752:VIC65755 VRV65752:VRY65755 WBR65752:WBU65755 WLN65752:WLQ65755 WVJ65752:WVM65755 B131288:E131291 IX131288:JA131291 ST131288:SW131291 ACP131288:ACS131291 AML131288:AMO131291 AWH131288:AWK131291 BGD131288:BGG131291 BPZ131288:BQC131291 BZV131288:BZY131291 CJR131288:CJU131291 CTN131288:CTQ131291 DDJ131288:DDM131291 DNF131288:DNI131291 DXB131288:DXE131291 EGX131288:EHA131291 EQT131288:EQW131291 FAP131288:FAS131291 FKL131288:FKO131291 FUH131288:FUK131291 GED131288:GEG131291 GNZ131288:GOC131291 GXV131288:GXY131291 HHR131288:HHU131291 HRN131288:HRQ131291 IBJ131288:IBM131291 ILF131288:ILI131291 IVB131288:IVE131291 JEX131288:JFA131291 JOT131288:JOW131291 JYP131288:JYS131291 KIL131288:KIO131291 KSH131288:KSK131291 LCD131288:LCG131291 LLZ131288:LMC131291 LVV131288:LVY131291 MFR131288:MFU131291 MPN131288:MPQ131291 MZJ131288:MZM131291 NJF131288:NJI131291 NTB131288:NTE131291 OCX131288:ODA131291 OMT131288:OMW131291 OWP131288:OWS131291 PGL131288:PGO131291 PQH131288:PQK131291 QAD131288:QAG131291 QJZ131288:QKC131291 QTV131288:QTY131291 RDR131288:RDU131291 RNN131288:RNQ131291 RXJ131288:RXM131291 SHF131288:SHI131291 SRB131288:SRE131291 TAX131288:TBA131291 TKT131288:TKW131291 TUP131288:TUS131291 UEL131288:UEO131291 UOH131288:UOK131291 UYD131288:UYG131291 VHZ131288:VIC131291 VRV131288:VRY131291 WBR131288:WBU131291 WLN131288:WLQ131291 WVJ131288:WVM131291 B196824:E196827 IX196824:JA196827 ST196824:SW196827 ACP196824:ACS196827 AML196824:AMO196827 AWH196824:AWK196827 BGD196824:BGG196827 BPZ196824:BQC196827 BZV196824:BZY196827 CJR196824:CJU196827 CTN196824:CTQ196827 DDJ196824:DDM196827 DNF196824:DNI196827 DXB196824:DXE196827 EGX196824:EHA196827 EQT196824:EQW196827 FAP196824:FAS196827 FKL196824:FKO196827 FUH196824:FUK196827 GED196824:GEG196827 GNZ196824:GOC196827 GXV196824:GXY196827 HHR196824:HHU196827 HRN196824:HRQ196827 IBJ196824:IBM196827 ILF196824:ILI196827 IVB196824:IVE196827 JEX196824:JFA196827 JOT196824:JOW196827 JYP196824:JYS196827 KIL196824:KIO196827 KSH196824:KSK196827 LCD196824:LCG196827 LLZ196824:LMC196827 LVV196824:LVY196827 MFR196824:MFU196827 MPN196824:MPQ196827 MZJ196824:MZM196827 NJF196824:NJI196827 NTB196824:NTE196827 OCX196824:ODA196827 OMT196824:OMW196827 OWP196824:OWS196827 PGL196824:PGO196827 PQH196824:PQK196827 QAD196824:QAG196827 QJZ196824:QKC196827 QTV196824:QTY196827 RDR196824:RDU196827 RNN196824:RNQ196827 RXJ196824:RXM196827 SHF196824:SHI196827 SRB196824:SRE196827 TAX196824:TBA196827 TKT196824:TKW196827 TUP196824:TUS196827 UEL196824:UEO196827 UOH196824:UOK196827 UYD196824:UYG196827 VHZ196824:VIC196827 VRV196824:VRY196827 WBR196824:WBU196827 WLN196824:WLQ196827 WVJ196824:WVM196827 B262360:E262363 IX262360:JA262363 ST262360:SW262363 ACP262360:ACS262363 AML262360:AMO262363 AWH262360:AWK262363 BGD262360:BGG262363 BPZ262360:BQC262363 BZV262360:BZY262363 CJR262360:CJU262363 CTN262360:CTQ262363 DDJ262360:DDM262363 DNF262360:DNI262363 DXB262360:DXE262363 EGX262360:EHA262363 EQT262360:EQW262363 FAP262360:FAS262363 FKL262360:FKO262363 FUH262360:FUK262363 GED262360:GEG262363 GNZ262360:GOC262363 GXV262360:GXY262363 HHR262360:HHU262363 HRN262360:HRQ262363 IBJ262360:IBM262363 ILF262360:ILI262363 IVB262360:IVE262363 JEX262360:JFA262363 JOT262360:JOW262363 JYP262360:JYS262363 KIL262360:KIO262363 KSH262360:KSK262363 LCD262360:LCG262363 LLZ262360:LMC262363 LVV262360:LVY262363 MFR262360:MFU262363 MPN262360:MPQ262363 MZJ262360:MZM262363 NJF262360:NJI262363 NTB262360:NTE262363 OCX262360:ODA262363 OMT262360:OMW262363 OWP262360:OWS262363 PGL262360:PGO262363 PQH262360:PQK262363 QAD262360:QAG262363 QJZ262360:QKC262363 QTV262360:QTY262363 RDR262360:RDU262363 RNN262360:RNQ262363 RXJ262360:RXM262363 SHF262360:SHI262363 SRB262360:SRE262363 TAX262360:TBA262363 TKT262360:TKW262363 TUP262360:TUS262363 UEL262360:UEO262363 UOH262360:UOK262363 UYD262360:UYG262363 VHZ262360:VIC262363 VRV262360:VRY262363 WBR262360:WBU262363 WLN262360:WLQ262363 WVJ262360:WVM262363 B327896:E327899 IX327896:JA327899 ST327896:SW327899 ACP327896:ACS327899 AML327896:AMO327899 AWH327896:AWK327899 BGD327896:BGG327899 BPZ327896:BQC327899 BZV327896:BZY327899 CJR327896:CJU327899 CTN327896:CTQ327899 DDJ327896:DDM327899 DNF327896:DNI327899 DXB327896:DXE327899 EGX327896:EHA327899 EQT327896:EQW327899 FAP327896:FAS327899 FKL327896:FKO327899 FUH327896:FUK327899 GED327896:GEG327899 GNZ327896:GOC327899 GXV327896:GXY327899 HHR327896:HHU327899 HRN327896:HRQ327899 IBJ327896:IBM327899 ILF327896:ILI327899 IVB327896:IVE327899 JEX327896:JFA327899 JOT327896:JOW327899 JYP327896:JYS327899 KIL327896:KIO327899 KSH327896:KSK327899 LCD327896:LCG327899 LLZ327896:LMC327899 LVV327896:LVY327899 MFR327896:MFU327899 MPN327896:MPQ327899 MZJ327896:MZM327899 NJF327896:NJI327899 NTB327896:NTE327899 OCX327896:ODA327899 OMT327896:OMW327899 OWP327896:OWS327899 PGL327896:PGO327899 PQH327896:PQK327899 QAD327896:QAG327899 QJZ327896:QKC327899 QTV327896:QTY327899 RDR327896:RDU327899 RNN327896:RNQ327899 RXJ327896:RXM327899 SHF327896:SHI327899 SRB327896:SRE327899 TAX327896:TBA327899 TKT327896:TKW327899 TUP327896:TUS327899 UEL327896:UEO327899 UOH327896:UOK327899 UYD327896:UYG327899 VHZ327896:VIC327899 VRV327896:VRY327899 WBR327896:WBU327899 WLN327896:WLQ327899 WVJ327896:WVM327899 B393432:E393435 IX393432:JA393435 ST393432:SW393435 ACP393432:ACS393435 AML393432:AMO393435 AWH393432:AWK393435 BGD393432:BGG393435 BPZ393432:BQC393435 BZV393432:BZY393435 CJR393432:CJU393435 CTN393432:CTQ393435 DDJ393432:DDM393435 DNF393432:DNI393435 DXB393432:DXE393435 EGX393432:EHA393435 EQT393432:EQW393435 FAP393432:FAS393435 FKL393432:FKO393435 FUH393432:FUK393435 GED393432:GEG393435 GNZ393432:GOC393435 GXV393432:GXY393435 HHR393432:HHU393435 HRN393432:HRQ393435 IBJ393432:IBM393435 ILF393432:ILI393435 IVB393432:IVE393435 JEX393432:JFA393435 JOT393432:JOW393435 JYP393432:JYS393435 KIL393432:KIO393435 KSH393432:KSK393435 LCD393432:LCG393435 LLZ393432:LMC393435 LVV393432:LVY393435 MFR393432:MFU393435 MPN393432:MPQ393435 MZJ393432:MZM393435 NJF393432:NJI393435 NTB393432:NTE393435 OCX393432:ODA393435 OMT393432:OMW393435 OWP393432:OWS393435 PGL393432:PGO393435 PQH393432:PQK393435 QAD393432:QAG393435 QJZ393432:QKC393435 QTV393432:QTY393435 RDR393432:RDU393435 RNN393432:RNQ393435 RXJ393432:RXM393435 SHF393432:SHI393435 SRB393432:SRE393435 TAX393432:TBA393435 TKT393432:TKW393435 TUP393432:TUS393435 UEL393432:UEO393435 UOH393432:UOK393435 UYD393432:UYG393435 VHZ393432:VIC393435 VRV393432:VRY393435 WBR393432:WBU393435 WLN393432:WLQ393435 WVJ393432:WVM393435 B458968:E458971 IX458968:JA458971 ST458968:SW458971 ACP458968:ACS458971 AML458968:AMO458971 AWH458968:AWK458971 BGD458968:BGG458971 BPZ458968:BQC458971 BZV458968:BZY458971 CJR458968:CJU458971 CTN458968:CTQ458971 DDJ458968:DDM458971 DNF458968:DNI458971 DXB458968:DXE458971 EGX458968:EHA458971 EQT458968:EQW458971 FAP458968:FAS458971 FKL458968:FKO458971 FUH458968:FUK458971 GED458968:GEG458971 GNZ458968:GOC458971 GXV458968:GXY458971 HHR458968:HHU458971 HRN458968:HRQ458971 IBJ458968:IBM458971 ILF458968:ILI458971 IVB458968:IVE458971 JEX458968:JFA458971 JOT458968:JOW458971 JYP458968:JYS458971 KIL458968:KIO458971 KSH458968:KSK458971 LCD458968:LCG458971 LLZ458968:LMC458971 LVV458968:LVY458971 MFR458968:MFU458971 MPN458968:MPQ458971 MZJ458968:MZM458971 NJF458968:NJI458971 NTB458968:NTE458971 OCX458968:ODA458971 OMT458968:OMW458971 OWP458968:OWS458971 PGL458968:PGO458971 PQH458968:PQK458971 QAD458968:QAG458971 QJZ458968:QKC458971 QTV458968:QTY458971 RDR458968:RDU458971 RNN458968:RNQ458971 RXJ458968:RXM458971 SHF458968:SHI458971 SRB458968:SRE458971 TAX458968:TBA458971 TKT458968:TKW458971 TUP458968:TUS458971 UEL458968:UEO458971 UOH458968:UOK458971 UYD458968:UYG458971 VHZ458968:VIC458971 VRV458968:VRY458971 WBR458968:WBU458971 WLN458968:WLQ458971 WVJ458968:WVM458971 B524504:E524507 IX524504:JA524507 ST524504:SW524507 ACP524504:ACS524507 AML524504:AMO524507 AWH524504:AWK524507 BGD524504:BGG524507 BPZ524504:BQC524507 BZV524504:BZY524507 CJR524504:CJU524507 CTN524504:CTQ524507 DDJ524504:DDM524507 DNF524504:DNI524507 DXB524504:DXE524507 EGX524504:EHA524507 EQT524504:EQW524507 FAP524504:FAS524507 FKL524504:FKO524507 FUH524504:FUK524507 GED524504:GEG524507 GNZ524504:GOC524507 GXV524504:GXY524507 HHR524504:HHU524507 HRN524504:HRQ524507 IBJ524504:IBM524507 ILF524504:ILI524507 IVB524504:IVE524507 JEX524504:JFA524507 JOT524504:JOW524507 JYP524504:JYS524507 KIL524504:KIO524507 KSH524504:KSK524507 LCD524504:LCG524507 LLZ524504:LMC524507 LVV524504:LVY524507 MFR524504:MFU524507 MPN524504:MPQ524507 MZJ524504:MZM524507 NJF524504:NJI524507 NTB524504:NTE524507 OCX524504:ODA524507 OMT524504:OMW524507 OWP524504:OWS524507 PGL524504:PGO524507 PQH524504:PQK524507 QAD524504:QAG524507 QJZ524504:QKC524507 QTV524504:QTY524507 RDR524504:RDU524507 RNN524504:RNQ524507 RXJ524504:RXM524507 SHF524504:SHI524507 SRB524504:SRE524507 TAX524504:TBA524507 TKT524504:TKW524507 TUP524504:TUS524507 UEL524504:UEO524507 UOH524504:UOK524507 UYD524504:UYG524507 VHZ524504:VIC524507 VRV524504:VRY524507 WBR524504:WBU524507 WLN524504:WLQ524507 WVJ524504:WVM524507 B590040:E590043 IX590040:JA590043 ST590040:SW590043 ACP590040:ACS590043 AML590040:AMO590043 AWH590040:AWK590043 BGD590040:BGG590043 BPZ590040:BQC590043 BZV590040:BZY590043 CJR590040:CJU590043 CTN590040:CTQ590043 DDJ590040:DDM590043 DNF590040:DNI590043 DXB590040:DXE590043 EGX590040:EHA590043 EQT590040:EQW590043 FAP590040:FAS590043 FKL590040:FKO590043 FUH590040:FUK590043 GED590040:GEG590043 GNZ590040:GOC590043 GXV590040:GXY590043 HHR590040:HHU590043 HRN590040:HRQ590043 IBJ590040:IBM590043 ILF590040:ILI590043 IVB590040:IVE590043 JEX590040:JFA590043 JOT590040:JOW590043 JYP590040:JYS590043 KIL590040:KIO590043 KSH590040:KSK590043 LCD590040:LCG590043 LLZ590040:LMC590043 LVV590040:LVY590043 MFR590040:MFU590043 MPN590040:MPQ590043 MZJ590040:MZM590043 NJF590040:NJI590043 NTB590040:NTE590043 OCX590040:ODA590043 OMT590040:OMW590043 OWP590040:OWS590043 PGL590040:PGO590043 PQH590040:PQK590043 QAD590040:QAG590043 QJZ590040:QKC590043 QTV590040:QTY590043 RDR590040:RDU590043 RNN590040:RNQ590043 RXJ590040:RXM590043 SHF590040:SHI590043 SRB590040:SRE590043 TAX590040:TBA590043 TKT590040:TKW590043 TUP590040:TUS590043 UEL590040:UEO590043 UOH590040:UOK590043 UYD590040:UYG590043 VHZ590040:VIC590043 VRV590040:VRY590043 WBR590040:WBU590043 WLN590040:WLQ590043 WVJ590040:WVM590043 B655576:E655579 IX655576:JA655579 ST655576:SW655579 ACP655576:ACS655579 AML655576:AMO655579 AWH655576:AWK655579 BGD655576:BGG655579 BPZ655576:BQC655579 BZV655576:BZY655579 CJR655576:CJU655579 CTN655576:CTQ655579 DDJ655576:DDM655579 DNF655576:DNI655579 DXB655576:DXE655579 EGX655576:EHA655579 EQT655576:EQW655579 FAP655576:FAS655579 FKL655576:FKO655579 FUH655576:FUK655579 GED655576:GEG655579 GNZ655576:GOC655579 GXV655576:GXY655579 HHR655576:HHU655579 HRN655576:HRQ655579 IBJ655576:IBM655579 ILF655576:ILI655579 IVB655576:IVE655579 JEX655576:JFA655579 JOT655576:JOW655579 JYP655576:JYS655579 KIL655576:KIO655579 KSH655576:KSK655579 LCD655576:LCG655579 LLZ655576:LMC655579 LVV655576:LVY655579 MFR655576:MFU655579 MPN655576:MPQ655579 MZJ655576:MZM655579 NJF655576:NJI655579 NTB655576:NTE655579 OCX655576:ODA655579 OMT655576:OMW655579 OWP655576:OWS655579 PGL655576:PGO655579 PQH655576:PQK655579 QAD655576:QAG655579 QJZ655576:QKC655579 QTV655576:QTY655579 RDR655576:RDU655579 RNN655576:RNQ655579 RXJ655576:RXM655579 SHF655576:SHI655579 SRB655576:SRE655579 TAX655576:TBA655579 TKT655576:TKW655579 TUP655576:TUS655579 UEL655576:UEO655579 UOH655576:UOK655579 UYD655576:UYG655579 VHZ655576:VIC655579 VRV655576:VRY655579 WBR655576:WBU655579 WLN655576:WLQ655579 WVJ655576:WVM655579 B721112:E721115 IX721112:JA721115 ST721112:SW721115 ACP721112:ACS721115 AML721112:AMO721115 AWH721112:AWK721115 BGD721112:BGG721115 BPZ721112:BQC721115 BZV721112:BZY721115 CJR721112:CJU721115 CTN721112:CTQ721115 DDJ721112:DDM721115 DNF721112:DNI721115 DXB721112:DXE721115 EGX721112:EHA721115 EQT721112:EQW721115 FAP721112:FAS721115 FKL721112:FKO721115 FUH721112:FUK721115 GED721112:GEG721115 GNZ721112:GOC721115 GXV721112:GXY721115 HHR721112:HHU721115 HRN721112:HRQ721115 IBJ721112:IBM721115 ILF721112:ILI721115 IVB721112:IVE721115 JEX721112:JFA721115 JOT721112:JOW721115 JYP721112:JYS721115 KIL721112:KIO721115 KSH721112:KSK721115 LCD721112:LCG721115 LLZ721112:LMC721115 LVV721112:LVY721115 MFR721112:MFU721115 MPN721112:MPQ721115 MZJ721112:MZM721115 NJF721112:NJI721115 NTB721112:NTE721115 OCX721112:ODA721115 OMT721112:OMW721115 OWP721112:OWS721115 PGL721112:PGO721115 PQH721112:PQK721115 QAD721112:QAG721115 QJZ721112:QKC721115 QTV721112:QTY721115 RDR721112:RDU721115 RNN721112:RNQ721115 RXJ721112:RXM721115 SHF721112:SHI721115 SRB721112:SRE721115 TAX721112:TBA721115 TKT721112:TKW721115 TUP721112:TUS721115 UEL721112:UEO721115 UOH721112:UOK721115 UYD721112:UYG721115 VHZ721112:VIC721115 VRV721112:VRY721115 WBR721112:WBU721115 WLN721112:WLQ721115 WVJ721112:WVM721115 B786648:E786651 IX786648:JA786651 ST786648:SW786651 ACP786648:ACS786651 AML786648:AMO786651 AWH786648:AWK786651 BGD786648:BGG786651 BPZ786648:BQC786651 BZV786648:BZY786651 CJR786648:CJU786651 CTN786648:CTQ786651 DDJ786648:DDM786651 DNF786648:DNI786651 DXB786648:DXE786651 EGX786648:EHA786651 EQT786648:EQW786651 FAP786648:FAS786651 FKL786648:FKO786651 FUH786648:FUK786651 GED786648:GEG786651 GNZ786648:GOC786651 GXV786648:GXY786651 HHR786648:HHU786651 HRN786648:HRQ786651 IBJ786648:IBM786651 ILF786648:ILI786651 IVB786648:IVE786651 JEX786648:JFA786651 JOT786648:JOW786651 JYP786648:JYS786651 KIL786648:KIO786651 KSH786648:KSK786651 LCD786648:LCG786651 LLZ786648:LMC786651 LVV786648:LVY786651 MFR786648:MFU786651 MPN786648:MPQ786651 MZJ786648:MZM786651 NJF786648:NJI786651 NTB786648:NTE786651 OCX786648:ODA786651 OMT786648:OMW786651 OWP786648:OWS786651 PGL786648:PGO786651 PQH786648:PQK786651 QAD786648:QAG786651 QJZ786648:QKC786651 QTV786648:QTY786651 RDR786648:RDU786651 RNN786648:RNQ786651 RXJ786648:RXM786651 SHF786648:SHI786651 SRB786648:SRE786651 TAX786648:TBA786651 TKT786648:TKW786651 TUP786648:TUS786651 UEL786648:UEO786651 UOH786648:UOK786651 UYD786648:UYG786651 VHZ786648:VIC786651 VRV786648:VRY786651 WBR786648:WBU786651 WLN786648:WLQ786651 WVJ786648:WVM786651 B852184:E852187 IX852184:JA852187 ST852184:SW852187 ACP852184:ACS852187 AML852184:AMO852187 AWH852184:AWK852187 BGD852184:BGG852187 BPZ852184:BQC852187 BZV852184:BZY852187 CJR852184:CJU852187 CTN852184:CTQ852187 DDJ852184:DDM852187 DNF852184:DNI852187 DXB852184:DXE852187 EGX852184:EHA852187 EQT852184:EQW852187 FAP852184:FAS852187 FKL852184:FKO852187 FUH852184:FUK852187 GED852184:GEG852187 GNZ852184:GOC852187 GXV852184:GXY852187 HHR852184:HHU852187 HRN852184:HRQ852187 IBJ852184:IBM852187 ILF852184:ILI852187 IVB852184:IVE852187 JEX852184:JFA852187 JOT852184:JOW852187 JYP852184:JYS852187 KIL852184:KIO852187 KSH852184:KSK852187 LCD852184:LCG852187 LLZ852184:LMC852187 LVV852184:LVY852187 MFR852184:MFU852187 MPN852184:MPQ852187 MZJ852184:MZM852187 NJF852184:NJI852187 NTB852184:NTE852187 OCX852184:ODA852187 OMT852184:OMW852187 OWP852184:OWS852187 PGL852184:PGO852187 PQH852184:PQK852187 QAD852184:QAG852187 QJZ852184:QKC852187 QTV852184:QTY852187 RDR852184:RDU852187 RNN852184:RNQ852187 RXJ852184:RXM852187 SHF852184:SHI852187 SRB852184:SRE852187 TAX852184:TBA852187 TKT852184:TKW852187 TUP852184:TUS852187 UEL852184:UEO852187 UOH852184:UOK852187 UYD852184:UYG852187 VHZ852184:VIC852187 VRV852184:VRY852187 WBR852184:WBU852187 WLN852184:WLQ852187 WVJ852184:WVM852187 B917720:E917723 IX917720:JA917723 ST917720:SW917723 ACP917720:ACS917723 AML917720:AMO917723 AWH917720:AWK917723 BGD917720:BGG917723 BPZ917720:BQC917723 BZV917720:BZY917723 CJR917720:CJU917723 CTN917720:CTQ917723 DDJ917720:DDM917723 DNF917720:DNI917723 DXB917720:DXE917723 EGX917720:EHA917723 EQT917720:EQW917723 FAP917720:FAS917723 FKL917720:FKO917723 FUH917720:FUK917723 GED917720:GEG917723 GNZ917720:GOC917723 GXV917720:GXY917723 HHR917720:HHU917723 HRN917720:HRQ917723 IBJ917720:IBM917723 ILF917720:ILI917723 IVB917720:IVE917723 JEX917720:JFA917723 JOT917720:JOW917723 JYP917720:JYS917723 KIL917720:KIO917723 KSH917720:KSK917723 LCD917720:LCG917723 LLZ917720:LMC917723 LVV917720:LVY917723 MFR917720:MFU917723 MPN917720:MPQ917723 MZJ917720:MZM917723 NJF917720:NJI917723 NTB917720:NTE917723 OCX917720:ODA917723 OMT917720:OMW917723 OWP917720:OWS917723 PGL917720:PGO917723 PQH917720:PQK917723 QAD917720:QAG917723 QJZ917720:QKC917723 QTV917720:QTY917723 RDR917720:RDU917723 RNN917720:RNQ917723 RXJ917720:RXM917723 SHF917720:SHI917723 SRB917720:SRE917723 TAX917720:TBA917723 TKT917720:TKW917723 TUP917720:TUS917723 UEL917720:UEO917723 UOH917720:UOK917723 UYD917720:UYG917723 VHZ917720:VIC917723 VRV917720:VRY917723 WBR917720:WBU917723 WLN917720:WLQ917723 WVJ917720:WVM917723 B983256:E983259 IX983256:JA983259 ST983256:SW983259 ACP983256:ACS983259 AML983256:AMO983259 AWH983256:AWK983259 BGD983256:BGG983259 BPZ983256:BQC983259 BZV983256:BZY983259 CJR983256:CJU983259 CTN983256:CTQ983259 DDJ983256:DDM983259 DNF983256:DNI983259 DXB983256:DXE983259 EGX983256:EHA983259 EQT983256:EQW983259 FAP983256:FAS983259 FKL983256:FKO983259 FUH983256:FUK983259 GED983256:GEG983259 GNZ983256:GOC983259 GXV983256:GXY983259 HHR983256:HHU983259 HRN983256:HRQ983259 IBJ983256:IBM983259 ILF983256:ILI983259 IVB983256:IVE983259 JEX983256:JFA983259 JOT983256:JOW983259 JYP983256:JYS983259 KIL983256:KIO983259 KSH983256:KSK983259 LCD983256:LCG983259 LLZ983256:LMC983259 LVV983256:LVY983259 MFR983256:MFU983259 MPN983256:MPQ983259 MZJ983256:MZM983259 NJF983256:NJI983259 NTB983256:NTE983259 OCX983256:ODA983259 OMT983256:OMW983259 OWP983256:OWS983259 PGL983256:PGO983259 PQH983256:PQK983259 QAD983256:QAG983259 QJZ983256:QKC983259 QTV983256:QTY983259 RDR983256:RDU983259 RNN983256:RNQ983259 RXJ983256:RXM983259 SHF983256:SHI983259 SRB983256:SRE983259 TAX983256:TBA983259 TKT983256:TKW983259 TUP983256:TUS983259 UEL983256:UEO983259 UOH983256:UOK983259 UYD983256:UYG983259 VHZ983256:VIC983259 VRV983256:VRY983259 WBR983256:WBU983259 WLN983256:WLQ983259 WVJ983256:WVM983259">
      <formula1>0</formula1>
      <formula2>580</formula2>
    </dataValidation>
    <dataValidation type="whole" allowBlank="1" showInputMessage="1" showErrorMessage="1" errorTitle="Error" error="Por favor ingrese números enteros" sqref="A255 IW255 SS255 ACO255 AMK255 AWG255 BGC255 BPY255 BZU255 CJQ255 CTM255 DDI255 DNE255 DXA255 EGW255 EQS255 FAO255 FKK255 FUG255 GEC255 GNY255 GXU255 HHQ255 HRM255 IBI255 ILE255 IVA255 JEW255 JOS255 JYO255 KIK255 KSG255 LCC255 LLY255 LVU255 MFQ255 MPM255 MZI255 NJE255 NTA255 OCW255 OMS255 OWO255 PGK255 PQG255 QAC255 QJY255 QTU255 RDQ255 RNM255 RXI255 SHE255 SRA255 TAW255 TKS255 TUO255 UEK255 UOG255 UYC255 VHY255 VRU255 WBQ255 WLM255 WVI255 A65791 IW65791 SS65791 ACO65791 AMK65791 AWG65791 BGC65791 BPY65791 BZU65791 CJQ65791 CTM65791 DDI65791 DNE65791 DXA65791 EGW65791 EQS65791 FAO65791 FKK65791 FUG65791 GEC65791 GNY65791 GXU65791 HHQ65791 HRM65791 IBI65791 ILE65791 IVA65791 JEW65791 JOS65791 JYO65791 KIK65791 KSG65791 LCC65791 LLY65791 LVU65791 MFQ65791 MPM65791 MZI65791 NJE65791 NTA65791 OCW65791 OMS65791 OWO65791 PGK65791 PQG65791 QAC65791 QJY65791 QTU65791 RDQ65791 RNM65791 RXI65791 SHE65791 SRA65791 TAW65791 TKS65791 TUO65791 UEK65791 UOG65791 UYC65791 VHY65791 VRU65791 WBQ65791 WLM65791 WVI65791 A131327 IW131327 SS131327 ACO131327 AMK131327 AWG131327 BGC131327 BPY131327 BZU131327 CJQ131327 CTM131327 DDI131327 DNE131327 DXA131327 EGW131327 EQS131327 FAO131327 FKK131327 FUG131327 GEC131327 GNY131327 GXU131327 HHQ131327 HRM131327 IBI131327 ILE131327 IVA131327 JEW131327 JOS131327 JYO131327 KIK131327 KSG131327 LCC131327 LLY131327 LVU131327 MFQ131327 MPM131327 MZI131327 NJE131327 NTA131327 OCW131327 OMS131327 OWO131327 PGK131327 PQG131327 QAC131327 QJY131327 QTU131327 RDQ131327 RNM131327 RXI131327 SHE131327 SRA131327 TAW131327 TKS131327 TUO131327 UEK131327 UOG131327 UYC131327 VHY131327 VRU131327 WBQ131327 WLM131327 WVI131327 A196863 IW196863 SS196863 ACO196863 AMK196863 AWG196863 BGC196863 BPY196863 BZU196863 CJQ196863 CTM196863 DDI196863 DNE196863 DXA196863 EGW196863 EQS196863 FAO196863 FKK196863 FUG196863 GEC196863 GNY196863 GXU196863 HHQ196863 HRM196863 IBI196863 ILE196863 IVA196863 JEW196863 JOS196863 JYO196863 KIK196863 KSG196863 LCC196863 LLY196863 LVU196863 MFQ196863 MPM196863 MZI196863 NJE196863 NTA196863 OCW196863 OMS196863 OWO196863 PGK196863 PQG196863 QAC196863 QJY196863 QTU196863 RDQ196863 RNM196863 RXI196863 SHE196863 SRA196863 TAW196863 TKS196863 TUO196863 UEK196863 UOG196863 UYC196863 VHY196863 VRU196863 WBQ196863 WLM196863 WVI196863 A262399 IW262399 SS262399 ACO262399 AMK262399 AWG262399 BGC262399 BPY262399 BZU262399 CJQ262399 CTM262399 DDI262399 DNE262399 DXA262399 EGW262399 EQS262399 FAO262399 FKK262399 FUG262399 GEC262399 GNY262399 GXU262399 HHQ262399 HRM262399 IBI262399 ILE262399 IVA262399 JEW262399 JOS262399 JYO262399 KIK262399 KSG262399 LCC262399 LLY262399 LVU262399 MFQ262399 MPM262399 MZI262399 NJE262399 NTA262399 OCW262399 OMS262399 OWO262399 PGK262399 PQG262399 QAC262399 QJY262399 QTU262399 RDQ262399 RNM262399 RXI262399 SHE262399 SRA262399 TAW262399 TKS262399 TUO262399 UEK262399 UOG262399 UYC262399 VHY262399 VRU262399 WBQ262399 WLM262399 WVI262399 A327935 IW327935 SS327935 ACO327935 AMK327935 AWG327935 BGC327935 BPY327935 BZU327935 CJQ327935 CTM327935 DDI327935 DNE327935 DXA327935 EGW327935 EQS327935 FAO327935 FKK327935 FUG327935 GEC327935 GNY327935 GXU327935 HHQ327935 HRM327935 IBI327935 ILE327935 IVA327935 JEW327935 JOS327935 JYO327935 KIK327935 KSG327935 LCC327935 LLY327935 LVU327935 MFQ327935 MPM327935 MZI327935 NJE327935 NTA327935 OCW327935 OMS327935 OWO327935 PGK327935 PQG327935 QAC327935 QJY327935 QTU327935 RDQ327935 RNM327935 RXI327935 SHE327935 SRA327935 TAW327935 TKS327935 TUO327935 UEK327935 UOG327935 UYC327935 VHY327935 VRU327935 WBQ327935 WLM327935 WVI327935 A393471 IW393471 SS393471 ACO393471 AMK393471 AWG393471 BGC393471 BPY393471 BZU393471 CJQ393471 CTM393471 DDI393471 DNE393471 DXA393471 EGW393471 EQS393471 FAO393471 FKK393471 FUG393471 GEC393471 GNY393471 GXU393471 HHQ393471 HRM393471 IBI393471 ILE393471 IVA393471 JEW393471 JOS393471 JYO393471 KIK393471 KSG393471 LCC393471 LLY393471 LVU393471 MFQ393471 MPM393471 MZI393471 NJE393471 NTA393471 OCW393471 OMS393471 OWO393471 PGK393471 PQG393471 QAC393471 QJY393471 QTU393471 RDQ393471 RNM393471 RXI393471 SHE393471 SRA393471 TAW393471 TKS393471 TUO393471 UEK393471 UOG393471 UYC393471 VHY393471 VRU393471 WBQ393471 WLM393471 WVI393471 A459007 IW459007 SS459007 ACO459007 AMK459007 AWG459007 BGC459007 BPY459007 BZU459007 CJQ459007 CTM459007 DDI459007 DNE459007 DXA459007 EGW459007 EQS459007 FAO459007 FKK459007 FUG459007 GEC459007 GNY459007 GXU459007 HHQ459007 HRM459007 IBI459007 ILE459007 IVA459007 JEW459007 JOS459007 JYO459007 KIK459007 KSG459007 LCC459007 LLY459007 LVU459007 MFQ459007 MPM459007 MZI459007 NJE459007 NTA459007 OCW459007 OMS459007 OWO459007 PGK459007 PQG459007 QAC459007 QJY459007 QTU459007 RDQ459007 RNM459007 RXI459007 SHE459007 SRA459007 TAW459007 TKS459007 TUO459007 UEK459007 UOG459007 UYC459007 VHY459007 VRU459007 WBQ459007 WLM459007 WVI459007 A524543 IW524543 SS524543 ACO524543 AMK524543 AWG524543 BGC524543 BPY524543 BZU524543 CJQ524543 CTM524543 DDI524543 DNE524543 DXA524543 EGW524543 EQS524543 FAO524543 FKK524543 FUG524543 GEC524543 GNY524543 GXU524543 HHQ524543 HRM524543 IBI524543 ILE524543 IVA524543 JEW524543 JOS524543 JYO524543 KIK524543 KSG524543 LCC524543 LLY524543 LVU524543 MFQ524543 MPM524543 MZI524543 NJE524543 NTA524543 OCW524543 OMS524543 OWO524543 PGK524543 PQG524543 QAC524543 QJY524543 QTU524543 RDQ524543 RNM524543 RXI524543 SHE524543 SRA524543 TAW524543 TKS524543 TUO524543 UEK524543 UOG524543 UYC524543 VHY524543 VRU524543 WBQ524543 WLM524543 WVI524543 A590079 IW590079 SS590079 ACO590079 AMK590079 AWG590079 BGC590079 BPY590079 BZU590079 CJQ590079 CTM590079 DDI590079 DNE590079 DXA590079 EGW590079 EQS590079 FAO590079 FKK590079 FUG590079 GEC590079 GNY590079 GXU590079 HHQ590079 HRM590079 IBI590079 ILE590079 IVA590079 JEW590079 JOS590079 JYO590079 KIK590079 KSG590079 LCC590079 LLY590079 LVU590079 MFQ590079 MPM590079 MZI590079 NJE590079 NTA590079 OCW590079 OMS590079 OWO590079 PGK590079 PQG590079 QAC590079 QJY590079 QTU590079 RDQ590079 RNM590079 RXI590079 SHE590079 SRA590079 TAW590079 TKS590079 TUO590079 UEK590079 UOG590079 UYC590079 VHY590079 VRU590079 WBQ590079 WLM590079 WVI590079 A655615 IW655615 SS655615 ACO655615 AMK655615 AWG655615 BGC655615 BPY655615 BZU655615 CJQ655615 CTM655615 DDI655615 DNE655615 DXA655615 EGW655615 EQS655615 FAO655615 FKK655615 FUG655615 GEC655615 GNY655615 GXU655615 HHQ655615 HRM655615 IBI655615 ILE655615 IVA655615 JEW655615 JOS655615 JYO655615 KIK655615 KSG655615 LCC655615 LLY655615 LVU655615 MFQ655615 MPM655615 MZI655615 NJE655615 NTA655615 OCW655615 OMS655615 OWO655615 PGK655615 PQG655615 QAC655615 QJY655615 QTU655615 RDQ655615 RNM655615 RXI655615 SHE655615 SRA655615 TAW655615 TKS655615 TUO655615 UEK655615 UOG655615 UYC655615 VHY655615 VRU655615 WBQ655615 WLM655615 WVI655615 A721151 IW721151 SS721151 ACO721151 AMK721151 AWG721151 BGC721151 BPY721151 BZU721151 CJQ721151 CTM721151 DDI721151 DNE721151 DXA721151 EGW721151 EQS721151 FAO721151 FKK721151 FUG721151 GEC721151 GNY721151 GXU721151 HHQ721151 HRM721151 IBI721151 ILE721151 IVA721151 JEW721151 JOS721151 JYO721151 KIK721151 KSG721151 LCC721151 LLY721151 LVU721151 MFQ721151 MPM721151 MZI721151 NJE721151 NTA721151 OCW721151 OMS721151 OWO721151 PGK721151 PQG721151 QAC721151 QJY721151 QTU721151 RDQ721151 RNM721151 RXI721151 SHE721151 SRA721151 TAW721151 TKS721151 TUO721151 UEK721151 UOG721151 UYC721151 VHY721151 VRU721151 WBQ721151 WLM721151 WVI721151 A786687 IW786687 SS786687 ACO786687 AMK786687 AWG786687 BGC786687 BPY786687 BZU786687 CJQ786687 CTM786687 DDI786687 DNE786687 DXA786687 EGW786687 EQS786687 FAO786687 FKK786687 FUG786687 GEC786687 GNY786687 GXU786687 HHQ786687 HRM786687 IBI786687 ILE786687 IVA786687 JEW786687 JOS786687 JYO786687 KIK786687 KSG786687 LCC786687 LLY786687 LVU786687 MFQ786687 MPM786687 MZI786687 NJE786687 NTA786687 OCW786687 OMS786687 OWO786687 PGK786687 PQG786687 QAC786687 QJY786687 QTU786687 RDQ786687 RNM786687 RXI786687 SHE786687 SRA786687 TAW786687 TKS786687 TUO786687 UEK786687 UOG786687 UYC786687 VHY786687 VRU786687 WBQ786687 WLM786687 WVI786687 A852223 IW852223 SS852223 ACO852223 AMK852223 AWG852223 BGC852223 BPY852223 BZU852223 CJQ852223 CTM852223 DDI852223 DNE852223 DXA852223 EGW852223 EQS852223 FAO852223 FKK852223 FUG852223 GEC852223 GNY852223 GXU852223 HHQ852223 HRM852223 IBI852223 ILE852223 IVA852223 JEW852223 JOS852223 JYO852223 KIK852223 KSG852223 LCC852223 LLY852223 LVU852223 MFQ852223 MPM852223 MZI852223 NJE852223 NTA852223 OCW852223 OMS852223 OWO852223 PGK852223 PQG852223 QAC852223 QJY852223 QTU852223 RDQ852223 RNM852223 RXI852223 SHE852223 SRA852223 TAW852223 TKS852223 TUO852223 UEK852223 UOG852223 UYC852223 VHY852223 VRU852223 WBQ852223 WLM852223 WVI852223 A917759 IW917759 SS917759 ACO917759 AMK917759 AWG917759 BGC917759 BPY917759 BZU917759 CJQ917759 CTM917759 DDI917759 DNE917759 DXA917759 EGW917759 EQS917759 FAO917759 FKK917759 FUG917759 GEC917759 GNY917759 GXU917759 HHQ917759 HRM917759 IBI917759 ILE917759 IVA917759 JEW917759 JOS917759 JYO917759 KIK917759 KSG917759 LCC917759 LLY917759 LVU917759 MFQ917759 MPM917759 MZI917759 NJE917759 NTA917759 OCW917759 OMS917759 OWO917759 PGK917759 PQG917759 QAC917759 QJY917759 QTU917759 RDQ917759 RNM917759 RXI917759 SHE917759 SRA917759 TAW917759 TKS917759 TUO917759 UEK917759 UOG917759 UYC917759 VHY917759 VRU917759 WBQ917759 WLM917759 WVI917759 A983295 IW983295 SS983295 ACO983295 AMK983295 AWG983295 BGC983295 BPY983295 BZU983295 CJQ983295 CTM983295 DDI983295 DNE983295 DXA983295 EGW983295 EQS983295 FAO983295 FKK983295 FUG983295 GEC983295 GNY983295 GXU983295 HHQ983295 HRM983295 IBI983295 ILE983295 IVA983295 JEW983295 JOS983295 JYO983295 KIK983295 KSG983295 LCC983295 LLY983295 LVU983295 MFQ983295 MPM983295 MZI983295 NJE983295 NTA983295 OCW983295 OMS983295 OWO983295 PGK983295 PQG983295 QAC983295 QJY983295 QTU983295 RDQ983295 RNM983295 RXI983295 SHE983295 SRA983295 TAW983295 TKS983295 TUO983295 UEK983295 UOG983295 UYC983295 VHY983295 VRU983295 WBQ983295 WLM983295 WVI983295 A69:A210 IW69:IW210 SS69:SS210 ACO69:ACO210 AMK69:AMK210 AWG69:AWG210 BGC69:BGC210 BPY69:BPY210 BZU69:BZU210 CJQ69:CJQ210 CTM69:CTM210 DDI69:DDI210 DNE69:DNE210 DXA69:DXA210 EGW69:EGW210 EQS69:EQS210 FAO69:FAO210 FKK69:FKK210 FUG69:FUG210 GEC69:GEC210 GNY69:GNY210 GXU69:GXU210 HHQ69:HHQ210 HRM69:HRM210 IBI69:IBI210 ILE69:ILE210 IVA69:IVA210 JEW69:JEW210 JOS69:JOS210 JYO69:JYO210 KIK69:KIK210 KSG69:KSG210 LCC69:LCC210 LLY69:LLY210 LVU69:LVU210 MFQ69:MFQ210 MPM69:MPM210 MZI69:MZI210 NJE69:NJE210 NTA69:NTA210 OCW69:OCW210 OMS69:OMS210 OWO69:OWO210 PGK69:PGK210 PQG69:PQG210 QAC69:QAC210 QJY69:QJY210 QTU69:QTU210 RDQ69:RDQ210 RNM69:RNM210 RXI69:RXI210 SHE69:SHE210 SRA69:SRA210 TAW69:TAW210 TKS69:TKS210 TUO69:TUO210 UEK69:UEK210 UOG69:UOG210 UYC69:UYC210 VHY69:VHY210 VRU69:VRU210 WBQ69:WBQ210 WLM69:WLM210 WVI69:WVI210 A65605:A65746 IW65605:IW65746 SS65605:SS65746 ACO65605:ACO65746 AMK65605:AMK65746 AWG65605:AWG65746 BGC65605:BGC65746 BPY65605:BPY65746 BZU65605:BZU65746 CJQ65605:CJQ65746 CTM65605:CTM65746 DDI65605:DDI65746 DNE65605:DNE65746 DXA65605:DXA65746 EGW65605:EGW65746 EQS65605:EQS65746 FAO65605:FAO65746 FKK65605:FKK65746 FUG65605:FUG65746 GEC65605:GEC65746 GNY65605:GNY65746 GXU65605:GXU65746 HHQ65605:HHQ65746 HRM65605:HRM65746 IBI65605:IBI65746 ILE65605:ILE65746 IVA65605:IVA65746 JEW65605:JEW65746 JOS65605:JOS65746 JYO65605:JYO65746 KIK65605:KIK65746 KSG65605:KSG65746 LCC65605:LCC65746 LLY65605:LLY65746 LVU65605:LVU65746 MFQ65605:MFQ65746 MPM65605:MPM65746 MZI65605:MZI65746 NJE65605:NJE65746 NTA65605:NTA65746 OCW65605:OCW65746 OMS65605:OMS65746 OWO65605:OWO65746 PGK65605:PGK65746 PQG65605:PQG65746 QAC65605:QAC65746 QJY65605:QJY65746 QTU65605:QTU65746 RDQ65605:RDQ65746 RNM65605:RNM65746 RXI65605:RXI65746 SHE65605:SHE65746 SRA65605:SRA65746 TAW65605:TAW65746 TKS65605:TKS65746 TUO65605:TUO65746 UEK65605:UEK65746 UOG65605:UOG65746 UYC65605:UYC65746 VHY65605:VHY65746 VRU65605:VRU65746 WBQ65605:WBQ65746 WLM65605:WLM65746 WVI65605:WVI65746 A131141:A131282 IW131141:IW131282 SS131141:SS131282 ACO131141:ACO131282 AMK131141:AMK131282 AWG131141:AWG131282 BGC131141:BGC131282 BPY131141:BPY131282 BZU131141:BZU131282 CJQ131141:CJQ131282 CTM131141:CTM131282 DDI131141:DDI131282 DNE131141:DNE131282 DXA131141:DXA131282 EGW131141:EGW131282 EQS131141:EQS131282 FAO131141:FAO131282 FKK131141:FKK131282 FUG131141:FUG131282 GEC131141:GEC131282 GNY131141:GNY131282 GXU131141:GXU131282 HHQ131141:HHQ131282 HRM131141:HRM131282 IBI131141:IBI131282 ILE131141:ILE131282 IVA131141:IVA131282 JEW131141:JEW131282 JOS131141:JOS131282 JYO131141:JYO131282 KIK131141:KIK131282 KSG131141:KSG131282 LCC131141:LCC131282 LLY131141:LLY131282 LVU131141:LVU131282 MFQ131141:MFQ131282 MPM131141:MPM131282 MZI131141:MZI131282 NJE131141:NJE131282 NTA131141:NTA131282 OCW131141:OCW131282 OMS131141:OMS131282 OWO131141:OWO131282 PGK131141:PGK131282 PQG131141:PQG131282 QAC131141:QAC131282 QJY131141:QJY131282 QTU131141:QTU131282 RDQ131141:RDQ131282 RNM131141:RNM131282 RXI131141:RXI131282 SHE131141:SHE131282 SRA131141:SRA131282 TAW131141:TAW131282 TKS131141:TKS131282 TUO131141:TUO131282 UEK131141:UEK131282 UOG131141:UOG131282 UYC131141:UYC131282 VHY131141:VHY131282 VRU131141:VRU131282 WBQ131141:WBQ131282 WLM131141:WLM131282 WVI131141:WVI131282 A196677:A196818 IW196677:IW196818 SS196677:SS196818 ACO196677:ACO196818 AMK196677:AMK196818 AWG196677:AWG196818 BGC196677:BGC196818 BPY196677:BPY196818 BZU196677:BZU196818 CJQ196677:CJQ196818 CTM196677:CTM196818 DDI196677:DDI196818 DNE196677:DNE196818 DXA196677:DXA196818 EGW196677:EGW196818 EQS196677:EQS196818 FAO196677:FAO196818 FKK196677:FKK196818 FUG196677:FUG196818 GEC196677:GEC196818 GNY196677:GNY196818 GXU196677:GXU196818 HHQ196677:HHQ196818 HRM196677:HRM196818 IBI196677:IBI196818 ILE196677:ILE196818 IVA196677:IVA196818 JEW196677:JEW196818 JOS196677:JOS196818 JYO196677:JYO196818 KIK196677:KIK196818 KSG196677:KSG196818 LCC196677:LCC196818 LLY196677:LLY196818 LVU196677:LVU196818 MFQ196677:MFQ196818 MPM196677:MPM196818 MZI196677:MZI196818 NJE196677:NJE196818 NTA196677:NTA196818 OCW196677:OCW196818 OMS196677:OMS196818 OWO196677:OWO196818 PGK196677:PGK196818 PQG196677:PQG196818 QAC196677:QAC196818 QJY196677:QJY196818 QTU196677:QTU196818 RDQ196677:RDQ196818 RNM196677:RNM196818 RXI196677:RXI196818 SHE196677:SHE196818 SRA196677:SRA196818 TAW196677:TAW196818 TKS196677:TKS196818 TUO196677:TUO196818 UEK196677:UEK196818 UOG196677:UOG196818 UYC196677:UYC196818 VHY196677:VHY196818 VRU196677:VRU196818 WBQ196677:WBQ196818 WLM196677:WLM196818 WVI196677:WVI196818 A262213:A262354 IW262213:IW262354 SS262213:SS262354 ACO262213:ACO262354 AMK262213:AMK262354 AWG262213:AWG262354 BGC262213:BGC262354 BPY262213:BPY262354 BZU262213:BZU262354 CJQ262213:CJQ262354 CTM262213:CTM262354 DDI262213:DDI262354 DNE262213:DNE262354 DXA262213:DXA262354 EGW262213:EGW262354 EQS262213:EQS262354 FAO262213:FAO262354 FKK262213:FKK262354 FUG262213:FUG262354 GEC262213:GEC262354 GNY262213:GNY262354 GXU262213:GXU262354 HHQ262213:HHQ262354 HRM262213:HRM262354 IBI262213:IBI262354 ILE262213:ILE262354 IVA262213:IVA262354 JEW262213:JEW262354 JOS262213:JOS262354 JYO262213:JYO262354 KIK262213:KIK262354 KSG262213:KSG262354 LCC262213:LCC262354 LLY262213:LLY262354 LVU262213:LVU262354 MFQ262213:MFQ262354 MPM262213:MPM262354 MZI262213:MZI262354 NJE262213:NJE262354 NTA262213:NTA262354 OCW262213:OCW262354 OMS262213:OMS262354 OWO262213:OWO262354 PGK262213:PGK262354 PQG262213:PQG262354 QAC262213:QAC262354 QJY262213:QJY262354 QTU262213:QTU262354 RDQ262213:RDQ262354 RNM262213:RNM262354 RXI262213:RXI262354 SHE262213:SHE262354 SRA262213:SRA262354 TAW262213:TAW262354 TKS262213:TKS262354 TUO262213:TUO262354 UEK262213:UEK262354 UOG262213:UOG262354 UYC262213:UYC262354 VHY262213:VHY262354 VRU262213:VRU262354 WBQ262213:WBQ262354 WLM262213:WLM262354 WVI262213:WVI262354 A327749:A327890 IW327749:IW327890 SS327749:SS327890 ACO327749:ACO327890 AMK327749:AMK327890 AWG327749:AWG327890 BGC327749:BGC327890 BPY327749:BPY327890 BZU327749:BZU327890 CJQ327749:CJQ327890 CTM327749:CTM327890 DDI327749:DDI327890 DNE327749:DNE327890 DXA327749:DXA327890 EGW327749:EGW327890 EQS327749:EQS327890 FAO327749:FAO327890 FKK327749:FKK327890 FUG327749:FUG327890 GEC327749:GEC327890 GNY327749:GNY327890 GXU327749:GXU327890 HHQ327749:HHQ327890 HRM327749:HRM327890 IBI327749:IBI327890 ILE327749:ILE327890 IVA327749:IVA327890 JEW327749:JEW327890 JOS327749:JOS327890 JYO327749:JYO327890 KIK327749:KIK327890 KSG327749:KSG327890 LCC327749:LCC327890 LLY327749:LLY327890 LVU327749:LVU327890 MFQ327749:MFQ327890 MPM327749:MPM327890 MZI327749:MZI327890 NJE327749:NJE327890 NTA327749:NTA327890 OCW327749:OCW327890 OMS327749:OMS327890 OWO327749:OWO327890 PGK327749:PGK327890 PQG327749:PQG327890 QAC327749:QAC327890 QJY327749:QJY327890 QTU327749:QTU327890 RDQ327749:RDQ327890 RNM327749:RNM327890 RXI327749:RXI327890 SHE327749:SHE327890 SRA327749:SRA327890 TAW327749:TAW327890 TKS327749:TKS327890 TUO327749:TUO327890 UEK327749:UEK327890 UOG327749:UOG327890 UYC327749:UYC327890 VHY327749:VHY327890 VRU327749:VRU327890 WBQ327749:WBQ327890 WLM327749:WLM327890 WVI327749:WVI327890 A393285:A393426 IW393285:IW393426 SS393285:SS393426 ACO393285:ACO393426 AMK393285:AMK393426 AWG393285:AWG393426 BGC393285:BGC393426 BPY393285:BPY393426 BZU393285:BZU393426 CJQ393285:CJQ393426 CTM393285:CTM393426 DDI393285:DDI393426 DNE393285:DNE393426 DXA393285:DXA393426 EGW393285:EGW393426 EQS393285:EQS393426 FAO393285:FAO393426 FKK393285:FKK393426 FUG393285:FUG393426 GEC393285:GEC393426 GNY393285:GNY393426 GXU393285:GXU393426 HHQ393285:HHQ393426 HRM393285:HRM393426 IBI393285:IBI393426 ILE393285:ILE393426 IVA393285:IVA393426 JEW393285:JEW393426 JOS393285:JOS393426 JYO393285:JYO393426 KIK393285:KIK393426 KSG393285:KSG393426 LCC393285:LCC393426 LLY393285:LLY393426 LVU393285:LVU393426 MFQ393285:MFQ393426 MPM393285:MPM393426 MZI393285:MZI393426 NJE393285:NJE393426 NTA393285:NTA393426 OCW393285:OCW393426 OMS393285:OMS393426 OWO393285:OWO393426 PGK393285:PGK393426 PQG393285:PQG393426 QAC393285:QAC393426 QJY393285:QJY393426 QTU393285:QTU393426 RDQ393285:RDQ393426 RNM393285:RNM393426 RXI393285:RXI393426 SHE393285:SHE393426 SRA393285:SRA393426 TAW393285:TAW393426 TKS393285:TKS393426 TUO393285:TUO393426 UEK393285:UEK393426 UOG393285:UOG393426 UYC393285:UYC393426 VHY393285:VHY393426 VRU393285:VRU393426 WBQ393285:WBQ393426 WLM393285:WLM393426 WVI393285:WVI393426 A458821:A458962 IW458821:IW458962 SS458821:SS458962 ACO458821:ACO458962 AMK458821:AMK458962 AWG458821:AWG458962 BGC458821:BGC458962 BPY458821:BPY458962 BZU458821:BZU458962 CJQ458821:CJQ458962 CTM458821:CTM458962 DDI458821:DDI458962 DNE458821:DNE458962 DXA458821:DXA458962 EGW458821:EGW458962 EQS458821:EQS458962 FAO458821:FAO458962 FKK458821:FKK458962 FUG458821:FUG458962 GEC458821:GEC458962 GNY458821:GNY458962 GXU458821:GXU458962 HHQ458821:HHQ458962 HRM458821:HRM458962 IBI458821:IBI458962 ILE458821:ILE458962 IVA458821:IVA458962 JEW458821:JEW458962 JOS458821:JOS458962 JYO458821:JYO458962 KIK458821:KIK458962 KSG458821:KSG458962 LCC458821:LCC458962 LLY458821:LLY458962 LVU458821:LVU458962 MFQ458821:MFQ458962 MPM458821:MPM458962 MZI458821:MZI458962 NJE458821:NJE458962 NTA458821:NTA458962 OCW458821:OCW458962 OMS458821:OMS458962 OWO458821:OWO458962 PGK458821:PGK458962 PQG458821:PQG458962 QAC458821:QAC458962 QJY458821:QJY458962 QTU458821:QTU458962 RDQ458821:RDQ458962 RNM458821:RNM458962 RXI458821:RXI458962 SHE458821:SHE458962 SRA458821:SRA458962 TAW458821:TAW458962 TKS458821:TKS458962 TUO458821:TUO458962 UEK458821:UEK458962 UOG458821:UOG458962 UYC458821:UYC458962 VHY458821:VHY458962 VRU458821:VRU458962 WBQ458821:WBQ458962 WLM458821:WLM458962 WVI458821:WVI458962 A524357:A524498 IW524357:IW524498 SS524357:SS524498 ACO524357:ACO524498 AMK524357:AMK524498 AWG524357:AWG524498 BGC524357:BGC524498 BPY524357:BPY524498 BZU524357:BZU524498 CJQ524357:CJQ524498 CTM524357:CTM524498 DDI524357:DDI524498 DNE524357:DNE524498 DXA524357:DXA524498 EGW524357:EGW524498 EQS524357:EQS524498 FAO524357:FAO524498 FKK524357:FKK524498 FUG524357:FUG524498 GEC524357:GEC524498 GNY524357:GNY524498 GXU524357:GXU524498 HHQ524357:HHQ524498 HRM524357:HRM524498 IBI524357:IBI524498 ILE524357:ILE524498 IVA524357:IVA524498 JEW524357:JEW524498 JOS524357:JOS524498 JYO524357:JYO524498 KIK524357:KIK524498 KSG524357:KSG524498 LCC524357:LCC524498 LLY524357:LLY524498 LVU524357:LVU524498 MFQ524357:MFQ524498 MPM524357:MPM524498 MZI524357:MZI524498 NJE524357:NJE524498 NTA524357:NTA524498 OCW524357:OCW524498 OMS524357:OMS524498 OWO524357:OWO524498 PGK524357:PGK524498 PQG524357:PQG524498 QAC524357:QAC524498 QJY524357:QJY524498 QTU524357:QTU524498 RDQ524357:RDQ524498 RNM524357:RNM524498 RXI524357:RXI524498 SHE524357:SHE524498 SRA524357:SRA524498 TAW524357:TAW524498 TKS524357:TKS524498 TUO524357:TUO524498 UEK524357:UEK524498 UOG524357:UOG524498 UYC524357:UYC524498 VHY524357:VHY524498 VRU524357:VRU524498 WBQ524357:WBQ524498 WLM524357:WLM524498 WVI524357:WVI524498 A589893:A590034 IW589893:IW590034 SS589893:SS590034 ACO589893:ACO590034 AMK589893:AMK590034 AWG589893:AWG590034 BGC589893:BGC590034 BPY589893:BPY590034 BZU589893:BZU590034 CJQ589893:CJQ590034 CTM589893:CTM590034 DDI589893:DDI590034 DNE589893:DNE590034 DXA589893:DXA590034 EGW589893:EGW590034 EQS589893:EQS590034 FAO589893:FAO590034 FKK589893:FKK590034 FUG589893:FUG590034 GEC589893:GEC590034 GNY589893:GNY590034 GXU589893:GXU590034 HHQ589893:HHQ590034 HRM589893:HRM590034 IBI589893:IBI590034 ILE589893:ILE590034 IVA589893:IVA590034 JEW589893:JEW590034 JOS589893:JOS590034 JYO589893:JYO590034 KIK589893:KIK590034 KSG589893:KSG590034 LCC589893:LCC590034 LLY589893:LLY590034 LVU589893:LVU590034 MFQ589893:MFQ590034 MPM589893:MPM590034 MZI589893:MZI590034 NJE589893:NJE590034 NTA589893:NTA590034 OCW589893:OCW590034 OMS589893:OMS590034 OWO589893:OWO590034 PGK589893:PGK590034 PQG589893:PQG590034 QAC589893:QAC590034 QJY589893:QJY590034 QTU589893:QTU590034 RDQ589893:RDQ590034 RNM589893:RNM590034 RXI589893:RXI590034 SHE589893:SHE590034 SRA589893:SRA590034 TAW589893:TAW590034 TKS589893:TKS590034 TUO589893:TUO590034 UEK589893:UEK590034 UOG589893:UOG590034 UYC589893:UYC590034 VHY589893:VHY590034 VRU589893:VRU590034 WBQ589893:WBQ590034 WLM589893:WLM590034 WVI589893:WVI590034 A655429:A655570 IW655429:IW655570 SS655429:SS655570 ACO655429:ACO655570 AMK655429:AMK655570 AWG655429:AWG655570 BGC655429:BGC655570 BPY655429:BPY655570 BZU655429:BZU655570 CJQ655429:CJQ655570 CTM655429:CTM655570 DDI655429:DDI655570 DNE655429:DNE655570 DXA655429:DXA655570 EGW655429:EGW655570 EQS655429:EQS655570 FAO655429:FAO655570 FKK655429:FKK655570 FUG655429:FUG655570 GEC655429:GEC655570 GNY655429:GNY655570 GXU655429:GXU655570 HHQ655429:HHQ655570 HRM655429:HRM655570 IBI655429:IBI655570 ILE655429:ILE655570 IVA655429:IVA655570 JEW655429:JEW655570 JOS655429:JOS655570 JYO655429:JYO655570 KIK655429:KIK655570 KSG655429:KSG655570 LCC655429:LCC655570 LLY655429:LLY655570 LVU655429:LVU655570 MFQ655429:MFQ655570 MPM655429:MPM655570 MZI655429:MZI655570 NJE655429:NJE655570 NTA655429:NTA655570 OCW655429:OCW655570 OMS655429:OMS655570 OWO655429:OWO655570 PGK655429:PGK655570 PQG655429:PQG655570 QAC655429:QAC655570 QJY655429:QJY655570 QTU655429:QTU655570 RDQ655429:RDQ655570 RNM655429:RNM655570 RXI655429:RXI655570 SHE655429:SHE655570 SRA655429:SRA655570 TAW655429:TAW655570 TKS655429:TKS655570 TUO655429:TUO655570 UEK655429:UEK655570 UOG655429:UOG655570 UYC655429:UYC655570 VHY655429:VHY655570 VRU655429:VRU655570 WBQ655429:WBQ655570 WLM655429:WLM655570 WVI655429:WVI655570 A720965:A721106 IW720965:IW721106 SS720965:SS721106 ACO720965:ACO721106 AMK720965:AMK721106 AWG720965:AWG721106 BGC720965:BGC721106 BPY720965:BPY721106 BZU720965:BZU721106 CJQ720965:CJQ721106 CTM720965:CTM721106 DDI720965:DDI721106 DNE720965:DNE721106 DXA720965:DXA721106 EGW720965:EGW721106 EQS720965:EQS721106 FAO720965:FAO721106 FKK720965:FKK721106 FUG720965:FUG721106 GEC720965:GEC721106 GNY720965:GNY721106 GXU720965:GXU721106 HHQ720965:HHQ721106 HRM720965:HRM721106 IBI720965:IBI721106 ILE720965:ILE721106 IVA720965:IVA721106 JEW720965:JEW721106 JOS720965:JOS721106 JYO720965:JYO721106 KIK720965:KIK721106 KSG720965:KSG721106 LCC720965:LCC721106 LLY720965:LLY721106 LVU720965:LVU721106 MFQ720965:MFQ721106 MPM720965:MPM721106 MZI720965:MZI721106 NJE720965:NJE721106 NTA720965:NTA721106 OCW720965:OCW721106 OMS720965:OMS721106 OWO720965:OWO721106 PGK720965:PGK721106 PQG720965:PQG721106 QAC720965:QAC721106 QJY720965:QJY721106 QTU720965:QTU721106 RDQ720965:RDQ721106 RNM720965:RNM721106 RXI720965:RXI721106 SHE720965:SHE721106 SRA720965:SRA721106 TAW720965:TAW721106 TKS720965:TKS721106 TUO720965:TUO721106 UEK720965:UEK721106 UOG720965:UOG721106 UYC720965:UYC721106 VHY720965:VHY721106 VRU720965:VRU721106 WBQ720965:WBQ721106 WLM720965:WLM721106 WVI720965:WVI721106 A786501:A786642 IW786501:IW786642 SS786501:SS786642 ACO786501:ACO786642 AMK786501:AMK786642 AWG786501:AWG786642 BGC786501:BGC786642 BPY786501:BPY786642 BZU786501:BZU786642 CJQ786501:CJQ786642 CTM786501:CTM786642 DDI786501:DDI786642 DNE786501:DNE786642 DXA786501:DXA786642 EGW786501:EGW786642 EQS786501:EQS786642 FAO786501:FAO786642 FKK786501:FKK786642 FUG786501:FUG786642 GEC786501:GEC786642 GNY786501:GNY786642 GXU786501:GXU786642 HHQ786501:HHQ786642 HRM786501:HRM786642 IBI786501:IBI786642 ILE786501:ILE786642 IVA786501:IVA786642 JEW786501:JEW786642 JOS786501:JOS786642 JYO786501:JYO786642 KIK786501:KIK786642 KSG786501:KSG786642 LCC786501:LCC786642 LLY786501:LLY786642 LVU786501:LVU786642 MFQ786501:MFQ786642 MPM786501:MPM786642 MZI786501:MZI786642 NJE786501:NJE786642 NTA786501:NTA786642 OCW786501:OCW786642 OMS786501:OMS786642 OWO786501:OWO786642 PGK786501:PGK786642 PQG786501:PQG786642 QAC786501:QAC786642 QJY786501:QJY786642 QTU786501:QTU786642 RDQ786501:RDQ786642 RNM786501:RNM786642 RXI786501:RXI786642 SHE786501:SHE786642 SRA786501:SRA786642 TAW786501:TAW786642 TKS786501:TKS786642 TUO786501:TUO786642 UEK786501:UEK786642 UOG786501:UOG786642 UYC786501:UYC786642 VHY786501:VHY786642 VRU786501:VRU786642 WBQ786501:WBQ786642 WLM786501:WLM786642 WVI786501:WVI786642 A852037:A852178 IW852037:IW852178 SS852037:SS852178 ACO852037:ACO852178 AMK852037:AMK852178 AWG852037:AWG852178 BGC852037:BGC852178 BPY852037:BPY852178 BZU852037:BZU852178 CJQ852037:CJQ852178 CTM852037:CTM852178 DDI852037:DDI852178 DNE852037:DNE852178 DXA852037:DXA852178 EGW852037:EGW852178 EQS852037:EQS852178 FAO852037:FAO852178 FKK852037:FKK852178 FUG852037:FUG852178 GEC852037:GEC852178 GNY852037:GNY852178 GXU852037:GXU852178 HHQ852037:HHQ852178 HRM852037:HRM852178 IBI852037:IBI852178 ILE852037:ILE852178 IVA852037:IVA852178 JEW852037:JEW852178 JOS852037:JOS852178 JYO852037:JYO852178 KIK852037:KIK852178 KSG852037:KSG852178 LCC852037:LCC852178 LLY852037:LLY852178 LVU852037:LVU852178 MFQ852037:MFQ852178 MPM852037:MPM852178 MZI852037:MZI852178 NJE852037:NJE852178 NTA852037:NTA852178 OCW852037:OCW852178 OMS852037:OMS852178 OWO852037:OWO852178 PGK852037:PGK852178 PQG852037:PQG852178 QAC852037:QAC852178 QJY852037:QJY852178 QTU852037:QTU852178 RDQ852037:RDQ852178 RNM852037:RNM852178 RXI852037:RXI852178 SHE852037:SHE852178 SRA852037:SRA852178 TAW852037:TAW852178 TKS852037:TKS852178 TUO852037:TUO852178 UEK852037:UEK852178 UOG852037:UOG852178 UYC852037:UYC852178 VHY852037:VHY852178 VRU852037:VRU852178 WBQ852037:WBQ852178 WLM852037:WLM852178 WVI852037:WVI852178 A917573:A917714 IW917573:IW917714 SS917573:SS917714 ACO917573:ACO917714 AMK917573:AMK917714 AWG917573:AWG917714 BGC917573:BGC917714 BPY917573:BPY917714 BZU917573:BZU917714 CJQ917573:CJQ917714 CTM917573:CTM917714 DDI917573:DDI917714 DNE917573:DNE917714 DXA917573:DXA917714 EGW917573:EGW917714 EQS917573:EQS917714 FAO917573:FAO917714 FKK917573:FKK917714 FUG917573:FUG917714 GEC917573:GEC917714 GNY917573:GNY917714 GXU917573:GXU917714 HHQ917573:HHQ917714 HRM917573:HRM917714 IBI917573:IBI917714 ILE917573:ILE917714 IVA917573:IVA917714 JEW917573:JEW917714 JOS917573:JOS917714 JYO917573:JYO917714 KIK917573:KIK917714 KSG917573:KSG917714 LCC917573:LCC917714 LLY917573:LLY917714 LVU917573:LVU917714 MFQ917573:MFQ917714 MPM917573:MPM917714 MZI917573:MZI917714 NJE917573:NJE917714 NTA917573:NTA917714 OCW917573:OCW917714 OMS917573:OMS917714 OWO917573:OWO917714 PGK917573:PGK917714 PQG917573:PQG917714 QAC917573:QAC917714 QJY917573:QJY917714 QTU917573:QTU917714 RDQ917573:RDQ917714 RNM917573:RNM917714 RXI917573:RXI917714 SHE917573:SHE917714 SRA917573:SRA917714 TAW917573:TAW917714 TKS917573:TKS917714 TUO917573:TUO917714 UEK917573:UEK917714 UOG917573:UOG917714 UYC917573:UYC917714 VHY917573:VHY917714 VRU917573:VRU917714 WBQ917573:WBQ917714 WLM917573:WLM917714 WVI917573:WVI917714 A983109:A983250 IW983109:IW983250 SS983109:SS983250 ACO983109:ACO983250 AMK983109:AMK983250 AWG983109:AWG983250 BGC983109:BGC983250 BPY983109:BPY983250 BZU983109:BZU983250 CJQ983109:CJQ983250 CTM983109:CTM983250 DDI983109:DDI983250 DNE983109:DNE983250 DXA983109:DXA983250 EGW983109:EGW983250 EQS983109:EQS983250 FAO983109:FAO983250 FKK983109:FKK983250 FUG983109:FUG983250 GEC983109:GEC983250 GNY983109:GNY983250 GXU983109:GXU983250 HHQ983109:HHQ983250 HRM983109:HRM983250 IBI983109:IBI983250 ILE983109:ILE983250 IVA983109:IVA983250 JEW983109:JEW983250 JOS983109:JOS983250 JYO983109:JYO983250 KIK983109:KIK983250 KSG983109:KSG983250 LCC983109:LCC983250 LLY983109:LLY983250 LVU983109:LVU983250 MFQ983109:MFQ983250 MPM983109:MPM983250 MZI983109:MZI983250 NJE983109:NJE983250 NTA983109:NTA983250 OCW983109:OCW983250 OMS983109:OMS983250 OWO983109:OWO983250 PGK983109:PGK983250 PQG983109:PQG983250 QAC983109:QAC983250 QJY983109:QJY983250 QTU983109:QTU983250 RDQ983109:RDQ983250 RNM983109:RNM983250 RXI983109:RXI983250 SHE983109:SHE983250 SRA983109:SRA983250 TAW983109:TAW983250 TKS983109:TKS983250 TUO983109:TUO983250 UEK983109:UEK983250 UOG983109:UOG983250 UYC983109:UYC983250 VHY983109:VHY983250 VRU983109:VRU983250 WBQ983109:WBQ983250 WLM983109:WLM983250 WVI983109:WVI983250 A1:A67 IW1:IW67 SS1:SS67 ACO1:ACO67 AMK1:AMK67 AWG1:AWG67 BGC1:BGC67 BPY1:BPY67 BZU1:BZU67 CJQ1:CJQ67 CTM1:CTM67 DDI1:DDI67 DNE1:DNE67 DXA1:DXA67 EGW1:EGW67 EQS1:EQS67 FAO1:FAO67 FKK1:FKK67 FUG1:FUG67 GEC1:GEC67 GNY1:GNY67 GXU1:GXU67 HHQ1:HHQ67 HRM1:HRM67 IBI1:IBI67 ILE1:ILE67 IVA1:IVA67 JEW1:JEW67 JOS1:JOS67 JYO1:JYO67 KIK1:KIK67 KSG1:KSG67 LCC1:LCC67 LLY1:LLY67 LVU1:LVU67 MFQ1:MFQ67 MPM1:MPM67 MZI1:MZI67 NJE1:NJE67 NTA1:NTA67 OCW1:OCW67 OMS1:OMS67 OWO1:OWO67 PGK1:PGK67 PQG1:PQG67 QAC1:QAC67 QJY1:QJY67 QTU1:QTU67 RDQ1:RDQ67 RNM1:RNM67 RXI1:RXI67 SHE1:SHE67 SRA1:SRA67 TAW1:TAW67 TKS1:TKS67 TUO1:TUO67 UEK1:UEK67 UOG1:UOG67 UYC1:UYC67 VHY1:VHY67 VRU1:VRU67 WBQ1:WBQ67 WLM1:WLM67 WVI1:WVI67 A65537:A65603 IW65537:IW65603 SS65537:SS65603 ACO65537:ACO65603 AMK65537:AMK65603 AWG65537:AWG65603 BGC65537:BGC65603 BPY65537:BPY65603 BZU65537:BZU65603 CJQ65537:CJQ65603 CTM65537:CTM65603 DDI65537:DDI65603 DNE65537:DNE65603 DXA65537:DXA65603 EGW65537:EGW65603 EQS65537:EQS65603 FAO65537:FAO65603 FKK65537:FKK65603 FUG65537:FUG65603 GEC65537:GEC65603 GNY65537:GNY65603 GXU65537:GXU65603 HHQ65537:HHQ65603 HRM65537:HRM65603 IBI65537:IBI65603 ILE65537:ILE65603 IVA65537:IVA65603 JEW65537:JEW65603 JOS65537:JOS65603 JYO65537:JYO65603 KIK65537:KIK65603 KSG65537:KSG65603 LCC65537:LCC65603 LLY65537:LLY65603 LVU65537:LVU65603 MFQ65537:MFQ65603 MPM65537:MPM65603 MZI65537:MZI65603 NJE65537:NJE65603 NTA65537:NTA65603 OCW65537:OCW65603 OMS65537:OMS65603 OWO65537:OWO65603 PGK65537:PGK65603 PQG65537:PQG65603 QAC65537:QAC65603 QJY65537:QJY65603 QTU65537:QTU65603 RDQ65537:RDQ65603 RNM65537:RNM65603 RXI65537:RXI65603 SHE65537:SHE65603 SRA65537:SRA65603 TAW65537:TAW65603 TKS65537:TKS65603 TUO65537:TUO65603 UEK65537:UEK65603 UOG65537:UOG65603 UYC65537:UYC65603 VHY65537:VHY65603 VRU65537:VRU65603 WBQ65537:WBQ65603 WLM65537:WLM65603 WVI65537:WVI65603 A131073:A131139 IW131073:IW131139 SS131073:SS131139 ACO131073:ACO131139 AMK131073:AMK131139 AWG131073:AWG131139 BGC131073:BGC131139 BPY131073:BPY131139 BZU131073:BZU131139 CJQ131073:CJQ131139 CTM131073:CTM131139 DDI131073:DDI131139 DNE131073:DNE131139 DXA131073:DXA131139 EGW131073:EGW131139 EQS131073:EQS131139 FAO131073:FAO131139 FKK131073:FKK131139 FUG131073:FUG131139 GEC131073:GEC131139 GNY131073:GNY131139 GXU131073:GXU131139 HHQ131073:HHQ131139 HRM131073:HRM131139 IBI131073:IBI131139 ILE131073:ILE131139 IVA131073:IVA131139 JEW131073:JEW131139 JOS131073:JOS131139 JYO131073:JYO131139 KIK131073:KIK131139 KSG131073:KSG131139 LCC131073:LCC131139 LLY131073:LLY131139 LVU131073:LVU131139 MFQ131073:MFQ131139 MPM131073:MPM131139 MZI131073:MZI131139 NJE131073:NJE131139 NTA131073:NTA131139 OCW131073:OCW131139 OMS131073:OMS131139 OWO131073:OWO131139 PGK131073:PGK131139 PQG131073:PQG131139 QAC131073:QAC131139 QJY131073:QJY131139 QTU131073:QTU131139 RDQ131073:RDQ131139 RNM131073:RNM131139 RXI131073:RXI131139 SHE131073:SHE131139 SRA131073:SRA131139 TAW131073:TAW131139 TKS131073:TKS131139 TUO131073:TUO131139 UEK131073:UEK131139 UOG131073:UOG131139 UYC131073:UYC131139 VHY131073:VHY131139 VRU131073:VRU131139 WBQ131073:WBQ131139 WLM131073:WLM131139 WVI131073:WVI131139 A196609:A196675 IW196609:IW196675 SS196609:SS196675 ACO196609:ACO196675 AMK196609:AMK196675 AWG196609:AWG196675 BGC196609:BGC196675 BPY196609:BPY196675 BZU196609:BZU196675 CJQ196609:CJQ196675 CTM196609:CTM196675 DDI196609:DDI196675 DNE196609:DNE196675 DXA196609:DXA196675 EGW196609:EGW196675 EQS196609:EQS196675 FAO196609:FAO196675 FKK196609:FKK196675 FUG196609:FUG196675 GEC196609:GEC196675 GNY196609:GNY196675 GXU196609:GXU196675 HHQ196609:HHQ196675 HRM196609:HRM196675 IBI196609:IBI196675 ILE196609:ILE196675 IVA196609:IVA196675 JEW196609:JEW196675 JOS196609:JOS196675 JYO196609:JYO196675 KIK196609:KIK196675 KSG196609:KSG196675 LCC196609:LCC196675 LLY196609:LLY196675 LVU196609:LVU196675 MFQ196609:MFQ196675 MPM196609:MPM196675 MZI196609:MZI196675 NJE196609:NJE196675 NTA196609:NTA196675 OCW196609:OCW196675 OMS196609:OMS196675 OWO196609:OWO196675 PGK196609:PGK196675 PQG196609:PQG196675 QAC196609:QAC196675 QJY196609:QJY196675 QTU196609:QTU196675 RDQ196609:RDQ196675 RNM196609:RNM196675 RXI196609:RXI196675 SHE196609:SHE196675 SRA196609:SRA196675 TAW196609:TAW196675 TKS196609:TKS196675 TUO196609:TUO196675 UEK196609:UEK196675 UOG196609:UOG196675 UYC196609:UYC196675 VHY196609:VHY196675 VRU196609:VRU196675 WBQ196609:WBQ196675 WLM196609:WLM196675 WVI196609:WVI196675 A262145:A262211 IW262145:IW262211 SS262145:SS262211 ACO262145:ACO262211 AMK262145:AMK262211 AWG262145:AWG262211 BGC262145:BGC262211 BPY262145:BPY262211 BZU262145:BZU262211 CJQ262145:CJQ262211 CTM262145:CTM262211 DDI262145:DDI262211 DNE262145:DNE262211 DXA262145:DXA262211 EGW262145:EGW262211 EQS262145:EQS262211 FAO262145:FAO262211 FKK262145:FKK262211 FUG262145:FUG262211 GEC262145:GEC262211 GNY262145:GNY262211 GXU262145:GXU262211 HHQ262145:HHQ262211 HRM262145:HRM262211 IBI262145:IBI262211 ILE262145:ILE262211 IVA262145:IVA262211 JEW262145:JEW262211 JOS262145:JOS262211 JYO262145:JYO262211 KIK262145:KIK262211 KSG262145:KSG262211 LCC262145:LCC262211 LLY262145:LLY262211 LVU262145:LVU262211 MFQ262145:MFQ262211 MPM262145:MPM262211 MZI262145:MZI262211 NJE262145:NJE262211 NTA262145:NTA262211 OCW262145:OCW262211 OMS262145:OMS262211 OWO262145:OWO262211 PGK262145:PGK262211 PQG262145:PQG262211 QAC262145:QAC262211 QJY262145:QJY262211 QTU262145:QTU262211 RDQ262145:RDQ262211 RNM262145:RNM262211 RXI262145:RXI262211 SHE262145:SHE262211 SRA262145:SRA262211 TAW262145:TAW262211 TKS262145:TKS262211 TUO262145:TUO262211 UEK262145:UEK262211 UOG262145:UOG262211 UYC262145:UYC262211 VHY262145:VHY262211 VRU262145:VRU262211 WBQ262145:WBQ262211 WLM262145:WLM262211 WVI262145:WVI262211 A327681:A327747 IW327681:IW327747 SS327681:SS327747 ACO327681:ACO327747 AMK327681:AMK327747 AWG327681:AWG327747 BGC327681:BGC327747 BPY327681:BPY327747 BZU327681:BZU327747 CJQ327681:CJQ327747 CTM327681:CTM327747 DDI327681:DDI327747 DNE327681:DNE327747 DXA327681:DXA327747 EGW327681:EGW327747 EQS327681:EQS327747 FAO327681:FAO327747 FKK327681:FKK327747 FUG327681:FUG327747 GEC327681:GEC327747 GNY327681:GNY327747 GXU327681:GXU327747 HHQ327681:HHQ327747 HRM327681:HRM327747 IBI327681:IBI327747 ILE327681:ILE327747 IVA327681:IVA327747 JEW327681:JEW327747 JOS327681:JOS327747 JYO327681:JYO327747 KIK327681:KIK327747 KSG327681:KSG327747 LCC327681:LCC327747 LLY327681:LLY327747 LVU327681:LVU327747 MFQ327681:MFQ327747 MPM327681:MPM327747 MZI327681:MZI327747 NJE327681:NJE327747 NTA327681:NTA327747 OCW327681:OCW327747 OMS327681:OMS327747 OWO327681:OWO327747 PGK327681:PGK327747 PQG327681:PQG327747 QAC327681:QAC327747 QJY327681:QJY327747 QTU327681:QTU327747 RDQ327681:RDQ327747 RNM327681:RNM327747 RXI327681:RXI327747 SHE327681:SHE327747 SRA327681:SRA327747 TAW327681:TAW327747 TKS327681:TKS327747 TUO327681:TUO327747 UEK327681:UEK327747 UOG327681:UOG327747 UYC327681:UYC327747 VHY327681:VHY327747 VRU327681:VRU327747 WBQ327681:WBQ327747 WLM327681:WLM327747 WVI327681:WVI327747 A393217:A393283 IW393217:IW393283 SS393217:SS393283 ACO393217:ACO393283 AMK393217:AMK393283 AWG393217:AWG393283 BGC393217:BGC393283 BPY393217:BPY393283 BZU393217:BZU393283 CJQ393217:CJQ393283 CTM393217:CTM393283 DDI393217:DDI393283 DNE393217:DNE393283 DXA393217:DXA393283 EGW393217:EGW393283 EQS393217:EQS393283 FAO393217:FAO393283 FKK393217:FKK393283 FUG393217:FUG393283 GEC393217:GEC393283 GNY393217:GNY393283 GXU393217:GXU393283 HHQ393217:HHQ393283 HRM393217:HRM393283 IBI393217:IBI393283 ILE393217:ILE393283 IVA393217:IVA393283 JEW393217:JEW393283 JOS393217:JOS393283 JYO393217:JYO393283 KIK393217:KIK393283 KSG393217:KSG393283 LCC393217:LCC393283 LLY393217:LLY393283 LVU393217:LVU393283 MFQ393217:MFQ393283 MPM393217:MPM393283 MZI393217:MZI393283 NJE393217:NJE393283 NTA393217:NTA393283 OCW393217:OCW393283 OMS393217:OMS393283 OWO393217:OWO393283 PGK393217:PGK393283 PQG393217:PQG393283 QAC393217:QAC393283 QJY393217:QJY393283 QTU393217:QTU393283 RDQ393217:RDQ393283 RNM393217:RNM393283 RXI393217:RXI393283 SHE393217:SHE393283 SRA393217:SRA393283 TAW393217:TAW393283 TKS393217:TKS393283 TUO393217:TUO393283 UEK393217:UEK393283 UOG393217:UOG393283 UYC393217:UYC393283 VHY393217:VHY393283 VRU393217:VRU393283 WBQ393217:WBQ393283 WLM393217:WLM393283 WVI393217:WVI393283 A458753:A458819 IW458753:IW458819 SS458753:SS458819 ACO458753:ACO458819 AMK458753:AMK458819 AWG458753:AWG458819 BGC458753:BGC458819 BPY458753:BPY458819 BZU458753:BZU458819 CJQ458753:CJQ458819 CTM458753:CTM458819 DDI458753:DDI458819 DNE458753:DNE458819 DXA458753:DXA458819 EGW458753:EGW458819 EQS458753:EQS458819 FAO458753:FAO458819 FKK458753:FKK458819 FUG458753:FUG458819 GEC458753:GEC458819 GNY458753:GNY458819 GXU458753:GXU458819 HHQ458753:HHQ458819 HRM458753:HRM458819 IBI458753:IBI458819 ILE458753:ILE458819 IVA458753:IVA458819 JEW458753:JEW458819 JOS458753:JOS458819 JYO458753:JYO458819 KIK458753:KIK458819 KSG458753:KSG458819 LCC458753:LCC458819 LLY458753:LLY458819 LVU458753:LVU458819 MFQ458753:MFQ458819 MPM458753:MPM458819 MZI458753:MZI458819 NJE458753:NJE458819 NTA458753:NTA458819 OCW458753:OCW458819 OMS458753:OMS458819 OWO458753:OWO458819 PGK458753:PGK458819 PQG458753:PQG458819 QAC458753:QAC458819 QJY458753:QJY458819 QTU458753:QTU458819 RDQ458753:RDQ458819 RNM458753:RNM458819 RXI458753:RXI458819 SHE458753:SHE458819 SRA458753:SRA458819 TAW458753:TAW458819 TKS458753:TKS458819 TUO458753:TUO458819 UEK458753:UEK458819 UOG458753:UOG458819 UYC458753:UYC458819 VHY458753:VHY458819 VRU458753:VRU458819 WBQ458753:WBQ458819 WLM458753:WLM458819 WVI458753:WVI458819 A524289:A524355 IW524289:IW524355 SS524289:SS524355 ACO524289:ACO524355 AMK524289:AMK524355 AWG524289:AWG524355 BGC524289:BGC524355 BPY524289:BPY524355 BZU524289:BZU524355 CJQ524289:CJQ524355 CTM524289:CTM524355 DDI524289:DDI524355 DNE524289:DNE524355 DXA524289:DXA524355 EGW524289:EGW524355 EQS524289:EQS524355 FAO524289:FAO524355 FKK524289:FKK524355 FUG524289:FUG524355 GEC524289:GEC524355 GNY524289:GNY524355 GXU524289:GXU524355 HHQ524289:HHQ524355 HRM524289:HRM524355 IBI524289:IBI524355 ILE524289:ILE524355 IVA524289:IVA524355 JEW524289:JEW524355 JOS524289:JOS524355 JYO524289:JYO524355 KIK524289:KIK524355 KSG524289:KSG524355 LCC524289:LCC524355 LLY524289:LLY524355 LVU524289:LVU524355 MFQ524289:MFQ524355 MPM524289:MPM524355 MZI524289:MZI524355 NJE524289:NJE524355 NTA524289:NTA524355 OCW524289:OCW524355 OMS524289:OMS524355 OWO524289:OWO524355 PGK524289:PGK524355 PQG524289:PQG524355 QAC524289:QAC524355 QJY524289:QJY524355 QTU524289:QTU524355 RDQ524289:RDQ524355 RNM524289:RNM524355 RXI524289:RXI524355 SHE524289:SHE524355 SRA524289:SRA524355 TAW524289:TAW524355 TKS524289:TKS524355 TUO524289:TUO524355 UEK524289:UEK524355 UOG524289:UOG524355 UYC524289:UYC524355 VHY524289:VHY524355 VRU524289:VRU524355 WBQ524289:WBQ524355 WLM524289:WLM524355 WVI524289:WVI524355 A589825:A589891 IW589825:IW589891 SS589825:SS589891 ACO589825:ACO589891 AMK589825:AMK589891 AWG589825:AWG589891 BGC589825:BGC589891 BPY589825:BPY589891 BZU589825:BZU589891 CJQ589825:CJQ589891 CTM589825:CTM589891 DDI589825:DDI589891 DNE589825:DNE589891 DXA589825:DXA589891 EGW589825:EGW589891 EQS589825:EQS589891 FAO589825:FAO589891 FKK589825:FKK589891 FUG589825:FUG589891 GEC589825:GEC589891 GNY589825:GNY589891 GXU589825:GXU589891 HHQ589825:HHQ589891 HRM589825:HRM589891 IBI589825:IBI589891 ILE589825:ILE589891 IVA589825:IVA589891 JEW589825:JEW589891 JOS589825:JOS589891 JYO589825:JYO589891 KIK589825:KIK589891 KSG589825:KSG589891 LCC589825:LCC589891 LLY589825:LLY589891 LVU589825:LVU589891 MFQ589825:MFQ589891 MPM589825:MPM589891 MZI589825:MZI589891 NJE589825:NJE589891 NTA589825:NTA589891 OCW589825:OCW589891 OMS589825:OMS589891 OWO589825:OWO589891 PGK589825:PGK589891 PQG589825:PQG589891 QAC589825:QAC589891 QJY589825:QJY589891 QTU589825:QTU589891 RDQ589825:RDQ589891 RNM589825:RNM589891 RXI589825:RXI589891 SHE589825:SHE589891 SRA589825:SRA589891 TAW589825:TAW589891 TKS589825:TKS589891 TUO589825:TUO589891 UEK589825:UEK589891 UOG589825:UOG589891 UYC589825:UYC589891 VHY589825:VHY589891 VRU589825:VRU589891 WBQ589825:WBQ589891 WLM589825:WLM589891 WVI589825:WVI589891 A655361:A655427 IW655361:IW655427 SS655361:SS655427 ACO655361:ACO655427 AMK655361:AMK655427 AWG655361:AWG655427 BGC655361:BGC655427 BPY655361:BPY655427 BZU655361:BZU655427 CJQ655361:CJQ655427 CTM655361:CTM655427 DDI655361:DDI655427 DNE655361:DNE655427 DXA655361:DXA655427 EGW655361:EGW655427 EQS655361:EQS655427 FAO655361:FAO655427 FKK655361:FKK655427 FUG655361:FUG655427 GEC655361:GEC655427 GNY655361:GNY655427 GXU655361:GXU655427 HHQ655361:HHQ655427 HRM655361:HRM655427 IBI655361:IBI655427 ILE655361:ILE655427 IVA655361:IVA655427 JEW655361:JEW655427 JOS655361:JOS655427 JYO655361:JYO655427 KIK655361:KIK655427 KSG655361:KSG655427 LCC655361:LCC655427 LLY655361:LLY655427 LVU655361:LVU655427 MFQ655361:MFQ655427 MPM655361:MPM655427 MZI655361:MZI655427 NJE655361:NJE655427 NTA655361:NTA655427 OCW655361:OCW655427 OMS655361:OMS655427 OWO655361:OWO655427 PGK655361:PGK655427 PQG655361:PQG655427 QAC655361:QAC655427 QJY655361:QJY655427 QTU655361:QTU655427 RDQ655361:RDQ655427 RNM655361:RNM655427 RXI655361:RXI655427 SHE655361:SHE655427 SRA655361:SRA655427 TAW655361:TAW655427 TKS655361:TKS655427 TUO655361:TUO655427 UEK655361:UEK655427 UOG655361:UOG655427 UYC655361:UYC655427 VHY655361:VHY655427 VRU655361:VRU655427 WBQ655361:WBQ655427 WLM655361:WLM655427 WVI655361:WVI655427 A720897:A720963 IW720897:IW720963 SS720897:SS720963 ACO720897:ACO720963 AMK720897:AMK720963 AWG720897:AWG720963 BGC720897:BGC720963 BPY720897:BPY720963 BZU720897:BZU720963 CJQ720897:CJQ720963 CTM720897:CTM720963 DDI720897:DDI720963 DNE720897:DNE720963 DXA720897:DXA720963 EGW720897:EGW720963 EQS720897:EQS720963 FAO720897:FAO720963 FKK720897:FKK720963 FUG720897:FUG720963 GEC720897:GEC720963 GNY720897:GNY720963 GXU720897:GXU720963 HHQ720897:HHQ720963 HRM720897:HRM720963 IBI720897:IBI720963 ILE720897:ILE720963 IVA720897:IVA720963 JEW720897:JEW720963 JOS720897:JOS720963 JYO720897:JYO720963 KIK720897:KIK720963 KSG720897:KSG720963 LCC720897:LCC720963 LLY720897:LLY720963 LVU720897:LVU720963 MFQ720897:MFQ720963 MPM720897:MPM720963 MZI720897:MZI720963 NJE720897:NJE720963 NTA720897:NTA720963 OCW720897:OCW720963 OMS720897:OMS720963 OWO720897:OWO720963 PGK720897:PGK720963 PQG720897:PQG720963 QAC720897:QAC720963 QJY720897:QJY720963 QTU720897:QTU720963 RDQ720897:RDQ720963 RNM720897:RNM720963 RXI720897:RXI720963 SHE720897:SHE720963 SRA720897:SRA720963 TAW720897:TAW720963 TKS720897:TKS720963 TUO720897:TUO720963 UEK720897:UEK720963 UOG720897:UOG720963 UYC720897:UYC720963 VHY720897:VHY720963 VRU720897:VRU720963 WBQ720897:WBQ720963 WLM720897:WLM720963 WVI720897:WVI720963 A786433:A786499 IW786433:IW786499 SS786433:SS786499 ACO786433:ACO786499 AMK786433:AMK786499 AWG786433:AWG786499 BGC786433:BGC786499 BPY786433:BPY786499 BZU786433:BZU786499 CJQ786433:CJQ786499 CTM786433:CTM786499 DDI786433:DDI786499 DNE786433:DNE786499 DXA786433:DXA786499 EGW786433:EGW786499 EQS786433:EQS786499 FAO786433:FAO786499 FKK786433:FKK786499 FUG786433:FUG786499 GEC786433:GEC786499 GNY786433:GNY786499 GXU786433:GXU786499 HHQ786433:HHQ786499 HRM786433:HRM786499 IBI786433:IBI786499 ILE786433:ILE786499 IVA786433:IVA786499 JEW786433:JEW786499 JOS786433:JOS786499 JYO786433:JYO786499 KIK786433:KIK786499 KSG786433:KSG786499 LCC786433:LCC786499 LLY786433:LLY786499 LVU786433:LVU786499 MFQ786433:MFQ786499 MPM786433:MPM786499 MZI786433:MZI786499 NJE786433:NJE786499 NTA786433:NTA786499 OCW786433:OCW786499 OMS786433:OMS786499 OWO786433:OWO786499 PGK786433:PGK786499 PQG786433:PQG786499 QAC786433:QAC786499 QJY786433:QJY786499 QTU786433:QTU786499 RDQ786433:RDQ786499 RNM786433:RNM786499 RXI786433:RXI786499 SHE786433:SHE786499 SRA786433:SRA786499 TAW786433:TAW786499 TKS786433:TKS786499 TUO786433:TUO786499 UEK786433:UEK786499 UOG786433:UOG786499 UYC786433:UYC786499 VHY786433:VHY786499 VRU786433:VRU786499 WBQ786433:WBQ786499 WLM786433:WLM786499 WVI786433:WVI786499 A851969:A852035 IW851969:IW852035 SS851969:SS852035 ACO851969:ACO852035 AMK851969:AMK852035 AWG851969:AWG852035 BGC851969:BGC852035 BPY851969:BPY852035 BZU851969:BZU852035 CJQ851969:CJQ852035 CTM851969:CTM852035 DDI851969:DDI852035 DNE851969:DNE852035 DXA851969:DXA852035 EGW851969:EGW852035 EQS851969:EQS852035 FAO851969:FAO852035 FKK851969:FKK852035 FUG851969:FUG852035 GEC851969:GEC852035 GNY851969:GNY852035 GXU851969:GXU852035 HHQ851969:HHQ852035 HRM851969:HRM852035 IBI851969:IBI852035 ILE851969:ILE852035 IVA851969:IVA852035 JEW851969:JEW852035 JOS851969:JOS852035 JYO851969:JYO852035 KIK851969:KIK852035 KSG851969:KSG852035 LCC851969:LCC852035 LLY851969:LLY852035 LVU851969:LVU852035 MFQ851969:MFQ852035 MPM851969:MPM852035 MZI851969:MZI852035 NJE851969:NJE852035 NTA851969:NTA852035 OCW851969:OCW852035 OMS851969:OMS852035 OWO851969:OWO852035 PGK851969:PGK852035 PQG851969:PQG852035 QAC851969:QAC852035 QJY851969:QJY852035 QTU851969:QTU852035 RDQ851969:RDQ852035 RNM851969:RNM852035 RXI851969:RXI852035 SHE851969:SHE852035 SRA851969:SRA852035 TAW851969:TAW852035 TKS851969:TKS852035 TUO851969:TUO852035 UEK851969:UEK852035 UOG851969:UOG852035 UYC851969:UYC852035 VHY851969:VHY852035 VRU851969:VRU852035 WBQ851969:WBQ852035 WLM851969:WLM852035 WVI851969:WVI852035 A917505:A917571 IW917505:IW917571 SS917505:SS917571 ACO917505:ACO917571 AMK917505:AMK917571 AWG917505:AWG917571 BGC917505:BGC917571 BPY917505:BPY917571 BZU917505:BZU917571 CJQ917505:CJQ917571 CTM917505:CTM917571 DDI917505:DDI917571 DNE917505:DNE917571 DXA917505:DXA917571 EGW917505:EGW917571 EQS917505:EQS917571 FAO917505:FAO917571 FKK917505:FKK917571 FUG917505:FUG917571 GEC917505:GEC917571 GNY917505:GNY917571 GXU917505:GXU917571 HHQ917505:HHQ917571 HRM917505:HRM917571 IBI917505:IBI917571 ILE917505:ILE917571 IVA917505:IVA917571 JEW917505:JEW917571 JOS917505:JOS917571 JYO917505:JYO917571 KIK917505:KIK917571 KSG917505:KSG917571 LCC917505:LCC917571 LLY917505:LLY917571 LVU917505:LVU917571 MFQ917505:MFQ917571 MPM917505:MPM917571 MZI917505:MZI917571 NJE917505:NJE917571 NTA917505:NTA917571 OCW917505:OCW917571 OMS917505:OMS917571 OWO917505:OWO917571 PGK917505:PGK917571 PQG917505:PQG917571 QAC917505:QAC917571 QJY917505:QJY917571 QTU917505:QTU917571 RDQ917505:RDQ917571 RNM917505:RNM917571 RXI917505:RXI917571 SHE917505:SHE917571 SRA917505:SRA917571 TAW917505:TAW917571 TKS917505:TKS917571 TUO917505:TUO917571 UEK917505:UEK917571 UOG917505:UOG917571 UYC917505:UYC917571 VHY917505:VHY917571 VRU917505:VRU917571 WBQ917505:WBQ917571 WLM917505:WLM917571 WVI917505:WVI917571 A983041:A983107 IW983041:IW983107 SS983041:SS983107 ACO983041:ACO983107 AMK983041:AMK983107 AWG983041:AWG983107 BGC983041:BGC983107 BPY983041:BPY983107 BZU983041:BZU983107 CJQ983041:CJQ983107 CTM983041:CTM983107 DDI983041:DDI983107 DNE983041:DNE983107 DXA983041:DXA983107 EGW983041:EGW983107 EQS983041:EQS983107 FAO983041:FAO983107 FKK983041:FKK983107 FUG983041:FUG983107 GEC983041:GEC983107 GNY983041:GNY983107 GXU983041:GXU983107 HHQ983041:HHQ983107 HRM983041:HRM983107 IBI983041:IBI983107 ILE983041:ILE983107 IVA983041:IVA983107 JEW983041:JEW983107 JOS983041:JOS983107 JYO983041:JYO983107 KIK983041:KIK983107 KSG983041:KSG983107 LCC983041:LCC983107 LLY983041:LLY983107 LVU983041:LVU983107 MFQ983041:MFQ983107 MPM983041:MPM983107 MZI983041:MZI983107 NJE983041:NJE983107 NTA983041:NTA983107 OCW983041:OCW983107 OMS983041:OMS983107 OWO983041:OWO983107 PGK983041:PGK983107 PQG983041:PQG983107 QAC983041:QAC983107 QJY983041:QJY983107 QTU983041:QTU983107 RDQ983041:RDQ983107 RNM983041:RNM983107 RXI983041:RXI983107 SHE983041:SHE983107 SRA983041:SRA983107 TAW983041:TAW983107 TKS983041:TKS983107 TUO983041:TUO983107 UEK983041:UEK983107 UOG983041:UOG983107 UYC983041:UYC983107 VHY983041:VHY983107 VRU983041:VRU983107 WBQ983041:WBQ983107 WLM983041:WLM983107 WVI983041:WVI983107 B1:B131 IX1:IX131 ST1:ST131 ACP1:ACP131 AML1:AML131 AWH1:AWH131 BGD1:BGD131 BPZ1:BPZ131 BZV1:BZV131 CJR1:CJR131 CTN1:CTN131 DDJ1:DDJ131 DNF1:DNF131 DXB1:DXB131 EGX1:EGX131 EQT1:EQT131 FAP1:FAP131 FKL1:FKL131 FUH1:FUH131 GED1:GED131 GNZ1:GNZ131 GXV1:GXV131 HHR1:HHR131 HRN1:HRN131 IBJ1:IBJ131 ILF1:ILF131 IVB1:IVB131 JEX1:JEX131 JOT1:JOT131 JYP1:JYP131 KIL1:KIL131 KSH1:KSH131 LCD1:LCD131 LLZ1:LLZ131 LVV1:LVV131 MFR1:MFR131 MPN1:MPN131 MZJ1:MZJ131 NJF1:NJF131 NTB1:NTB131 OCX1:OCX131 OMT1:OMT131 OWP1:OWP131 PGL1:PGL131 PQH1:PQH131 QAD1:QAD131 QJZ1:QJZ131 QTV1:QTV131 RDR1:RDR131 RNN1:RNN131 RXJ1:RXJ131 SHF1:SHF131 SRB1:SRB131 TAX1:TAX131 TKT1:TKT131 TUP1:TUP131 UEL1:UEL131 UOH1:UOH131 UYD1:UYD131 VHZ1:VHZ131 VRV1:VRV131 WBR1:WBR131 WLN1:WLN131 WVJ1:WVJ131 B65537:B65667 IX65537:IX65667 ST65537:ST65667 ACP65537:ACP65667 AML65537:AML65667 AWH65537:AWH65667 BGD65537:BGD65667 BPZ65537:BPZ65667 BZV65537:BZV65667 CJR65537:CJR65667 CTN65537:CTN65667 DDJ65537:DDJ65667 DNF65537:DNF65667 DXB65537:DXB65667 EGX65537:EGX65667 EQT65537:EQT65667 FAP65537:FAP65667 FKL65537:FKL65667 FUH65537:FUH65667 GED65537:GED65667 GNZ65537:GNZ65667 GXV65537:GXV65667 HHR65537:HHR65667 HRN65537:HRN65667 IBJ65537:IBJ65667 ILF65537:ILF65667 IVB65537:IVB65667 JEX65537:JEX65667 JOT65537:JOT65667 JYP65537:JYP65667 KIL65537:KIL65667 KSH65537:KSH65667 LCD65537:LCD65667 LLZ65537:LLZ65667 LVV65537:LVV65667 MFR65537:MFR65667 MPN65537:MPN65667 MZJ65537:MZJ65667 NJF65537:NJF65667 NTB65537:NTB65667 OCX65537:OCX65667 OMT65537:OMT65667 OWP65537:OWP65667 PGL65537:PGL65667 PQH65537:PQH65667 QAD65537:QAD65667 QJZ65537:QJZ65667 QTV65537:QTV65667 RDR65537:RDR65667 RNN65537:RNN65667 RXJ65537:RXJ65667 SHF65537:SHF65667 SRB65537:SRB65667 TAX65537:TAX65667 TKT65537:TKT65667 TUP65537:TUP65667 UEL65537:UEL65667 UOH65537:UOH65667 UYD65537:UYD65667 VHZ65537:VHZ65667 VRV65537:VRV65667 WBR65537:WBR65667 WLN65537:WLN65667 WVJ65537:WVJ65667 B131073:B131203 IX131073:IX131203 ST131073:ST131203 ACP131073:ACP131203 AML131073:AML131203 AWH131073:AWH131203 BGD131073:BGD131203 BPZ131073:BPZ131203 BZV131073:BZV131203 CJR131073:CJR131203 CTN131073:CTN131203 DDJ131073:DDJ131203 DNF131073:DNF131203 DXB131073:DXB131203 EGX131073:EGX131203 EQT131073:EQT131203 FAP131073:FAP131203 FKL131073:FKL131203 FUH131073:FUH131203 GED131073:GED131203 GNZ131073:GNZ131203 GXV131073:GXV131203 HHR131073:HHR131203 HRN131073:HRN131203 IBJ131073:IBJ131203 ILF131073:ILF131203 IVB131073:IVB131203 JEX131073:JEX131203 JOT131073:JOT131203 JYP131073:JYP131203 KIL131073:KIL131203 KSH131073:KSH131203 LCD131073:LCD131203 LLZ131073:LLZ131203 LVV131073:LVV131203 MFR131073:MFR131203 MPN131073:MPN131203 MZJ131073:MZJ131203 NJF131073:NJF131203 NTB131073:NTB131203 OCX131073:OCX131203 OMT131073:OMT131203 OWP131073:OWP131203 PGL131073:PGL131203 PQH131073:PQH131203 QAD131073:QAD131203 QJZ131073:QJZ131203 QTV131073:QTV131203 RDR131073:RDR131203 RNN131073:RNN131203 RXJ131073:RXJ131203 SHF131073:SHF131203 SRB131073:SRB131203 TAX131073:TAX131203 TKT131073:TKT131203 TUP131073:TUP131203 UEL131073:UEL131203 UOH131073:UOH131203 UYD131073:UYD131203 VHZ131073:VHZ131203 VRV131073:VRV131203 WBR131073:WBR131203 WLN131073:WLN131203 WVJ131073:WVJ131203 B196609:B196739 IX196609:IX196739 ST196609:ST196739 ACP196609:ACP196739 AML196609:AML196739 AWH196609:AWH196739 BGD196609:BGD196739 BPZ196609:BPZ196739 BZV196609:BZV196739 CJR196609:CJR196739 CTN196609:CTN196739 DDJ196609:DDJ196739 DNF196609:DNF196739 DXB196609:DXB196739 EGX196609:EGX196739 EQT196609:EQT196739 FAP196609:FAP196739 FKL196609:FKL196739 FUH196609:FUH196739 GED196609:GED196739 GNZ196609:GNZ196739 GXV196609:GXV196739 HHR196609:HHR196739 HRN196609:HRN196739 IBJ196609:IBJ196739 ILF196609:ILF196739 IVB196609:IVB196739 JEX196609:JEX196739 JOT196609:JOT196739 JYP196609:JYP196739 KIL196609:KIL196739 KSH196609:KSH196739 LCD196609:LCD196739 LLZ196609:LLZ196739 LVV196609:LVV196739 MFR196609:MFR196739 MPN196609:MPN196739 MZJ196609:MZJ196739 NJF196609:NJF196739 NTB196609:NTB196739 OCX196609:OCX196739 OMT196609:OMT196739 OWP196609:OWP196739 PGL196609:PGL196739 PQH196609:PQH196739 QAD196609:QAD196739 QJZ196609:QJZ196739 QTV196609:QTV196739 RDR196609:RDR196739 RNN196609:RNN196739 RXJ196609:RXJ196739 SHF196609:SHF196739 SRB196609:SRB196739 TAX196609:TAX196739 TKT196609:TKT196739 TUP196609:TUP196739 UEL196609:UEL196739 UOH196609:UOH196739 UYD196609:UYD196739 VHZ196609:VHZ196739 VRV196609:VRV196739 WBR196609:WBR196739 WLN196609:WLN196739 WVJ196609:WVJ196739 B262145:B262275 IX262145:IX262275 ST262145:ST262275 ACP262145:ACP262275 AML262145:AML262275 AWH262145:AWH262275 BGD262145:BGD262275 BPZ262145:BPZ262275 BZV262145:BZV262275 CJR262145:CJR262275 CTN262145:CTN262275 DDJ262145:DDJ262275 DNF262145:DNF262275 DXB262145:DXB262275 EGX262145:EGX262275 EQT262145:EQT262275 FAP262145:FAP262275 FKL262145:FKL262275 FUH262145:FUH262275 GED262145:GED262275 GNZ262145:GNZ262275 GXV262145:GXV262275 HHR262145:HHR262275 HRN262145:HRN262275 IBJ262145:IBJ262275 ILF262145:ILF262275 IVB262145:IVB262275 JEX262145:JEX262275 JOT262145:JOT262275 JYP262145:JYP262275 KIL262145:KIL262275 KSH262145:KSH262275 LCD262145:LCD262275 LLZ262145:LLZ262275 LVV262145:LVV262275 MFR262145:MFR262275 MPN262145:MPN262275 MZJ262145:MZJ262275 NJF262145:NJF262275 NTB262145:NTB262275 OCX262145:OCX262275 OMT262145:OMT262275 OWP262145:OWP262275 PGL262145:PGL262275 PQH262145:PQH262275 QAD262145:QAD262275 QJZ262145:QJZ262275 QTV262145:QTV262275 RDR262145:RDR262275 RNN262145:RNN262275 RXJ262145:RXJ262275 SHF262145:SHF262275 SRB262145:SRB262275 TAX262145:TAX262275 TKT262145:TKT262275 TUP262145:TUP262275 UEL262145:UEL262275 UOH262145:UOH262275 UYD262145:UYD262275 VHZ262145:VHZ262275 VRV262145:VRV262275 WBR262145:WBR262275 WLN262145:WLN262275 WVJ262145:WVJ262275 B327681:B327811 IX327681:IX327811 ST327681:ST327811 ACP327681:ACP327811 AML327681:AML327811 AWH327681:AWH327811 BGD327681:BGD327811 BPZ327681:BPZ327811 BZV327681:BZV327811 CJR327681:CJR327811 CTN327681:CTN327811 DDJ327681:DDJ327811 DNF327681:DNF327811 DXB327681:DXB327811 EGX327681:EGX327811 EQT327681:EQT327811 FAP327681:FAP327811 FKL327681:FKL327811 FUH327681:FUH327811 GED327681:GED327811 GNZ327681:GNZ327811 GXV327681:GXV327811 HHR327681:HHR327811 HRN327681:HRN327811 IBJ327681:IBJ327811 ILF327681:ILF327811 IVB327681:IVB327811 JEX327681:JEX327811 JOT327681:JOT327811 JYP327681:JYP327811 KIL327681:KIL327811 KSH327681:KSH327811 LCD327681:LCD327811 LLZ327681:LLZ327811 LVV327681:LVV327811 MFR327681:MFR327811 MPN327681:MPN327811 MZJ327681:MZJ327811 NJF327681:NJF327811 NTB327681:NTB327811 OCX327681:OCX327811 OMT327681:OMT327811 OWP327681:OWP327811 PGL327681:PGL327811 PQH327681:PQH327811 QAD327681:QAD327811 QJZ327681:QJZ327811 QTV327681:QTV327811 RDR327681:RDR327811 RNN327681:RNN327811 RXJ327681:RXJ327811 SHF327681:SHF327811 SRB327681:SRB327811 TAX327681:TAX327811 TKT327681:TKT327811 TUP327681:TUP327811 UEL327681:UEL327811 UOH327681:UOH327811 UYD327681:UYD327811 VHZ327681:VHZ327811 VRV327681:VRV327811 WBR327681:WBR327811 WLN327681:WLN327811 WVJ327681:WVJ327811 B393217:B393347 IX393217:IX393347 ST393217:ST393347 ACP393217:ACP393347 AML393217:AML393347 AWH393217:AWH393347 BGD393217:BGD393347 BPZ393217:BPZ393347 BZV393217:BZV393347 CJR393217:CJR393347 CTN393217:CTN393347 DDJ393217:DDJ393347 DNF393217:DNF393347 DXB393217:DXB393347 EGX393217:EGX393347 EQT393217:EQT393347 FAP393217:FAP393347 FKL393217:FKL393347 FUH393217:FUH393347 GED393217:GED393347 GNZ393217:GNZ393347 GXV393217:GXV393347 HHR393217:HHR393347 HRN393217:HRN393347 IBJ393217:IBJ393347 ILF393217:ILF393347 IVB393217:IVB393347 JEX393217:JEX393347 JOT393217:JOT393347 JYP393217:JYP393347 KIL393217:KIL393347 KSH393217:KSH393347 LCD393217:LCD393347 LLZ393217:LLZ393347 LVV393217:LVV393347 MFR393217:MFR393347 MPN393217:MPN393347 MZJ393217:MZJ393347 NJF393217:NJF393347 NTB393217:NTB393347 OCX393217:OCX393347 OMT393217:OMT393347 OWP393217:OWP393347 PGL393217:PGL393347 PQH393217:PQH393347 QAD393217:QAD393347 QJZ393217:QJZ393347 QTV393217:QTV393347 RDR393217:RDR393347 RNN393217:RNN393347 RXJ393217:RXJ393347 SHF393217:SHF393347 SRB393217:SRB393347 TAX393217:TAX393347 TKT393217:TKT393347 TUP393217:TUP393347 UEL393217:UEL393347 UOH393217:UOH393347 UYD393217:UYD393347 VHZ393217:VHZ393347 VRV393217:VRV393347 WBR393217:WBR393347 WLN393217:WLN393347 WVJ393217:WVJ393347 B458753:B458883 IX458753:IX458883 ST458753:ST458883 ACP458753:ACP458883 AML458753:AML458883 AWH458753:AWH458883 BGD458753:BGD458883 BPZ458753:BPZ458883 BZV458753:BZV458883 CJR458753:CJR458883 CTN458753:CTN458883 DDJ458753:DDJ458883 DNF458753:DNF458883 DXB458753:DXB458883 EGX458753:EGX458883 EQT458753:EQT458883 FAP458753:FAP458883 FKL458753:FKL458883 FUH458753:FUH458883 GED458753:GED458883 GNZ458753:GNZ458883 GXV458753:GXV458883 HHR458753:HHR458883 HRN458753:HRN458883 IBJ458753:IBJ458883 ILF458753:ILF458883 IVB458753:IVB458883 JEX458753:JEX458883 JOT458753:JOT458883 JYP458753:JYP458883 KIL458753:KIL458883 KSH458753:KSH458883 LCD458753:LCD458883 LLZ458753:LLZ458883 LVV458753:LVV458883 MFR458753:MFR458883 MPN458753:MPN458883 MZJ458753:MZJ458883 NJF458753:NJF458883 NTB458753:NTB458883 OCX458753:OCX458883 OMT458753:OMT458883 OWP458753:OWP458883 PGL458753:PGL458883 PQH458753:PQH458883 QAD458753:QAD458883 QJZ458753:QJZ458883 QTV458753:QTV458883 RDR458753:RDR458883 RNN458753:RNN458883 RXJ458753:RXJ458883 SHF458753:SHF458883 SRB458753:SRB458883 TAX458753:TAX458883 TKT458753:TKT458883 TUP458753:TUP458883 UEL458753:UEL458883 UOH458753:UOH458883 UYD458753:UYD458883 VHZ458753:VHZ458883 VRV458753:VRV458883 WBR458753:WBR458883 WLN458753:WLN458883 WVJ458753:WVJ458883 B524289:B524419 IX524289:IX524419 ST524289:ST524419 ACP524289:ACP524419 AML524289:AML524419 AWH524289:AWH524419 BGD524289:BGD524419 BPZ524289:BPZ524419 BZV524289:BZV524419 CJR524289:CJR524419 CTN524289:CTN524419 DDJ524289:DDJ524419 DNF524289:DNF524419 DXB524289:DXB524419 EGX524289:EGX524419 EQT524289:EQT524419 FAP524289:FAP524419 FKL524289:FKL524419 FUH524289:FUH524419 GED524289:GED524419 GNZ524289:GNZ524419 GXV524289:GXV524419 HHR524289:HHR524419 HRN524289:HRN524419 IBJ524289:IBJ524419 ILF524289:ILF524419 IVB524289:IVB524419 JEX524289:JEX524419 JOT524289:JOT524419 JYP524289:JYP524419 KIL524289:KIL524419 KSH524289:KSH524419 LCD524289:LCD524419 LLZ524289:LLZ524419 LVV524289:LVV524419 MFR524289:MFR524419 MPN524289:MPN524419 MZJ524289:MZJ524419 NJF524289:NJF524419 NTB524289:NTB524419 OCX524289:OCX524419 OMT524289:OMT524419 OWP524289:OWP524419 PGL524289:PGL524419 PQH524289:PQH524419 QAD524289:QAD524419 QJZ524289:QJZ524419 QTV524289:QTV524419 RDR524289:RDR524419 RNN524289:RNN524419 RXJ524289:RXJ524419 SHF524289:SHF524419 SRB524289:SRB524419 TAX524289:TAX524419 TKT524289:TKT524419 TUP524289:TUP524419 UEL524289:UEL524419 UOH524289:UOH524419 UYD524289:UYD524419 VHZ524289:VHZ524419 VRV524289:VRV524419 WBR524289:WBR524419 WLN524289:WLN524419 WVJ524289:WVJ524419 B589825:B589955 IX589825:IX589955 ST589825:ST589955 ACP589825:ACP589955 AML589825:AML589955 AWH589825:AWH589955 BGD589825:BGD589955 BPZ589825:BPZ589955 BZV589825:BZV589955 CJR589825:CJR589955 CTN589825:CTN589955 DDJ589825:DDJ589955 DNF589825:DNF589955 DXB589825:DXB589955 EGX589825:EGX589955 EQT589825:EQT589955 FAP589825:FAP589955 FKL589825:FKL589955 FUH589825:FUH589955 GED589825:GED589955 GNZ589825:GNZ589955 GXV589825:GXV589955 HHR589825:HHR589955 HRN589825:HRN589955 IBJ589825:IBJ589955 ILF589825:ILF589955 IVB589825:IVB589955 JEX589825:JEX589955 JOT589825:JOT589955 JYP589825:JYP589955 KIL589825:KIL589955 KSH589825:KSH589955 LCD589825:LCD589955 LLZ589825:LLZ589955 LVV589825:LVV589955 MFR589825:MFR589955 MPN589825:MPN589955 MZJ589825:MZJ589955 NJF589825:NJF589955 NTB589825:NTB589955 OCX589825:OCX589955 OMT589825:OMT589955 OWP589825:OWP589955 PGL589825:PGL589955 PQH589825:PQH589955 QAD589825:QAD589955 QJZ589825:QJZ589955 QTV589825:QTV589955 RDR589825:RDR589955 RNN589825:RNN589955 RXJ589825:RXJ589955 SHF589825:SHF589955 SRB589825:SRB589955 TAX589825:TAX589955 TKT589825:TKT589955 TUP589825:TUP589955 UEL589825:UEL589955 UOH589825:UOH589955 UYD589825:UYD589955 VHZ589825:VHZ589955 VRV589825:VRV589955 WBR589825:WBR589955 WLN589825:WLN589955 WVJ589825:WVJ589955 B655361:B655491 IX655361:IX655491 ST655361:ST655491 ACP655361:ACP655491 AML655361:AML655491 AWH655361:AWH655491 BGD655361:BGD655491 BPZ655361:BPZ655491 BZV655361:BZV655491 CJR655361:CJR655491 CTN655361:CTN655491 DDJ655361:DDJ655491 DNF655361:DNF655491 DXB655361:DXB655491 EGX655361:EGX655491 EQT655361:EQT655491 FAP655361:FAP655491 FKL655361:FKL655491 FUH655361:FUH655491 GED655361:GED655491 GNZ655361:GNZ655491 GXV655361:GXV655491 HHR655361:HHR655491 HRN655361:HRN655491 IBJ655361:IBJ655491 ILF655361:ILF655491 IVB655361:IVB655491 JEX655361:JEX655491 JOT655361:JOT655491 JYP655361:JYP655491 KIL655361:KIL655491 KSH655361:KSH655491 LCD655361:LCD655491 LLZ655361:LLZ655491 LVV655361:LVV655491 MFR655361:MFR655491 MPN655361:MPN655491 MZJ655361:MZJ655491 NJF655361:NJF655491 NTB655361:NTB655491 OCX655361:OCX655491 OMT655361:OMT655491 OWP655361:OWP655491 PGL655361:PGL655491 PQH655361:PQH655491 QAD655361:QAD655491 QJZ655361:QJZ655491 QTV655361:QTV655491 RDR655361:RDR655491 RNN655361:RNN655491 RXJ655361:RXJ655491 SHF655361:SHF655491 SRB655361:SRB655491 TAX655361:TAX655491 TKT655361:TKT655491 TUP655361:TUP655491 UEL655361:UEL655491 UOH655361:UOH655491 UYD655361:UYD655491 VHZ655361:VHZ655491 VRV655361:VRV655491 WBR655361:WBR655491 WLN655361:WLN655491 WVJ655361:WVJ655491 B720897:B721027 IX720897:IX721027 ST720897:ST721027 ACP720897:ACP721027 AML720897:AML721027 AWH720897:AWH721027 BGD720897:BGD721027 BPZ720897:BPZ721027 BZV720897:BZV721027 CJR720897:CJR721027 CTN720897:CTN721027 DDJ720897:DDJ721027 DNF720897:DNF721027 DXB720897:DXB721027 EGX720897:EGX721027 EQT720897:EQT721027 FAP720897:FAP721027 FKL720897:FKL721027 FUH720897:FUH721027 GED720897:GED721027 GNZ720897:GNZ721027 GXV720897:GXV721027 HHR720897:HHR721027 HRN720897:HRN721027 IBJ720897:IBJ721027 ILF720897:ILF721027 IVB720897:IVB721027 JEX720897:JEX721027 JOT720897:JOT721027 JYP720897:JYP721027 KIL720897:KIL721027 KSH720897:KSH721027 LCD720897:LCD721027 LLZ720897:LLZ721027 LVV720897:LVV721027 MFR720897:MFR721027 MPN720897:MPN721027 MZJ720897:MZJ721027 NJF720897:NJF721027 NTB720897:NTB721027 OCX720897:OCX721027 OMT720897:OMT721027 OWP720897:OWP721027 PGL720897:PGL721027 PQH720897:PQH721027 QAD720897:QAD721027 QJZ720897:QJZ721027 QTV720897:QTV721027 RDR720897:RDR721027 RNN720897:RNN721027 RXJ720897:RXJ721027 SHF720897:SHF721027 SRB720897:SRB721027 TAX720897:TAX721027 TKT720897:TKT721027 TUP720897:TUP721027 UEL720897:UEL721027 UOH720897:UOH721027 UYD720897:UYD721027 VHZ720897:VHZ721027 VRV720897:VRV721027 WBR720897:WBR721027 WLN720897:WLN721027 WVJ720897:WVJ721027 B786433:B786563 IX786433:IX786563 ST786433:ST786563 ACP786433:ACP786563 AML786433:AML786563 AWH786433:AWH786563 BGD786433:BGD786563 BPZ786433:BPZ786563 BZV786433:BZV786563 CJR786433:CJR786563 CTN786433:CTN786563 DDJ786433:DDJ786563 DNF786433:DNF786563 DXB786433:DXB786563 EGX786433:EGX786563 EQT786433:EQT786563 FAP786433:FAP786563 FKL786433:FKL786563 FUH786433:FUH786563 GED786433:GED786563 GNZ786433:GNZ786563 GXV786433:GXV786563 HHR786433:HHR786563 HRN786433:HRN786563 IBJ786433:IBJ786563 ILF786433:ILF786563 IVB786433:IVB786563 JEX786433:JEX786563 JOT786433:JOT786563 JYP786433:JYP786563 KIL786433:KIL786563 KSH786433:KSH786563 LCD786433:LCD786563 LLZ786433:LLZ786563 LVV786433:LVV786563 MFR786433:MFR786563 MPN786433:MPN786563 MZJ786433:MZJ786563 NJF786433:NJF786563 NTB786433:NTB786563 OCX786433:OCX786563 OMT786433:OMT786563 OWP786433:OWP786563 PGL786433:PGL786563 PQH786433:PQH786563 QAD786433:QAD786563 QJZ786433:QJZ786563 QTV786433:QTV786563 RDR786433:RDR786563 RNN786433:RNN786563 RXJ786433:RXJ786563 SHF786433:SHF786563 SRB786433:SRB786563 TAX786433:TAX786563 TKT786433:TKT786563 TUP786433:TUP786563 UEL786433:UEL786563 UOH786433:UOH786563 UYD786433:UYD786563 VHZ786433:VHZ786563 VRV786433:VRV786563 WBR786433:WBR786563 WLN786433:WLN786563 WVJ786433:WVJ786563 B851969:B852099 IX851969:IX852099 ST851969:ST852099 ACP851969:ACP852099 AML851969:AML852099 AWH851969:AWH852099 BGD851969:BGD852099 BPZ851969:BPZ852099 BZV851969:BZV852099 CJR851969:CJR852099 CTN851969:CTN852099 DDJ851969:DDJ852099 DNF851969:DNF852099 DXB851969:DXB852099 EGX851969:EGX852099 EQT851969:EQT852099 FAP851969:FAP852099 FKL851969:FKL852099 FUH851969:FUH852099 GED851969:GED852099 GNZ851969:GNZ852099 GXV851969:GXV852099 HHR851969:HHR852099 HRN851969:HRN852099 IBJ851969:IBJ852099 ILF851969:ILF852099 IVB851969:IVB852099 JEX851969:JEX852099 JOT851969:JOT852099 JYP851969:JYP852099 KIL851969:KIL852099 KSH851969:KSH852099 LCD851969:LCD852099 LLZ851969:LLZ852099 LVV851969:LVV852099 MFR851969:MFR852099 MPN851969:MPN852099 MZJ851969:MZJ852099 NJF851969:NJF852099 NTB851969:NTB852099 OCX851969:OCX852099 OMT851969:OMT852099 OWP851969:OWP852099 PGL851969:PGL852099 PQH851969:PQH852099 QAD851969:QAD852099 QJZ851969:QJZ852099 QTV851969:QTV852099 RDR851969:RDR852099 RNN851969:RNN852099 RXJ851969:RXJ852099 SHF851969:SHF852099 SRB851969:SRB852099 TAX851969:TAX852099 TKT851969:TKT852099 TUP851969:TUP852099 UEL851969:UEL852099 UOH851969:UOH852099 UYD851969:UYD852099 VHZ851969:VHZ852099 VRV851969:VRV852099 WBR851969:WBR852099 WLN851969:WLN852099 WVJ851969:WVJ852099 B917505:B917635 IX917505:IX917635 ST917505:ST917635 ACP917505:ACP917635 AML917505:AML917635 AWH917505:AWH917635 BGD917505:BGD917635 BPZ917505:BPZ917635 BZV917505:BZV917635 CJR917505:CJR917635 CTN917505:CTN917635 DDJ917505:DDJ917635 DNF917505:DNF917635 DXB917505:DXB917635 EGX917505:EGX917635 EQT917505:EQT917635 FAP917505:FAP917635 FKL917505:FKL917635 FUH917505:FUH917635 GED917505:GED917635 GNZ917505:GNZ917635 GXV917505:GXV917635 HHR917505:HHR917635 HRN917505:HRN917635 IBJ917505:IBJ917635 ILF917505:ILF917635 IVB917505:IVB917635 JEX917505:JEX917635 JOT917505:JOT917635 JYP917505:JYP917635 KIL917505:KIL917635 KSH917505:KSH917635 LCD917505:LCD917635 LLZ917505:LLZ917635 LVV917505:LVV917635 MFR917505:MFR917635 MPN917505:MPN917635 MZJ917505:MZJ917635 NJF917505:NJF917635 NTB917505:NTB917635 OCX917505:OCX917635 OMT917505:OMT917635 OWP917505:OWP917635 PGL917505:PGL917635 PQH917505:PQH917635 QAD917505:QAD917635 QJZ917505:QJZ917635 QTV917505:QTV917635 RDR917505:RDR917635 RNN917505:RNN917635 RXJ917505:RXJ917635 SHF917505:SHF917635 SRB917505:SRB917635 TAX917505:TAX917635 TKT917505:TKT917635 TUP917505:TUP917635 UEL917505:UEL917635 UOH917505:UOH917635 UYD917505:UYD917635 VHZ917505:VHZ917635 VRV917505:VRV917635 WBR917505:WBR917635 WLN917505:WLN917635 WVJ917505:WVJ917635 B983041:B983171 IX983041:IX983171 ST983041:ST983171 ACP983041:ACP983171 AML983041:AML983171 AWH983041:AWH983171 BGD983041:BGD983171 BPZ983041:BPZ983171 BZV983041:BZV983171 CJR983041:CJR983171 CTN983041:CTN983171 DDJ983041:DDJ983171 DNF983041:DNF983171 DXB983041:DXB983171 EGX983041:EGX983171 EQT983041:EQT983171 FAP983041:FAP983171 FKL983041:FKL983171 FUH983041:FUH983171 GED983041:GED983171 GNZ983041:GNZ983171 GXV983041:GXV983171 HHR983041:HHR983171 HRN983041:HRN983171 IBJ983041:IBJ983171 ILF983041:ILF983171 IVB983041:IVB983171 JEX983041:JEX983171 JOT983041:JOT983171 JYP983041:JYP983171 KIL983041:KIL983171 KSH983041:KSH983171 LCD983041:LCD983171 LLZ983041:LLZ983171 LVV983041:LVV983171 MFR983041:MFR983171 MPN983041:MPN983171 MZJ983041:MZJ983171 NJF983041:NJF983171 NTB983041:NTB983171 OCX983041:OCX983171 OMT983041:OMT983171 OWP983041:OWP983171 PGL983041:PGL983171 PQH983041:PQH983171 QAD983041:QAD983171 QJZ983041:QJZ983171 QTV983041:QTV983171 RDR983041:RDR983171 RNN983041:RNN983171 RXJ983041:RXJ983171 SHF983041:SHF983171 SRB983041:SRB983171 TAX983041:TAX983171 TKT983041:TKT983171 TUP983041:TUP983171 UEL983041:UEL983171 UOH983041:UOH983171 UYD983041:UYD983171 VHZ983041:VHZ983171 VRV983041:VRV983171 WBR983041:WBR983171 WLN983041:WLN983171 WVJ983041:WVJ983171 B134:C210 IX134:IY210 ST134:SU210 ACP134:ACQ210 AML134:AMM210 AWH134:AWI210 BGD134:BGE210 BPZ134:BQA210 BZV134:BZW210 CJR134:CJS210 CTN134:CTO210 DDJ134:DDK210 DNF134:DNG210 DXB134:DXC210 EGX134:EGY210 EQT134:EQU210 FAP134:FAQ210 FKL134:FKM210 FUH134:FUI210 GED134:GEE210 GNZ134:GOA210 GXV134:GXW210 HHR134:HHS210 HRN134:HRO210 IBJ134:IBK210 ILF134:ILG210 IVB134:IVC210 JEX134:JEY210 JOT134:JOU210 JYP134:JYQ210 KIL134:KIM210 KSH134:KSI210 LCD134:LCE210 LLZ134:LMA210 LVV134:LVW210 MFR134:MFS210 MPN134:MPO210 MZJ134:MZK210 NJF134:NJG210 NTB134:NTC210 OCX134:OCY210 OMT134:OMU210 OWP134:OWQ210 PGL134:PGM210 PQH134:PQI210 QAD134:QAE210 QJZ134:QKA210 QTV134:QTW210 RDR134:RDS210 RNN134:RNO210 RXJ134:RXK210 SHF134:SHG210 SRB134:SRC210 TAX134:TAY210 TKT134:TKU210 TUP134:TUQ210 UEL134:UEM210 UOH134:UOI210 UYD134:UYE210 VHZ134:VIA210 VRV134:VRW210 WBR134:WBS210 WLN134:WLO210 WVJ134:WVK210 B65670:C65746 IX65670:IY65746 ST65670:SU65746 ACP65670:ACQ65746 AML65670:AMM65746 AWH65670:AWI65746 BGD65670:BGE65746 BPZ65670:BQA65746 BZV65670:BZW65746 CJR65670:CJS65746 CTN65670:CTO65746 DDJ65670:DDK65746 DNF65670:DNG65746 DXB65670:DXC65746 EGX65670:EGY65746 EQT65670:EQU65746 FAP65670:FAQ65746 FKL65670:FKM65746 FUH65670:FUI65746 GED65670:GEE65746 GNZ65670:GOA65746 GXV65670:GXW65746 HHR65670:HHS65746 HRN65670:HRO65746 IBJ65670:IBK65746 ILF65670:ILG65746 IVB65670:IVC65746 JEX65670:JEY65746 JOT65670:JOU65746 JYP65670:JYQ65746 KIL65670:KIM65746 KSH65670:KSI65746 LCD65670:LCE65746 LLZ65670:LMA65746 LVV65670:LVW65746 MFR65670:MFS65746 MPN65670:MPO65746 MZJ65670:MZK65746 NJF65670:NJG65746 NTB65670:NTC65746 OCX65670:OCY65746 OMT65670:OMU65746 OWP65670:OWQ65746 PGL65670:PGM65746 PQH65670:PQI65746 QAD65670:QAE65746 QJZ65670:QKA65746 QTV65670:QTW65746 RDR65670:RDS65746 RNN65670:RNO65746 RXJ65670:RXK65746 SHF65670:SHG65746 SRB65670:SRC65746 TAX65670:TAY65746 TKT65670:TKU65746 TUP65670:TUQ65746 UEL65670:UEM65746 UOH65670:UOI65746 UYD65670:UYE65746 VHZ65670:VIA65746 VRV65670:VRW65746 WBR65670:WBS65746 WLN65670:WLO65746 WVJ65670:WVK65746 B131206:C131282 IX131206:IY131282 ST131206:SU131282 ACP131206:ACQ131282 AML131206:AMM131282 AWH131206:AWI131282 BGD131206:BGE131282 BPZ131206:BQA131282 BZV131206:BZW131282 CJR131206:CJS131282 CTN131206:CTO131282 DDJ131206:DDK131282 DNF131206:DNG131282 DXB131206:DXC131282 EGX131206:EGY131282 EQT131206:EQU131282 FAP131206:FAQ131282 FKL131206:FKM131282 FUH131206:FUI131282 GED131206:GEE131282 GNZ131206:GOA131282 GXV131206:GXW131282 HHR131206:HHS131282 HRN131206:HRO131282 IBJ131206:IBK131282 ILF131206:ILG131282 IVB131206:IVC131282 JEX131206:JEY131282 JOT131206:JOU131282 JYP131206:JYQ131282 KIL131206:KIM131282 KSH131206:KSI131282 LCD131206:LCE131282 LLZ131206:LMA131282 LVV131206:LVW131282 MFR131206:MFS131282 MPN131206:MPO131282 MZJ131206:MZK131282 NJF131206:NJG131282 NTB131206:NTC131282 OCX131206:OCY131282 OMT131206:OMU131282 OWP131206:OWQ131282 PGL131206:PGM131282 PQH131206:PQI131282 QAD131206:QAE131282 QJZ131206:QKA131282 QTV131206:QTW131282 RDR131206:RDS131282 RNN131206:RNO131282 RXJ131206:RXK131282 SHF131206:SHG131282 SRB131206:SRC131282 TAX131206:TAY131282 TKT131206:TKU131282 TUP131206:TUQ131282 UEL131206:UEM131282 UOH131206:UOI131282 UYD131206:UYE131282 VHZ131206:VIA131282 VRV131206:VRW131282 WBR131206:WBS131282 WLN131206:WLO131282 WVJ131206:WVK131282 B196742:C196818 IX196742:IY196818 ST196742:SU196818 ACP196742:ACQ196818 AML196742:AMM196818 AWH196742:AWI196818 BGD196742:BGE196818 BPZ196742:BQA196818 BZV196742:BZW196818 CJR196742:CJS196818 CTN196742:CTO196818 DDJ196742:DDK196818 DNF196742:DNG196818 DXB196742:DXC196818 EGX196742:EGY196818 EQT196742:EQU196818 FAP196742:FAQ196818 FKL196742:FKM196818 FUH196742:FUI196818 GED196742:GEE196818 GNZ196742:GOA196818 GXV196742:GXW196818 HHR196742:HHS196818 HRN196742:HRO196818 IBJ196742:IBK196818 ILF196742:ILG196818 IVB196742:IVC196818 JEX196742:JEY196818 JOT196742:JOU196818 JYP196742:JYQ196818 KIL196742:KIM196818 KSH196742:KSI196818 LCD196742:LCE196818 LLZ196742:LMA196818 LVV196742:LVW196818 MFR196742:MFS196818 MPN196742:MPO196818 MZJ196742:MZK196818 NJF196742:NJG196818 NTB196742:NTC196818 OCX196742:OCY196818 OMT196742:OMU196818 OWP196742:OWQ196818 PGL196742:PGM196818 PQH196742:PQI196818 QAD196742:QAE196818 QJZ196742:QKA196818 QTV196742:QTW196818 RDR196742:RDS196818 RNN196742:RNO196818 RXJ196742:RXK196818 SHF196742:SHG196818 SRB196742:SRC196818 TAX196742:TAY196818 TKT196742:TKU196818 TUP196742:TUQ196818 UEL196742:UEM196818 UOH196742:UOI196818 UYD196742:UYE196818 VHZ196742:VIA196818 VRV196742:VRW196818 WBR196742:WBS196818 WLN196742:WLO196818 WVJ196742:WVK196818 B262278:C262354 IX262278:IY262354 ST262278:SU262354 ACP262278:ACQ262354 AML262278:AMM262354 AWH262278:AWI262354 BGD262278:BGE262354 BPZ262278:BQA262354 BZV262278:BZW262354 CJR262278:CJS262354 CTN262278:CTO262354 DDJ262278:DDK262354 DNF262278:DNG262354 DXB262278:DXC262354 EGX262278:EGY262354 EQT262278:EQU262354 FAP262278:FAQ262354 FKL262278:FKM262354 FUH262278:FUI262354 GED262278:GEE262354 GNZ262278:GOA262354 GXV262278:GXW262354 HHR262278:HHS262354 HRN262278:HRO262354 IBJ262278:IBK262354 ILF262278:ILG262354 IVB262278:IVC262354 JEX262278:JEY262354 JOT262278:JOU262354 JYP262278:JYQ262354 KIL262278:KIM262354 KSH262278:KSI262354 LCD262278:LCE262354 LLZ262278:LMA262354 LVV262278:LVW262354 MFR262278:MFS262354 MPN262278:MPO262354 MZJ262278:MZK262354 NJF262278:NJG262354 NTB262278:NTC262354 OCX262278:OCY262354 OMT262278:OMU262354 OWP262278:OWQ262354 PGL262278:PGM262354 PQH262278:PQI262354 QAD262278:QAE262354 QJZ262278:QKA262354 QTV262278:QTW262354 RDR262278:RDS262354 RNN262278:RNO262354 RXJ262278:RXK262354 SHF262278:SHG262354 SRB262278:SRC262354 TAX262278:TAY262354 TKT262278:TKU262354 TUP262278:TUQ262354 UEL262278:UEM262354 UOH262278:UOI262354 UYD262278:UYE262354 VHZ262278:VIA262354 VRV262278:VRW262354 WBR262278:WBS262354 WLN262278:WLO262354 WVJ262278:WVK262354 B327814:C327890 IX327814:IY327890 ST327814:SU327890 ACP327814:ACQ327890 AML327814:AMM327890 AWH327814:AWI327890 BGD327814:BGE327890 BPZ327814:BQA327890 BZV327814:BZW327890 CJR327814:CJS327890 CTN327814:CTO327890 DDJ327814:DDK327890 DNF327814:DNG327890 DXB327814:DXC327890 EGX327814:EGY327890 EQT327814:EQU327890 FAP327814:FAQ327890 FKL327814:FKM327890 FUH327814:FUI327890 GED327814:GEE327890 GNZ327814:GOA327890 GXV327814:GXW327890 HHR327814:HHS327890 HRN327814:HRO327890 IBJ327814:IBK327890 ILF327814:ILG327890 IVB327814:IVC327890 JEX327814:JEY327890 JOT327814:JOU327890 JYP327814:JYQ327890 KIL327814:KIM327890 KSH327814:KSI327890 LCD327814:LCE327890 LLZ327814:LMA327890 LVV327814:LVW327890 MFR327814:MFS327890 MPN327814:MPO327890 MZJ327814:MZK327890 NJF327814:NJG327890 NTB327814:NTC327890 OCX327814:OCY327890 OMT327814:OMU327890 OWP327814:OWQ327890 PGL327814:PGM327890 PQH327814:PQI327890 QAD327814:QAE327890 QJZ327814:QKA327890 QTV327814:QTW327890 RDR327814:RDS327890 RNN327814:RNO327890 RXJ327814:RXK327890 SHF327814:SHG327890 SRB327814:SRC327890 TAX327814:TAY327890 TKT327814:TKU327890 TUP327814:TUQ327890 UEL327814:UEM327890 UOH327814:UOI327890 UYD327814:UYE327890 VHZ327814:VIA327890 VRV327814:VRW327890 WBR327814:WBS327890 WLN327814:WLO327890 WVJ327814:WVK327890 B393350:C393426 IX393350:IY393426 ST393350:SU393426 ACP393350:ACQ393426 AML393350:AMM393426 AWH393350:AWI393426 BGD393350:BGE393426 BPZ393350:BQA393426 BZV393350:BZW393426 CJR393350:CJS393426 CTN393350:CTO393426 DDJ393350:DDK393426 DNF393350:DNG393426 DXB393350:DXC393426 EGX393350:EGY393426 EQT393350:EQU393426 FAP393350:FAQ393426 FKL393350:FKM393426 FUH393350:FUI393426 GED393350:GEE393426 GNZ393350:GOA393426 GXV393350:GXW393426 HHR393350:HHS393426 HRN393350:HRO393426 IBJ393350:IBK393426 ILF393350:ILG393426 IVB393350:IVC393426 JEX393350:JEY393426 JOT393350:JOU393426 JYP393350:JYQ393426 KIL393350:KIM393426 KSH393350:KSI393426 LCD393350:LCE393426 LLZ393350:LMA393426 LVV393350:LVW393426 MFR393350:MFS393426 MPN393350:MPO393426 MZJ393350:MZK393426 NJF393350:NJG393426 NTB393350:NTC393426 OCX393350:OCY393426 OMT393350:OMU393426 OWP393350:OWQ393426 PGL393350:PGM393426 PQH393350:PQI393426 QAD393350:QAE393426 QJZ393350:QKA393426 QTV393350:QTW393426 RDR393350:RDS393426 RNN393350:RNO393426 RXJ393350:RXK393426 SHF393350:SHG393426 SRB393350:SRC393426 TAX393350:TAY393426 TKT393350:TKU393426 TUP393350:TUQ393426 UEL393350:UEM393426 UOH393350:UOI393426 UYD393350:UYE393426 VHZ393350:VIA393426 VRV393350:VRW393426 WBR393350:WBS393426 WLN393350:WLO393426 WVJ393350:WVK393426 B458886:C458962 IX458886:IY458962 ST458886:SU458962 ACP458886:ACQ458962 AML458886:AMM458962 AWH458886:AWI458962 BGD458886:BGE458962 BPZ458886:BQA458962 BZV458886:BZW458962 CJR458886:CJS458962 CTN458886:CTO458962 DDJ458886:DDK458962 DNF458886:DNG458962 DXB458886:DXC458962 EGX458886:EGY458962 EQT458886:EQU458962 FAP458886:FAQ458962 FKL458886:FKM458962 FUH458886:FUI458962 GED458886:GEE458962 GNZ458886:GOA458962 GXV458886:GXW458962 HHR458886:HHS458962 HRN458886:HRO458962 IBJ458886:IBK458962 ILF458886:ILG458962 IVB458886:IVC458962 JEX458886:JEY458962 JOT458886:JOU458962 JYP458886:JYQ458962 KIL458886:KIM458962 KSH458886:KSI458962 LCD458886:LCE458962 LLZ458886:LMA458962 LVV458886:LVW458962 MFR458886:MFS458962 MPN458886:MPO458962 MZJ458886:MZK458962 NJF458886:NJG458962 NTB458886:NTC458962 OCX458886:OCY458962 OMT458886:OMU458962 OWP458886:OWQ458962 PGL458886:PGM458962 PQH458886:PQI458962 QAD458886:QAE458962 QJZ458886:QKA458962 QTV458886:QTW458962 RDR458886:RDS458962 RNN458886:RNO458962 RXJ458886:RXK458962 SHF458886:SHG458962 SRB458886:SRC458962 TAX458886:TAY458962 TKT458886:TKU458962 TUP458886:TUQ458962 UEL458886:UEM458962 UOH458886:UOI458962 UYD458886:UYE458962 VHZ458886:VIA458962 VRV458886:VRW458962 WBR458886:WBS458962 WLN458886:WLO458962 WVJ458886:WVK458962 B524422:C524498 IX524422:IY524498 ST524422:SU524498 ACP524422:ACQ524498 AML524422:AMM524498 AWH524422:AWI524498 BGD524422:BGE524498 BPZ524422:BQA524498 BZV524422:BZW524498 CJR524422:CJS524498 CTN524422:CTO524498 DDJ524422:DDK524498 DNF524422:DNG524498 DXB524422:DXC524498 EGX524422:EGY524498 EQT524422:EQU524498 FAP524422:FAQ524498 FKL524422:FKM524498 FUH524422:FUI524498 GED524422:GEE524498 GNZ524422:GOA524498 GXV524422:GXW524498 HHR524422:HHS524498 HRN524422:HRO524498 IBJ524422:IBK524498 ILF524422:ILG524498 IVB524422:IVC524498 JEX524422:JEY524498 JOT524422:JOU524498 JYP524422:JYQ524498 KIL524422:KIM524498 KSH524422:KSI524498 LCD524422:LCE524498 LLZ524422:LMA524498 LVV524422:LVW524498 MFR524422:MFS524498 MPN524422:MPO524498 MZJ524422:MZK524498 NJF524422:NJG524498 NTB524422:NTC524498 OCX524422:OCY524498 OMT524422:OMU524498 OWP524422:OWQ524498 PGL524422:PGM524498 PQH524422:PQI524498 QAD524422:QAE524498 QJZ524422:QKA524498 QTV524422:QTW524498 RDR524422:RDS524498 RNN524422:RNO524498 RXJ524422:RXK524498 SHF524422:SHG524498 SRB524422:SRC524498 TAX524422:TAY524498 TKT524422:TKU524498 TUP524422:TUQ524498 UEL524422:UEM524498 UOH524422:UOI524498 UYD524422:UYE524498 VHZ524422:VIA524498 VRV524422:VRW524498 WBR524422:WBS524498 WLN524422:WLO524498 WVJ524422:WVK524498 B589958:C590034 IX589958:IY590034 ST589958:SU590034 ACP589958:ACQ590034 AML589958:AMM590034 AWH589958:AWI590034 BGD589958:BGE590034 BPZ589958:BQA590034 BZV589958:BZW590034 CJR589958:CJS590034 CTN589958:CTO590034 DDJ589958:DDK590034 DNF589958:DNG590034 DXB589958:DXC590034 EGX589958:EGY590034 EQT589958:EQU590034 FAP589958:FAQ590034 FKL589958:FKM590034 FUH589958:FUI590034 GED589958:GEE590034 GNZ589958:GOA590034 GXV589958:GXW590034 HHR589958:HHS590034 HRN589958:HRO590034 IBJ589958:IBK590034 ILF589958:ILG590034 IVB589958:IVC590034 JEX589958:JEY590034 JOT589958:JOU590034 JYP589958:JYQ590034 KIL589958:KIM590034 KSH589958:KSI590034 LCD589958:LCE590034 LLZ589958:LMA590034 LVV589958:LVW590034 MFR589958:MFS590034 MPN589958:MPO590034 MZJ589958:MZK590034 NJF589958:NJG590034 NTB589958:NTC590034 OCX589958:OCY590034 OMT589958:OMU590034 OWP589958:OWQ590034 PGL589958:PGM590034 PQH589958:PQI590034 QAD589958:QAE590034 QJZ589958:QKA590034 QTV589958:QTW590034 RDR589958:RDS590034 RNN589958:RNO590034 RXJ589958:RXK590034 SHF589958:SHG590034 SRB589958:SRC590034 TAX589958:TAY590034 TKT589958:TKU590034 TUP589958:TUQ590034 UEL589958:UEM590034 UOH589958:UOI590034 UYD589958:UYE590034 VHZ589958:VIA590034 VRV589958:VRW590034 WBR589958:WBS590034 WLN589958:WLO590034 WVJ589958:WVK590034 B655494:C655570 IX655494:IY655570 ST655494:SU655570 ACP655494:ACQ655570 AML655494:AMM655570 AWH655494:AWI655570 BGD655494:BGE655570 BPZ655494:BQA655570 BZV655494:BZW655570 CJR655494:CJS655570 CTN655494:CTO655570 DDJ655494:DDK655570 DNF655494:DNG655570 DXB655494:DXC655570 EGX655494:EGY655570 EQT655494:EQU655570 FAP655494:FAQ655570 FKL655494:FKM655570 FUH655494:FUI655570 GED655494:GEE655570 GNZ655494:GOA655570 GXV655494:GXW655570 HHR655494:HHS655570 HRN655494:HRO655570 IBJ655494:IBK655570 ILF655494:ILG655570 IVB655494:IVC655570 JEX655494:JEY655570 JOT655494:JOU655570 JYP655494:JYQ655570 KIL655494:KIM655570 KSH655494:KSI655570 LCD655494:LCE655570 LLZ655494:LMA655570 LVV655494:LVW655570 MFR655494:MFS655570 MPN655494:MPO655570 MZJ655494:MZK655570 NJF655494:NJG655570 NTB655494:NTC655570 OCX655494:OCY655570 OMT655494:OMU655570 OWP655494:OWQ655570 PGL655494:PGM655570 PQH655494:PQI655570 QAD655494:QAE655570 QJZ655494:QKA655570 QTV655494:QTW655570 RDR655494:RDS655570 RNN655494:RNO655570 RXJ655494:RXK655570 SHF655494:SHG655570 SRB655494:SRC655570 TAX655494:TAY655570 TKT655494:TKU655570 TUP655494:TUQ655570 UEL655494:UEM655570 UOH655494:UOI655570 UYD655494:UYE655570 VHZ655494:VIA655570 VRV655494:VRW655570 WBR655494:WBS655570 WLN655494:WLO655570 WVJ655494:WVK655570 B721030:C721106 IX721030:IY721106 ST721030:SU721106 ACP721030:ACQ721106 AML721030:AMM721106 AWH721030:AWI721106 BGD721030:BGE721106 BPZ721030:BQA721106 BZV721030:BZW721106 CJR721030:CJS721106 CTN721030:CTO721106 DDJ721030:DDK721106 DNF721030:DNG721106 DXB721030:DXC721106 EGX721030:EGY721106 EQT721030:EQU721106 FAP721030:FAQ721106 FKL721030:FKM721106 FUH721030:FUI721106 GED721030:GEE721106 GNZ721030:GOA721106 GXV721030:GXW721106 HHR721030:HHS721106 HRN721030:HRO721106 IBJ721030:IBK721106 ILF721030:ILG721106 IVB721030:IVC721106 JEX721030:JEY721106 JOT721030:JOU721106 JYP721030:JYQ721106 KIL721030:KIM721106 KSH721030:KSI721106 LCD721030:LCE721106 LLZ721030:LMA721106 LVV721030:LVW721106 MFR721030:MFS721106 MPN721030:MPO721106 MZJ721030:MZK721106 NJF721030:NJG721106 NTB721030:NTC721106 OCX721030:OCY721106 OMT721030:OMU721106 OWP721030:OWQ721106 PGL721030:PGM721106 PQH721030:PQI721106 QAD721030:QAE721106 QJZ721030:QKA721106 QTV721030:QTW721106 RDR721030:RDS721106 RNN721030:RNO721106 RXJ721030:RXK721106 SHF721030:SHG721106 SRB721030:SRC721106 TAX721030:TAY721106 TKT721030:TKU721106 TUP721030:TUQ721106 UEL721030:UEM721106 UOH721030:UOI721106 UYD721030:UYE721106 VHZ721030:VIA721106 VRV721030:VRW721106 WBR721030:WBS721106 WLN721030:WLO721106 WVJ721030:WVK721106 B786566:C786642 IX786566:IY786642 ST786566:SU786642 ACP786566:ACQ786642 AML786566:AMM786642 AWH786566:AWI786642 BGD786566:BGE786642 BPZ786566:BQA786642 BZV786566:BZW786642 CJR786566:CJS786642 CTN786566:CTO786642 DDJ786566:DDK786642 DNF786566:DNG786642 DXB786566:DXC786642 EGX786566:EGY786642 EQT786566:EQU786642 FAP786566:FAQ786642 FKL786566:FKM786642 FUH786566:FUI786642 GED786566:GEE786642 GNZ786566:GOA786642 GXV786566:GXW786642 HHR786566:HHS786642 HRN786566:HRO786642 IBJ786566:IBK786642 ILF786566:ILG786642 IVB786566:IVC786642 JEX786566:JEY786642 JOT786566:JOU786642 JYP786566:JYQ786642 KIL786566:KIM786642 KSH786566:KSI786642 LCD786566:LCE786642 LLZ786566:LMA786642 LVV786566:LVW786642 MFR786566:MFS786642 MPN786566:MPO786642 MZJ786566:MZK786642 NJF786566:NJG786642 NTB786566:NTC786642 OCX786566:OCY786642 OMT786566:OMU786642 OWP786566:OWQ786642 PGL786566:PGM786642 PQH786566:PQI786642 QAD786566:QAE786642 QJZ786566:QKA786642 QTV786566:QTW786642 RDR786566:RDS786642 RNN786566:RNO786642 RXJ786566:RXK786642 SHF786566:SHG786642 SRB786566:SRC786642 TAX786566:TAY786642 TKT786566:TKU786642 TUP786566:TUQ786642 UEL786566:UEM786642 UOH786566:UOI786642 UYD786566:UYE786642 VHZ786566:VIA786642 VRV786566:VRW786642 WBR786566:WBS786642 WLN786566:WLO786642 WVJ786566:WVK786642 B852102:C852178 IX852102:IY852178 ST852102:SU852178 ACP852102:ACQ852178 AML852102:AMM852178 AWH852102:AWI852178 BGD852102:BGE852178 BPZ852102:BQA852178 BZV852102:BZW852178 CJR852102:CJS852178 CTN852102:CTO852178 DDJ852102:DDK852178 DNF852102:DNG852178 DXB852102:DXC852178 EGX852102:EGY852178 EQT852102:EQU852178 FAP852102:FAQ852178 FKL852102:FKM852178 FUH852102:FUI852178 GED852102:GEE852178 GNZ852102:GOA852178 GXV852102:GXW852178 HHR852102:HHS852178 HRN852102:HRO852178 IBJ852102:IBK852178 ILF852102:ILG852178 IVB852102:IVC852178 JEX852102:JEY852178 JOT852102:JOU852178 JYP852102:JYQ852178 KIL852102:KIM852178 KSH852102:KSI852178 LCD852102:LCE852178 LLZ852102:LMA852178 LVV852102:LVW852178 MFR852102:MFS852178 MPN852102:MPO852178 MZJ852102:MZK852178 NJF852102:NJG852178 NTB852102:NTC852178 OCX852102:OCY852178 OMT852102:OMU852178 OWP852102:OWQ852178 PGL852102:PGM852178 PQH852102:PQI852178 QAD852102:QAE852178 QJZ852102:QKA852178 QTV852102:QTW852178 RDR852102:RDS852178 RNN852102:RNO852178 RXJ852102:RXK852178 SHF852102:SHG852178 SRB852102:SRC852178 TAX852102:TAY852178 TKT852102:TKU852178 TUP852102:TUQ852178 UEL852102:UEM852178 UOH852102:UOI852178 UYD852102:UYE852178 VHZ852102:VIA852178 VRV852102:VRW852178 WBR852102:WBS852178 WLN852102:WLO852178 WVJ852102:WVK852178 B917638:C917714 IX917638:IY917714 ST917638:SU917714 ACP917638:ACQ917714 AML917638:AMM917714 AWH917638:AWI917714 BGD917638:BGE917714 BPZ917638:BQA917714 BZV917638:BZW917714 CJR917638:CJS917714 CTN917638:CTO917714 DDJ917638:DDK917714 DNF917638:DNG917714 DXB917638:DXC917714 EGX917638:EGY917714 EQT917638:EQU917714 FAP917638:FAQ917714 FKL917638:FKM917714 FUH917638:FUI917714 GED917638:GEE917714 GNZ917638:GOA917714 GXV917638:GXW917714 HHR917638:HHS917714 HRN917638:HRO917714 IBJ917638:IBK917714 ILF917638:ILG917714 IVB917638:IVC917714 JEX917638:JEY917714 JOT917638:JOU917714 JYP917638:JYQ917714 KIL917638:KIM917714 KSH917638:KSI917714 LCD917638:LCE917714 LLZ917638:LMA917714 LVV917638:LVW917714 MFR917638:MFS917714 MPN917638:MPO917714 MZJ917638:MZK917714 NJF917638:NJG917714 NTB917638:NTC917714 OCX917638:OCY917714 OMT917638:OMU917714 OWP917638:OWQ917714 PGL917638:PGM917714 PQH917638:PQI917714 QAD917638:QAE917714 QJZ917638:QKA917714 QTV917638:QTW917714 RDR917638:RDS917714 RNN917638:RNO917714 RXJ917638:RXK917714 SHF917638:SHG917714 SRB917638:SRC917714 TAX917638:TAY917714 TKT917638:TKU917714 TUP917638:TUQ917714 UEL917638:UEM917714 UOH917638:UOI917714 UYD917638:UYE917714 VHZ917638:VIA917714 VRV917638:VRW917714 WBR917638:WBS917714 WLN917638:WLO917714 WVJ917638:WVK917714 B983174:C983250 IX983174:IY983250 ST983174:SU983250 ACP983174:ACQ983250 AML983174:AMM983250 AWH983174:AWI983250 BGD983174:BGE983250 BPZ983174:BQA983250 BZV983174:BZW983250 CJR983174:CJS983250 CTN983174:CTO983250 DDJ983174:DDK983250 DNF983174:DNG983250 DXB983174:DXC983250 EGX983174:EGY983250 EQT983174:EQU983250 FAP983174:FAQ983250 FKL983174:FKM983250 FUH983174:FUI983250 GED983174:GEE983250 GNZ983174:GOA983250 GXV983174:GXW983250 HHR983174:HHS983250 HRN983174:HRO983250 IBJ983174:IBK983250 ILF983174:ILG983250 IVB983174:IVC983250 JEX983174:JEY983250 JOT983174:JOU983250 JYP983174:JYQ983250 KIL983174:KIM983250 KSH983174:KSI983250 LCD983174:LCE983250 LLZ983174:LMA983250 LVV983174:LVW983250 MFR983174:MFS983250 MPN983174:MPO983250 MZJ983174:MZK983250 NJF983174:NJG983250 NTB983174:NTC983250 OCX983174:OCY983250 OMT983174:OMU983250 OWP983174:OWQ983250 PGL983174:PGM983250 PQH983174:PQI983250 QAD983174:QAE983250 QJZ983174:QKA983250 QTV983174:QTW983250 RDR983174:RDS983250 RNN983174:RNO983250 RXJ983174:RXK983250 SHF983174:SHG983250 SRB983174:SRC983250 TAX983174:TAY983250 TKT983174:TKU983250 TUP983174:TUQ983250 UEL983174:UEM983250 UOH983174:UOI983250 UYD983174:UYE983250 VHZ983174:VIA983250 VRV983174:VRW983250 WBR983174:WBS983250 WLN983174:WLO983250 WVJ983174:WVK983250 C1:C132 IY1:IY132 SU1:SU132 ACQ1:ACQ132 AMM1:AMM132 AWI1:AWI132 BGE1:BGE132 BQA1:BQA132 BZW1:BZW132 CJS1:CJS132 CTO1:CTO132 DDK1:DDK132 DNG1:DNG132 DXC1:DXC132 EGY1:EGY132 EQU1:EQU132 FAQ1:FAQ132 FKM1:FKM132 FUI1:FUI132 GEE1:GEE132 GOA1:GOA132 GXW1:GXW132 HHS1:HHS132 HRO1:HRO132 IBK1:IBK132 ILG1:ILG132 IVC1:IVC132 JEY1:JEY132 JOU1:JOU132 JYQ1:JYQ132 KIM1:KIM132 KSI1:KSI132 LCE1:LCE132 LMA1:LMA132 LVW1:LVW132 MFS1:MFS132 MPO1:MPO132 MZK1:MZK132 NJG1:NJG132 NTC1:NTC132 OCY1:OCY132 OMU1:OMU132 OWQ1:OWQ132 PGM1:PGM132 PQI1:PQI132 QAE1:QAE132 QKA1:QKA132 QTW1:QTW132 RDS1:RDS132 RNO1:RNO132 RXK1:RXK132 SHG1:SHG132 SRC1:SRC132 TAY1:TAY132 TKU1:TKU132 TUQ1:TUQ132 UEM1:UEM132 UOI1:UOI132 UYE1:UYE132 VIA1:VIA132 VRW1:VRW132 WBS1:WBS132 WLO1:WLO132 WVK1:WVK132 C65537:C65668 IY65537:IY65668 SU65537:SU65668 ACQ65537:ACQ65668 AMM65537:AMM65668 AWI65537:AWI65668 BGE65537:BGE65668 BQA65537:BQA65668 BZW65537:BZW65668 CJS65537:CJS65668 CTO65537:CTO65668 DDK65537:DDK65668 DNG65537:DNG65668 DXC65537:DXC65668 EGY65537:EGY65668 EQU65537:EQU65668 FAQ65537:FAQ65668 FKM65537:FKM65668 FUI65537:FUI65668 GEE65537:GEE65668 GOA65537:GOA65668 GXW65537:GXW65668 HHS65537:HHS65668 HRO65537:HRO65668 IBK65537:IBK65668 ILG65537:ILG65668 IVC65537:IVC65668 JEY65537:JEY65668 JOU65537:JOU65668 JYQ65537:JYQ65668 KIM65537:KIM65668 KSI65537:KSI65668 LCE65537:LCE65668 LMA65537:LMA65668 LVW65537:LVW65668 MFS65537:MFS65668 MPO65537:MPO65668 MZK65537:MZK65668 NJG65537:NJG65668 NTC65537:NTC65668 OCY65537:OCY65668 OMU65537:OMU65668 OWQ65537:OWQ65668 PGM65537:PGM65668 PQI65537:PQI65668 QAE65537:QAE65668 QKA65537:QKA65668 QTW65537:QTW65668 RDS65537:RDS65668 RNO65537:RNO65668 RXK65537:RXK65668 SHG65537:SHG65668 SRC65537:SRC65668 TAY65537:TAY65668 TKU65537:TKU65668 TUQ65537:TUQ65668 UEM65537:UEM65668 UOI65537:UOI65668 UYE65537:UYE65668 VIA65537:VIA65668 VRW65537:VRW65668 WBS65537:WBS65668 WLO65537:WLO65668 WVK65537:WVK65668 C131073:C131204 IY131073:IY131204 SU131073:SU131204 ACQ131073:ACQ131204 AMM131073:AMM131204 AWI131073:AWI131204 BGE131073:BGE131204 BQA131073:BQA131204 BZW131073:BZW131204 CJS131073:CJS131204 CTO131073:CTO131204 DDK131073:DDK131204 DNG131073:DNG131204 DXC131073:DXC131204 EGY131073:EGY131204 EQU131073:EQU131204 FAQ131073:FAQ131204 FKM131073:FKM131204 FUI131073:FUI131204 GEE131073:GEE131204 GOA131073:GOA131204 GXW131073:GXW131204 HHS131073:HHS131204 HRO131073:HRO131204 IBK131073:IBK131204 ILG131073:ILG131204 IVC131073:IVC131204 JEY131073:JEY131204 JOU131073:JOU131204 JYQ131073:JYQ131204 KIM131073:KIM131204 KSI131073:KSI131204 LCE131073:LCE131204 LMA131073:LMA131204 LVW131073:LVW131204 MFS131073:MFS131204 MPO131073:MPO131204 MZK131073:MZK131204 NJG131073:NJG131204 NTC131073:NTC131204 OCY131073:OCY131204 OMU131073:OMU131204 OWQ131073:OWQ131204 PGM131073:PGM131204 PQI131073:PQI131204 QAE131073:QAE131204 QKA131073:QKA131204 QTW131073:QTW131204 RDS131073:RDS131204 RNO131073:RNO131204 RXK131073:RXK131204 SHG131073:SHG131204 SRC131073:SRC131204 TAY131073:TAY131204 TKU131073:TKU131204 TUQ131073:TUQ131204 UEM131073:UEM131204 UOI131073:UOI131204 UYE131073:UYE131204 VIA131073:VIA131204 VRW131073:VRW131204 WBS131073:WBS131204 WLO131073:WLO131204 WVK131073:WVK131204 C196609:C196740 IY196609:IY196740 SU196609:SU196740 ACQ196609:ACQ196740 AMM196609:AMM196740 AWI196609:AWI196740 BGE196609:BGE196740 BQA196609:BQA196740 BZW196609:BZW196740 CJS196609:CJS196740 CTO196609:CTO196740 DDK196609:DDK196740 DNG196609:DNG196740 DXC196609:DXC196740 EGY196609:EGY196740 EQU196609:EQU196740 FAQ196609:FAQ196740 FKM196609:FKM196740 FUI196609:FUI196740 GEE196609:GEE196740 GOA196609:GOA196740 GXW196609:GXW196740 HHS196609:HHS196740 HRO196609:HRO196740 IBK196609:IBK196740 ILG196609:ILG196740 IVC196609:IVC196740 JEY196609:JEY196740 JOU196609:JOU196740 JYQ196609:JYQ196740 KIM196609:KIM196740 KSI196609:KSI196740 LCE196609:LCE196740 LMA196609:LMA196740 LVW196609:LVW196740 MFS196609:MFS196740 MPO196609:MPO196740 MZK196609:MZK196740 NJG196609:NJG196740 NTC196609:NTC196740 OCY196609:OCY196740 OMU196609:OMU196740 OWQ196609:OWQ196740 PGM196609:PGM196740 PQI196609:PQI196740 QAE196609:QAE196740 QKA196609:QKA196740 QTW196609:QTW196740 RDS196609:RDS196740 RNO196609:RNO196740 RXK196609:RXK196740 SHG196609:SHG196740 SRC196609:SRC196740 TAY196609:TAY196740 TKU196609:TKU196740 TUQ196609:TUQ196740 UEM196609:UEM196740 UOI196609:UOI196740 UYE196609:UYE196740 VIA196609:VIA196740 VRW196609:VRW196740 WBS196609:WBS196740 WLO196609:WLO196740 WVK196609:WVK196740 C262145:C262276 IY262145:IY262276 SU262145:SU262276 ACQ262145:ACQ262276 AMM262145:AMM262276 AWI262145:AWI262276 BGE262145:BGE262276 BQA262145:BQA262276 BZW262145:BZW262276 CJS262145:CJS262276 CTO262145:CTO262276 DDK262145:DDK262276 DNG262145:DNG262276 DXC262145:DXC262276 EGY262145:EGY262276 EQU262145:EQU262276 FAQ262145:FAQ262276 FKM262145:FKM262276 FUI262145:FUI262276 GEE262145:GEE262276 GOA262145:GOA262276 GXW262145:GXW262276 HHS262145:HHS262276 HRO262145:HRO262276 IBK262145:IBK262276 ILG262145:ILG262276 IVC262145:IVC262276 JEY262145:JEY262276 JOU262145:JOU262276 JYQ262145:JYQ262276 KIM262145:KIM262276 KSI262145:KSI262276 LCE262145:LCE262276 LMA262145:LMA262276 LVW262145:LVW262276 MFS262145:MFS262276 MPO262145:MPO262276 MZK262145:MZK262276 NJG262145:NJG262276 NTC262145:NTC262276 OCY262145:OCY262276 OMU262145:OMU262276 OWQ262145:OWQ262276 PGM262145:PGM262276 PQI262145:PQI262276 QAE262145:QAE262276 QKA262145:QKA262276 QTW262145:QTW262276 RDS262145:RDS262276 RNO262145:RNO262276 RXK262145:RXK262276 SHG262145:SHG262276 SRC262145:SRC262276 TAY262145:TAY262276 TKU262145:TKU262276 TUQ262145:TUQ262276 UEM262145:UEM262276 UOI262145:UOI262276 UYE262145:UYE262276 VIA262145:VIA262276 VRW262145:VRW262276 WBS262145:WBS262276 WLO262145:WLO262276 WVK262145:WVK262276 C327681:C327812 IY327681:IY327812 SU327681:SU327812 ACQ327681:ACQ327812 AMM327681:AMM327812 AWI327681:AWI327812 BGE327681:BGE327812 BQA327681:BQA327812 BZW327681:BZW327812 CJS327681:CJS327812 CTO327681:CTO327812 DDK327681:DDK327812 DNG327681:DNG327812 DXC327681:DXC327812 EGY327681:EGY327812 EQU327681:EQU327812 FAQ327681:FAQ327812 FKM327681:FKM327812 FUI327681:FUI327812 GEE327681:GEE327812 GOA327681:GOA327812 GXW327681:GXW327812 HHS327681:HHS327812 HRO327681:HRO327812 IBK327681:IBK327812 ILG327681:ILG327812 IVC327681:IVC327812 JEY327681:JEY327812 JOU327681:JOU327812 JYQ327681:JYQ327812 KIM327681:KIM327812 KSI327681:KSI327812 LCE327681:LCE327812 LMA327681:LMA327812 LVW327681:LVW327812 MFS327681:MFS327812 MPO327681:MPO327812 MZK327681:MZK327812 NJG327681:NJG327812 NTC327681:NTC327812 OCY327681:OCY327812 OMU327681:OMU327812 OWQ327681:OWQ327812 PGM327681:PGM327812 PQI327681:PQI327812 QAE327681:QAE327812 QKA327681:QKA327812 QTW327681:QTW327812 RDS327681:RDS327812 RNO327681:RNO327812 RXK327681:RXK327812 SHG327681:SHG327812 SRC327681:SRC327812 TAY327681:TAY327812 TKU327681:TKU327812 TUQ327681:TUQ327812 UEM327681:UEM327812 UOI327681:UOI327812 UYE327681:UYE327812 VIA327681:VIA327812 VRW327681:VRW327812 WBS327681:WBS327812 WLO327681:WLO327812 WVK327681:WVK327812 C393217:C393348 IY393217:IY393348 SU393217:SU393348 ACQ393217:ACQ393348 AMM393217:AMM393348 AWI393217:AWI393348 BGE393217:BGE393348 BQA393217:BQA393348 BZW393217:BZW393348 CJS393217:CJS393348 CTO393217:CTO393348 DDK393217:DDK393348 DNG393217:DNG393348 DXC393217:DXC393348 EGY393217:EGY393348 EQU393217:EQU393348 FAQ393217:FAQ393348 FKM393217:FKM393348 FUI393217:FUI393348 GEE393217:GEE393348 GOA393217:GOA393348 GXW393217:GXW393348 HHS393217:HHS393348 HRO393217:HRO393348 IBK393217:IBK393348 ILG393217:ILG393348 IVC393217:IVC393348 JEY393217:JEY393348 JOU393217:JOU393348 JYQ393217:JYQ393348 KIM393217:KIM393348 KSI393217:KSI393348 LCE393217:LCE393348 LMA393217:LMA393348 LVW393217:LVW393348 MFS393217:MFS393348 MPO393217:MPO393348 MZK393217:MZK393348 NJG393217:NJG393348 NTC393217:NTC393348 OCY393217:OCY393348 OMU393217:OMU393348 OWQ393217:OWQ393348 PGM393217:PGM393348 PQI393217:PQI393348 QAE393217:QAE393348 QKA393217:QKA393348 QTW393217:QTW393348 RDS393217:RDS393348 RNO393217:RNO393348 RXK393217:RXK393348 SHG393217:SHG393348 SRC393217:SRC393348 TAY393217:TAY393348 TKU393217:TKU393348 TUQ393217:TUQ393348 UEM393217:UEM393348 UOI393217:UOI393348 UYE393217:UYE393348 VIA393217:VIA393348 VRW393217:VRW393348 WBS393217:WBS393348 WLO393217:WLO393348 WVK393217:WVK393348 C458753:C458884 IY458753:IY458884 SU458753:SU458884 ACQ458753:ACQ458884 AMM458753:AMM458884 AWI458753:AWI458884 BGE458753:BGE458884 BQA458753:BQA458884 BZW458753:BZW458884 CJS458753:CJS458884 CTO458753:CTO458884 DDK458753:DDK458884 DNG458753:DNG458884 DXC458753:DXC458884 EGY458753:EGY458884 EQU458753:EQU458884 FAQ458753:FAQ458884 FKM458753:FKM458884 FUI458753:FUI458884 GEE458753:GEE458884 GOA458753:GOA458884 GXW458753:GXW458884 HHS458753:HHS458884 HRO458753:HRO458884 IBK458753:IBK458884 ILG458753:ILG458884 IVC458753:IVC458884 JEY458753:JEY458884 JOU458753:JOU458884 JYQ458753:JYQ458884 KIM458753:KIM458884 KSI458753:KSI458884 LCE458753:LCE458884 LMA458753:LMA458884 LVW458753:LVW458884 MFS458753:MFS458884 MPO458753:MPO458884 MZK458753:MZK458884 NJG458753:NJG458884 NTC458753:NTC458884 OCY458753:OCY458884 OMU458753:OMU458884 OWQ458753:OWQ458884 PGM458753:PGM458884 PQI458753:PQI458884 QAE458753:QAE458884 QKA458753:QKA458884 QTW458753:QTW458884 RDS458753:RDS458884 RNO458753:RNO458884 RXK458753:RXK458884 SHG458753:SHG458884 SRC458753:SRC458884 TAY458753:TAY458884 TKU458753:TKU458884 TUQ458753:TUQ458884 UEM458753:UEM458884 UOI458753:UOI458884 UYE458753:UYE458884 VIA458753:VIA458884 VRW458753:VRW458884 WBS458753:WBS458884 WLO458753:WLO458884 WVK458753:WVK458884 C524289:C524420 IY524289:IY524420 SU524289:SU524420 ACQ524289:ACQ524420 AMM524289:AMM524420 AWI524289:AWI524420 BGE524289:BGE524420 BQA524289:BQA524420 BZW524289:BZW524420 CJS524289:CJS524420 CTO524289:CTO524420 DDK524289:DDK524420 DNG524289:DNG524420 DXC524289:DXC524420 EGY524289:EGY524420 EQU524289:EQU524420 FAQ524289:FAQ524420 FKM524289:FKM524420 FUI524289:FUI524420 GEE524289:GEE524420 GOA524289:GOA524420 GXW524289:GXW524420 HHS524289:HHS524420 HRO524289:HRO524420 IBK524289:IBK524420 ILG524289:ILG524420 IVC524289:IVC524420 JEY524289:JEY524420 JOU524289:JOU524420 JYQ524289:JYQ524420 KIM524289:KIM524420 KSI524289:KSI524420 LCE524289:LCE524420 LMA524289:LMA524420 LVW524289:LVW524420 MFS524289:MFS524420 MPO524289:MPO524420 MZK524289:MZK524420 NJG524289:NJG524420 NTC524289:NTC524420 OCY524289:OCY524420 OMU524289:OMU524420 OWQ524289:OWQ524420 PGM524289:PGM524420 PQI524289:PQI524420 QAE524289:QAE524420 QKA524289:QKA524420 QTW524289:QTW524420 RDS524289:RDS524420 RNO524289:RNO524420 RXK524289:RXK524420 SHG524289:SHG524420 SRC524289:SRC524420 TAY524289:TAY524420 TKU524289:TKU524420 TUQ524289:TUQ524420 UEM524289:UEM524420 UOI524289:UOI524420 UYE524289:UYE524420 VIA524289:VIA524420 VRW524289:VRW524420 WBS524289:WBS524420 WLO524289:WLO524420 WVK524289:WVK524420 C589825:C589956 IY589825:IY589956 SU589825:SU589956 ACQ589825:ACQ589956 AMM589825:AMM589956 AWI589825:AWI589956 BGE589825:BGE589956 BQA589825:BQA589956 BZW589825:BZW589956 CJS589825:CJS589956 CTO589825:CTO589956 DDK589825:DDK589956 DNG589825:DNG589956 DXC589825:DXC589956 EGY589825:EGY589956 EQU589825:EQU589956 FAQ589825:FAQ589956 FKM589825:FKM589956 FUI589825:FUI589956 GEE589825:GEE589956 GOA589825:GOA589956 GXW589825:GXW589956 HHS589825:HHS589956 HRO589825:HRO589956 IBK589825:IBK589956 ILG589825:ILG589956 IVC589825:IVC589956 JEY589825:JEY589956 JOU589825:JOU589956 JYQ589825:JYQ589956 KIM589825:KIM589956 KSI589825:KSI589956 LCE589825:LCE589956 LMA589825:LMA589956 LVW589825:LVW589956 MFS589825:MFS589956 MPO589825:MPO589956 MZK589825:MZK589956 NJG589825:NJG589956 NTC589825:NTC589956 OCY589825:OCY589956 OMU589825:OMU589956 OWQ589825:OWQ589956 PGM589825:PGM589956 PQI589825:PQI589956 QAE589825:QAE589956 QKA589825:QKA589956 QTW589825:QTW589956 RDS589825:RDS589956 RNO589825:RNO589956 RXK589825:RXK589956 SHG589825:SHG589956 SRC589825:SRC589956 TAY589825:TAY589956 TKU589825:TKU589956 TUQ589825:TUQ589956 UEM589825:UEM589956 UOI589825:UOI589956 UYE589825:UYE589956 VIA589825:VIA589956 VRW589825:VRW589956 WBS589825:WBS589956 WLO589825:WLO589956 WVK589825:WVK589956 C655361:C655492 IY655361:IY655492 SU655361:SU655492 ACQ655361:ACQ655492 AMM655361:AMM655492 AWI655361:AWI655492 BGE655361:BGE655492 BQA655361:BQA655492 BZW655361:BZW655492 CJS655361:CJS655492 CTO655361:CTO655492 DDK655361:DDK655492 DNG655361:DNG655492 DXC655361:DXC655492 EGY655361:EGY655492 EQU655361:EQU655492 FAQ655361:FAQ655492 FKM655361:FKM655492 FUI655361:FUI655492 GEE655361:GEE655492 GOA655361:GOA655492 GXW655361:GXW655492 HHS655361:HHS655492 HRO655361:HRO655492 IBK655361:IBK655492 ILG655361:ILG655492 IVC655361:IVC655492 JEY655361:JEY655492 JOU655361:JOU655492 JYQ655361:JYQ655492 KIM655361:KIM655492 KSI655361:KSI655492 LCE655361:LCE655492 LMA655361:LMA655492 LVW655361:LVW655492 MFS655361:MFS655492 MPO655361:MPO655492 MZK655361:MZK655492 NJG655361:NJG655492 NTC655361:NTC655492 OCY655361:OCY655492 OMU655361:OMU655492 OWQ655361:OWQ655492 PGM655361:PGM655492 PQI655361:PQI655492 QAE655361:QAE655492 QKA655361:QKA655492 QTW655361:QTW655492 RDS655361:RDS655492 RNO655361:RNO655492 RXK655361:RXK655492 SHG655361:SHG655492 SRC655361:SRC655492 TAY655361:TAY655492 TKU655361:TKU655492 TUQ655361:TUQ655492 UEM655361:UEM655492 UOI655361:UOI655492 UYE655361:UYE655492 VIA655361:VIA655492 VRW655361:VRW655492 WBS655361:WBS655492 WLO655361:WLO655492 WVK655361:WVK655492 C720897:C721028 IY720897:IY721028 SU720897:SU721028 ACQ720897:ACQ721028 AMM720897:AMM721028 AWI720897:AWI721028 BGE720897:BGE721028 BQA720897:BQA721028 BZW720897:BZW721028 CJS720897:CJS721028 CTO720897:CTO721028 DDK720897:DDK721028 DNG720897:DNG721028 DXC720897:DXC721028 EGY720897:EGY721028 EQU720897:EQU721028 FAQ720897:FAQ721028 FKM720897:FKM721028 FUI720897:FUI721028 GEE720897:GEE721028 GOA720897:GOA721028 GXW720897:GXW721028 HHS720897:HHS721028 HRO720897:HRO721028 IBK720897:IBK721028 ILG720897:ILG721028 IVC720897:IVC721028 JEY720897:JEY721028 JOU720897:JOU721028 JYQ720897:JYQ721028 KIM720897:KIM721028 KSI720897:KSI721028 LCE720897:LCE721028 LMA720897:LMA721028 LVW720897:LVW721028 MFS720897:MFS721028 MPO720897:MPO721028 MZK720897:MZK721028 NJG720897:NJG721028 NTC720897:NTC721028 OCY720897:OCY721028 OMU720897:OMU721028 OWQ720897:OWQ721028 PGM720897:PGM721028 PQI720897:PQI721028 QAE720897:QAE721028 QKA720897:QKA721028 QTW720897:QTW721028 RDS720897:RDS721028 RNO720897:RNO721028 RXK720897:RXK721028 SHG720897:SHG721028 SRC720897:SRC721028 TAY720897:TAY721028 TKU720897:TKU721028 TUQ720897:TUQ721028 UEM720897:UEM721028 UOI720897:UOI721028 UYE720897:UYE721028 VIA720897:VIA721028 VRW720897:VRW721028 WBS720897:WBS721028 WLO720897:WLO721028 WVK720897:WVK721028 C786433:C786564 IY786433:IY786564 SU786433:SU786564 ACQ786433:ACQ786564 AMM786433:AMM786564 AWI786433:AWI786564 BGE786433:BGE786564 BQA786433:BQA786564 BZW786433:BZW786564 CJS786433:CJS786564 CTO786433:CTO786564 DDK786433:DDK786564 DNG786433:DNG786564 DXC786433:DXC786564 EGY786433:EGY786564 EQU786433:EQU786564 FAQ786433:FAQ786564 FKM786433:FKM786564 FUI786433:FUI786564 GEE786433:GEE786564 GOA786433:GOA786564 GXW786433:GXW786564 HHS786433:HHS786564 HRO786433:HRO786564 IBK786433:IBK786564 ILG786433:ILG786564 IVC786433:IVC786564 JEY786433:JEY786564 JOU786433:JOU786564 JYQ786433:JYQ786564 KIM786433:KIM786564 KSI786433:KSI786564 LCE786433:LCE786564 LMA786433:LMA786564 LVW786433:LVW786564 MFS786433:MFS786564 MPO786433:MPO786564 MZK786433:MZK786564 NJG786433:NJG786564 NTC786433:NTC786564 OCY786433:OCY786564 OMU786433:OMU786564 OWQ786433:OWQ786564 PGM786433:PGM786564 PQI786433:PQI786564 QAE786433:QAE786564 QKA786433:QKA786564 QTW786433:QTW786564 RDS786433:RDS786564 RNO786433:RNO786564 RXK786433:RXK786564 SHG786433:SHG786564 SRC786433:SRC786564 TAY786433:TAY786564 TKU786433:TKU786564 TUQ786433:TUQ786564 UEM786433:UEM786564 UOI786433:UOI786564 UYE786433:UYE786564 VIA786433:VIA786564 VRW786433:VRW786564 WBS786433:WBS786564 WLO786433:WLO786564 WVK786433:WVK786564 C851969:C852100 IY851969:IY852100 SU851969:SU852100 ACQ851969:ACQ852100 AMM851969:AMM852100 AWI851969:AWI852100 BGE851969:BGE852100 BQA851969:BQA852100 BZW851969:BZW852100 CJS851969:CJS852100 CTO851969:CTO852100 DDK851969:DDK852100 DNG851969:DNG852100 DXC851969:DXC852100 EGY851969:EGY852100 EQU851969:EQU852100 FAQ851969:FAQ852100 FKM851969:FKM852100 FUI851969:FUI852100 GEE851969:GEE852100 GOA851969:GOA852100 GXW851969:GXW852100 HHS851969:HHS852100 HRO851969:HRO852100 IBK851969:IBK852100 ILG851969:ILG852100 IVC851969:IVC852100 JEY851969:JEY852100 JOU851969:JOU852100 JYQ851969:JYQ852100 KIM851969:KIM852100 KSI851969:KSI852100 LCE851969:LCE852100 LMA851969:LMA852100 LVW851969:LVW852100 MFS851969:MFS852100 MPO851969:MPO852100 MZK851969:MZK852100 NJG851969:NJG852100 NTC851969:NTC852100 OCY851969:OCY852100 OMU851969:OMU852100 OWQ851969:OWQ852100 PGM851969:PGM852100 PQI851969:PQI852100 QAE851969:QAE852100 QKA851969:QKA852100 QTW851969:QTW852100 RDS851969:RDS852100 RNO851969:RNO852100 RXK851969:RXK852100 SHG851969:SHG852100 SRC851969:SRC852100 TAY851969:TAY852100 TKU851969:TKU852100 TUQ851969:TUQ852100 UEM851969:UEM852100 UOI851969:UOI852100 UYE851969:UYE852100 VIA851969:VIA852100 VRW851969:VRW852100 WBS851969:WBS852100 WLO851969:WLO852100 WVK851969:WVK852100 C917505:C917636 IY917505:IY917636 SU917505:SU917636 ACQ917505:ACQ917636 AMM917505:AMM917636 AWI917505:AWI917636 BGE917505:BGE917636 BQA917505:BQA917636 BZW917505:BZW917636 CJS917505:CJS917636 CTO917505:CTO917636 DDK917505:DDK917636 DNG917505:DNG917636 DXC917505:DXC917636 EGY917505:EGY917636 EQU917505:EQU917636 FAQ917505:FAQ917636 FKM917505:FKM917636 FUI917505:FUI917636 GEE917505:GEE917636 GOA917505:GOA917636 GXW917505:GXW917636 HHS917505:HHS917636 HRO917505:HRO917636 IBK917505:IBK917636 ILG917505:ILG917636 IVC917505:IVC917636 JEY917505:JEY917636 JOU917505:JOU917636 JYQ917505:JYQ917636 KIM917505:KIM917636 KSI917505:KSI917636 LCE917505:LCE917636 LMA917505:LMA917636 LVW917505:LVW917636 MFS917505:MFS917636 MPO917505:MPO917636 MZK917505:MZK917636 NJG917505:NJG917636 NTC917505:NTC917636 OCY917505:OCY917636 OMU917505:OMU917636 OWQ917505:OWQ917636 PGM917505:PGM917636 PQI917505:PQI917636 QAE917505:QAE917636 QKA917505:QKA917636 QTW917505:QTW917636 RDS917505:RDS917636 RNO917505:RNO917636 RXK917505:RXK917636 SHG917505:SHG917636 SRC917505:SRC917636 TAY917505:TAY917636 TKU917505:TKU917636 TUQ917505:TUQ917636 UEM917505:UEM917636 UOI917505:UOI917636 UYE917505:UYE917636 VIA917505:VIA917636 VRW917505:VRW917636 WBS917505:WBS917636 WLO917505:WLO917636 WVK917505:WVK917636 C983041:C983172 IY983041:IY983172 SU983041:SU983172 ACQ983041:ACQ983172 AMM983041:AMM983172 AWI983041:AWI983172 BGE983041:BGE983172 BQA983041:BQA983172 BZW983041:BZW983172 CJS983041:CJS983172 CTO983041:CTO983172 DDK983041:DDK983172 DNG983041:DNG983172 DXC983041:DXC983172 EGY983041:EGY983172 EQU983041:EQU983172 FAQ983041:FAQ983172 FKM983041:FKM983172 FUI983041:FUI983172 GEE983041:GEE983172 GOA983041:GOA983172 GXW983041:GXW983172 HHS983041:HHS983172 HRO983041:HRO983172 IBK983041:IBK983172 ILG983041:ILG983172 IVC983041:IVC983172 JEY983041:JEY983172 JOU983041:JOU983172 JYQ983041:JYQ983172 KIM983041:KIM983172 KSI983041:KSI983172 LCE983041:LCE983172 LMA983041:LMA983172 LVW983041:LVW983172 MFS983041:MFS983172 MPO983041:MPO983172 MZK983041:MZK983172 NJG983041:NJG983172 NTC983041:NTC983172 OCY983041:OCY983172 OMU983041:OMU983172 OWQ983041:OWQ983172 PGM983041:PGM983172 PQI983041:PQI983172 QAE983041:QAE983172 QKA983041:QKA983172 QTW983041:QTW983172 RDS983041:RDS983172 RNO983041:RNO983172 RXK983041:RXK983172 SHG983041:SHG983172 SRC983041:SRC983172 TAY983041:TAY983172 TKU983041:TKU983172 TUQ983041:TUQ983172 UEM983041:UEM983172 UOI983041:UOI983172 UYE983041:UYE983172 VIA983041:VIA983172 VRW983041:VRW983172 WBS983041:WBS983172 WLO983041:WLO983172 WVK983041:WVK983172 D1:IV210 IZ1:SR210 SV1:ACN210 ACR1:AMJ210 AMN1:AWF210 AWJ1:BGB210 BGF1:BPX210 BQB1:BZT210 BZX1:CJP210 CJT1:CTL210 CTP1:DDH210 DDL1:DND210 DNH1:DWZ210 DXD1:EGV210 EGZ1:EQR210 EQV1:FAN210 FAR1:FKJ210 FKN1:FUF210 FUJ1:GEB210 GEF1:GNX210 GOB1:GXT210 GXX1:HHP210 HHT1:HRL210 HRP1:IBH210 IBL1:ILD210 ILH1:IUZ210 IVD1:JEV210 JEZ1:JOR210 JOV1:JYN210 JYR1:KIJ210 KIN1:KSF210 KSJ1:LCB210 LCF1:LLX210 LMB1:LVT210 LVX1:MFP210 MFT1:MPL210 MPP1:MZH210 MZL1:NJD210 NJH1:NSZ210 NTD1:OCV210 OCZ1:OMR210 OMV1:OWN210 OWR1:PGJ210 PGN1:PQF210 PQJ1:QAB210 QAF1:QJX210 QKB1:QTT210 QTX1:RDP210 RDT1:RNL210 RNP1:RXH210 RXL1:SHD210 SHH1:SQZ210 SRD1:TAV210 TAZ1:TKR210 TKV1:TUN210 TUR1:UEJ210 UEN1:UOF210 UOJ1:UYB210 UYF1:VHX210 VIB1:VRT210 VRX1:WBP210 WBT1:WLL210 WLP1:WVH210 WVL1:XFD210 D65537:IV65746 IZ65537:SR65746 SV65537:ACN65746 ACR65537:AMJ65746 AMN65537:AWF65746 AWJ65537:BGB65746 BGF65537:BPX65746 BQB65537:BZT65746 BZX65537:CJP65746 CJT65537:CTL65746 CTP65537:DDH65746 DDL65537:DND65746 DNH65537:DWZ65746 DXD65537:EGV65746 EGZ65537:EQR65746 EQV65537:FAN65746 FAR65537:FKJ65746 FKN65537:FUF65746 FUJ65537:GEB65746 GEF65537:GNX65746 GOB65537:GXT65746 GXX65537:HHP65746 HHT65537:HRL65746 HRP65537:IBH65746 IBL65537:ILD65746 ILH65537:IUZ65746 IVD65537:JEV65746 JEZ65537:JOR65746 JOV65537:JYN65746 JYR65537:KIJ65746 KIN65537:KSF65746 KSJ65537:LCB65746 LCF65537:LLX65746 LMB65537:LVT65746 LVX65537:MFP65746 MFT65537:MPL65746 MPP65537:MZH65746 MZL65537:NJD65746 NJH65537:NSZ65746 NTD65537:OCV65746 OCZ65537:OMR65746 OMV65537:OWN65746 OWR65537:PGJ65746 PGN65537:PQF65746 PQJ65537:QAB65746 QAF65537:QJX65746 QKB65537:QTT65746 QTX65537:RDP65746 RDT65537:RNL65746 RNP65537:RXH65746 RXL65537:SHD65746 SHH65537:SQZ65746 SRD65537:TAV65746 TAZ65537:TKR65746 TKV65537:TUN65746 TUR65537:UEJ65746 UEN65537:UOF65746 UOJ65537:UYB65746 UYF65537:VHX65746 VIB65537:VRT65746 VRX65537:WBP65746 WBT65537:WLL65746 WLP65537:WVH65746 WVL65537:XFD65746 D131073:IV131282 IZ131073:SR131282 SV131073:ACN131282 ACR131073:AMJ131282 AMN131073:AWF131282 AWJ131073:BGB131282 BGF131073:BPX131282 BQB131073:BZT131282 BZX131073:CJP131282 CJT131073:CTL131282 CTP131073:DDH131282 DDL131073:DND131282 DNH131073:DWZ131282 DXD131073:EGV131282 EGZ131073:EQR131282 EQV131073:FAN131282 FAR131073:FKJ131282 FKN131073:FUF131282 FUJ131073:GEB131282 GEF131073:GNX131282 GOB131073:GXT131282 GXX131073:HHP131282 HHT131073:HRL131282 HRP131073:IBH131282 IBL131073:ILD131282 ILH131073:IUZ131282 IVD131073:JEV131282 JEZ131073:JOR131282 JOV131073:JYN131282 JYR131073:KIJ131282 KIN131073:KSF131282 KSJ131073:LCB131282 LCF131073:LLX131282 LMB131073:LVT131282 LVX131073:MFP131282 MFT131073:MPL131282 MPP131073:MZH131282 MZL131073:NJD131282 NJH131073:NSZ131282 NTD131073:OCV131282 OCZ131073:OMR131282 OMV131073:OWN131282 OWR131073:PGJ131282 PGN131073:PQF131282 PQJ131073:QAB131282 QAF131073:QJX131282 QKB131073:QTT131282 QTX131073:RDP131282 RDT131073:RNL131282 RNP131073:RXH131282 RXL131073:SHD131282 SHH131073:SQZ131282 SRD131073:TAV131282 TAZ131073:TKR131282 TKV131073:TUN131282 TUR131073:UEJ131282 UEN131073:UOF131282 UOJ131073:UYB131282 UYF131073:VHX131282 VIB131073:VRT131282 VRX131073:WBP131282 WBT131073:WLL131282 WLP131073:WVH131282 WVL131073:XFD131282 D196609:IV196818 IZ196609:SR196818 SV196609:ACN196818 ACR196609:AMJ196818 AMN196609:AWF196818 AWJ196609:BGB196818 BGF196609:BPX196818 BQB196609:BZT196818 BZX196609:CJP196818 CJT196609:CTL196818 CTP196609:DDH196818 DDL196609:DND196818 DNH196609:DWZ196818 DXD196609:EGV196818 EGZ196609:EQR196818 EQV196609:FAN196818 FAR196609:FKJ196818 FKN196609:FUF196818 FUJ196609:GEB196818 GEF196609:GNX196818 GOB196609:GXT196818 GXX196609:HHP196818 HHT196609:HRL196818 HRP196609:IBH196818 IBL196609:ILD196818 ILH196609:IUZ196818 IVD196609:JEV196818 JEZ196609:JOR196818 JOV196609:JYN196818 JYR196609:KIJ196818 KIN196609:KSF196818 KSJ196609:LCB196818 LCF196609:LLX196818 LMB196609:LVT196818 LVX196609:MFP196818 MFT196609:MPL196818 MPP196609:MZH196818 MZL196609:NJD196818 NJH196609:NSZ196818 NTD196609:OCV196818 OCZ196609:OMR196818 OMV196609:OWN196818 OWR196609:PGJ196818 PGN196609:PQF196818 PQJ196609:QAB196818 QAF196609:QJX196818 QKB196609:QTT196818 QTX196609:RDP196818 RDT196609:RNL196818 RNP196609:RXH196818 RXL196609:SHD196818 SHH196609:SQZ196818 SRD196609:TAV196818 TAZ196609:TKR196818 TKV196609:TUN196818 TUR196609:UEJ196818 UEN196609:UOF196818 UOJ196609:UYB196818 UYF196609:VHX196818 VIB196609:VRT196818 VRX196609:WBP196818 WBT196609:WLL196818 WLP196609:WVH196818 WVL196609:XFD196818 D262145:IV262354 IZ262145:SR262354 SV262145:ACN262354 ACR262145:AMJ262354 AMN262145:AWF262354 AWJ262145:BGB262354 BGF262145:BPX262354 BQB262145:BZT262354 BZX262145:CJP262354 CJT262145:CTL262354 CTP262145:DDH262354 DDL262145:DND262354 DNH262145:DWZ262354 DXD262145:EGV262354 EGZ262145:EQR262354 EQV262145:FAN262354 FAR262145:FKJ262354 FKN262145:FUF262354 FUJ262145:GEB262354 GEF262145:GNX262354 GOB262145:GXT262354 GXX262145:HHP262354 HHT262145:HRL262354 HRP262145:IBH262354 IBL262145:ILD262354 ILH262145:IUZ262354 IVD262145:JEV262354 JEZ262145:JOR262354 JOV262145:JYN262354 JYR262145:KIJ262354 KIN262145:KSF262354 KSJ262145:LCB262354 LCF262145:LLX262354 LMB262145:LVT262354 LVX262145:MFP262354 MFT262145:MPL262354 MPP262145:MZH262354 MZL262145:NJD262354 NJH262145:NSZ262354 NTD262145:OCV262354 OCZ262145:OMR262354 OMV262145:OWN262354 OWR262145:PGJ262354 PGN262145:PQF262354 PQJ262145:QAB262354 QAF262145:QJX262354 QKB262145:QTT262354 QTX262145:RDP262354 RDT262145:RNL262354 RNP262145:RXH262354 RXL262145:SHD262354 SHH262145:SQZ262354 SRD262145:TAV262354 TAZ262145:TKR262354 TKV262145:TUN262354 TUR262145:UEJ262354 UEN262145:UOF262354 UOJ262145:UYB262354 UYF262145:VHX262354 VIB262145:VRT262354 VRX262145:WBP262354 WBT262145:WLL262354 WLP262145:WVH262354 WVL262145:XFD262354 D327681:IV327890 IZ327681:SR327890 SV327681:ACN327890 ACR327681:AMJ327890 AMN327681:AWF327890 AWJ327681:BGB327890 BGF327681:BPX327890 BQB327681:BZT327890 BZX327681:CJP327890 CJT327681:CTL327890 CTP327681:DDH327890 DDL327681:DND327890 DNH327681:DWZ327890 DXD327681:EGV327890 EGZ327681:EQR327890 EQV327681:FAN327890 FAR327681:FKJ327890 FKN327681:FUF327890 FUJ327681:GEB327890 GEF327681:GNX327890 GOB327681:GXT327890 GXX327681:HHP327890 HHT327681:HRL327890 HRP327681:IBH327890 IBL327681:ILD327890 ILH327681:IUZ327890 IVD327681:JEV327890 JEZ327681:JOR327890 JOV327681:JYN327890 JYR327681:KIJ327890 KIN327681:KSF327890 KSJ327681:LCB327890 LCF327681:LLX327890 LMB327681:LVT327890 LVX327681:MFP327890 MFT327681:MPL327890 MPP327681:MZH327890 MZL327681:NJD327890 NJH327681:NSZ327890 NTD327681:OCV327890 OCZ327681:OMR327890 OMV327681:OWN327890 OWR327681:PGJ327890 PGN327681:PQF327890 PQJ327681:QAB327890 QAF327681:QJX327890 QKB327681:QTT327890 QTX327681:RDP327890 RDT327681:RNL327890 RNP327681:RXH327890 RXL327681:SHD327890 SHH327681:SQZ327890 SRD327681:TAV327890 TAZ327681:TKR327890 TKV327681:TUN327890 TUR327681:UEJ327890 UEN327681:UOF327890 UOJ327681:UYB327890 UYF327681:VHX327890 VIB327681:VRT327890 VRX327681:WBP327890 WBT327681:WLL327890 WLP327681:WVH327890 WVL327681:XFD327890 D393217:IV393426 IZ393217:SR393426 SV393217:ACN393426 ACR393217:AMJ393426 AMN393217:AWF393426 AWJ393217:BGB393426 BGF393217:BPX393426 BQB393217:BZT393426 BZX393217:CJP393426 CJT393217:CTL393426 CTP393217:DDH393426 DDL393217:DND393426 DNH393217:DWZ393426 DXD393217:EGV393426 EGZ393217:EQR393426 EQV393217:FAN393426 FAR393217:FKJ393426 FKN393217:FUF393426 FUJ393217:GEB393426 GEF393217:GNX393426 GOB393217:GXT393426 GXX393217:HHP393426 HHT393217:HRL393426 HRP393217:IBH393426 IBL393217:ILD393426 ILH393217:IUZ393426 IVD393217:JEV393426 JEZ393217:JOR393426 JOV393217:JYN393426 JYR393217:KIJ393426 KIN393217:KSF393426 KSJ393217:LCB393426 LCF393217:LLX393426 LMB393217:LVT393426 LVX393217:MFP393426 MFT393217:MPL393426 MPP393217:MZH393426 MZL393217:NJD393426 NJH393217:NSZ393426 NTD393217:OCV393426 OCZ393217:OMR393426 OMV393217:OWN393426 OWR393217:PGJ393426 PGN393217:PQF393426 PQJ393217:QAB393426 QAF393217:QJX393426 QKB393217:QTT393426 QTX393217:RDP393426 RDT393217:RNL393426 RNP393217:RXH393426 RXL393217:SHD393426 SHH393217:SQZ393426 SRD393217:TAV393426 TAZ393217:TKR393426 TKV393217:TUN393426 TUR393217:UEJ393426 UEN393217:UOF393426 UOJ393217:UYB393426 UYF393217:VHX393426 VIB393217:VRT393426 VRX393217:WBP393426 WBT393217:WLL393426 WLP393217:WVH393426 WVL393217:XFD393426 D458753:IV458962 IZ458753:SR458962 SV458753:ACN458962 ACR458753:AMJ458962 AMN458753:AWF458962 AWJ458753:BGB458962 BGF458753:BPX458962 BQB458753:BZT458962 BZX458753:CJP458962 CJT458753:CTL458962 CTP458753:DDH458962 DDL458753:DND458962 DNH458753:DWZ458962 DXD458753:EGV458962 EGZ458753:EQR458962 EQV458753:FAN458962 FAR458753:FKJ458962 FKN458753:FUF458962 FUJ458753:GEB458962 GEF458753:GNX458962 GOB458753:GXT458962 GXX458753:HHP458962 HHT458753:HRL458962 HRP458753:IBH458962 IBL458753:ILD458962 ILH458753:IUZ458962 IVD458753:JEV458962 JEZ458753:JOR458962 JOV458753:JYN458962 JYR458753:KIJ458962 KIN458753:KSF458962 KSJ458753:LCB458962 LCF458753:LLX458962 LMB458753:LVT458962 LVX458753:MFP458962 MFT458753:MPL458962 MPP458753:MZH458962 MZL458753:NJD458962 NJH458753:NSZ458962 NTD458753:OCV458962 OCZ458753:OMR458962 OMV458753:OWN458962 OWR458753:PGJ458962 PGN458753:PQF458962 PQJ458753:QAB458962 QAF458753:QJX458962 QKB458753:QTT458962 QTX458753:RDP458962 RDT458753:RNL458962 RNP458753:RXH458962 RXL458753:SHD458962 SHH458753:SQZ458962 SRD458753:TAV458962 TAZ458753:TKR458962 TKV458753:TUN458962 TUR458753:UEJ458962 UEN458753:UOF458962 UOJ458753:UYB458962 UYF458753:VHX458962 VIB458753:VRT458962 VRX458753:WBP458962 WBT458753:WLL458962 WLP458753:WVH458962 WVL458753:XFD458962 D524289:IV524498 IZ524289:SR524498 SV524289:ACN524498 ACR524289:AMJ524498 AMN524289:AWF524498 AWJ524289:BGB524498 BGF524289:BPX524498 BQB524289:BZT524498 BZX524289:CJP524498 CJT524289:CTL524498 CTP524289:DDH524498 DDL524289:DND524498 DNH524289:DWZ524498 DXD524289:EGV524498 EGZ524289:EQR524498 EQV524289:FAN524498 FAR524289:FKJ524498 FKN524289:FUF524498 FUJ524289:GEB524498 GEF524289:GNX524498 GOB524289:GXT524498 GXX524289:HHP524498 HHT524289:HRL524498 HRP524289:IBH524498 IBL524289:ILD524498 ILH524289:IUZ524498 IVD524289:JEV524498 JEZ524289:JOR524498 JOV524289:JYN524498 JYR524289:KIJ524498 KIN524289:KSF524498 KSJ524289:LCB524498 LCF524289:LLX524498 LMB524289:LVT524498 LVX524289:MFP524498 MFT524289:MPL524498 MPP524289:MZH524498 MZL524289:NJD524498 NJH524289:NSZ524498 NTD524289:OCV524498 OCZ524289:OMR524498 OMV524289:OWN524498 OWR524289:PGJ524498 PGN524289:PQF524498 PQJ524289:QAB524498 QAF524289:QJX524498 QKB524289:QTT524498 QTX524289:RDP524498 RDT524289:RNL524498 RNP524289:RXH524498 RXL524289:SHD524498 SHH524289:SQZ524498 SRD524289:TAV524498 TAZ524289:TKR524498 TKV524289:TUN524498 TUR524289:UEJ524498 UEN524289:UOF524498 UOJ524289:UYB524498 UYF524289:VHX524498 VIB524289:VRT524498 VRX524289:WBP524498 WBT524289:WLL524498 WLP524289:WVH524498 WVL524289:XFD524498 D589825:IV590034 IZ589825:SR590034 SV589825:ACN590034 ACR589825:AMJ590034 AMN589825:AWF590034 AWJ589825:BGB590034 BGF589825:BPX590034 BQB589825:BZT590034 BZX589825:CJP590034 CJT589825:CTL590034 CTP589825:DDH590034 DDL589825:DND590034 DNH589825:DWZ590034 DXD589825:EGV590034 EGZ589825:EQR590034 EQV589825:FAN590034 FAR589825:FKJ590034 FKN589825:FUF590034 FUJ589825:GEB590034 GEF589825:GNX590034 GOB589825:GXT590034 GXX589825:HHP590034 HHT589825:HRL590034 HRP589825:IBH590034 IBL589825:ILD590034 ILH589825:IUZ590034 IVD589825:JEV590034 JEZ589825:JOR590034 JOV589825:JYN590034 JYR589825:KIJ590034 KIN589825:KSF590034 KSJ589825:LCB590034 LCF589825:LLX590034 LMB589825:LVT590034 LVX589825:MFP590034 MFT589825:MPL590034 MPP589825:MZH590034 MZL589825:NJD590034 NJH589825:NSZ590034 NTD589825:OCV590034 OCZ589825:OMR590034 OMV589825:OWN590034 OWR589825:PGJ590034 PGN589825:PQF590034 PQJ589825:QAB590034 QAF589825:QJX590034 QKB589825:QTT590034 QTX589825:RDP590034 RDT589825:RNL590034 RNP589825:RXH590034 RXL589825:SHD590034 SHH589825:SQZ590034 SRD589825:TAV590034 TAZ589825:TKR590034 TKV589825:TUN590034 TUR589825:UEJ590034 UEN589825:UOF590034 UOJ589825:UYB590034 UYF589825:VHX590034 VIB589825:VRT590034 VRX589825:WBP590034 WBT589825:WLL590034 WLP589825:WVH590034 WVL589825:XFD590034 D655361:IV655570 IZ655361:SR655570 SV655361:ACN655570 ACR655361:AMJ655570 AMN655361:AWF655570 AWJ655361:BGB655570 BGF655361:BPX655570 BQB655361:BZT655570 BZX655361:CJP655570 CJT655361:CTL655570 CTP655361:DDH655570 DDL655361:DND655570 DNH655361:DWZ655570 DXD655361:EGV655570 EGZ655361:EQR655570 EQV655361:FAN655570 FAR655361:FKJ655570 FKN655361:FUF655570 FUJ655361:GEB655570 GEF655361:GNX655570 GOB655361:GXT655570 GXX655361:HHP655570 HHT655361:HRL655570 HRP655361:IBH655570 IBL655361:ILD655570 ILH655361:IUZ655570 IVD655361:JEV655570 JEZ655361:JOR655570 JOV655361:JYN655570 JYR655361:KIJ655570 KIN655361:KSF655570 KSJ655361:LCB655570 LCF655361:LLX655570 LMB655361:LVT655570 LVX655361:MFP655570 MFT655361:MPL655570 MPP655361:MZH655570 MZL655361:NJD655570 NJH655361:NSZ655570 NTD655361:OCV655570 OCZ655361:OMR655570 OMV655361:OWN655570 OWR655361:PGJ655570 PGN655361:PQF655570 PQJ655361:QAB655570 QAF655361:QJX655570 QKB655361:QTT655570 QTX655361:RDP655570 RDT655361:RNL655570 RNP655361:RXH655570 RXL655361:SHD655570 SHH655361:SQZ655570 SRD655361:TAV655570 TAZ655361:TKR655570 TKV655361:TUN655570 TUR655361:UEJ655570 UEN655361:UOF655570 UOJ655361:UYB655570 UYF655361:VHX655570 VIB655361:VRT655570 VRX655361:WBP655570 WBT655361:WLL655570 WLP655361:WVH655570 WVL655361:XFD655570 D720897:IV721106 IZ720897:SR721106 SV720897:ACN721106 ACR720897:AMJ721106 AMN720897:AWF721106 AWJ720897:BGB721106 BGF720897:BPX721106 BQB720897:BZT721106 BZX720897:CJP721106 CJT720897:CTL721106 CTP720897:DDH721106 DDL720897:DND721106 DNH720897:DWZ721106 DXD720897:EGV721106 EGZ720897:EQR721106 EQV720897:FAN721106 FAR720897:FKJ721106 FKN720897:FUF721106 FUJ720897:GEB721106 GEF720897:GNX721106 GOB720897:GXT721106 GXX720897:HHP721106 HHT720897:HRL721106 HRP720897:IBH721106 IBL720897:ILD721106 ILH720897:IUZ721106 IVD720897:JEV721106 JEZ720897:JOR721106 JOV720897:JYN721106 JYR720897:KIJ721106 KIN720897:KSF721106 KSJ720897:LCB721106 LCF720897:LLX721106 LMB720897:LVT721106 LVX720897:MFP721106 MFT720897:MPL721106 MPP720897:MZH721106 MZL720897:NJD721106 NJH720897:NSZ721106 NTD720897:OCV721106 OCZ720897:OMR721106 OMV720897:OWN721106 OWR720897:PGJ721106 PGN720897:PQF721106 PQJ720897:QAB721106 QAF720897:QJX721106 QKB720897:QTT721106 QTX720897:RDP721106 RDT720897:RNL721106 RNP720897:RXH721106 RXL720897:SHD721106 SHH720897:SQZ721106 SRD720897:TAV721106 TAZ720897:TKR721106 TKV720897:TUN721106 TUR720897:UEJ721106 UEN720897:UOF721106 UOJ720897:UYB721106 UYF720897:VHX721106 VIB720897:VRT721106 VRX720897:WBP721106 WBT720897:WLL721106 WLP720897:WVH721106 WVL720897:XFD721106 D786433:IV786642 IZ786433:SR786642 SV786433:ACN786642 ACR786433:AMJ786642 AMN786433:AWF786642 AWJ786433:BGB786642 BGF786433:BPX786642 BQB786433:BZT786642 BZX786433:CJP786642 CJT786433:CTL786642 CTP786433:DDH786642 DDL786433:DND786642 DNH786433:DWZ786642 DXD786433:EGV786642 EGZ786433:EQR786642 EQV786433:FAN786642 FAR786433:FKJ786642 FKN786433:FUF786642 FUJ786433:GEB786642 GEF786433:GNX786642 GOB786433:GXT786642 GXX786433:HHP786642 HHT786433:HRL786642 HRP786433:IBH786642 IBL786433:ILD786642 ILH786433:IUZ786642 IVD786433:JEV786642 JEZ786433:JOR786642 JOV786433:JYN786642 JYR786433:KIJ786642 KIN786433:KSF786642 KSJ786433:LCB786642 LCF786433:LLX786642 LMB786433:LVT786642 LVX786433:MFP786642 MFT786433:MPL786642 MPP786433:MZH786642 MZL786433:NJD786642 NJH786433:NSZ786642 NTD786433:OCV786642 OCZ786433:OMR786642 OMV786433:OWN786642 OWR786433:PGJ786642 PGN786433:PQF786642 PQJ786433:QAB786642 QAF786433:QJX786642 QKB786433:QTT786642 QTX786433:RDP786642 RDT786433:RNL786642 RNP786433:RXH786642 RXL786433:SHD786642 SHH786433:SQZ786642 SRD786433:TAV786642 TAZ786433:TKR786642 TKV786433:TUN786642 TUR786433:UEJ786642 UEN786433:UOF786642 UOJ786433:UYB786642 UYF786433:VHX786642 VIB786433:VRT786642 VRX786433:WBP786642 WBT786433:WLL786642 WLP786433:WVH786642 WVL786433:XFD786642 D851969:IV852178 IZ851969:SR852178 SV851969:ACN852178 ACR851969:AMJ852178 AMN851969:AWF852178 AWJ851969:BGB852178 BGF851969:BPX852178 BQB851969:BZT852178 BZX851969:CJP852178 CJT851969:CTL852178 CTP851969:DDH852178 DDL851969:DND852178 DNH851969:DWZ852178 DXD851969:EGV852178 EGZ851969:EQR852178 EQV851969:FAN852178 FAR851969:FKJ852178 FKN851969:FUF852178 FUJ851969:GEB852178 GEF851969:GNX852178 GOB851969:GXT852178 GXX851969:HHP852178 HHT851969:HRL852178 HRP851969:IBH852178 IBL851969:ILD852178 ILH851969:IUZ852178 IVD851969:JEV852178 JEZ851969:JOR852178 JOV851969:JYN852178 JYR851969:KIJ852178 KIN851969:KSF852178 KSJ851969:LCB852178 LCF851969:LLX852178 LMB851969:LVT852178 LVX851969:MFP852178 MFT851969:MPL852178 MPP851969:MZH852178 MZL851969:NJD852178 NJH851969:NSZ852178 NTD851969:OCV852178 OCZ851969:OMR852178 OMV851969:OWN852178 OWR851969:PGJ852178 PGN851969:PQF852178 PQJ851969:QAB852178 QAF851969:QJX852178 QKB851969:QTT852178 QTX851969:RDP852178 RDT851969:RNL852178 RNP851969:RXH852178 RXL851969:SHD852178 SHH851969:SQZ852178 SRD851969:TAV852178 TAZ851969:TKR852178 TKV851969:TUN852178 TUR851969:UEJ852178 UEN851969:UOF852178 UOJ851969:UYB852178 UYF851969:VHX852178 VIB851969:VRT852178 VRX851969:WBP852178 WBT851969:WLL852178 WLP851969:WVH852178 WVL851969:XFD852178 D917505:IV917714 IZ917505:SR917714 SV917505:ACN917714 ACR917505:AMJ917714 AMN917505:AWF917714 AWJ917505:BGB917714 BGF917505:BPX917714 BQB917505:BZT917714 BZX917505:CJP917714 CJT917505:CTL917714 CTP917505:DDH917714 DDL917505:DND917714 DNH917505:DWZ917714 DXD917505:EGV917714 EGZ917505:EQR917714 EQV917505:FAN917714 FAR917505:FKJ917714 FKN917505:FUF917714 FUJ917505:GEB917714 GEF917505:GNX917714 GOB917505:GXT917714 GXX917505:HHP917714 HHT917505:HRL917714 HRP917505:IBH917714 IBL917505:ILD917714 ILH917505:IUZ917714 IVD917505:JEV917714 JEZ917505:JOR917714 JOV917505:JYN917714 JYR917505:KIJ917714 KIN917505:KSF917714 KSJ917505:LCB917714 LCF917505:LLX917714 LMB917505:LVT917714 LVX917505:MFP917714 MFT917505:MPL917714 MPP917505:MZH917714 MZL917505:NJD917714 NJH917505:NSZ917714 NTD917505:OCV917714 OCZ917505:OMR917714 OMV917505:OWN917714 OWR917505:PGJ917714 PGN917505:PQF917714 PQJ917505:QAB917714 QAF917505:QJX917714 QKB917505:QTT917714 QTX917505:RDP917714 RDT917505:RNL917714 RNP917505:RXH917714 RXL917505:SHD917714 SHH917505:SQZ917714 SRD917505:TAV917714 TAZ917505:TKR917714 TKV917505:TUN917714 TUR917505:UEJ917714 UEN917505:UOF917714 UOJ917505:UYB917714 UYF917505:VHX917714 VIB917505:VRT917714 VRX917505:WBP917714 WBT917505:WLL917714 WLP917505:WVH917714 WVL917505:XFD917714 D983041:IV983250 IZ983041:SR983250 SV983041:ACN983250 ACR983041:AMJ983250 AMN983041:AWF983250 AWJ983041:BGB983250 BGF983041:BPX983250 BQB983041:BZT983250 BZX983041:CJP983250 CJT983041:CTL983250 CTP983041:DDH983250 DDL983041:DND983250 DNH983041:DWZ983250 DXD983041:EGV983250 EGZ983041:EQR983250 EQV983041:FAN983250 FAR983041:FKJ983250 FKN983041:FUF983250 FUJ983041:GEB983250 GEF983041:GNX983250 GOB983041:GXT983250 GXX983041:HHP983250 HHT983041:HRL983250 HRP983041:IBH983250 IBL983041:ILD983250 ILH983041:IUZ983250 IVD983041:JEV983250 JEZ983041:JOR983250 JOV983041:JYN983250 JYR983041:KIJ983250 KIN983041:KSF983250 KSJ983041:LCB983250 LCF983041:LLX983250 LMB983041:LVT983250 LVX983041:MFP983250 MFT983041:MPL983250 MPP983041:MZH983250 MZL983041:NJD983250 NJH983041:NSZ983250 NTD983041:OCV983250 OCZ983041:OMR983250 OMV983041:OWN983250 OWR983041:PGJ983250 PGN983041:PQF983250 PQJ983041:QAB983250 QAF983041:QJX983250 QKB983041:QTT983250 QTX983041:RDP983250 RDT983041:RNL983250 RNP983041:RXH983250 RXL983041:SHD983250 SHH983041:SQZ983250 SRD983041:TAV983250 TAZ983041:TKR983250 TKV983041:TUN983250 TUR983041:UEJ983250 UEN983041:UOF983250 UOJ983041:UYB983250 UYF983041:VHX983250 VIB983041:VRT983250 VRX983041:WBP983250 WBT983041:WLL983250 WLP983041:WVH983250 WVL983041:XFD983250">
      <formula1>0</formula1>
      <formula2>10000000000</formula2>
    </dataValidation>
  </dataValidations>
  <pageMargins left="0.70866141732283472" right="0.70866141732283472" top="0.74803149606299213" bottom="0.74803149606299213" header="0.31496062992125984" footer="0.31496062992125984"/>
  <pageSetup paperSize="5" scale="13"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87"/>
  <sheetViews>
    <sheetView workbookViewId="0">
      <selection activeCell="K100" sqref="K100"/>
    </sheetView>
  </sheetViews>
  <sheetFormatPr baseColWidth="10" defaultRowHeight="10.5" x14ac:dyDescent="0.15"/>
  <cols>
    <col min="1" max="1" width="41" style="280" customWidth="1"/>
    <col min="2" max="2" width="13.140625" style="280" customWidth="1"/>
    <col min="3" max="3" width="22.85546875" style="280" customWidth="1"/>
    <col min="4" max="4" width="12.140625" style="280" customWidth="1"/>
    <col min="5" max="5" width="12.5703125" style="280" customWidth="1"/>
    <col min="6" max="6" width="11" style="280" customWidth="1"/>
    <col min="7" max="7" width="12.5703125" style="280" customWidth="1"/>
    <col min="8" max="15" width="11" style="280" customWidth="1"/>
    <col min="16" max="16" width="14.28515625" style="280" customWidth="1"/>
    <col min="17" max="17" width="11" style="280" customWidth="1"/>
    <col min="18" max="18" width="14.140625" style="280" customWidth="1"/>
    <col min="19" max="20" width="13.85546875" style="280" customWidth="1"/>
    <col min="21" max="21" width="19" style="280" bestFit="1" customWidth="1"/>
    <col min="22" max="22" width="13.85546875" style="280" customWidth="1"/>
    <col min="23" max="23" width="11.42578125" style="280"/>
    <col min="24" max="34" width="10" style="280" customWidth="1"/>
    <col min="35" max="40" width="11.5703125" style="280" customWidth="1"/>
    <col min="41" max="46" width="15.5703125" style="280" customWidth="1"/>
    <col min="47" max="47" width="15.5703125" style="280" hidden="1" customWidth="1"/>
    <col min="48" max="49" width="15.5703125" style="280" customWidth="1"/>
    <col min="50" max="50" width="15.5703125" style="281" hidden="1" customWidth="1"/>
    <col min="51" max="51" width="15.5703125" style="282" hidden="1" customWidth="1"/>
    <col min="52" max="53" width="15.5703125" style="280" hidden="1" customWidth="1"/>
    <col min="54" max="60" width="15.5703125" style="328" hidden="1" customWidth="1"/>
    <col min="61" max="62" width="15.5703125" style="280" hidden="1" customWidth="1"/>
    <col min="63" max="63" width="15.5703125" style="282" hidden="1" customWidth="1"/>
    <col min="64" max="64" width="15.5703125" style="284" hidden="1" customWidth="1"/>
    <col min="65" max="65" width="15.5703125" style="282" hidden="1" customWidth="1"/>
    <col min="66" max="81" width="15.5703125" style="282" customWidth="1"/>
    <col min="82" max="91" width="14.85546875" style="282" customWidth="1"/>
    <col min="92" max="93" width="10.85546875" style="282" customWidth="1"/>
    <col min="94" max="105" width="11.42578125" style="282"/>
    <col min="106" max="108" width="11.85546875" style="282" customWidth="1"/>
    <col min="109" max="256" width="11.42578125" style="282"/>
    <col min="257" max="257" width="41" style="282" customWidth="1"/>
    <col min="258" max="258" width="13.140625" style="282" customWidth="1"/>
    <col min="259" max="259" width="22.85546875" style="282" customWidth="1"/>
    <col min="260" max="260" width="12.140625" style="282" customWidth="1"/>
    <col min="261" max="261" width="12.5703125" style="282" customWidth="1"/>
    <col min="262" max="262" width="11" style="282" customWidth="1"/>
    <col min="263" max="263" width="12.5703125" style="282" customWidth="1"/>
    <col min="264" max="271" width="11" style="282" customWidth="1"/>
    <col min="272" max="272" width="14.28515625" style="282" customWidth="1"/>
    <col min="273" max="273" width="11" style="282" customWidth="1"/>
    <col min="274" max="274" width="14.140625" style="282" customWidth="1"/>
    <col min="275" max="276" width="13.85546875" style="282" customWidth="1"/>
    <col min="277" max="277" width="19" style="282" bestFit="1" customWidth="1"/>
    <col min="278" max="278" width="13.85546875" style="282" customWidth="1"/>
    <col min="279" max="279" width="11.42578125" style="282"/>
    <col min="280" max="290" width="10" style="282" customWidth="1"/>
    <col min="291" max="296" width="11.5703125" style="282" customWidth="1"/>
    <col min="297" max="302" width="15.5703125" style="282" customWidth="1"/>
    <col min="303" max="303" width="0" style="282" hidden="1" customWidth="1"/>
    <col min="304" max="305" width="15.5703125" style="282" customWidth="1"/>
    <col min="306" max="321" width="0" style="282" hidden="1" customWidth="1"/>
    <col min="322" max="337" width="15.5703125" style="282" customWidth="1"/>
    <col min="338" max="347" width="14.85546875" style="282" customWidth="1"/>
    <col min="348" max="349" width="10.85546875" style="282" customWidth="1"/>
    <col min="350" max="361" width="11.42578125" style="282"/>
    <col min="362" max="364" width="11.85546875" style="282" customWidth="1"/>
    <col min="365" max="512" width="11.42578125" style="282"/>
    <col min="513" max="513" width="41" style="282" customWidth="1"/>
    <col min="514" max="514" width="13.140625" style="282" customWidth="1"/>
    <col min="515" max="515" width="22.85546875" style="282" customWidth="1"/>
    <col min="516" max="516" width="12.140625" style="282" customWidth="1"/>
    <col min="517" max="517" width="12.5703125" style="282" customWidth="1"/>
    <col min="518" max="518" width="11" style="282" customWidth="1"/>
    <col min="519" max="519" width="12.5703125" style="282" customWidth="1"/>
    <col min="520" max="527" width="11" style="282" customWidth="1"/>
    <col min="528" max="528" width="14.28515625" style="282" customWidth="1"/>
    <col min="529" max="529" width="11" style="282" customWidth="1"/>
    <col min="530" max="530" width="14.140625" style="282" customWidth="1"/>
    <col min="531" max="532" width="13.85546875" style="282" customWidth="1"/>
    <col min="533" max="533" width="19" style="282" bestFit="1" customWidth="1"/>
    <col min="534" max="534" width="13.85546875" style="282" customWidth="1"/>
    <col min="535" max="535" width="11.42578125" style="282"/>
    <col min="536" max="546" width="10" style="282" customWidth="1"/>
    <col min="547" max="552" width="11.5703125" style="282" customWidth="1"/>
    <col min="553" max="558" width="15.5703125" style="282" customWidth="1"/>
    <col min="559" max="559" width="0" style="282" hidden="1" customWidth="1"/>
    <col min="560" max="561" width="15.5703125" style="282" customWidth="1"/>
    <col min="562" max="577" width="0" style="282" hidden="1" customWidth="1"/>
    <col min="578" max="593" width="15.5703125" style="282" customWidth="1"/>
    <col min="594" max="603" width="14.85546875" style="282" customWidth="1"/>
    <col min="604" max="605" width="10.85546875" style="282" customWidth="1"/>
    <col min="606" max="617" width="11.42578125" style="282"/>
    <col min="618" max="620" width="11.85546875" style="282" customWidth="1"/>
    <col min="621" max="768" width="11.42578125" style="282"/>
    <col min="769" max="769" width="41" style="282" customWidth="1"/>
    <col min="770" max="770" width="13.140625" style="282" customWidth="1"/>
    <col min="771" max="771" width="22.85546875" style="282" customWidth="1"/>
    <col min="772" max="772" width="12.140625" style="282" customWidth="1"/>
    <col min="773" max="773" width="12.5703125" style="282" customWidth="1"/>
    <col min="774" max="774" width="11" style="282" customWidth="1"/>
    <col min="775" max="775" width="12.5703125" style="282" customWidth="1"/>
    <col min="776" max="783" width="11" style="282" customWidth="1"/>
    <col min="784" max="784" width="14.28515625" style="282" customWidth="1"/>
    <col min="785" max="785" width="11" style="282" customWidth="1"/>
    <col min="786" max="786" width="14.140625" style="282" customWidth="1"/>
    <col min="787" max="788" width="13.85546875" style="282" customWidth="1"/>
    <col min="789" max="789" width="19" style="282" bestFit="1" customWidth="1"/>
    <col min="790" max="790" width="13.85546875" style="282" customWidth="1"/>
    <col min="791" max="791" width="11.42578125" style="282"/>
    <col min="792" max="802" width="10" style="282" customWidth="1"/>
    <col min="803" max="808" width="11.5703125" style="282" customWidth="1"/>
    <col min="809" max="814" width="15.5703125" style="282" customWidth="1"/>
    <col min="815" max="815" width="0" style="282" hidden="1" customWidth="1"/>
    <col min="816" max="817" width="15.5703125" style="282" customWidth="1"/>
    <col min="818" max="833" width="0" style="282" hidden="1" customWidth="1"/>
    <col min="834" max="849" width="15.5703125" style="282" customWidth="1"/>
    <col min="850" max="859" width="14.85546875" style="282" customWidth="1"/>
    <col min="860" max="861" width="10.85546875" style="282" customWidth="1"/>
    <col min="862" max="873" width="11.42578125" style="282"/>
    <col min="874" max="876" width="11.85546875" style="282" customWidth="1"/>
    <col min="877" max="1024" width="11.42578125" style="282"/>
    <col min="1025" max="1025" width="41" style="282" customWidth="1"/>
    <col min="1026" max="1026" width="13.140625" style="282" customWidth="1"/>
    <col min="1027" max="1027" width="22.85546875" style="282" customWidth="1"/>
    <col min="1028" max="1028" width="12.140625" style="282" customWidth="1"/>
    <col min="1029" max="1029" width="12.5703125" style="282" customWidth="1"/>
    <col min="1030" max="1030" width="11" style="282" customWidth="1"/>
    <col min="1031" max="1031" width="12.5703125" style="282" customWidth="1"/>
    <col min="1032" max="1039" width="11" style="282" customWidth="1"/>
    <col min="1040" max="1040" width="14.28515625" style="282" customWidth="1"/>
    <col min="1041" max="1041" width="11" style="282" customWidth="1"/>
    <col min="1042" max="1042" width="14.140625" style="282" customWidth="1"/>
    <col min="1043" max="1044" width="13.85546875" style="282" customWidth="1"/>
    <col min="1045" max="1045" width="19" style="282" bestFit="1" customWidth="1"/>
    <col min="1046" max="1046" width="13.85546875" style="282" customWidth="1"/>
    <col min="1047" max="1047" width="11.42578125" style="282"/>
    <col min="1048" max="1058" width="10" style="282" customWidth="1"/>
    <col min="1059" max="1064" width="11.5703125" style="282" customWidth="1"/>
    <col min="1065" max="1070" width="15.5703125" style="282" customWidth="1"/>
    <col min="1071" max="1071" width="0" style="282" hidden="1" customWidth="1"/>
    <col min="1072" max="1073" width="15.5703125" style="282" customWidth="1"/>
    <col min="1074" max="1089" width="0" style="282" hidden="1" customWidth="1"/>
    <col min="1090" max="1105" width="15.5703125" style="282" customWidth="1"/>
    <col min="1106" max="1115" width="14.85546875" style="282" customWidth="1"/>
    <col min="1116" max="1117" width="10.85546875" style="282" customWidth="1"/>
    <col min="1118" max="1129" width="11.42578125" style="282"/>
    <col min="1130" max="1132" width="11.85546875" style="282" customWidth="1"/>
    <col min="1133" max="1280" width="11.42578125" style="282"/>
    <col min="1281" max="1281" width="41" style="282" customWidth="1"/>
    <col min="1282" max="1282" width="13.140625" style="282" customWidth="1"/>
    <col min="1283" max="1283" width="22.85546875" style="282" customWidth="1"/>
    <col min="1284" max="1284" width="12.140625" style="282" customWidth="1"/>
    <col min="1285" max="1285" width="12.5703125" style="282" customWidth="1"/>
    <col min="1286" max="1286" width="11" style="282" customWidth="1"/>
    <col min="1287" max="1287" width="12.5703125" style="282" customWidth="1"/>
    <col min="1288" max="1295" width="11" style="282" customWidth="1"/>
    <col min="1296" max="1296" width="14.28515625" style="282" customWidth="1"/>
    <col min="1297" max="1297" width="11" style="282" customWidth="1"/>
    <col min="1298" max="1298" width="14.140625" style="282" customWidth="1"/>
    <col min="1299" max="1300" width="13.85546875" style="282" customWidth="1"/>
    <col min="1301" max="1301" width="19" style="282" bestFit="1" customWidth="1"/>
    <col min="1302" max="1302" width="13.85546875" style="282" customWidth="1"/>
    <col min="1303" max="1303" width="11.42578125" style="282"/>
    <col min="1304" max="1314" width="10" style="282" customWidth="1"/>
    <col min="1315" max="1320" width="11.5703125" style="282" customWidth="1"/>
    <col min="1321" max="1326" width="15.5703125" style="282" customWidth="1"/>
    <col min="1327" max="1327" width="0" style="282" hidden="1" customWidth="1"/>
    <col min="1328" max="1329" width="15.5703125" style="282" customWidth="1"/>
    <col min="1330" max="1345" width="0" style="282" hidden="1" customWidth="1"/>
    <col min="1346" max="1361" width="15.5703125" style="282" customWidth="1"/>
    <col min="1362" max="1371" width="14.85546875" style="282" customWidth="1"/>
    <col min="1372" max="1373" width="10.85546875" style="282" customWidth="1"/>
    <col min="1374" max="1385" width="11.42578125" style="282"/>
    <col min="1386" max="1388" width="11.85546875" style="282" customWidth="1"/>
    <col min="1389" max="1536" width="11.42578125" style="282"/>
    <col min="1537" max="1537" width="41" style="282" customWidth="1"/>
    <col min="1538" max="1538" width="13.140625" style="282" customWidth="1"/>
    <col min="1539" max="1539" width="22.85546875" style="282" customWidth="1"/>
    <col min="1540" max="1540" width="12.140625" style="282" customWidth="1"/>
    <col min="1541" max="1541" width="12.5703125" style="282" customWidth="1"/>
    <col min="1542" max="1542" width="11" style="282" customWidth="1"/>
    <col min="1543" max="1543" width="12.5703125" style="282" customWidth="1"/>
    <col min="1544" max="1551" width="11" style="282" customWidth="1"/>
    <col min="1552" max="1552" width="14.28515625" style="282" customWidth="1"/>
    <col min="1553" max="1553" width="11" style="282" customWidth="1"/>
    <col min="1554" max="1554" width="14.140625" style="282" customWidth="1"/>
    <col min="1555" max="1556" width="13.85546875" style="282" customWidth="1"/>
    <col min="1557" max="1557" width="19" style="282" bestFit="1" customWidth="1"/>
    <col min="1558" max="1558" width="13.85546875" style="282" customWidth="1"/>
    <col min="1559" max="1559" width="11.42578125" style="282"/>
    <col min="1560" max="1570" width="10" style="282" customWidth="1"/>
    <col min="1571" max="1576" width="11.5703125" style="282" customWidth="1"/>
    <col min="1577" max="1582" width="15.5703125" style="282" customWidth="1"/>
    <col min="1583" max="1583" width="0" style="282" hidden="1" customWidth="1"/>
    <col min="1584" max="1585" width="15.5703125" style="282" customWidth="1"/>
    <col min="1586" max="1601" width="0" style="282" hidden="1" customWidth="1"/>
    <col min="1602" max="1617" width="15.5703125" style="282" customWidth="1"/>
    <col min="1618" max="1627" width="14.85546875" style="282" customWidth="1"/>
    <col min="1628" max="1629" width="10.85546875" style="282" customWidth="1"/>
    <col min="1630" max="1641" width="11.42578125" style="282"/>
    <col min="1642" max="1644" width="11.85546875" style="282" customWidth="1"/>
    <col min="1645" max="1792" width="11.42578125" style="282"/>
    <col min="1793" max="1793" width="41" style="282" customWidth="1"/>
    <col min="1794" max="1794" width="13.140625" style="282" customWidth="1"/>
    <col min="1795" max="1795" width="22.85546875" style="282" customWidth="1"/>
    <col min="1796" max="1796" width="12.140625" style="282" customWidth="1"/>
    <col min="1797" max="1797" width="12.5703125" style="282" customWidth="1"/>
    <col min="1798" max="1798" width="11" style="282" customWidth="1"/>
    <col min="1799" max="1799" width="12.5703125" style="282" customWidth="1"/>
    <col min="1800" max="1807" width="11" style="282" customWidth="1"/>
    <col min="1808" max="1808" width="14.28515625" style="282" customWidth="1"/>
    <col min="1809" max="1809" width="11" style="282" customWidth="1"/>
    <col min="1810" max="1810" width="14.140625" style="282" customWidth="1"/>
    <col min="1811" max="1812" width="13.85546875" style="282" customWidth="1"/>
    <col min="1813" max="1813" width="19" style="282" bestFit="1" customWidth="1"/>
    <col min="1814" max="1814" width="13.85546875" style="282" customWidth="1"/>
    <col min="1815" max="1815" width="11.42578125" style="282"/>
    <col min="1816" max="1826" width="10" style="282" customWidth="1"/>
    <col min="1827" max="1832" width="11.5703125" style="282" customWidth="1"/>
    <col min="1833" max="1838" width="15.5703125" style="282" customWidth="1"/>
    <col min="1839" max="1839" width="0" style="282" hidden="1" customWidth="1"/>
    <col min="1840" max="1841" width="15.5703125" style="282" customWidth="1"/>
    <col min="1842" max="1857" width="0" style="282" hidden="1" customWidth="1"/>
    <col min="1858" max="1873" width="15.5703125" style="282" customWidth="1"/>
    <col min="1874" max="1883" width="14.85546875" style="282" customWidth="1"/>
    <col min="1884" max="1885" width="10.85546875" style="282" customWidth="1"/>
    <col min="1886" max="1897" width="11.42578125" style="282"/>
    <col min="1898" max="1900" width="11.85546875" style="282" customWidth="1"/>
    <col min="1901" max="2048" width="11.42578125" style="282"/>
    <col min="2049" max="2049" width="41" style="282" customWidth="1"/>
    <col min="2050" max="2050" width="13.140625" style="282" customWidth="1"/>
    <col min="2051" max="2051" width="22.85546875" style="282" customWidth="1"/>
    <col min="2052" max="2052" width="12.140625" style="282" customWidth="1"/>
    <col min="2053" max="2053" width="12.5703125" style="282" customWidth="1"/>
    <col min="2054" max="2054" width="11" style="282" customWidth="1"/>
    <col min="2055" max="2055" width="12.5703125" style="282" customWidth="1"/>
    <col min="2056" max="2063" width="11" style="282" customWidth="1"/>
    <col min="2064" max="2064" width="14.28515625" style="282" customWidth="1"/>
    <col min="2065" max="2065" width="11" style="282" customWidth="1"/>
    <col min="2066" max="2066" width="14.140625" style="282" customWidth="1"/>
    <col min="2067" max="2068" width="13.85546875" style="282" customWidth="1"/>
    <col min="2069" max="2069" width="19" style="282" bestFit="1" customWidth="1"/>
    <col min="2070" max="2070" width="13.85546875" style="282" customWidth="1"/>
    <col min="2071" max="2071" width="11.42578125" style="282"/>
    <col min="2072" max="2082" width="10" style="282" customWidth="1"/>
    <col min="2083" max="2088" width="11.5703125" style="282" customWidth="1"/>
    <col min="2089" max="2094" width="15.5703125" style="282" customWidth="1"/>
    <col min="2095" max="2095" width="0" style="282" hidden="1" customWidth="1"/>
    <col min="2096" max="2097" width="15.5703125" style="282" customWidth="1"/>
    <col min="2098" max="2113" width="0" style="282" hidden="1" customWidth="1"/>
    <col min="2114" max="2129" width="15.5703125" style="282" customWidth="1"/>
    <col min="2130" max="2139" width="14.85546875" style="282" customWidth="1"/>
    <col min="2140" max="2141" width="10.85546875" style="282" customWidth="1"/>
    <col min="2142" max="2153" width="11.42578125" style="282"/>
    <col min="2154" max="2156" width="11.85546875" style="282" customWidth="1"/>
    <col min="2157" max="2304" width="11.42578125" style="282"/>
    <col min="2305" max="2305" width="41" style="282" customWidth="1"/>
    <col min="2306" max="2306" width="13.140625" style="282" customWidth="1"/>
    <col min="2307" max="2307" width="22.85546875" style="282" customWidth="1"/>
    <col min="2308" max="2308" width="12.140625" style="282" customWidth="1"/>
    <col min="2309" max="2309" width="12.5703125" style="282" customWidth="1"/>
    <col min="2310" max="2310" width="11" style="282" customWidth="1"/>
    <col min="2311" max="2311" width="12.5703125" style="282" customWidth="1"/>
    <col min="2312" max="2319" width="11" style="282" customWidth="1"/>
    <col min="2320" max="2320" width="14.28515625" style="282" customWidth="1"/>
    <col min="2321" max="2321" width="11" style="282" customWidth="1"/>
    <col min="2322" max="2322" width="14.140625" style="282" customWidth="1"/>
    <col min="2323" max="2324" width="13.85546875" style="282" customWidth="1"/>
    <col min="2325" max="2325" width="19" style="282" bestFit="1" customWidth="1"/>
    <col min="2326" max="2326" width="13.85546875" style="282" customWidth="1"/>
    <col min="2327" max="2327" width="11.42578125" style="282"/>
    <col min="2328" max="2338" width="10" style="282" customWidth="1"/>
    <col min="2339" max="2344" width="11.5703125" style="282" customWidth="1"/>
    <col min="2345" max="2350" width="15.5703125" style="282" customWidth="1"/>
    <col min="2351" max="2351" width="0" style="282" hidden="1" customWidth="1"/>
    <col min="2352" max="2353" width="15.5703125" style="282" customWidth="1"/>
    <col min="2354" max="2369" width="0" style="282" hidden="1" customWidth="1"/>
    <col min="2370" max="2385" width="15.5703125" style="282" customWidth="1"/>
    <col min="2386" max="2395" width="14.85546875" style="282" customWidth="1"/>
    <col min="2396" max="2397" width="10.85546875" style="282" customWidth="1"/>
    <col min="2398" max="2409" width="11.42578125" style="282"/>
    <col min="2410" max="2412" width="11.85546875" style="282" customWidth="1"/>
    <col min="2413" max="2560" width="11.42578125" style="282"/>
    <col min="2561" max="2561" width="41" style="282" customWidth="1"/>
    <col min="2562" max="2562" width="13.140625" style="282" customWidth="1"/>
    <col min="2563" max="2563" width="22.85546875" style="282" customWidth="1"/>
    <col min="2564" max="2564" width="12.140625" style="282" customWidth="1"/>
    <col min="2565" max="2565" width="12.5703125" style="282" customWidth="1"/>
    <col min="2566" max="2566" width="11" style="282" customWidth="1"/>
    <col min="2567" max="2567" width="12.5703125" style="282" customWidth="1"/>
    <col min="2568" max="2575" width="11" style="282" customWidth="1"/>
    <col min="2576" max="2576" width="14.28515625" style="282" customWidth="1"/>
    <col min="2577" max="2577" width="11" style="282" customWidth="1"/>
    <col min="2578" max="2578" width="14.140625" style="282" customWidth="1"/>
    <col min="2579" max="2580" width="13.85546875" style="282" customWidth="1"/>
    <col min="2581" max="2581" width="19" style="282" bestFit="1" customWidth="1"/>
    <col min="2582" max="2582" width="13.85546875" style="282" customWidth="1"/>
    <col min="2583" max="2583" width="11.42578125" style="282"/>
    <col min="2584" max="2594" width="10" style="282" customWidth="1"/>
    <col min="2595" max="2600" width="11.5703125" style="282" customWidth="1"/>
    <col min="2601" max="2606" width="15.5703125" style="282" customWidth="1"/>
    <col min="2607" max="2607" width="0" style="282" hidden="1" customWidth="1"/>
    <col min="2608" max="2609" width="15.5703125" style="282" customWidth="1"/>
    <col min="2610" max="2625" width="0" style="282" hidden="1" customWidth="1"/>
    <col min="2626" max="2641" width="15.5703125" style="282" customWidth="1"/>
    <col min="2642" max="2651" width="14.85546875" style="282" customWidth="1"/>
    <col min="2652" max="2653" width="10.85546875" style="282" customWidth="1"/>
    <col min="2654" max="2665" width="11.42578125" style="282"/>
    <col min="2666" max="2668" width="11.85546875" style="282" customWidth="1"/>
    <col min="2669" max="2816" width="11.42578125" style="282"/>
    <col min="2817" max="2817" width="41" style="282" customWidth="1"/>
    <col min="2818" max="2818" width="13.140625" style="282" customWidth="1"/>
    <col min="2819" max="2819" width="22.85546875" style="282" customWidth="1"/>
    <col min="2820" max="2820" width="12.140625" style="282" customWidth="1"/>
    <col min="2821" max="2821" width="12.5703125" style="282" customWidth="1"/>
    <col min="2822" max="2822" width="11" style="282" customWidth="1"/>
    <col min="2823" max="2823" width="12.5703125" style="282" customWidth="1"/>
    <col min="2824" max="2831" width="11" style="282" customWidth="1"/>
    <col min="2832" max="2832" width="14.28515625" style="282" customWidth="1"/>
    <col min="2833" max="2833" width="11" style="282" customWidth="1"/>
    <col min="2834" max="2834" width="14.140625" style="282" customWidth="1"/>
    <col min="2835" max="2836" width="13.85546875" style="282" customWidth="1"/>
    <col min="2837" max="2837" width="19" style="282" bestFit="1" customWidth="1"/>
    <col min="2838" max="2838" width="13.85546875" style="282" customWidth="1"/>
    <col min="2839" max="2839" width="11.42578125" style="282"/>
    <col min="2840" max="2850" width="10" style="282" customWidth="1"/>
    <col min="2851" max="2856" width="11.5703125" style="282" customWidth="1"/>
    <col min="2857" max="2862" width="15.5703125" style="282" customWidth="1"/>
    <col min="2863" max="2863" width="0" style="282" hidden="1" customWidth="1"/>
    <col min="2864" max="2865" width="15.5703125" style="282" customWidth="1"/>
    <col min="2866" max="2881" width="0" style="282" hidden="1" customWidth="1"/>
    <col min="2882" max="2897" width="15.5703125" style="282" customWidth="1"/>
    <col min="2898" max="2907" width="14.85546875" style="282" customWidth="1"/>
    <col min="2908" max="2909" width="10.85546875" style="282" customWidth="1"/>
    <col min="2910" max="2921" width="11.42578125" style="282"/>
    <col min="2922" max="2924" width="11.85546875" style="282" customWidth="1"/>
    <col min="2925" max="3072" width="11.42578125" style="282"/>
    <col min="3073" max="3073" width="41" style="282" customWidth="1"/>
    <col min="3074" max="3074" width="13.140625" style="282" customWidth="1"/>
    <col min="3075" max="3075" width="22.85546875" style="282" customWidth="1"/>
    <col min="3076" max="3076" width="12.140625" style="282" customWidth="1"/>
    <col min="3077" max="3077" width="12.5703125" style="282" customWidth="1"/>
    <col min="3078" max="3078" width="11" style="282" customWidth="1"/>
    <col min="3079" max="3079" width="12.5703125" style="282" customWidth="1"/>
    <col min="3080" max="3087" width="11" style="282" customWidth="1"/>
    <col min="3088" max="3088" width="14.28515625" style="282" customWidth="1"/>
    <col min="3089" max="3089" width="11" style="282" customWidth="1"/>
    <col min="3090" max="3090" width="14.140625" style="282" customWidth="1"/>
    <col min="3091" max="3092" width="13.85546875" style="282" customWidth="1"/>
    <col min="3093" max="3093" width="19" style="282" bestFit="1" customWidth="1"/>
    <col min="3094" max="3094" width="13.85546875" style="282" customWidth="1"/>
    <col min="3095" max="3095" width="11.42578125" style="282"/>
    <col min="3096" max="3106" width="10" style="282" customWidth="1"/>
    <col min="3107" max="3112" width="11.5703125" style="282" customWidth="1"/>
    <col min="3113" max="3118" width="15.5703125" style="282" customWidth="1"/>
    <col min="3119" max="3119" width="0" style="282" hidden="1" customWidth="1"/>
    <col min="3120" max="3121" width="15.5703125" style="282" customWidth="1"/>
    <col min="3122" max="3137" width="0" style="282" hidden="1" customWidth="1"/>
    <col min="3138" max="3153" width="15.5703125" style="282" customWidth="1"/>
    <col min="3154" max="3163" width="14.85546875" style="282" customWidth="1"/>
    <col min="3164" max="3165" width="10.85546875" style="282" customWidth="1"/>
    <col min="3166" max="3177" width="11.42578125" style="282"/>
    <col min="3178" max="3180" width="11.85546875" style="282" customWidth="1"/>
    <col min="3181" max="3328" width="11.42578125" style="282"/>
    <col min="3329" max="3329" width="41" style="282" customWidth="1"/>
    <col min="3330" max="3330" width="13.140625" style="282" customWidth="1"/>
    <col min="3331" max="3331" width="22.85546875" style="282" customWidth="1"/>
    <col min="3332" max="3332" width="12.140625" style="282" customWidth="1"/>
    <col min="3333" max="3333" width="12.5703125" style="282" customWidth="1"/>
    <col min="3334" max="3334" width="11" style="282" customWidth="1"/>
    <col min="3335" max="3335" width="12.5703125" style="282" customWidth="1"/>
    <col min="3336" max="3343" width="11" style="282" customWidth="1"/>
    <col min="3344" max="3344" width="14.28515625" style="282" customWidth="1"/>
    <col min="3345" max="3345" width="11" style="282" customWidth="1"/>
    <col min="3346" max="3346" width="14.140625" style="282" customWidth="1"/>
    <col min="3347" max="3348" width="13.85546875" style="282" customWidth="1"/>
    <col min="3349" max="3349" width="19" style="282" bestFit="1" customWidth="1"/>
    <col min="3350" max="3350" width="13.85546875" style="282" customWidth="1"/>
    <col min="3351" max="3351" width="11.42578125" style="282"/>
    <col min="3352" max="3362" width="10" style="282" customWidth="1"/>
    <col min="3363" max="3368" width="11.5703125" style="282" customWidth="1"/>
    <col min="3369" max="3374" width="15.5703125" style="282" customWidth="1"/>
    <col min="3375" max="3375" width="0" style="282" hidden="1" customWidth="1"/>
    <col min="3376" max="3377" width="15.5703125" style="282" customWidth="1"/>
    <col min="3378" max="3393" width="0" style="282" hidden="1" customWidth="1"/>
    <col min="3394" max="3409" width="15.5703125" style="282" customWidth="1"/>
    <col min="3410" max="3419" width="14.85546875" style="282" customWidth="1"/>
    <col min="3420" max="3421" width="10.85546875" style="282" customWidth="1"/>
    <col min="3422" max="3433" width="11.42578125" style="282"/>
    <col min="3434" max="3436" width="11.85546875" style="282" customWidth="1"/>
    <col min="3437" max="3584" width="11.42578125" style="282"/>
    <col min="3585" max="3585" width="41" style="282" customWidth="1"/>
    <col min="3586" max="3586" width="13.140625" style="282" customWidth="1"/>
    <col min="3587" max="3587" width="22.85546875" style="282" customWidth="1"/>
    <col min="3588" max="3588" width="12.140625" style="282" customWidth="1"/>
    <col min="3589" max="3589" width="12.5703125" style="282" customWidth="1"/>
    <col min="3590" max="3590" width="11" style="282" customWidth="1"/>
    <col min="3591" max="3591" width="12.5703125" style="282" customWidth="1"/>
    <col min="3592" max="3599" width="11" style="282" customWidth="1"/>
    <col min="3600" max="3600" width="14.28515625" style="282" customWidth="1"/>
    <col min="3601" max="3601" width="11" style="282" customWidth="1"/>
    <col min="3602" max="3602" width="14.140625" style="282" customWidth="1"/>
    <col min="3603" max="3604" width="13.85546875" style="282" customWidth="1"/>
    <col min="3605" max="3605" width="19" style="282" bestFit="1" customWidth="1"/>
    <col min="3606" max="3606" width="13.85546875" style="282" customWidth="1"/>
    <col min="3607" max="3607" width="11.42578125" style="282"/>
    <col min="3608" max="3618" width="10" style="282" customWidth="1"/>
    <col min="3619" max="3624" width="11.5703125" style="282" customWidth="1"/>
    <col min="3625" max="3630" width="15.5703125" style="282" customWidth="1"/>
    <col min="3631" max="3631" width="0" style="282" hidden="1" customWidth="1"/>
    <col min="3632" max="3633" width="15.5703125" style="282" customWidth="1"/>
    <col min="3634" max="3649" width="0" style="282" hidden="1" customWidth="1"/>
    <col min="3650" max="3665" width="15.5703125" style="282" customWidth="1"/>
    <col min="3666" max="3675" width="14.85546875" style="282" customWidth="1"/>
    <col min="3676" max="3677" width="10.85546875" style="282" customWidth="1"/>
    <col min="3678" max="3689" width="11.42578125" style="282"/>
    <col min="3690" max="3692" width="11.85546875" style="282" customWidth="1"/>
    <col min="3693" max="3840" width="11.42578125" style="282"/>
    <col min="3841" max="3841" width="41" style="282" customWidth="1"/>
    <col min="3842" max="3842" width="13.140625" style="282" customWidth="1"/>
    <col min="3843" max="3843" width="22.85546875" style="282" customWidth="1"/>
    <col min="3844" max="3844" width="12.140625" style="282" customWidth="1"/>
    <col min="3845" max="3845" width="12.5703125" style="282" customWidth="1"/>
    <col min="3846" max="3846" width="11" style="282" customWidth="1"/>
    <col min="3847" max="3847" width="12.5703125" style="282" customWidth="1"/>
    <col min="3848" max="3855" width="11" style="282" customWidth="1"/>
    <col min="3856" max="3856" width="14.28515625" style="282" customWidth="1"/>
    <col min="3857" max="3857" width="11" style="282" customWidth="1"/>
    <col min="3858" max="3858" width="14.140625" style="282" customWidth="1"/>
    <col min="3859" max="3860" width="13.85546875" style="282" customWidth="1"/>
    <col min="3861" max="3861" width="19" style="282" bestFit="1" customWidth="1"/>
    <col min="3862" max="3862" width="13.85546875" style="282" customWidth="1"/>
    <col min="3863" max="3863" width="11.42578125" style="282"/>
    <col min="3864" max="3874" width="10" style="282" customWidth="1"/>
    <col min="3875" max="3880" width="11.5703125" style="282" customWidth="1"/>
    <col min="3881" max="3886" width="15.5703125" style="282" customWidth="1"/>
    <col min="3887" max="3887" width="0" style="282" hidden="1" customWidth="1"/>
    <col min="3888" max="3889" width="15.5703125" style="282" customWidth="1"/>
    <col min="3890" max="3905" width="0" style="282" hidden="1" customWidth="1"/>
    <col min="3906" max="3921" width="15.5703125" style="282" customWidth="1"/>
    <col min="3922" max="3931" width="14.85546875" style="282" customWidth="1"/>
    <col min="3932" max="3933" width="10.85546875" style="282" customWidth="1"/>
    <col min="3934" max="3945" width="11.42578125" style="282"/>
    <col min="3946" max="3948" width="11.85546875" style="282" customWidth="1"/>
    <col min="3949" max="4096" width="11.42578125" style="282"/>
    <col min="4097" max="4097" width="41" style="282" customWidth="1"/>
    <col min="4098" max="4098" width="13.140625" style="282" customWidth="1"/>
    <col min="4099" max="4099" width="22.85546875" style="282" customWidth="1"/>
    <col min="4100" max="4100" width="12.140625" style="282" customWidth="1"/>
    <col min="4101" max="4101" width="12.5703125" style="282" customWidth="1"/>
    <col min="4102" max="4102" width="11" style="282" customWidth="1"/>
    <col min="4103" max="4103" width="12.5703125" style="282" customWidth="1"/>
    <col min="4104" max="4111" width="11" style="282" customWidth="1"/>
    <col min="4112" max="4112" width="14.28515625" style="282" customWidth="1"/>
    <col min="4113" max="4113" width="11" style="282" customWidth="1"/>
    <col min="4114" max="4114" width="14.140625" style="282" customWidth="1"/>
    <col min="4115" max="4116" width="13.85546875" style="282" customWidth="1"/>
    <col min="4117" max="4117" width="19" style="282" bestFit="1" customWidth="1"/>
    <col min="4118" max="4118" width="13.85546875" style="282" customWidth="1"/>
    <col min="4119" max="4119" width="11.42578125" style="282"/>
    <col min="4120" max="4130" width="10" style="282" customWidth="1"/>
    <col min="4131" max="4136" width="11.5703125" style="282" customWidth="1"/>
    <col min="4137" max="4142" width="15.5703125" style="282" customWidth="1"/>
    <col min="4143" max="4143" width="0" style="282" hidden="1" customWidth="1"/>
    <col min="4144" max="4145" width="15.5703125" style="282" customWidth="1"/>
    <col min="4146" max="4161" width="0" style="282" hidden="1" customWidth="1"/>
    <col min="4162" max="4177" width="15.5703125" style="282" customWidth="1"/>
    <col min="4178" max="4187" width="14.85546875" style="282" customWidth="1"/>
    <col min="4188" max="4189" width="10.85546875" style="282" customWidth="1"/>
    <col min="4190" max="4201" width="11.42578125" style="282"/>
    <col min="4202" max="4204" width="11.85546875" style="282" customWidth="1"/>
    <col min="4205" max="4352" width="11.42578125" style="282"/>
    <col min="4353" max="4353" width="41" style="282" customWidth="1"/>
    <col min="4354" max="4354" width="13.140625" style="282" customWidth="1"/>
    <col min="4355" max="4355" width="22.85546875" style="282" customWidth="1"/>
    <col min="4356" max="4356" width="12.140625" style="282" customWidth="1"/>
    <col min="4357" max="4357" width="12.5703125" style="282" customWidth="1"/>
    <col min="4358" max="4358" width="11" style="282" customWidth="1"/>
    <col min="4359" max="4359" width="12.5703125" style="282" customWidth="1"/>
    <col min="4360" max="4367" width="11" style="282" customWidth="1"/>
    <col min="4368" max="4368" width="14.28515625" style="282" customWidth="1"/>
    <col min="4369" max="4369" width="11" style="282" customWidth="1"/>
    <col min="4370" max="4370" width="14.140625" style="282" customWidth="1"/>
    <col min="4371" max="4372" width="13.85546875" style="282" customWidth="1"/>
    <col min="4373" max="4373" width="19" style="282" bestFit="1" customWidth="1"/>
    <col min="4374" max="4374" width="13.85546875" style="282" customWidth="1"/>
    <col min="4375" max="4375" width="11.42578125" style="282"/>
    <col min="4376" max="4386" width="10" style="282" customWidth="1"/>
    <col min="4387" max="4392" width="11.5703125" style="282" customWidth="1"/>
    <col min="4393" max="4398" width="15.5703125" style="282" customWidth="1"/>
    <col min="4399" max="4399" width="0" style="282" hidden="1" customWidth="1"/>
    <col min="4400" max="4401" width="15.5703125" style="282" customWidth="1"/>
    <col min="4402" max="4417" width="0" style="282" hidden="1" customWidth="1"/>
    <col min="4418" max="4433" width="15.5703125" style="282" customWidth="1"/>
    <col min="4434" max="4443" width="14.85546875" style="282" customWidth="1"/>
    <col min="4444" max="4445" width="10.85546875" style="282" customWidth="1"/>
    <col min="4446" max="4457" width="11.42578125" style="282"/>
    <col min="4458" max="4460" width="11.85546875" style="282" customWidth="1"/>
    <col min="4461" max="4608" width="11.42578125" style="282"/>
    <col min="4609" max="4609" width="41" style="282" customWidth="1"/>
    <col min="4610" max="4610" width="13.140625" style="282" customWidth="1"/>
    <col min="4611" max="4611" width="22.85546875" style="282" customWidth="1"/>
    <col min="4612" max="4612" width="12.140625" style="282" customWidth="1"/>
    <col min="4613" max="4613" width="12.5703125" style="282" customWidth="1"/>
    <col min="4614" max="4614" width="11" style="282" customWidth="1"/>
    <col min="4615" max="4615" width="12.5703125" style="282" customWidth="1"/>
    <col min="4616" max="4623" width="11" style="282" customWidth="1"/>
    <col min="4624" max="4624" width="14.28515625" style="282" customWidth="1"/>
    <col min="4625" max="4625" width="11" style="282" customWidth="1"/>
    <col min="4626" max="4626" width="14.140625" style="282" customWidth="1"/>
    <col min="4627" max="4628" width="13.85546875" style="282" customWidth="1"/>
    <col min="4629" max="4629" width="19" style="282" bestFit="1" customWidth="1"/>
    <col min="4630" max="4630" width="13.85546875" style="282" customWidth="1"/>
    <col min="4631" max="4631" width="11.42578125" style="282"/>
    <col min="4632" max="4642" width="10" style="282" customWidth="1"/>
    <col min="4643" max="4648" width="11.5703125" style="282" customWidth="1"/>
    <col min="4649" max="4654" width="15.5703125" style="282" customWidth="1"/>
    <col min="4655" max="4655" width="0" style="282" hidden="1" customWidth="1"/>
    <col min="4656" max="4657" width="15.5703125" style="282" customWidth="1"/>
    <col min="4658" max="4673" width="0" style="282" hidden="1" customWidth="1"/>
    <col min="4674" max="4689" width="15.5703125" style="282" customWidth="1"/>
    <col min="4690" max="4699" width="14.85546875" style="282" customWidth="1"/>
    <col min="4700" max="4701" width="10.85546875" style="282" customWidth="1"/>
    <col min="4702" max="4713" width="11.42578125" style="282"/>
    <col min="4714" max="4716" width="11.85546875" style="282" customWidth="1"/>
    <col min="4717" max="4864" width="11.42578125" style="282"/>
    <col min="4865" max="4865" width="41" style="282" customWidth="1"/>
    <col min="4866" max="4866" width="13.140625" style="282" customWidth="1"/>
    <col min="4867" max="4867" width="22.85546875" style="282" customWidth="1"/>
    <col min="4868" max="4868" width="12.140625" style="282" customWidth="1"/>
    <col min="4869" max="4869" width="12.5703125" style="282" customWidth="1"/>
    <col min="4870" max="4870" width="11" style="282" customWidth="1"/>
    <col min="4871" max="4871" width="12.5703125" style="282" customWidth="1"/>
    <col min="4872" max="4879" width="11" style="282" customWidth="1"/>
    <col min="4880" max="4880" width="14.28515625" style="282" customWidth="1"/>
    <col min="4881" max="4881" width="11" style="282" customWidth="1"/>
    <col min="4882" max="4882" width="14.140625" style="282" customWidth="1"/>
    <col min="4883" max="4884" width="13.85546875" style="282" customWidth="1"/>
    <col min="4885" max="4885" width="19" style="282" bestFit="1" customWidth="1"/>
    <col min="4886" max="4886" width="13.85546875" style="282" customWidth="1"/>
    <col min="4887" max="4887" width="11.42578125" style="282"/>
    <col min="4888" max="4898" width="10" style="282" customWidth="1"/>
    <col min="4899" max="4904" width="11.5703125" style="282" customWidth="1"/>
    <col min="4905" max="4910" width="15.5703125" style="282" customWidth="1"/>
    <col min="4911" max="4911" width="0" style="282" hidden="1" customWidth="1"/>
    <col min="4912" max="4913" width="15.5703125" style="282" customWidth="1"/>
    <col min="4914" max="4929" width="0" style="282" hidden="1" customWidth="1"/>
    <col min="4930" max="4945" width="15.5703125" style="282" customWidth="1"/>
    <col min="4946" max="4955" width="14.85546875" style="282" customWidth="1"/>
    <col min="4956" max="4957" width="10.85546875" style="282" customWidth="1"/>
    <col min="4958" max="4969" width="11.42578125" style="282"/>
    <col min="4970" max="4972" width="11.85546875" style="282" customWidth="1"/>
    <col min="4973" max="5120" width="11.42578125" style="282"/>
    <col min="5121" max="5121" width="41" style="282" customWidth="1"/>
    <col min="5122" max="5122" width="13.140625" style="282" customWidth="1"/>
    <col min="5123" max="5123" width="22.85546875" style="282" customWidth="1"/>
    <col min="5124" max="5124" width="12.140625" style="282" customWidth="1"/>
    <col min="5125" max="5125" width="12.5703125" style="282" customWidth="1"/>
    <col min="5126" max="5126" width="11" style="282" customWidth="1"/>
    <col min="5127" max="5127" width="12.5703125" style="282" customWidth="1"/>
    <col min="5128" max="5135" width="11" style="282" customWidth="1"/>
    <col min="5136" max="5136" width="14.28515625" style="282" customWidth="1"/>
    <col min="5137" max="5137" width="11" style="282" customWidth="1"/>
    <col min="5138" max="5138" width="14.140625" style="282" customWidth="1"/>
    <col min="5139" max="5140" width="13.85546875" style="282" customWidth="1"/>
    <col min="5141" max="5141" width="19" style="282" bestFit="1" customWidth="1"/>
    <col min="5142" max="5142" width="13.85546875" style="282" customWidth="1"/>
    <col min="5143" max="5143" width="11.42578125" style="282"/>
    <col min="5144" max="5154" width="10" style="282" customWidth="1"/>
    <col min="5155" max="5160" width="11.5703125" style="282" customWidth="1"/>
    <col min="5161" max="5166" width="15.5703125" style="282" customWidth="1"/>
    <col min="5167" max="5167" width="0" style="282" hidden="1" customWidth="1"/>
    <col min="5168" max="5169" width="15.5703125" style="282" customWidth="1"/>
    <col min="5170" max="5185" width="0" style="282" hidden="1" customWidth="1"/>
    <col min="5186" max="5201" width="15.5703125" style="282" customWidth="1"/>
    <col min="5202" max="5211" width="14.85546875" style="282" customWidth="1"/>
    <col min="5212" max="5213" width="10.85546875" style="282" customWidth="1"/>
    <col min="5214" max="5225" width="11.42578125" style="282"/>
    <col min="5226" max="5228" width="11.85546875" style="282" customWidth="1"/>
    <col min="5229" max="5376" width="11.42578125" style="282"/>
    <col min="5377" max="5377" width="41" style="282" customWidth="1"/>
    <col min="5378" max="5378" width="13.140625" style="282" customWidth="1"/>
    <col min="5379" max="5379" width="22.85546875" style="282" customWidth="1"/>
    <col min="5380" max="5380" width="12.140625" style="282" customWidth="1"/>
    <col min="5381" max="5381" width="12.5703125" style="282" customWidth="1"/>
    <col min="5382" max="5382" width="11" style="282" customWidth="1"/>
    <col min="5383" max="5383" width="12.5703125" style="282" customWidth="1"/>
    <col min="5384" max="5391" width="11" style="282" customWidth="1"/>
    <col min="5392" max="5392" width="14.28515625" style="282" customWidth="1"/>
    <col min="5393" max="5393" width="11" style="282" customWidth="1"/>
    <col min="5394" max="5394" width="14.140625" style="282" customWidth="1"/>
    <col min="5395" max="5396" width="13.85546875" style="282" customWidth="1"/>
    <col min="5397" max="5397" width="19" style="282" bestFit="1" customWidth="1"/>
    <col min="5398" max="5398" width="13.85546875" style="282" customWidth="1"/>
    <col min="5399" max="5399" width="11.42578125" style="282"/>
    <col min="5400" max="5410" width="10" style="282" customWidth="1"/>
    <col min="5411" max="5416" width="11.5703125" style="282" customWidth="1"/>
    <col min="5417" max="5422" width="15.5703125" style="282" customWidth="1"/>
    <col min="5423" max="5423" width="0" style="282" hidden="1" customWidth="1"/>
    <col min="5424" max="5425" width="15.5703125" style="282" customWidth="1"/>
    <col min="5426" max="5441" width="0" style="282" hidden="1" customWidth="1"/>
    <col min="5442" max="5457" width="15.5703125" style="282" customWidth="1"/>
    <col min="5458" max="5467" width="14.85546875" style="282" customWidth="1"/>
    <col min="5468" max="5469" width="10.85546875" style="282" customWidth="1"/>
    <col min="5470" max="5481" width="11.42578125" style="282"/>
    <col min="5482" max="5484" width="11.85546875" style="282" customWidth="1"/>
    <col min="5485" max="5632" width="11.42578125" style="282"/>
    <col min="5633" max="5633" width="41" style="282" customWidth="1"/>
    <col min="5634" max="5634" width="13.140625" style="282" customWidth="1"/>
    <col min="5635" max="5635" width="22.85546875" style="282" customWidth="1"/>
    <col min="5636" max="5636" width="12.140625" style="282" customWidth="1"/>
    <col min="5637" max="5637" width="12.5703125" style="282" customWidth="1"/>
    <col min="5638" max="5638" width="11" style="282" customWidth="1"/>
    <col min="5639" max="5639" width="12.5703125" style="282" customWidth="1"/>
    <col min="5640" max="5647" width="11" style="282" customWidth="1"/>
    <col min="5648" max="5648" width="14.28515625" style="282" customWidth="1"/>
    <col min="5649" max="5649" width="11" style="282" customWidth="1"/>
    <col min="5650" max="5650" width="14.140625" style="282" customWidth="1"/>
    <col min="5651" max="5652" width="13.85546875" style="282" customWidth="1"/>
    <col min="5653" max="5653" width="19" style="282" bestFit="1" customWidth="1"/>
    <col min="5654" max="5654" width="13.85546875" style="282" customWidth="1"/>
    <col min="5655" max="5655" width="11.42578125" style="282"/>
    <col min="5656" max="5666" width="10" style="282" customWidth="1"/>
    <col min="5667" max="5672" width="11.5703125" style="282" customWidth="1"/>
    <col min="5673" max="5678" width="15.5703125" style="282" customWidth="1"/>
    <col min="5679" max="5679" width="0" style="282" hidden="1" customWidth="1"/>
    <col min="5680" max="5681" width="15.5703125" style="282" customWidth="1"/>
    <col min="5682" max="5697" width="0" style="282" hidden="1" customWidth="1"/>
    <col min="5698" max="5713" width="15.5703125" style="282" customWidth="1"/>
    <col min="5714" max="5723" width="14.85546875" style="282" customWidth="1"/>
    <col min="5724" max="5725" width="10.85546875" style="282" customWidth="1"/>
    <col min="5726" max="5737" width="11.42578125" style="282"/>
    <col min="5738" max="5740" width="11.85546875" style="282" customWidth="1"/>
    <col min="5741" max="5888" width="11.42578125" style="282"/>
    <col min="5889" max="5889" width="41" style="282" customWidth="1"/>
    <col min="5890" max="5890" width="13.140625" style="282" customWidth="1"/>
    <col min="5891" max="5891" width="22.85546875" style="282" customWidth="1"/>
    <col min="5892" max="5892" width="12.140625" style="282" customWidth="1"/>
    <col min="5893" max="5893" width="12.5703125" style="282" customWidth="1"/>
    <col min="5894" max="5894" width="11" style="282" customWidth="1"/>
    <col min="5895" max="5895" width="12.5703125" style="282" customWidth="1"/>
    <col min="5896" max="5903" width="11" style="282" customWidth="1"/>
    <col min="5904" max="5904" width="14.28515625" style="282" customWidth="1"/>
    <col min="5905" max="5905" width="11" style="282" customWidth="1"/>
    <col min="5906" max="5906" width="14.140625" style="282" customWidth="1"/>
    <col min="5907" max="5908" width="13.85546875" style="282" customWidth="1"/>
    <col min="5909" max="5909" width="19" style="282" bestFit="1" customWidth="1"/>
    <col min="5910" max="5910" width="13.85546875" style="282" customWidth="1"/>
    <col min="5911" max="5911" width="11.42578125" style="282"/>
    <col min="5912" max="5922" width="10" style="282" customWidth="1"/>
    <col min="5923" max="5928" width="11.5703125" style="282" customWidth="1"/>
    <col min="5929" max="5934" width="15.5703125" style="282" customWidth="1"/>
    <col min="5935" max="5935" width="0" style="282" hidden="1" customWidth="1"/>
    <col min="5936" max="5937" width="15.5703125" style="282" customWidth="1"/>
    <col min="5938" max="5953" width="0" style="282" hidden="1" customWidth="1"/>
    <col min="5954" max="5969" width="15.5703125" style="282" customWidth="1"/>
    <col min="5970" max="5979" width="14.85546875" style="282" customWidth="1"/>
    <col min="5980" max="5981" width="10.85546875" style="282" customWidth="1"/>
    <col min="5982" max="5993" width="11.42578125" style="282"/>
    <col min="5994" max="5996" width="11.85546875" style="282" customWidth="1"/>
    <col min="5997" max="6144" width="11.42578125" style="282"/>
    <col min="6145" max="6145" width="41" style="282" customWidth="1"/>
    <col min="6146" max="6146" width="13.140625" style="282" customWidth="1"/>
    <col min="6147" max="6147" width="22.85546875" style="282" customWidth="1"/>
    <col min="6148" max="6148" width="12.140625" style="282" customWidth="1"/>
    <col min="6149" max="6149" width="12.5703125" style="282" customWidth="1"/>
    <col min="6150" max="6150" width="11" style="282" customWidth="1"/>
    <col min="6151" max="6151" width="12.5703125" style="282" customWidth="1"/>
    <col min="6152" max="6159" width="11" style="282" customWidth="1"/>
    <col min="6160" max="6160" width="14.28515625" style="282" customWidth="1"/>
    <col min="6161" max="6161" width="11" style="282" customWidth="1"/>
    <col min="6162" max="6162" width="14.140625" style="282" customWidth="1"/>
    <col min="6163" max="6164" width="13.85546875" style="282" customWidth="1"/>
    <col min="6165" max="6165" width="19" style="282" bestFit="1" customWidth="1"/>
    <col min="6166" max="6166" width="13.85546875" style="282" customWidth="1"/>
    <col min="6167" max="6167" width="11.42578125" style="282"/>
    <col min="6168" max="6178" width="10" style="282" customWidth="1"/>
    <col min="6179" max="6184" width="11.5703125" style="282" customWidth="1"/>
    <col min="6185" max="6190" width="15.5703125" style="282" customWidth="1"/>
    <col min="6191" max="6191" width="0" style="282" hidden="1" customWidth="1"/>
    <col min="6192" max="6193" width="15.5703125" style="282" customWidth="1"/>
    <col min="6194" max="6209" width="0" style="282" hidden="1" customWidth="1"/>
    <col min="6210" max="6225" width="15.5703125" style="282" customWidth="1"/>
    <col min="6226" max="6235" width="14.85546875" style="282" customWidth="1"/>
    <col min="6236" max="6237" width="10.85546875" style="282" customWidth="1"/>
    <col min="6238" max="6249" width="11.42578125" style="282"/>
    <col min="6250" max="6252" width="11.85546875" style="282" customWidth="1"/>
    <col min="6253" max="6400" width="11.42578125" style="282"/>
    <col min="6401" max="6401" width="41" style="282" customWidth="1"/>
    <col min="6402" max="6402" width="13.140625" style="282" customWidth="1"/>
    <col min="6403" max="6403" width="22.85546875" style="282" customWidth="1"/>
    <col min="6404" max="6404" width="12.140625" style="282" customWidth="1"/>
    <col min="6405" max="6405" width="12.5703125" style="282" customWidth="1"/>
    <col min="6406" max="6406" width="11" style="282" customWidth="1"/>
    <col min="6407" max="6407" width="12.5703125" style="282" customWidth="1"/>
    <col min="6408" max="6415" width="11" style="282" customWidth="1"/>
    <col min="6416" max="6416" width="14.28515625" style="282" customWidth="1"/>
    <col min="6417" max="6417" width="11" style="282" customWidth="1"/>
    <col min="6418" max="6418" width="14.140625" style="282" customWidth="1"/>
    <col min="6419" max="6420" width="13.85546875" style="282" customWidth="1"/>
    <col min="6421" max="6421" width="19" style="282" bestFit="1" customWidth="1"/>
    <col min="6422" max="6422" width="13.85546875" style="282" customWidth="1"/>
    <col min="6423" max="6423" width="11.42578125" style="282"/>
    <col min="6424" max="6434" width="10" style="282" customWidth="1"/>
    <col min="6435" max="6440" width="11.5703125" style="282" customWidth="1"/>
    <col min="6441" max="6446" width="15.5703125" style="282" customWidth="1"/>
    <col min="6447" max="6447" width="0" style="282" hidden="1" customWidth="1"/>
    <col min="6448" max="6449" width="15.5703125" style="282" customWidth="1"/>
    <col min="6450" max="6465" width="0" style="282" hidden="1" customWidth="1"/>
    <col min="6466" max="6481" width="15.5703125" style="282" customWidth="1"/>
    <col min="6482" max="6491" width="14.85546875" style="282" customWidth="1"/>
    <col min="6492" max="6493" width="10.85546875" style="282" customWidth="1"/>
    <col min="6494" max="6505" width="11.42578125" style="282"/>
    <col min="6506" max="6508" width="11.85546875" style="282" customWidth="1"/>
    <col min="6509" max="6656" width="11.42578125" style="282"/>
    <col min="6657" max="6657" width="41" style="282" customWidth="1"/>
    <col min="6658" max="6658" width="13.140625" style="282" customWidth="1"/>
    <col min="6659" max="6659" width="22.85546875" style="282" customWidth="1"/>
    <col min="6660" max="6660" width="12.140625" style="282" customWidth="1"/>
    <col min="6661" max="6661" width="12.5703125" style="282" customWidth="1"/>
    <col min="6662" max="6662" width="11" style="282" customWidth="1"/>
    <col min="6663" max="6663" width="12.5703125" style="282" customWidth="1"/>
    <col min="6664" max="6671" width="11" style="282" customWidth="1"/>
    <col min="6672" max="6672" width="14.28515625" style="282" customWidth="1"/>
    <col min="6673" max="6673" width="11" style="282" customWidth="1"/>
    <col min="6674" max="6674" width="14.140625" style="282" customWidth="1"/>
    <col min="6675" max="6676" width="13.85546875" style="282" customWidth="1"/>
    <col min="6677" max="6677" width="19" style="282" bestFit="1" customWidth="1"/>
    <col min="6678" max="6678" width="13.85546875" style="282" customWidth="1"/>
    <col min="6679" max="6679" width="11.42578125" style="282"/>
    <col min="6680" max="6690" width="10" style="282" customWidth="1"/>
    <col min="6691" max="6696" width="11.5703125" style="282" customWidth="1"/>
    <col min="6697" max="6702" width="15.5703125" style="282" customWidth="1"/>
    <col min="6703" max="6703" width="0" style="282" hidden="1" customWidth="1"/>
    <col min="6704" max="6705" width="15.5703125" style="282" customWidth="1"/>
    <col min="6706" max="6721" width="0" style="282" hidden="1" customWidth="1"/>
    <col min="6722" max="6737" width="15.5703125" style="282" customWidth="1"/>
    <col min="6738" max="6747" width="14.85546875" style="282" customWidth="1"/>
    <col min="6748" max="6749" width="10.85546875" style="282" customWidth="1"/>
    <col min="6750" max="6761" width="11.42578125" style="282"/>
    <col min="6762" max="6764" width="11.85546875" style="282" customWidth="1"/>
    <col min="6765" max="6912" width="11.42578125" style="282"/>
    <col min="6913" max="6913" width="41" style="282" customWidth="1"/>
    <col min="6914" max="6914" width="13.140625" style="282" customWidth="1"/>
    <col min="6915" max="6915" width="22.85546875" style="282" customWidth="1"/>
    <col min="6916" max="6916" width="12.140625" style="282" customWidth="1"/>
    <col min="6917" max="6917" width="12.5703125" style="282" customWidth="1"/>
    <col min="6918" max="6918" width="11" style="282" customWidth="1"/>
    <col min="6919" max="6919" width="12.5703125" style="282" customWidth="1"/>
    <col min="6920" max="6927" width="11" style="282" customWidth="1"/>
    <col min="6928" max="6928" width="14.28515625" style="282" customWidth="1"/>
    <col min="6929" max="6929" width="11" style="282" customWidth="1"/>
    <col min="6930" max="6930" width="14.140625" style="282" customWidth="1"/>
    <col min="6931" max="6932" width="13.85546875" style="282" customWidth="1"/>
    <col min="6933" max="6933" width="19" style="282" bestFit="1" customWidth="1"/>
    <col min="6934" max="6934" width="13.85546875" style="282" customWidth="1"/>
    <col min="6935" max="6935" width="11.42578125" style="282"/>
    <col min="6936" max="6946" width="10" style="282" customWidth="1"/>
    <col min="6947" max="6952" width="11.5703125" style="282" customWidth="1"/>
    <col min="6953" max="6958" width="15.5703125" style="282" customWidth="1"/>
    <col min="6959" max="6959" width="0" style="282" hidden="1" customWidth="1"/>
    <col min="6960" max="6961" width="15.5703125" style="282" customWidth="1"/>
    <col min="6962" max="6977" width="0" style="282" hidden="1" customWidth="1"/>
    <col min="6978" max="6993" width="15.5703125" style="282" customWidth="1"/>
    <col min="6994" max="7003" width="14.85546875" style="282" customWidth="1"/>
    <col min="7004" max="7005" width="10.85546875" style="282" customWidth="1"/>
    <col min="7006" max="7017" width="11.42578125" style="282"/>
    <col min="7018" max="7020" width="11.85546875" style="282" customWidth="1"/>
    <col min="7021" max="7168" width="11.42578125" style="282"/>
    <col min="7169" max="7169" width="41" style="282" customWidth="1"/>
    <col min="7170" max="7170" width="13.140625" style="282" customWidth="1"/>
    <col min="7171" max="7171" width="22.85546875" style="282" customWidth="1"/>
    <col min="7172" max="7172" width="12.140625" style="282" customWidth="1"/>
    <col min="7173" max="7173" width="12.5703125" style="282" customWidth="1"/>
    <col min="7174" max="7174" width="11" style="282" customWidth="1"/>
    <col min="7175" max="7175" width="12.5703125" style="282" customWidth="1"/>
    <col min="7176" max="7183" width="11" style="282" customWidth="1"/>
    <col min="7184" max="7184" width="14.28515625" style="282" customWidth="1"/>
    <col min="7185" max="7185" width="11" style="282" customWidth="1"/>
    <col min="7186" max="7186" width="14.140625" style="282" customWidth="1"/>
    <col min="7187" max="7188" width="13.85546875" style="282" customWidth="1"/>
    <col min="7189" max="7189" width="19" style="282" bestFit="1" customWidth="1"/>
    <col min="7190" max="7190" width="13.85546875" style="282" customWidth="1"/>
    <col min="7191" max="7191" width="11.42578125" style="282"/>
    <col min="7192" max="7202" width="10" style="282" customWidth="1"/>
    <col min="7203" max="7208" width="11.5703125" style="282" customWidth="1"/>
    <col min="7209" max="7214" width="15.5703125" style="282" customWidth="1"/>
    <col min="7215" max="7215" width="0" style="282" hidden="1" customWidth="1"/>
    <col min="7216" max="7217" width="15.5703125" style="282" customWidth="1"/>
    <col min="7218" max="7233" width="0" style="282" hidden="1" customWidth="1"/>
    <col min="7234" max="7249" width="15.5703125" style="282" customWidth="1"/>
    <col min="7250" max="7259" width="14.85546875" style="282" customWidth="1"/>
    <col min="7260" max="7261" width="10.85546875" style="282" customWidth="1"/>
    <col min="7262" max="7273" width="11.42578125" style="282"/>
    <col min="7274" max="7276" width="11.85546875" style="282" customWidth="1"/>
    <col min="7277" max="7424" width="11.42578125" style="282"/>
    <col min="7425" max="7425" width="41" style="282" customWidth="1"/>
    <col min="7426" max="7426" width="13.140625" style="282" customWidth="1"/>
    <col min="7427" max="7427" width="22.85546875" style="282" customWidth="1"/>
    <col min="7428" max="7428" width="12.140625" style="282" customWidth="1"/>
    <col min="7429" max="7429" width="12.5703125" style="282" customWidth="1"/>
    <col min="7430" max="7430" width="11" style="282" customWidth="1"/>
    <col min="7431" max="7431" width="12.5703125" style="282" customWidth="1"/>
    <col min="7432" max="7439" width="11" style="282" customWidth="1"/>
    <col min="7440" max="7440" width="14.28515625" style="282" customWidth="1"/>
    <col min="7441" max="7441" width="11" style="282" customWidth="1"/>
    <col min="7442" max="7442" width="14.140625" style="282" customWidth="1"/>
    <col min="7443" max="7444" width="13.85546875" style="282" customWidth="1"/>
    <col min="7445" max="7445" width="19" style="282" bestFit="1" customWidth="1"/>
    <col min="7446" max="7446" width="13.85546875" style="282" customWidth="1"/>
    <col min="7447" max="7447" width="11.42578125" style="282"/>
    <col min="7448" max="7458" width="10" style="282" customWidth="1"/>
    <col min="7459" max="7464" width="11.5703125" style="282" customWidth="1"/>
    <col min="7465" max="7470" width="15.5703125" style="282" customWidth="1"/>
    <col min="7471" max="7471" width="0" style="282" hidden="1" customWidth="1"/>
    <col min="7472" max="7473" width="15.5703125" style="282" customWidth="1"/>
    <col min="7474" max="7489" width="0" style="282" hidden="1" customWidth="1"/>
    <col min="7490" max="7505" width="15.5703125" style="282" customWidth="1"/>
    <col min="7506" max="7515" width="14.85546875" style="282" customWidth="1"/>
    <col min="7516" max="7517" width="10.85546875" style="282" customWidth="1"/>
    <col min="7518" max="7529" width="11.42578125" style="282"/>
    <col min="7530" max="7532" width="11.85546875" style="282" customWidth="1"/>
    <col min="7533" max="7680" width="11.42578125" style="282"/>
    <col min="7681" max="7681" width="41" style="282" customWidth="1"/>
    <col min="7682" max="7682" width="13.140625" style="282" customWidth="1"/>
    <col min="7683" max="7683" width="22.85546875" style="282" customWidth="1"/>
    <col min="7684" max="7684" width="12.140625" style="282" customWidth="1"/>
    <col min="7685" max="7685" width="12.5703125" style="282" customWidth="1"/>
    <col min="7686" max="7686" width="11" style="282" customWidth="1"/>
    <col min="7687" max="7687" width="12.5703125" style="282" customWidth="1"/>
    <col min="7688" max="7695" width="11" style="282" customWidth="1"/>
    <col min="7696" max="7696" width="14.28515625" style="282" customWidth="1"/>
    <col min="7697" max="7697" width="11" style="282" customWidth="1"/>
    <col min="7698" max="7698" width="14.140625" style="282" customWidth="1"/>
    <col min="7699" max="7700" width="13.85546875" style="282" customWidth="1"/>
    <col min="7701" max="7701" width="19" style="282" bestFit="1" customWidth="1"/>
    <col min="7702" max="7702" width="13.85546875" style="282" customWidth="1"/>
    <col min="7703" max="7703" width="11.42578125" style="282"/>
    <col min="7704" max="7714" width="10" style="282" customWidth="1"/>
    <col min="7715" max="7720" width="11.5703125" style="282" customWidth="1"/>
    <col min="7721" max="7726" width="15.5703125" style="282" customWidth="1"/>
    <col min="7727" max="7727" width="0" style="282" hidden="1" customWidth="1"/>
    <col min="7728" max="7729" width="15.5703125" style="282" customWidth="1"/>
    <col min="7730" max="7745" width="0" style="282" hidden="1" customWidth="1"/>
    <col min="7746" max="7761" width="15.5703125" style="282" customWidth="1"/>
    <col min="7762" max="7771" width="14.85546875" style="282" customWidth="1"/>
    <col min="7772" max="7773" width="10.85546875" style="282" customWidth="1"/>
    <col min="7774" max="7785" width="11.42578125" style="282"/>
    <col min="7786" max="7788" width="11.85546875" style="282" customWidth="1"/>
    <col min="7789" max="7936" width="11.42578125" style="282"/>
    <col min="7937" max="7937" width="41" style="282" customWidth="1"/>
    <col min="7938" max="7938" width="13.140625" style="282" customWidth="1"/>
    <col min="7939" max="7939" width="22.85546875" style="282" customWidth="1"/>
    <col min="7940" max="7940" width="12.140625" style="282" customWidth="1"/>
    <col min="7941" max="7941" width="12.5703125" style="282" customWidth="1"/>
    <col min="7942" max="7942" width="11" style="282" customWidth="1"/>
    <col min="7943" max="7943" width="12.5703125" style="282" customWidth="1"/>
    <col min="7944" max="7951" width="11" style="282" customWidth="1"/>
    <col min="7952" max="7952" width="14.28515625" style="282" customWidth="1"/>
    <col min="7953" max="7953" width="11" style="282" customWidth="1"/>
    <col min="7954" max="7954" width="14.140625" style="282" customWidth="1"/>
    <col min="7955" max="7956" width="13.85546875" style="282" customWidth="1"/>
    <col min="7957" max="7957" width="19" style="282" bestFit="1" customWidth="1"/>
    <col min="7958" max="7958" width="13.85546875" style="282" customWidth="1"/>
    <col min="7959" max="7959" width="11.42578125" style="282"/>
    <col min="7960" max="7970" width="10" style="282" customWidth="1"/>
    <col min="7971" max="7976" width="11.5703125" style="282" customWidth="1"/>
    <col min="7977" max="7982" width="15.5703125" style="282" customWidth="1"/>
    <col min="7983" max="7983" width="0" style="282" hidden="1" customWidth="1"/>
    <col min="7984" max="7985" width="15.5703125" style="282" customWidth="1"/>
    <col min="7986" max="8001" width="0" style="282" hidden="1" customWidth="1"/>
    <col min="8002" max="8017" width="15.5703125" style="282" customWidth="1"/>
    <col min="8018" max="8027" width="14.85546875" style="282" customWidth="1"/>
    <col min="8028" max="8029" width="10.85546875" style="282" customWidth="1"/>
    <col min="8030" max="8041" width="11.42578125" style="282"/>
    <col min="8042" max="8044" width="11.85546875" style="282" customWidth="1"/>
    <col min="8045" max="8192" width="11.42578125" style="282"/>
    <col min="8193" max="8193" width="41" style="282" customWidth="1"/>
    <col min="8194" max="8194" width="13.140625" style="282" customWidth="1"/>
    <col min="8195" max="8195" width="22.85546875" style="282" customWidth="1"/>
    <col min="8196" max="8196" width="12.140625" style="282" customWidth="1"/>
    <col min="8197" max="8197" width="12.5703125" style="282" customWidth="1"/>
    <col min="8198" max="8198" width="11" style="282" customWidth="1"/>
    <col min="8199" max="8199" width="12.5703125" style="282" customWidth="1"/>
    <col min="8200" max="8207" width="11" style="282" customWidth="1"/>
    <col min="8208" max="8208" width="14.28515625" style="282" customWidth="1"/>
    <col min="8209" max="8209" width="11" style="282" customWidth="1"/>
    <col min="8210" max="8210" width="14.140625" style="282" customWidth="1"/>
    <col min="8211" max="8212" width="13.85546875" style="282" customWidth="1"/>
    <col min="8213" max="8213" width="19" style="282" bestFit="1" customWidth="1"/>
    <col min="8214" max="8214" width="13.85546875" style="282" customWidth="1"/>
    <col min="8215" max="8215" width="11.42578125" style="282"/>
    <col min="8216" max="8226" width="10" style="282" customWidth="1"/>
    <col min="8227" max="8232" width="11.5703125" style="282" customWidth="1"/>
    <col min="8233" max="8238" width="15.5703125" style="282" customWidth="1"/>
    <col min="8239" max="8239" width="0" style="282" hidden="1" customWidth="1"/>
    <col min="8240" max="8241" width="15.5703125" style="282" customWidth="1"/>
    <col min="8242" max="8257" width="0" style="282" hidden="1" customWidth="1"/>
    <col min="8258" max="8273" width="15.5703125" style="282" customWidth="1"/>
    <col min="8274" max="8283" width="14.85546875" style="282" customWidth="1"/>
    <col min="8284" max="8285" width="10.85546875" style="282" customWidth="1"/>
    <col min="8286" max="8297" width="11.42578125" style="282"/>
    <col min="8298" max="8300" width="11.85546875" style="282" customWidth="1"/>
    <col min="8301" max="8448" width="11.42578125" style="282"/>
    <col min="8449" max="8449" width="41" style="282" customWidth="1"/>
    <col min="8450" max="8450" width="13.140625" style="282" customWidth="1"/>
    <col min="8451" max="8451" width="22.85546875" style="282" customWidth="1"/>
    <col min="8452" max="8452" width="12.140625" style="282" customWidth="1"/>
    <col min="8453" max="8453" width="12.5703125" style="282" customWidth="1"/>
    <col min="8454" max="8454" width="11" style="282" customWidth="1"/>
    <col min="8455" max="8455" width="12.5703125" style="282" customWidth="1"/>
    <col min="8456" max="8463" width="11" style="282" customWidth="1"/>
    <col min="8464" max="8464" width="14.28515625" style="282" customWidth="1"/>
    <col min="8465" max="8465" width="11" style="282" customWidth="1"/>
    <col min="8466" max="8466" width="14.140625" style="282" customWidth="1"/>
    <col min="8467" max="8468" width="13.85546875" style="282" customWidth="1"/>
    <col min="8469" max="8469" width="19" style="282" bestFit="1" customWidth="1"/>
    <col min="8470" max="8470" width="13.85546875" style="282" customWidth="1"/>
    <col min="8471" max="8471" width="11.42578125" style="282"/>
    <col min="8472" max="8482" width="10" style="282" customWidth="1"/>
    <col min="8483" max="8488" width="11.5703125" style="282" customWidth="1"/>
    <col min="8489" max="8494" width="15.5703125" style="282" customWidth="1"/>
    <col min="8495" max="8495" width="0" style="282" hidden="1" customWidth="1"/>
    <col min="8496" max="8497" width="15.5703125" style="282" customWidth="1"/>
    <col min="8498" max="8513" width="0" style="282" hidden="1" customWidth="1"/>
    <col min="8514" max="8529" width="15.5703125" style="282" customWidth="1"/>
    <col min="8530" max="8539" width="14.85546875" style="282" customWidth="1"/>
    <col min="8540" max="8541" width="10.85546875" style="282" customWidth="1"/>
    <col min="8542" max="8553" width="11.42578125" style="282"/>
    <col min="8554" max="8556" width="11.85546875" style="282" customWidth="1"/>
    <col min="8557" max="8704" width="11.42578125" style="282"/>
    <col min="8705" max="8705" width="41" style="282" customWidth="1"/>
    <col min="8706" max="8706" width="13.140625" style="282" customWidth="1"/>
    <col min="8707" max="8707" width="22.85546875" style="282" customWidth="1"/>
    <col min="8708" max="8708" width="12.140625" style="282" customWidth="1"/>
    <col min="8709" max="8709" width="12.5703125" style="282" customWidth="1"/>
    <col min="8710" max="8710" width="11" style="282" customWidth="1"/>
    <col min="8711" max="8711" width="12.5703125" style="282" customWidth="1"/>
    <col min="8712" max="8719" width="11" style="282" customWidth="1"/>
    <col min="8720" max="8720" width="14.28515625" style="282" customWidth="1"/>
    <col min="8721" max="8721" width="11" style="282" customWidth="1"/>
    <col min="8722" max="8722" width="14.140625" style="282" customWidth="1"/>
    <col min="8723" max="8724" width="13.85546875" style="282" customWidth="1"/>
    <col min="8725" max="8725" width="19" style="282" bestFit="1" customWidth="1"/>
    <col min="8726" max="8726" width="13.85546875" style="282" customWidth="1"/>
    <col min="8727" max="8727" width="11.42578125" style="282"/>
    <col min="8728" max="8738" width="10" style="282" customWidth="1"/>
    <col min="8739" max="8744" width="11.5703125" style="282" customWidth="1"/>
    <col min="8745" max="8750" width="15.5703125" style="282" customWidth="1"/>
    <col min="8751" max="8751" width="0" style="282" hidden="1" customWidth="1"/>
    <col min="8752" max="8753" width="15.5703125" style="282" customWidth="1"/>
    <col min="8754" max="8769" width="0" style="282" hidden="1" customWidth="1"/>
    <col min="8770" max="8785" width="15.5703125" style="282" customWidth="1"/>
    <col min="8786" max="8795" width="14.85546875" style="282" customWidth="1"/>
    <col min="8796" max="8797" width="10.85546875" style="282" customWidth="1"/>
    <col min="8798" max="8809" width="11.42578125" style="282"/>
    <col min="8810" max="8812" width="11.85546875" style="282" customWidth="1"/>
    <col min="8813" max="8960" width="11.42578125" style="282"/>
    <col min="8961" max="8961" width="41" style="282" customWidth="1"/>
    <col min="8962" max="8962" width="13.140625" style="282" customWidth="1"/>
    <col min="8963" max="8963" width="22.85546875" style="282" customWidth="1"/>
    <col min="8964" max="8964" width="12.140625" style="282" customWidth="1"/>
    <col min="8965" max="8965" width="12.5703125" style="282" customWidth="1"/>
    <col min="8966" max="8966" width="11" style="282" customWidth="1"/>
    <col min="8967" max="8967" width="12.5703125" style="282" customWidth="1"/>
    <col min="8968" max="8975" width="11" style="282" customWidth="1"/>
    <col min="8976" max="8976" width="14.28515625" style="282" customWidth="1"/>
    <col min="8977" max="8977" width="11" style="282" customWidth="1"/>
    <col min="8978" max="8978" width="14.140625" style="282" customWidth="1"/>
    <col min="8979" max="8980" width="13.85546875" style="282" customWidth="1"/>
    <col min="8981" max="8981" width="19" style="282" bestFit="1" customWidth="1"/>
    <col min="8982" max="8982" width="13.85546875" style="282" customWidth="1"/>
    <col min="8983" max="8983" width="11.42578125" style="282"/>
    <col min="8984" max="8994" width="10" style="282" customWidth="1"/>
    <col min="8995" max="9000" width="11.5703125" style="282" customWidth="1"/>
    <col min="9001" max="9006" width="15.5703125" style="282" customWidth="1"/>
    <col min="9007" max="9007" width="0" style="282" hidden="1" customWidth="1"/>
    <col min="9008" max="9009" width="15.5703125" style="282" customWidth="1"/>
    <col min="9010" max="9025" width="0" style="282" hidden="1" customWidth="1"/>
    <col min="9026" max="9041" width="15.5703125" style="282" customWidth="1"/>
    <col min="9042" max="9051" width="14.85546875" style="282" customWidth="1"/>
    <col min="9052" max="9053" width="10.85546875" style="282" customWidth="1"/>
    <col min="9054" max="9065" width="11.42578125" style="282"/>
    <col min="9066" max="9068" width="11.85546875" style="282" customWidth="1"/>
    <col min="9069" max="9216" width="11.42578125" style="282"/>
    <col min="9217" max="9217" width="41" style="282" customWidth="1"/>
    <col min="9218" max="9218" width="13.140625" style="282" customWidth="1"/>
    <col min="9219" max="9219" width="22.85546875" style="282" customWidth="1"/>
    <col min="9220" max="9220" width="12.140625" style="282" customWidth="1"/>
    <col min="9221" max="9221" width="12.5703125" style="282" customWidth="1"/>
    <col min="9222" max="9222" width="11" style="282" customWidth="1"/>
    <col min="9223" max="9223" width="12.5703125" style="282" customWidth="1"/>
    <col min="9224" max="9231" width="11" style="282" customWidth="1"/>
    <col min="9232" max="9232" width="14.28515625" style="282" customWidth="1"/>
    <col min="9233" max="9233" width="11" style="282" customWidth="1"/>
    <col min="9234" max="9234" width="14.140625" style="282" customWidth="1"/>
    <col min="9235" max="9236" width="13.85546875" style="282" customWidth="1"/>
    <col min="9237" max="9237" width="19" style="282" bestFit="1" customWidth="1"/>
    <col min="9238" max="9238" width="13.85546875" style="282" customWidth="1"/>
    <col min="9239" max="9239" width="11.42578125" style="282"/>
    <col min="9240" max="9250" width="10" style="282" customWidth="1"/>
    <col min="9251" max="9256" width="11.5703125" style="282" customWidth="1"/>
    <col min="9257" max="9262" width="15.5703125" style="282" customWidth="1"/>
    <col min="9263" max="9263" width="0" style="282" hidden="1" customWidth="1"/>
    <col min="9264" max="9265" width="15.5703125" style="282" customWidth="1"/>
    <col min="9266" max="9281" width="0" style="282" hidden="1" customWidth="1"/>
    <col min="9282" max="9297" width="15.5703125" style="282" customWidth="1"/>
    <col min="9298" max="9307" width="14.85546875" style="282" customWidth="1"/>
    <col min="9308" max="9309" width="10.85546875" style="282" customWidth="1"/>
    <col min="9310" max="9321" width="11.42578125" style="282"/>
    <col min="9322" max="9324" width="11.85546875" style="282" customWidth="1"/>
    <col min="9325" max="9472" width="11.42578125" style="282"/>
    <col min="9473" max="9473" width="41" style="282" customWidth="1"/>
    <col min="9474" max="9474" width="13.140625" style="282" customWidth="1"/>
    <col min="9475" max="9475" width="22.85546875" style="282" customWidth="1"/>
    <col min="9476" max="9476" width="12.140625" style="282" customWidth="1"/>
    <col min="9477" max="9477" width="12.5703125" style="282" customWidth="1"/>
    <col min="9478" max="9478" width="11" style="282" customWidth="1"/>
    <col min="9479" max="9479" width="12.5703125" style="282" customWidth="1"/>
    <col min="9480" max="9487" width="11" style="282" customWidth="1"/>
    <col min="9488" max="9488" width="14.28515625" style="282" customWidth="1"/>
    <col min="9489" max="9489" width="11" style="282" customWidth="1"/>
    <col min="9490" max="9490" width="14.140625" style="282" customWidth="1"/>
    <col min="9491" max="9492" width="13.85546875" style="282" customWidth="1"/>
    <col min="9493" max="9493" width="19" style="282" bestFit="1" customWidth="1"/>
    <col min="9494" max="9494" width="13.85546875" style="282" customWidth="1"/>
    <col min="9495" max="9495" width="11.42578125" style="282"/>
    <col min="9496" max="9506" width="10" style="282" customWidth="1"/>
    <col min="9507" max="9512" width="11.5703125" style="282" customWidth="1"/>
    <col min="9513" max="9518" width="15.5703125" style="282" customWidth="1"/>
    <col min="9519" max="9519" width="0" style="282" hidden="1" customWidth="1"/>
    <col min="9520" max="9521" width="15.5703125" style="282" customWidth="1"/>
    <col min="9522" max="9537" width="0" style="282" hidden="1" customWidth="1"/>
    <col min="9538" max="9553" width="15.5703125" style="282" customWidth="1"/>
    <col min="9554" max="9563" width="14.85546875" style="282" customWidth="1"/>
    <col min="9564" max="9565" width="10.85546875" style="282" customWidth="1"/>
    <col min="9566" max="9577" width="11.42578125" style="282"/>
    <col min="9578" max="9580" width="11.85546875" style="282" customWidth="1"/>
    <col min="9581" max="9728" width="11.42578125" style="282"/>
    <col min="9729" max="9729" width="41" style="282" customWidth="1"/>
    <col min="9730" max="9730" width="13.140625" style="282" customWidth="1"/>
    <col min="9731" max="9731" width="22.85546875" style="282" customWidth="1"/>
    <col min="9732" max="9732" width="12.140625" style="282" customWidth="1"/>
    <col min="9733" max="9733" width="12.5703125" style="282" customWidth="1"/>
    <col min="9734" max="9734" width="11" style="282" customWidth="1"/>
    <col min="9735" max="9735" width="12.5703125" style="282" customWidth="1"/>
    <col min="9736" max="9743" width="11" style="282" customWidth="1"/>
    <col min="9744" max="9744" width="14.28515625" style="282" customWidth="1"/>
    <col min="9745" max="9745" width="11" style="282" customWidth="1"/>
    <col min="9746" max="9746" width="14.140625" style="282" customWidth="1"/>
    <col min="9747" max="9748" width="13.85546875" style="282" customWidth="1"/>
    <col min="9749" max="9749" width="19" style="282" bestFit="1" customWidth="1"/>
    <col min="9750" max="9750" width="13.85546875" style="282" customWidth="1"/>
    <col min="9751" max="9751" width="11.42578125" style="282"/>
    <col min="9752" max="9762" width="10" style="282" customWidth="1"/>
    <col min="9763" max="9768" width="11.5703125" style="282" customWidth="1"/>
    <col min="9769" max="9774" width="15.5703125" style="282" customWidth="1"/>
    <col min="9775" max="9775" width="0" style="282" hidden="1" customWidth="1"/>
    <col min="9776" max="9777" width="15.5703125" style="282" customWidth="1"/>
    <col min="9778" max="9793" width="0" style="282" hidden="1" customWidth="1"/>
    <col min="9794" max="9809" width="15.5703125" style="282" customWidth="1"/>
    <col min="9810" max="9819" width="14.85546875" style="282" customWidth="1"/>
    <col min="9820" max="9821" width="10.85546875" style="282" customWidth="1"/>
    <col min="9822" max="9833" width="11.42578125" style="282"/>
    <col min="9834" max="9836" width="11.85546875" style="282" customWidth="1"/>
    <col min="9837" max="9984" width="11.42578125" style="282"/>
    <col min="9985" max="9985" width="41" style="282" customWidth="1"/>
    <col min="9986" max="9986" width="13.140625" style="282" customWidth="1"/>
    <col min="9987" max="9987" width="22.85546875" style="282" customWidth="1"/>
    <col min="9988" max="9988" width="12.140625" style="282" customWidth="1"/>
    <col min="9989" max="9989" width="12.5703125" style="282" customWidth="1"/>
    <col min="9990" max="9990" width="11" style="282" customWidth="1"/>
    <col min="9991" max="9991" width="12.5703125" style="282" customWidth="1"/>
    <col min="9992" max="9999" width="11" style="282" customWidth="1"/>
    <col min="10000" max="10000" width="14.28515625" style="282" customWidth="1"/>
    <col min="10001" max="10001" width="11" style="282" customWidth="1"/>
    <col min="10002" max="10002" width="14.140625" style="282" customWidth="1"/>
    <col min="10003" max="10004" width="13.85546875" style="282" customWidth="1"/>
    <col min="10005" max="10005" width="19" style="282" bestFit="1" customWidth="1"/>
    <col min="10006" max="10006" width="13.85546875" style="282" customWidth="1"/>
    <col min="10007" max="10007" width="11.42578125" style="282"/>
    <col min="10008" max="10018" width="10" style="282" customWidth="1"/>
    <col min="10019" max="10024" width="11.5703125" style="282" customWidth="1"/>
    <col min="10025" max="10030" width="15.5703125" style="282" customWidth="1"/>
    <col min="10031" max="10031" width="0" style="282" hidden="1" customWidth="1"/>
    <col min="10032" max="10033" width="15.5703125" style="282" customWidth="1"/>
    <col min="10034" max="10049" width="0" style="282" hidden="1" customWidth="1"/>
    <col min="10050" max="10065" width="15.5703125" style="282" customWidth="1"/>
    <col min="10066" max="10075" width="14.85546875" style="282" customWidth="1"/>
    <col min="10076" max="10077" width="10.85546875" style="282" customWidth="1"/>
    <col min="10078" max="10089" width="11.42578125" style="282"/>
    <col min="10090" max="10092" width="11.85546875" style="282" customWidth="1"/>
    <col min="10093" max="10240" width="11.42578125" style="282"/>
    <col min="10241" max="10241" width="41" style="282" customWidth="1"/>
    <col min="10242" max="10242" width="13.140625" style="282" customWidth="1"/>
    <col min="10243" max="10243" width="22.85546875" style="282" customWidth="1"/>
    <col min="10244" max="10244" width="12.140625" style="282" customWidth="1"/>
    <col min="10245" max="10245" width="12.5703125" style="282" customWidth="1"/>
    <col min="10246" max="10246" width="11" style="282" customWidth="1"/>
    <col min="10247" max="10247" width="12.5703125" style="282" customWidth="1"/>
    <col min="10248" max="10255" width="11" style="282" customWidth="1"/>
    <col min="10256" max="10256" width="14.28515625" style="282" customWidth="1"/>
    <col min="10257" max="10257" width="11" style="282" customWidth="1"/>
    <col min="10258" max="10258" width="14.140625" style="282" customWidth="1"/>
    <col min="10259" max="10260" width="13.85546875" style="282" customWidth="1"/>
    <col min="10261" max="10261" width="19" style="282" bestFit="1" customWidth="1"/>
    <col min="10262" max="10262" width="13.85546875" style="282" customWidth="1"/>
    <col min="10263" max="10263" width="11.42578125" style="282"/>
    <col min="10264" max="10274" width="10" style="282" customWidth="1"/>
    <col min="10275" max="10280" width="11.5703125" style="282" customWidth="1"/>
    <col min="10281" max="10286" width="15.5703125" style="282" customWidth="1"/>
    <col min="10287" max="10287" width="0" style="282" hidden="1" customWidth="1"/>
    <col min="10288" max="10289" width="15.5703125" style="282" customWidth="1"/>
    <col min="10290" max="10305" width="0" style="282" hidden="1" customWidth="1"/>
    <col min="10306" max="10321" width="15.5703125" style="282" customWidth="1"/>
    <col min="10322" max="10331" width="14.85546875" style="282" customWidth="1"/>
    <col min="10332" max="10333" width="10.85546875" style="282" customWidth="1"/>
    <col min="10334" max="10345" width="11.42578125" style="282"/>
    <col min="10346" max="10348" width="11.85546875" style="282" customWidth="1"/>
    <col min="10349" max="10496" width="11.42578125" style="282"/>
    <col min="10497" max="10497" width="41" style="282" customWidth="1"/>
    <col min="10498" max="10498" width="13.140625" style="282" customWidth="1"/>
    <col min="10499" max="10499" width="22.85546875" style="282" customWidth="1"/>
    <col min="10500" max="10500" width="12.140625" style="282" customWidth="1"/>
    <col min="10501" max="10501" width="12.5703125" style="282" customWidth="1"/>
    <col min="10502" max="10502" width="11" style="282" customWidth="1"/>
    <col min="10503" max="10503" width="12.5703125" style="282" customWidth="1"/>
    <col min="10504" max="10511" width="11" style="282" customWidth="1"/>
    <col min="10512" max="10512" width="14.28515625" style="282" customWidth="1"/>
    <col min="10513" max="10513" width="11" style="282" customWidth="1"/>
    <col min="10514" max="10514" width="14.140625" style="282" customWidth="1"/>
    <col min="10515" max="10516" width="13.85546875" style="282" customWidth="1"/>
    <col min="10517" max="10517" width="19" style="282" bestFit="1" customWidth="1"/>
    <col min="10518" max="10518" width="13.85546875" style="282" customWidth="1"/>
    <col min="10519" max="10519" width="11.42578125" style="282"/>
    <col min="10520" max="10530" width="10" style="282" customWidth="1"/>
    <col min="10531" max="10536" width="11.5703125" style="282" customWidth="1"/>
    <col min="10537" max="10542" width="15.5703125" style="282" customWidth="1"/>
    <col min="10543" max="10543" width="0" style="282" hidden="1" customWidth="1"/>
    <col min="10544" max="10545" width="15.5703125" style="282" customWidth="1"/>
    <col min="10546" max="10561" width="0" style="282" hidden="1" customWidth="1"/>
    <col min="10562" max="10577" width="15.5703125" style="282" customWidth="1"/>
    <col min="10578" max="10587" width="14.85546875" style="282" customWidth="1"/>
    <col min="10588" max="10589" width="10.85546875" style="282" customWidth="1"/>
    <col min="10590" max="10601" width="11.42578125" style="282"/>
    <col min="10602" max="10604" width="11.85546875" style="282" customWidth="1"/>
    <col min="10605" max="10752" width="11.42578125" style="282"/>
    <col min="10753" max="10753" width="41" style="282" customWidth="1"/>
    <col min="10754" max="10754" width="13.140625" style="282" customWidth="1"/>
    <col min="10755" max="10755" width="22.85546875" style="282" customWidth="1"/>
    <col min="10756" max="10756" width="12.140625" style="282" customWidth="1"/>
    <col min="10757" max="10757" width="12.5703125" style="282" customWidth="1"/>
    <col min="10758" max="10758" width="11" style="282" customWidth="1"/>
    <col min="10759" max="10759" width="12.5703125" style="282" customWidth="1"/>
    <col min="10760" max="10767" width="11" style="282" customWidth="1"/>
    <col min="10768" max="10768" width="14.28515625" style="282" customWidth="1"/>
    <col min="10769" max="10769" width="11" style="282" customWidth="1"/>
    <col min="10770" max="10770" width="14.140625" style="282" customWidth="1"/>
    <col min="10771" max="10772" width="13.85546875" style="282" customWidth="1"/>
    <col min="10773" max="10773" width="19" style="282" bestFit="1" customWidth="1"/>
    <col min="10774" max="10774" width="13.85546875" style="282" customWidth="1"/>
    <col min="10775" max="10775" width="11.42578125" style="282"/>
    <col min="10776" max="10786" width="10" style="282" customWidth="1"/>
    <col min="10787" max="10792" width="11.5703125" style="282" customWidth="1"/>
    <col min="10793" max="10798" width="15.5703125" style="282" customWidth="1"/>
    <col min="10799" max="10799" width="0" style="282" hidden="1" customWidth="1"/>
    <col min="10800" max="10801" width="15.5703125" style="282" customWidth="1"/>
    <col min="10802" max="10817" width="0" style="282" hidden="1" customWidth="1"/>
    <col min="10818" max="10833" width="15.5703125" style="282" customWidth="1"/>
    <col min="10834" max="10843" width="14.85546875" style="282" customWidth="1"/>
    <col min="10844" max="10845" width="10.85546875" style="282" customWidth="1"/>
    <col min="10846" max="10857" width="11.42578125" style="282"/>
    <col min="10858" max="10860" width="11.85546875" style="282" customWidth="1"/>
    <col min="10861" max="11008" width="11.42578125" style="282"/>
    <col min="11009" max="11009" width="41" style="282" customWidth="1"/>
    <col min="11010" max="11010" width="13.140625" style="282" customWidth="1"/>
    <col min="11011" max="11011" width="22.85546875" style="282" customWidth="1"/>
    <col min="11012" max="11012" width="12.140625" style="282" customWidth="1"/>
    <col min="11013" max="11013" width="12.5703125" style="282" customWidth="1"/>
    <col min="11014" max="11014" width="11" style="282" customWidth="1"/>
    <col min="11015" max="11015" width="12.5703125" style="282" customWidth="1"/>
    <col min="11016" max="11023" width="11" style="282" customWidth="1"/>
    <col min="11024" max="11024" width="14.28515625" style="282" customWidth="1"/>
    <col min="11025" max="11025" width="11" style="282" customWidth="1"/>
    <col min="11026" max="11026" width="14.140625" style="282" customWidth="1"/>
    <col min="11027" max="11028" width="13.85546875" style="282" customWidth="1"/>
    <col min="11029" max="11029" width="19" style="282" bestFit="1" customWidth="1"/>
    <col min="11030" max="11030" width="13.85546875" style="282" customWidth="1"/>
    <col min="11031" max="11031" width="11.42578125" style="282"/>
    <col min="11032" max="11042" width="10" style="282" customWidth="1"/>
    <col min="11043" max="11048" width="11.5703125" style="282" customWidth="1"/>
    <col min="11049" max="11054" width="15.5703125" style="282" customWidth="1"/>
    <col min="11055" max="11055" width="0" style="282" hidden="1" customWidth="1"/>
    <col min="11056" max="11057" width="15.5703125" style="282" customWidth="1"/>
    <col min="11058" max="11073" width="0" style="282" hidden="1" customWidth="1"/>
    <col min="11074" max="11089" width="15.5703125" style="282" customWidth="1"/>
    <col min="11090" max="11099" width="14.85546875" style="282" customWidth="1"/>
    <col min="11100" max="11101" width="10.85546875" style="282" customWidth="1"/>
    <col min="11102" max="11113" width="11.42578125" style="282"/>
    <col min="11114" max="11116" width="11.85546875" style="282" customWidth="1"/>
    <col min="11117" max="11264" width="11.42578125" style="282"/>
    <col min="11265" max="11265" width="41" style="282" customWidth="1"/>
    <col min="11266" max="11266" width="13.140625" style="282" customWidth="1"/>
    <col min="11267" max="11267" width="22.85546875" style="282" customWidth="1"/>
    <col min="11268" max="11268" width="12.140625" style="282" customWidth="1"/>
    <col min="11269" max="11269" width="12.5703125" style="282" customWidth="1"/>
    <col min="11270" max="11270" width="11" style="282" customWidth="1"/>
    <col min="11271" max="11271" width="12.5703125" style="282" customWidth="1"/>
    <col min="11272" max="11279" width="11" style="282" customWidth="1"/>
    <col min="11280" max="11280" width="14.28515625" style="282" customWidth="1"/>
    <col min="11281" max="11281" width="11" style="282" customWidth="1"/>
    <col min="11282" max="11282" width="14.140625" style="282" customWidth="1"/>
    <col min="11283" max="11284" width="13.85546875" style="282" customWidth="1"/>
    <col min="11285" max="11285" width="19" style="282" bestFit="1" customWidth="1"/>
    <col min="11286" max="11286" width="13.85546875" style="282" customWidth="1"/>
    <col min="11287" max="11287" width="11.42578125" style="282"/>
    <col min="11288" max="11298" width="10" style="282" customWidth="1"/>
    <col min="11299" max="11304" width="11.5703125" style="282" customWidth="1"/>
    <col min="11305" max="11310" width="15.5703125" style="282" customWidth="1"/>
    <col min="11311" max="11311" width="0" style="282" hidden="1" customWidth="1"/>
    <col min="11312" max="11313" width="15.5703125" style="282" customWidth="1"/>
    <col min="11314" max="11329" width="0" style="282" hidden="1" customWidth="1"/>
    <col min="11330" max="11345" width="15.5703125" style="282" customWidth="1"/>
    <col min="11346" max="11355" width="14.85546875" style="282" customWidth="1"/>
    <col min="11356" max="11357" width="10.85546875" style="282" customWidth="1"/>
    <col min="11358" max="11369" width="11.42578125" style="282"/>
    <col min="11370" max="11372" width="11.85546875" style="282" customWidth="1"/>
    <col min="11373" max="11520" width="11.42578125" style="282"/>
    <col min="11521" max="11521" width="41" style="282" customWidth="1"/>
    <col min="11522" max="11522" width="13.140625" style="282" customWidth="1"/>
    <col min="11523" max="11523" width="22.85546875" style="282" customWidth="1"/>
    <col min="11524" max="11524" width="12.140625" style="282" customWidth="1"/>
    <col min="11525" max="11525" width="12.5703125" style="282" customWidth="1"/>
    <col min="11526" max="11526" width="11" style="282" customWidth="1"/>
    <col min="11527" max="11527" width="12.5703125" style="282" customWidth="1"/>
    <col min="11528" max="11535" width="11" style="282" customWidth="1"/>
    <col min="11536" max="11536" width="14.28515625" style="282" customWidth="1"/>
    <col min="11537" max="11537" width="11" style="282" customWidth="1"/>
    <col min="11538" max="11538" width="14.140625" style="282" customWidth="1"/>
    <col min="11539" max="11540" width="13.85546875" style="282" customWidth="1"/>
    <col min="11541" max="11541" width="19" style="282" bestFit="1" customWidth="1"/>
    <col min="11542" max="11542" width="13.85546875" style="282" customWidth="1"/>
    <col min="11543" max="11543" width="11.42578125" style="282"/>
    <col min="11544" max="11554" width="10" style="282" customWidth="1"/>
    <col min="11555" max="11560" width="11.5703125" style="282" customWidth="1"/>
    <col min="11561" max="11566" width="15.5703125" style="282" customWidth="1"/>
    <col min="11567" max="11567" width="0" style="282" hidden="1" customWidth="1"/>
    <col min="11568" max="11569" width="15.5703125" style="282" customWidth="1"/>
    <col min="11570" max="11585" width="0" style="282" hidden="1" customWidth="1"/>
    <col min="11586" max="11601" width="15.5703125" style="282" customWidth="1"/>
    <col min="11602" max="11611" width="14.85546875" style="282" customWidth="1"/>
    <col min="11612" max="11613" width="10.85546875" style="282" customWidth="1"/>
    <col min="11614" max="11625" width="11.42578125" style="282"/>
    <col min="11626" max="11628" width="11.85546875" style="282" customWidth="1"/>
    <col min="11629" max="11776" width="11.42578125" style="282"/>
    <col min="11777" max="11777" width="41" style="282" customWidth="1"/>
    <col min="11778" max="11778" width="13.140625" style="282" customWidth="1"/>
    <col min="11779" max="11779" width="22.85546875" style="282" customWidth="1"/>
    <col min="11780" max="11780" width="12.140625" style="282" customWidth="1"/>
    <col min="11781" max="11781" width="12.5703125" style="282" customWidth="1"/>
    <col min="11782" max="11782" width="11" style="282" customWidth="1"/>
    <col min="11783" max="11783" width="12.5703125" style="282" customWidth="1"/>
    <col min="11784" max="11791" width="11" style="282" customWidth="1"/>
    <col min="11792" max="11792" width="14.28515625" style="282" customWidth="1"/>
    <col min="11793" max="11793" width="11" style="282" customWidth="1"/>
    <col min="11794" max="11794" width="14.140625" style="282" customWidth="1"/>
    <col min="11795" max="11796" width="13.85546875" style="282" customWidth="1"/>
    <col min="11797" max="11797" width="19" style="282" bestFit="1" customWidth="1"/>
    <col min="11798" max="11798" width="13.85546875" style="282" customWidth="1"/>
    <col min="11799" max="11799" width="11.42578125" style="282"/>
    <col min="11800" max="11810" width="10" style="282" customWidth="1"/>
    <col min="11811" max="11816" width="11.5703125" style="282" customWidth="1"/>
    <col min="11817" max="11822" width="15.5703125" style="282" customWidth="1"/>
    <col min="11823" max="11823" width="0" style="282" hidden="1" customWidth="1"/>
    <col min="11824" max="11825" width="15.5703125" style="282" customWidth="1"/>
    <col min="11826" max="11841" width="0" style="282" hidden="1" customWidth="1"/>
    <col min="11842" max="11857" width="15.5703125" style="282" customWidth="1"/>
    <col min="11858" max="11867" width="14.85546875" style="282" customWidth="1"/>
    <col min="11868" max="11869" width="10.85546875" style="282" customWidth="1"/>
    <col min="11870" max="11881" width="11.42578125" style="282"/>
    <col min="11882" max="11884" width="11.85546875" style="282" customWidth="1"/>
    <col min="11885" max="12032" width="11.42578125" style="282"/>
    <col min="12033" max="12033" width="41" style="282" customWidth="1"/>
    <col min="12034" max="12034" width="13.140625" style="282" customWidth="1"/>
    <col min="12035" max="12035" width="22.85546875" style="282" customWidth="1"/>
    <col min="12036" max="12036" width="12.140625" style="282" customWidth="1"/>
    <col min="12037" max="12037" width="12.5703125" style="282" customWidth="1"/>
    <col min="12038" max="12038" width="11" style="282" customWidth="1"/>
    <col min="12039" max="12039" width="12.5703125" style="282" customWidth="1"/>
    <col min="12040" max="12047" width="11" style="282" customWidth="1"/>
    <col min="12048" max="12048" width="14.28515625" style="282" customWidth="1"/>
    <col min="12049" max="12049" width="11" style="282" customWidth="1"/>
    <col min="12050" max="12050" width="14.140625" style="282" customWidth="1"/>
    <col min="12051" max="12052" width="13.85546875" style="282" customWidth="1"/>
    <col min="12053" max="12053" width="19" style="282" bestFit="1" customWidth="1"/>
    <col min="12054" max="12054" width="13.85546875" style="282" customWidth="1"/>
    <col min="12055" max="12055" width="11.42578125" style="282"/>
    <col min="12056" max="12066" width="10" style="282" customWidth="1"/>
    <col min="12067" max="12072" width="11.5703125" style="282" customWidth="1"/>
    <col min="12073" max="12078" width="15.5703125" style="282" customWidth="1"/>
    <col min="12079" max="12079" width="0" style="282" hidden="1" customWidth="1"/>
    <col min="12080" max="12081" width="15.5703125" style="282" customWidth="1"/>
    <col min="12082" max="12097" width="0" style="282" hidden="1" customWidth="1"/>
    <col min="12098" max="12113" width="15.5703125" style="282" customWidth="1"/>
    <col min="12114" max="12123" width="14.85546875" style="282" customWidth="1"/>
    <col min="12124" max="12125" width="10.85546875" style="282" customWidth="1"/>
    <col min="12126" max="12137" width="11.42578125" style="282"/>
    <col min="12138" max="12140" width="11.85546875" style="282" customWidth="1"/>
    <col min="12141" max="12288" width="11.42578125" style="282"/>
    <col min="12289" max="12289" width="41" style="282" customWidth="1"/>
    <col min="12290" max="12290" width="13.140625" style="282" customWidth="1"/>
    <col min="12291" max="12291" width="22.85546875" style="282" customWidth="1"/>
    <col min="12292" max="12292" width="12.140625" style="282" customWidth="1"/>
    <col min="12293" max="12293" width="12.5703125" style="282" customWidth="1"/>
    <col min="12294" max="12294" width="11" style="282" customWidth="1"/>
    <col min="12295" max="12295" width="12.5703125" style="282" customWidth="1"/>
    <col min="12296" max="12303" width="11" style="282" customWidth="1"/>
    <col min="12304" max="12304" width="14.28515625" style="282" customWidth="1"/>
    <col min="12305" max="12305" width="11" style="282" customWidth="1"/>
    <col min="12306" max="12306" width="14.140625" style="282" customWidth="1"/>
    <col min="12307" max="12308" width="13.85546875" style="282" customWidth="1"/>
    <col min="12309" max="12309" width="19" style="282" bestFit="1" customWidth="1"/>
    <col min="12310" max="12310" width="13.85546875" style="282" customWidth="1"/>
    <col min="12311" max="12311" width="11.42578125" style="282"/>
    <col min="12312" max="12322" width="10" style="282" customWidth="1"/>
    <col min="12323" max="12328" width="11.5703125" style="282" customWidth="1"/>
    <col min="12329" max="12334" width="15.5703125" style="282" customWidth="1"/>
    <col min="12335" max="12335" width="0" style="282" hidden="1" customWidth="1"/>
    <col min="12336" max="12337" width="15.5703125" style="282" customWidth="1"/>
    <col min="12338" max="12353" width="0" style="282" hidden="1" customWidth="1"/>
    <col min="12354" max="12369" width="15.5703125" style="282" customWidth="1"/>
    <col min="12370" max="12379" width="14.85546875" style="282" customWidth="1"/>
    <col min="12380" max="12381" width="10.85546875" style="282" customWidth="1"/>
    <col min="12382" max="12393" width="11.42578125" style="282"/>
    <col min="12394" max="12396" width="11.85546875" style="282" customWidth="1"/>
    <col min="12397" max="12544" width="11.42578125" style="282"/>
    <col min="12545" max="12545" width="41" style="282" customWidth="1"/>
    <col min="12546" max="12546" width="13.140625" style="282" customWidth="1"/>
    <col min="12547" max="12547" width="22.85546875" style="282" customWidth="1"/>
    <col min="12548" max="12548" width="12.140625" style="282" customWidth="1"/>
    <col min="12549" max="12549" width="12.5703125" style="282" customWidth="1"/>
    <col min="12550" max="12550" width="11" style="282" customWidth="1"/>
    <col min="12551" max="12551" width="12.5703125" style="282" customWidth="1"/>
    <col min="12552" max="12559" width="11" style="282" customWidth="1"/>
    <col min="12560" max="12560" width="14.28515625" style="282" customWidth="1"/>
    <col min="12561" max="12561" width="11" style="282" customWidth="1"/>
    <col min="12562" max="12562" width="14.140625" style="282" customWidth="1"/>
    <col min="12563" max="12564" width="13.85546875" style="282" customWidth="1"/>
    <col min="12565" max="12565" width="19" style="282" bestFit="1" customWidth="1"/>
    <col min="12566" max="12566" width="13.85546875" style="282" customWidth="1"/>
    <col min="12567" max="12567" width="11.42578125" style="282"/>
    <col min="12568" max="12578" width="10" style="282" customWidth="1"/>
    <col min="12579" max="12584" width="11.5703125" style="282" customWidth="1"/>
    <col min="12585" max="12590" width="15.5703125" style="282" customWidth="1"/>
    <col min="12591" max="12591" width="0" style="282" hidden="1" customWidth="1"/>
    <col min="12592" max="12593" width="15.5703125" style="282" customWidth="1"/>
    <col min="12594" max="12609" width="0" style="282" hidden="1" customWidth="1"/>
    <col min="12610" max="12625" width="15.5703125" style="282" customWidth="1"/>
    <col min="12626" max="12635" width="14.85546875" style="282" customWidth="1"/>
    <col min="12636" max="12637" width="10.85546875" style="282" customWidth="1"/>
    <col min="12638" max="12649" width="11.42578125" style="282"/>
    <col min="12650" max="12652" width="11.85546875" style="282" customWidth="1"/>
    <col min="12653" max="12800" width="11.42578125" style="282"/>
    <col min="12801" max="12801" width="41" style="282" customWidth="1"/>
    <col min="12802" max="12802" width="13.140625" style="282" customWidth="1"/>
    <col min="12803" max="12803" width="22.85546875" style="282" customWidth="1"/>
    <col min="12804" max="12804" width="12.140625" style="282" customWidth="1"/>
    <col min="12805" max="12805" width="12.5703125" style="282" customWidth="1"/>
    <col min="12806" max="12806" width="11" style="282" customWidth="1"/>
    <col min="12807" max="12807" width="12.5703125" style="282" customWidth="1"/>
    <col min="12808" max="12815" width="11" style="282" customWidth="1"/>
    <col min="12816" max="12816" width="14.28515625" style="282" customWidth="1"/>
    <col min="12817" max="12817" width="11" style="282" customWidth="1"/>
    <col min="12818" max="12818" width="14.140625" style="282" customWidth="1"/>
    <col min="12819" max="12820" width="13.85546875" style="282" customWidth="1"/>
    <col min="12821" max="12821" width="19" style="282" bestFit="1" customWidth="1"/>
    <col min="12822" max="12822" width="13.85546875" style="282" customWidth="1"/>
    <col min="12823" max="12823" width="11.42578125" style="282"/>
    <col min="12824" max="12834" width="10" style="282" customWidth="1"/>
    <col min="12835" max="12840" width="11.5703125" style="282" customWidth="1"/>
    <col min="12841" max="12846" width="15.5703125" style="282" customWidth="1"/>
    <col min="12847" max="12847" width="0" style="282" hidden="1" customWidth="1"/>
    <col min="12848" max="12849" width="15.5703125" style="282" customWidth="1"/>
    <col min="12850" max="12865" width="0" style="282" hidden="1" customWidth="1"/>
    <col min="12866" max="12881" width="15.5703125" style="282" customWidth="1"/>
    <col min="12882" max="12891" width="14.85546875" style="282" customWidth="1"/>
    <col min="12892" max="12893" width="10.85546875" style="282" customWidth="1"/>
    <col min="12894" max="12905" width="11.42578125" style="282"/>
    <col min="12906" max="12908" width="11.85546875" style="282" customWidth="1"/>
    <col min="12909" max="13056" width="11.42578125" style="282"/>
    <col min="13057" max="13057" width="41" style="282" customWidth="1"/>
    <col min="13058" max="13058" width="13.140625" style="282" customWidth="1"/>
    <col min="13059" max="13059" width="22.85546875" style="282" customWidth="1"/>
    <col min="13060" max="13060" width="12.140625" style="282" customWidth="1"/>
    <col min="13061" max="13061" width="12.5703125" style="282" customWidth="1"/>
    <col min="13062" max="13062" width="11" style="282" customWidth="1"/>
    <col min="13063" max="13063" width="12.5703125" style="282" customWidth="1"/>
    <col min="13064" max="13071" width="11" style="282" customWidth="1"/>
    <col min="13072" max="13072" width="14.28515625" style="282" customWidth="1"/>
    <col min="13073" max="13073" width="11" style="282" customWidth="1"/>
    <col min="13074" max="13074" width="14.140625" style="282" customWidth="1"/>
    <col min="13075" max="13076" width="13.85546875" style="282" customWidth="1"/>
    <col min="13077" max="13077" width="19" style="282" bestFit="1" customWidth="1"/>
    <col min="13078" max="13078" width="13.85546875" style="282" customWidth="1"/>
    <col min="13079" max="13079" width="11.42578125" style="282"/>
    <col min="13080" max="13090" width="10" style="282" customWidth="1"/>
    <col min="13091" max="13096" width="11.5703125" style="282" customWidth="1"/>
    <col min="13097" max="13102" width="15.5703125" style="282" customWidth="1"/>
    <col min="13103" max="13103" width="0" style="282" hidden="1" customWidth="1"/>
    <col min="13104" max="13105" width="15.5703125" style="282" customWidth="1"/>
    <col min="13106" max="13121" width="0" style="282" hidden="1" customWidth="1"/>
    <col min="13122" max="13137" width="15.5703125" style="282" customWidth="1"/>
    <col min="13138" max="13147" width="14.85546875" style="282" customWidth="1"/>
    <col min="13148" max="13149" width="10.85546875" style="282" customWidth="1"/>
    <col min="13150" max="13161" width="11.42578125" style="282"/>
    <col min="13162" max="13164" width="11.85546875" style="282" customWidth="1"/>
    <col min="13165" max="13312" width="11.42578125" style="282"/>
    <col min="13313" max="13313" width="41" style="282" customWidth="1"/>
    <col min="13314" max="13314" width="13.140625" style="282" customWidth="1"/>
    <col min="13315" max="13315" width="22.85546875" style="282" customWidth="1"/>
    <col min="13316" max="13316" width="12.140625" style="282" customWidth="1"/>
    <col min="13317" max="13317" width="12.5703125" style="282" customWidth="1"/>
    <col min="13318" max="13318" width="11" style="282" customWidth="1"/>
    <col min="13319" max="13319" width="12.5703125" style="282" customWidth="1"/>
    <col min="13320" max="13327" width="11" style="282" customWidth="1"/>
    <col min="13328" max="13328" width="14.28515625" style="282" customWidth="1"/>
    <col min="13329" max="13329" width="11" style="282" customWidth="1"/>
    <col min="13330" max="13330" width="14.140625" style="282" customWidth="1"/>
    <col min="13331" max="13332" width="13.85546875" style="282" customWidth="1"/>
    <col min="13333" max="13333" width="19" style="282" bestFit="1" customWidth="1"/>
    <col min="13334" max="13334" width="13.85546875" style="282" customWidth="1"/>
    <col min="13335" max="13335" width="11.42578125" style="282"/>
    <col min="13336" max="13346" width="10" style="282" customWidth="1"/>
    <col min="13347" max="13352" width="11.5703125" style="282" customWidth="1"/>
    <col min="13353" max="13358" width="15.5703125" style="282" customWidth="1"/>
    <col min="13359" max="13359" width="0" style="282" hidden="1" customWidth="1"/>
    <col min="13360" max="13361" width="15.5703125" style="282" customWidth="1"/>
    <col min="13362" max="13377" width="0" style="282" hidden="1" customWidth="1"/>
    <col min="13378" max="13393" width="15.5703125" style="282" customWidth="1"/>
    <col min="13394" max="13403" width="14.85546875" style="282" customWidth="1"/>
    <col min="13404" max="13405" width="10.85546875" style="282" customWidth="1"/>
    <col min="13406" max="13417" width="11.42578125" style="282"/>
    <col min="13418" max="13420" width="11.85546875" style="282" customWidth="1"/>
    <col min="13421" max="13568" width="11.42578125" style="282"/>
    <col min="13569" max="13569" width="41" style="282" customWidth="1"/>
    <col min="13570" max="13570" width="13.140625" style="282" customWidth="1"/>
    <col min="13571" max="13571" width="22.85546875" style="282" customWidth="1"/>
    <col min="13572" max="13572" width="12.140625" style="282" customWidth="1"/>
    <col min="13573" max="13573" width="12.5703125" style="282" customWidth="1"/>
    <col min="13574" max="13574" width="11" style="282" customWidth="1"/>
    <col min="13575" max="13575" width="12.5703125" style="282" customWidth="1"/>
    <col min="13576" max="13583" width="11" style="282" customWidth="1"/>
    <col min="13584" max="13584" width="14.28515625" style="282" customWidth="1"/>
    <col min="13585" max="13585" width="11" style="282" customWidth="1"/>
    <col min="13586" max="13586" width="14.140625" style="282" customWidth="1"/>
    <col min="13587" max="13588" width="13.85546875" style="282" customWidth="1"/>
    <col min="13589" max="13589" width="19" style="282" bestFit="1" customWidth="1"/>
    <col min="13590" max="13590" width="13.85546875" style="282" customWidth="1"/>
    <col min="13591" max="13591" width="11.42578125" style="282"/>
    <col min="13592" max="13602" width="10" style="282" customWidth="1"/>
    <col min="13603" max="13608" width="11.5703125" style="282" customWidth="1"/>
    <col min="13609" max="13614" width="15.5703125" style="282" customWidth="1"/>
    <col min="13615" max="13615" width="0" style="282" hidden="1" customWidth="1"/>
    <col min="13616" max="13617" width="15.5703125" style="282" customWidth="1"/>
    <col min="13618" max="13633" width="0" style="282" hidden="1" customWidth="1"/>
    <col min="13634" max="13649" width="15.5703125" style="282" customWidth="1"/>
    <col min="13650" max="13659" width="14.85546875" style="282" customWidth="1"/>
    <col min="13660" max="13661" width="10.85546875" style="282" customWidth="1"/>
    <col min="13662" max="13673" width="11.42578125" style="282"/>
    <col min="13674" max="13676" width="11.85546875" style="282" customWidth="1"/>
    <col min="13677" max="13824" width="11.42578125" style="282"/>
    <col min="13825" max="13825" width="41" style="282" customWidth="1"/>
    <col min="13826" max="13826" width="13.140625" style="282" customWidth="1"/>
    <col min="13827" max="13827" width="22.85546875" style="282" customWidth="1"/>
    <col min="13828" max="13828" width="12.140625" style="282" customWidth="1"/>
    <col min="13829" max="13829" width="12.5703125" style="282" customWidth="1"/>
    <col min="13830" max="13830" width="11" style="282" customWidth="1"/>
    <col min="13831" max="13831" width="12.5703125" style="282" customWidth="1"/>
    <col min="13832" max="13839" width="11" style="282" customWidth="1"/>
    <col min="13840" max="13840" width="14.28515625" style="282" customWidth="1"/>
    <col min="13841" max="13841" width="11" style="282" customWidth="1"/>
    <col min="13842" max="13842" width="14.140625" style="282" customWidth="1"/>
    <col min="13843" max="13844" width="13.85546875" style="282" customWidth="1"/>
    <col min="13845" max="13845" width="19" style="282" bestFit="1" customWidth="1"/>
    <col min="13846" max="13846" width="13.85546875" style="282" customWidth="1"/>
    <col min="13847" max="13847" width="11.42578125" style="282"/>
    <col min="13848" max="13858" width="10" style="282" customWidth="1"/>
    <col min="13859" max="13864" width="11.5703125" style="282" customWidth="1"/>
    <col min="13865" max="13870" width="15.5703125" style="282" customWidth="1"/>
    <col min="13871" max="13871" width="0" style="282" hidden="1" customWidth="1"/>
    <col min="13872" max="13873" width="15.5703125" style="282" customWidth="1"/>
    <col min="13874" max="13889" width="0" style="282" hidden="1" customWidth="1"/>
    <col min="13890" max="13905" width="15.5703125" style="282" customWidth="1"/>
    <col min="13906" max="13915" width="14.85546875" style="282" customWidth="1"/>
    <col min="13916" max="13917" width="10.85546875" style="282" customWidth="1"/>
    <col min="13918" max="13929" width="11.42578125" style="282"/>
    <col min="13930" max="13932" width="11.85546875" style="282" customWidth="1"/>
    <col min="13933" max="14080" width="11.42578125" style="282"/>
    <col min="14081" max="14081" width="41" style="282" customWidth="1"/>
    <col min="14082" max="14082" width="13.140625" style="282" customWidth="1"/>
    <col min="14083" max="14083" width="22.85546875" style="282" customWidth="1"/>
    <col min="14084" max="14084" width="12.140625" style="282" customWidth="1"/>
    <col min="14085" max="14085" width="12.5703125" style="282" customWidth="1"/>
    <col min="14086" max="14086" width="11" style="282" customWidth="1"/>
    <col min="14087" max="14087" width="12.5703125" style="282" customWidth="1"/>
    <col min="14088" max="14095" width="11" style="282" customWidth="1"/>
    <col min="14096" max="14096" width="14.28515625" style="282" customWidth="1"/>
    <col min="14097" max="14097" width="11" style="282" customWidth="1"/>
    <col min="14098" max="14098" width="14.140625" style="282" customWidth="1"/>
    <col min="14099" max="14100" width="13.85546875" style="282" customWidth="1"/>
    <col min="14101" max="14101" width="19" style="282" bestFit="1" customWidth="1"/>
    <col min="14102" max="14102" width="13.85546875" style="282" customWidth="1"/>
    <col min="14103" max="14103" width="11.42578125" style="282"/>
    <col min="14104" max="14114" width="10" style="282" customWidth="1"/>
    <col min="14115" max="14120" width="11.5703125" style="282" customWidth="1"/>
    <col min="14121" max="14126" width="15.5703125" style="282" customWidth="1"/>
    <col min="14127" max="14127" width="0" style="282" hidden="1" customWidth="1"/>
    <col min="14128" max="14129" width="15.5703125" style="282" customWidth="1"/>
    <col min="14130" max="14145" width="0" style="282" hidden="1" customWidth="1"/>
    <col min="14146" max="14161" width="15.5703125" style="282" customWidth="1"/>
    <col min="14162" max="14171" width="14.85546875" style="282" customWidth="1"/>
    <col min="14172" max="14173" width="10.85546875" style="282" customWidth="1"/>
    <col min="14174" max="14185" width="11.42578125" style="282"/>
    <col min="14186" max="14188" width="11.85546875" style="282" customWidth="1"/>
    <col min="14189" max="14336" width="11.42578125" style="282"/>
    <col min="14337" max="14337" width="41" style="282" customWidth="1"/>
    <col min="14338" max="14338" width="13.140625" style="282" customWidth="1"/>
    <col min="14339" max="14339" width="22.85546875" style="282" customWidth="1"/>
    <col min="14340" max="14340" width="12.140625" style="282" customWidth="1"/>
    <col min="14341" max="14341" width="12.5703125" style="282" customWidth="1"/>
    <col min="14342" max="14342" width="11" style="282" customWidth="1"/>
    <col min="14343" max="14343" width="12.5703125" style="282" customWidth="1"/>
    <col min="14344" max="14351" width="11" style="282" customWidth="1"/>
    <col min="14352" max="14352" width="14.28515625" style="282" customWidth="1"/>
    <col min="14353" max="14353" width="11" style="282" customWidth="1"/>
    <col min="14354" max="14354" width="14.140625" style="282" customWidth="1"/>
    <col min="14355" max="14356" width="13.85546875" style="282" customWidth="1"/>
    <col min="14357" max="14357" width="19" style="282" bestFit="1" customWidth="1"/>
    <col min="14358" max="14358" width="13.85546875" style="282" customWidth="1"/>
    <col min="14359" max="14359" width="11.42578125" style="282"/>
    <col min="14360" max="14370" width="10" style="282" customWidth="1"/>
    <col min="14371" max="14376" width="11.5703125" style="282" customWidth="1"/>
    <col min="14377" max="14382" width="15.5703125" style="282" customWidth="1"/>
    <col min="14383" max="14383" width="0" style="282" hidden="1" customWidth="1"/>
    <col min="14384" max="14385" width="15.5703125" style="282" customWidth="1"/>
    <col min="14386" max="14401" width="0" style="282" hidden="1" customWidth="1"/>
    <col min="14402" max="14417" width="15.5703125" style="282" customWidth="1"/>
    <col min="14418" max="14427" width="14.85546875" style="282" customWidth="1"/>
    <col min="14428" max="14429" width="10.85546875" style="282" customWidth="1"/>
    <col min="14430" max="14441" width="11.42578125" style="282"/>
    <col min="14442" max="14444" width="11.85546875" style="282" customWidth="1"/>
    <col min="14445" max="14592" width="11.42578125" style="282"/>
    <col min="14593" max="14593" width="41" style="282" customWidth="1"/>
    <col min="14594" max="14594" width="13.140625" style="282" customWidth="1"/>
    <col min="14595" max="14595" width="22.85546875" style="282" customWidth="1"/>
    <col min="14596" max="14596" width="12.140625" style="282" customWidth="1"/>
    <col min="14597" max="14597" width="12.5703125" style="282" customWidth="1"/>
    <col min="14598" max="14598" width="11" style="282" customWidth="1"/>
    <col min="14599" max="14599" width="12.5703125" style="282" customWidth="1"/>
    <col min="14600" max="14607" width="11" style="282" customWidth="1"/>
    <col min="14608" max="14608" width="14.28515625" style="282" customWidth="1"/>
    <col min="14609" max="14609" width="11" style="282" customWidth="1"/>
    <col min="14610" max="14610" width="14.140625" style="282" customWidth="1"/>
    <col min="14611" max="14612" width="13.85546875" style="282" customWidth="1"/>
    <col min="14613" max="14613" width="19" style="282" bestFit="1" customWidth="1"/>
    <col min="14614" max="14614" width="13.85546875" style="282" customWidth="1"/>
    <col min="14615" max="14615" width="11.42578125" style="282"/>
    <col min="14616" max="14626" width="10" style="282" customWidth="1"/>
    <col min="14627" max="14632" width="11.5703125" style="282" customWidth="1"/>
    <col min="14633" max="14638" width="15.5703125" style="282" customWidth="1"/>
    <col min="14639" max="14639" width="0" style="282" hidden="1" customWidth="1"/>
    <col min="14640" max="14641" width="15.5703125" style="282" customWidth="1"/>
    <col min="14642" max="14657" width="0" style="282" hidden="1" customWidth="1"/>
    <col min="14658" max="14673" width="15.5703125" style="282" customWidth="1"/>
    <col min="14674" max="14683" width="14.85546875" style="282" customWidth="1"/>
    <col min="14684" max="14685" width="10.85546875" style="282" customWidth="1"/>
    <col min="14686" max="14697" width="11.42578125" style="282"/>
    <col min="14698" max="14700" width="11.85546875" style="282" customWidth="1"/>
    <col min="14701" max="14848" width="11.42578125" style="282"/>
    <col min="14849" max="14849" width="41" style="282" customWidth="1"/>
    <col min="14850" max="14850" width="13.140625" style="282" customWidth="1"/>
    <col min="14851" max="14851" width="22.85546875" style="282" customWidth="1"/>
    <col min="14852" max="14852" width="12.140625" style="282" customWidth="1"/>
    <col min="14853" max="14853" width="12.5703125" style="282" customWidth="1"/>
    <col min="14854" max="14854" width="11" style="282" customWidth="1"/>
    <col min="14855" max="14855" width="12.5703125" style="282" customWidth="1"/>
    <col min="14856" max="14863" width="11" style="282" customWidth="1"/>
    <col min="14864" max="14864" width="14.28515625" style="282" customWidth="1"/>
    <col min="14865" max="14865" width="11" style="282" customWidth="1"/>
    <col min="14866" max="14866" width="14.140625" style="282" customWidth="1"/>
    <col min="14867" max="14868" width="13.85546875" style="282" customWidth="1"/>
    <col min="14869" max="14869" width="19" style="282" bestFit="1" customWidth="1"/>
    <col min="14870" max="14870" width="13.85546875" style="282" customWidth="1"/>
    <col min="14871" max="14871" width="11.42578125" style="282"/>
    <col min="14872" max="14882" width="10" style="282" customWidth="1"/>
    <col min="14883" max="14888" width="11.5703125" style="282" customWidth="1"/>
    <col min="14889" max="14894" width="15.5703125" style="282" customWidth="1"/>
    <col min="14895" max="14895" width="0" style="282" hidden="1" customWidth="1"/>
    <col min="14896" max="14897" width="15.5703125" style="282" customWidth="1"/>
    <col min="14898" max="14913" width="0" style="282" hidden="1" customWidth="1"/>
    <col min="14914" max="14929" width="15.5703125" style="282" customWidth="1"/>
    <col min="14930" max="14939" width="14.85546875" style="282" customWidth="1"/>
    <col min="14940" max="14941" width="10.85546875" style="282" customWidth="1"/>
    <col min="14942" max="14953" width="11.42578125" style="282"/>
    <col min="14954" max="14956" width="11.85546875" style="282" customWidth="1"/>
    <col min="14957" max="15104" width="11.42578125" style="282"/>
    <col min="15105" max="15105" width="41" style="282" customWidth="1"/>
    <col min="15106" max="15106" width="13.140625" style="282" customWidth="1"/>
    <col min="15107" max="15107" width="22.85546875" style="282" customWidth="1"/>
    <col min="15108" max="15108" width="12.140625" style="282" customWidth="1"/>
    <col min="15109" max="15109" width="12.5703125" style="282" customWidth="1"/>
    <col min="15110" max="15110" width="11" style="282" customWidth="1"/>
    <col min="15111" max="15111" width="12.5703125" style="282" customWidth="1"/>
    <col min="15112" max="15119" width="11" style="282" customWidth="1"/>
    <col min="15120" max="15120" width="14.28515625" style="282" customWidth="1"/>
    <col min="15121" max="15121" width="11" style="282" customWidth="1"/>
    <col min="15122" max="15122" width="14.140625" style="282" customWidth="1"/>
    <col min="15123" max="15124" width="13.85546875" style="282" customWidth="1"/>
    <col min="15125" max="15125" width="19" style="282" bestFit="1" customWidth="1"/>
    <col min="15126" max="15126" width="13.85546875" style="282" customWidth="1"/>
    <col min="15127" max="15127" width="11.42578125" style="282"/>
    <col min="15128" max="15138" width="10" style="282" customWidth="1"/>
    <col min="15139" max="15144" width="11.5703125" style="282" customWidth="1"/>
    <col min="15145" max="15150" width="15.5703125" style="282" customWidth="1"/>
    <col min="15151" max="15151" width="0" style="282" hidden="1" customWidth="1"/>
    <col min="15152" max="15153" width="15.5703125" style="282" customWidth="1"/>
    <col min="15154" max="15169" width="0" style="282" hidden="1" customWidth="1"/>
    <col min="15170" max="15185" width="15.5703125" style="282" customWidth="1"/>
    <col min="15186" max="15195" width="14.85546875" style="282" customWidth="1"/>
    <col min="15196" max="15197" width="10.85546875" style="282" customWidth="1"/>
    <col min="15198" max="15209" width="11.42578125" style="282"/>
    <col min="15210" max="15212" width="11.85546875" style="282" customWidth="1"/>
    <col min="15213" max="15360" width="11.42578125" style="282"/>
    <col min="15361" max="15361" width="41" style="282" customWidth="1"/>
    <col min="15362" max="15362" width="13.140625" style="282" customWidth="1"/>
    <col min="15363" max="15363" width="22.85546875" style="282" customWidth="1"/>
    <col min="15364" max="15364" width="12.140625" style="282" customWidth="1"/>
    <col min="15365" max="15365" width="12.5703125" style="282" customWidth="1"/>
    <col min="15366" max="15366" width="11" style="282" customWidth="1"/>
    <col min="15367" max="15367" width="12.5703125" style="282" customWidth="1"/>
    <col min="15368" max="15375" width="11" style="282" customWidth="1"/>
    <col min="15376" max="15376" width="14.28515625" style="282" customWidth="1"/>
    <col min="15377" max="15377" width="11" style="282" customWidth="1"/>
    <col min="15378" max="15378" width="14.140625" style="282" customWidth="1"/>
    <col min="15379" max="15380" width="13.85546875" style="282" customWidth="1"/>
    <col min="15381" max="15381" width="19" style="282" bestFit="1" customWidth="1"/>
    <col min="15382" max="15382" width="13.85546875" style="282" customWidth="1"/>
    <col min="15383" max="15383" width="11.42578125" style="282"/>
    <col min="15384" max="15394" width="10" style="282" customWidth="1"/>
    <col min="15395" max="15400" width="11.5703125" style="282" customWidth="1"/>
    <col min="15401" max="15406" width="15.5703125" style="282" customWidth="1"/>
    <col min="15407" max="15407" width="0" style="282" hidden="1" customWidth="1"/>
    <col min="15408" max="15409" width="15.5703125" style="282" customWidth="1"/>
    <col min="15410" max="15425" width="0" style="282" hidden="1" customWidth="1"/>
    <col min="15426" max="15441" width="15.5703125" style="282" customWidth="1"/>
    <col min="15442" max="15451" width="14.85546875" style="282" customWidth="1"/>
    <col min="15452" max="15453" width="10.85546875" style="282" customWidth="1"/>
    <col min="15454" max="15465" width="11.42578125" style="282"/>
    <col min="15466" max="15468" width="11.85546875" style="282" customWidth="1"/>
    <col min="15469" max="15616" width="11.42578125" style="282"/>
    <col min="15617" max="15617" width="41" style="282" customWidth="1"/>
    <col min="15618" max="15618" width="13.140625" style="282" customWidth="1"/>
    <col min="15619" max="15619" width="22.85546875" style="282" customWidth="1"/>
    <col min="15620" max="15620" width="12.140625" style="282" customWidth="1"/>
    <col min="15621" max="15621" width="12.5703125" style="282" customWidth="1"/>
    <col min="15622" max="15622" width="11" style="282" customWidth="1"/>
    <col min="15623" max="15623" width="12.5703125" style="282" customWidth="1"/>
    <col min="15624" max="15631" width="11" style="282" customWidth="1"/>
    <col min="15632" max="15632" width="14.28515625" style="282" customWidth="1"/>
    <col min="15633" max="15633" width="11" style="282" customWidth="1"/>
    <col min="15634" max="15634" width="14.140625" style="282" customWidth="1"/>
    <col min="15635" max="15636" width="13.85546875" style="282" customWidth="1"/>
    <col min="15637" max="15637" width="19" style="282" bestFit="1" customWidth="1"/>
    <col min="15638" max="15638" width="13.85546875" style="282" customWidth="1"/>
    <col min="15639" max="15639" width="11.42578125" style="282"/>
    <col min="15640" max="15650" width="10" style="282" customWidth="1"/>
    <col min="15651" max="15656" width="11.5703125" style="282" customWidth="1"/>
    <col min="15657" max="15662" width="15.5703125" style="282" customWidth="1"/>
    <col min="15663" max="15663" width="0" style="282" hidden="1" customWidth="1"/>
    <col min="15664" max="15665" width="15.5703125" style="282" customWidth="1"/>
    <col min="15666" max="15681" width="0" style="282" hidden="1" customWidth="1"/>
    <col min="15682" max="15697" width="15.5703125" style="282" customWidth="1"/>
    <col min="15698" max="15707" width="14.85546875" style="282" customWidth="1"/>
    <col min="15708" max="15709" width="10.85546875" style="282" customWidth="1"/>
    <col min="15710" max="15721" width="11.42578125" style="282"/>
    <col min="15722" max="15724" width="11.85546875" style="282" customWidth="1"/>
    <col min="15725" max="15872" width="11.42578125" style="282"/>
    <col min="15873" max="15873" width="41" style="282" customWidth="1"/>
    <col min="15874" max="15874" width="13.140625" style="282" customWidth="1"/>
    <col min="15875" max="15875" width="22.85546875" style="282" customWidth="1"/>
    <col min="15876" max="15876" width="12.140625" style="282" customWidth="1"/>
    <col min="15877" max="15877" width="12.5703125" style="282" customWidth="1"/>
    <col min="15878" max="15878" width="11" style="282" customWidth="1"/>
    <col min="15879" max="15879" width="12.5703125" style="282" customWidth="1"/>
    <col min="15880" max="15887" width="11" style="282" customWidth="1"/>
    <col min="15888" max="15888" width="14.28515625" style="282" customWidth="1"/>
    <col min="15889" max="15889" width="11" style="282" customWidth="1"/>
    <col min="15890" max="15890" width="14.140625" style="282" customWidth="1"/>
    <col min="15891" max="15892" width="13.85546875" style="282" customWidth="1"/>
    <col min="15893" max="15893" width="19" style="282" bestFit="1" customWidth="1"/>
    <col min="15894" max="15894" width="13.85546875" style="282" customWidth="1"/>
    <col min="15895" max="15895" width="11.42578125" style="282"/>
    <col min="15896" max="15906" width="10" style="282" customWidth="1"/>
    <col min="15907" max="15912" width="11.5703125" style="282" customWidth="1"/>
    <col min="15913" max="15918" width="15.5703125" style="282" customWidth="1"/>
    <col min="15919" max="15919" width="0" style="282" hidden="1" customWidth="1"/>
    <col min="15920" max="15921" width="15.5703125" style="282" customWidth="1"/>
    <col min="15922" max="15937" width="0" style="282" hidden="1" customWidth="1"/>
    <col min="15938" max="15953" width="15.5703125" style="282" customWidth="1"/>
    <col min="15954" max="15963" width="14.85546875" style="282" customWidth="1"/>
    <col min="15964" max="15965" width="10.85546875" style="282" customWidth="1"/>
    <col min="15966" max="15977" width="11.42578125" style="282"/>
    <col min="15978" max="15980" width="11.85546875" style="282" customWidth="1"/>
    <col min="15981" max="16128" width="11.42578125" style="282"/>
    <col min="16129" max="16129" width="41" style="282" customWidth="1"/>
    <col min="16130" max="16130" width="13.140625" style="282" customWidth="1"/>
    <col min="16131" max="16131" width="22.85546875" style="282" customWidth="1"/>
    <col min="16132" max="16132" width="12.140625" style="282" customWidth="1"/>
    <col min="16133" max="16133" width="12.5703125" style="282" customWidth="1"/>
    <col min="16134" max="16134" width="11" style="282" customWidth="1"/>
    <col min="16135" max="16135" width="12.5703125" style="282" customWidth="1"/>
    <col min="16136" max="16143" width="11" style="282" customWidth="1"/>
    <col min="16144" max="16144" width="14.28515625" style="282" customWidth="1"/>
    <col min="16145" max="16145" width="11" style="282" customWidth="1"/>
    <col min="16146" max="16146" width="14.140625" style="282" customWidth="1"/>
    <col min="16147" max="16148" width="13.85546875" style="282" customWidth="1"/>
    <col min="16149" max="16149" width="19" style="282" bestFit="1" customWidth="1"/>
    <col min="16150" max="16150" width="13.85546875" style="282" customWidth="1"/>
    <col min="16151" max="16151" width="11.42578125" style="282"/>
    <col min="16152" max="16162" width="10" style="282" customWidth="1"/>
    <col min="16163" max="16168" width="11.5703125" style="282" customWidth="1"/>
    <col min="16169" max="16174" width="15.5703125" style="282" customWidth="1"/>
    <col min="16175" max="16175" width="0" style="282" hidden="1" customWidth="1"/>
    <col min="16176" max="16177" width="15.5703125" style="282" customWidth="1"/>
    <col min="16178" max="16193" width="0" style="282" hidden="1" customWidth="1"/>
    <col min="16194" max="16209" width="15.5703125" style="282" customWidth="1"/>
    <col min="16210" max="16219" width="14.85546875" style="282" customWidth="1"/>
    <col min="16220" max="16221" width="10.85546875" style="282" customWidth="1"/>
    <col min="16222" max="16233" width="11.42578125" style="282"/>
    <col min="16234" max="16236" width="11.85546875" style="282" customWidth="1"/>
    <col min="16237" max="16384" width="11.42578125" style="282"/>
  </cols>
  <sheetData>
    <row r="1" spans="1:61" ht="12.75" customHeight="1" x14ac:dyDescent="0.15">
      <c r="A1" s="279" t="s">
        <v>0</v>
      </c>
      <c r="BB1" s="283"/>
      <c r="BC1" s="283"/>
      <c r="BD1" s="283"/>
      <c r="BE1" s="283"/>
      <c r="BF1" s="283"/>
      <c r="BG1" s="283"/>
      <c r="BH1" s="283"/>
    </row>
    <row r="2" spans="1:61" ht="12.75" customHeight="1" x14ac:dyDescent="0.15">
      <c r="A2" s="279" t="str">
        <f>CONCATENATE("COMUNA: ",[3]NOMBRE!B2," - ","( ",[3]NOMBRE!C2,[3]NOMBRE!D2,[3]NOMBRE!E2,[3]NOMBRE!F2,[3]NOMBRE!G2," )")</f>
        <v>COMUNA: LINARES  - ( 07401 )</v>
      </c>
      <c r="BB2" s="283"/>
      <c r="BC2" s="283"/>
      <c r="BD2" s="283"/>
      <c r="BE2" s="283"/>
      <c r="BF2" s="283"/>
      <c r="BG2" s="283"/>
      <c r="BH2" s="283"/>
    </row>
    <row r="3" spans="1:61" ht="12.75" customHeight="1" x14ac:dyDescent="0.15">
      <c r="A3" s="279" t="str">
        <f>CONCATENATE("ESTABLECIMIENTO/ESTRATEGIA: ",[3]NOMBRE!B3," - ","( ",[3]NOMBRE!C3,[3]NOMBRE!D3,[3]NOMBRE!E3,[3]NOMBRE!F3,[3]NOMBRE!G3,[3]NOMBRE!H3," )")</f>
        <v>ESTABLECIMIENTO/ESTRATEGIA: HOSPITAL DE LINARES  - ( 118108 )</v>
      </c>
      <c r="BB3" s="283"/>
      <c r="BC3" s="283"/>
      <c r="BD3" s="283"/>
      <c r="BE3" s="283"/>
      <c r="BF3" s="283"/>
      <c r="BG3" s="283"/>
      <c r="BH3" s="283"/>
    </row>
    <row r="4" spans="1:61" ht="12.75" customHeight="1" x14ac:dyDescent="0.15">
      <c r="A4" s="279" t="str">
        <f>CONCATENATE("MES: ",[3]NOMBRE!B6," - ","( ",[3]NOMBRE!C6,[3]NOMBRE!D6," )")</f>
        <v>MES: FEBRERO - ( 02 )</v>
      </c>
      <c r="BB4" s="283"/>
      <c r="BC4" s="283"/>
      <c r="BD4" s="283"/>
      <c r="BE4" s="283"/>
      <c r="BF4" s="283"/>
      <c r="BG4" s="283"/>
      <c r="BH4" s="283"/>
    </row>
    <row r="5" spans="1:61" ht="12.75" customHeight="1" x14ac:dyDescent="0.15">
      <c r="A5" s="285" t="str">
        <f>CONCATENATE("AÑO: ",[3]NOMBRE!B7)</f>
        <v>AÑO: 2015</v>
      </c>
      <c r="B5" s="286"/>
      <c r="C5" s="286"/>
      <c r="D5" s="286"/>
      <c r="E5" s="286"/>
      <c r="F5" s="286"/>
      <c r="G5" s="286"/>
      <c r="H5" s="286"/>
      <c r="I5" s="286"/>
      <c r="J5" s="286"/>
      <c r="K5" s="286"/>
      <c r="L5" s="286"/>
      <c r="M5" s="286"/>
      <c r="N5" s="286"/>
      <c r="O5" s="286"/>
      <c r="P5" s="286"/>
      <c r="Q5" s="286"/>
      <c r="BB5" s="283"/>
      <c r="BC5" s="283"/>
      <c r="BD5" s="283"/>
      <c r="BE5" s="283"/>
      <c r="BF5" s="283"/>
      <c r="BG5" s="283"/>
      <c r="BH5" s="283"/>
    </row>
    <row r="6" spans="1:61" ht="39.75" customHeight="1" x14ac:dyDescent="0.15">
      <c r="A6" s="822" t="s">
        <v>1</v>
      </c>
      <c r="B6" s="822"/>
      <c r="C6" s="822"/>
      <c r="D6" s="822"/>
      <c r="E6" s="822"/>
      <c r="F6" s="822"/>
      <c r="G6" s="822"/>
      <c r="H6" s="822"/>
      <c r="I6" s="822"/>
      <c r="J6" s="822"/>
      <c r="K6" s="822"/>
      <c r="L6" s="822"/>
      <c r="M6" s="822"/>
      <c r="N6" s="822"/>
      <c r="O6" s="822"/>
      <c r="P6" s="822"/>
      <c r="Q6" s="286"/>
      <c r="BB6" s="287"/>
      <c r="BC6" s="287"/>
      <c r="BD6" s="287"/>
      <c r="BE6" s="287"/>
      <c r="BF6" s="287"/>
      <c r="BG6" s="287"/>
      <c r="BH6" s="287"/>
    </row>
    <row r="7" spans="1:61" ht="30" customHeight="1" x14ac:dyDescent="0.15">
      <c r="A7" s="288" t="s">
        <v>2</v>
      </c>
      <c r="B7" s="289"/>
      <c r="C7" s="289"/>
      <c r="D7" s="290"/>
      <c r="E7" s="290"/>
      <c r="F7" s="290"/>
      <c r="G7" s="291"/>
      <c r="H7" s="290"/>
      <c r="I7" s="290"/>
      <c r="J7" s="290"/>
      <c r="K7" s="290"/>
      <c r="L7" s="290"/>
      <c r="M7" s="290"/>
      <c r="N7" s="290"/>
      <c r="O7" s="290"/>
      <c r="P7" s="292"/>
      <c r="BB7" s="287"/>
      <c r="BC7" s="287"/>
      <c r="BD7" s="287"/>
      <c r="BE7" s="287"/>
      <c r="BF7" s="287"/>
      <c r="BG7" s="287"/>
      <c r="BH7" s="287"/>
    </row>
    <row r="8" spans="1:61" ht="23.25" customHeight="1" x14ac:dyDescent="0.15">
      <c r="A8" s="715" t="s">
        <v>3</v>
      </c>
      <c r="B8" s="716"/>
      <c r="C8" s="717"/>
      <c r="D8" s="700" t="s">
        <v>4</v>
      </c>
      <c r="E8" s="685" t="s">
        <v>5</v>
      </c>
      <c r="F8" s="686"/>
      <c r="G8" s="686"/>
      <c r="H8" s="686"/>
      <c r="I8" s="686"/>
      <c r="J8" s="686"/>
      <c r="K8" s="686"/>
      <c r="L8" s="686"/>
      <c r="M8" s="686"/>
      <c r="N8" s="686"/>
      <c r="O8" s="687"/>
      <c r="P8" s="685" t="s">
        <v>6</v>
      </c>
      <c r="Q8" s="687"/>
      <c r="R8" s="756" t="s">
        <v>7</v>
      </c>
      <c r="S8" s="799" t="s">
        <v>8</v>
      </c>
      <c r="T8" s="799" t="s">
        <v>9</v>
      </c>
      <c r="BB8" s="293"/>
      <c r="BC8" s="293"/>
      <c r="BD8" s="293"/>
      <c r="BE8" s="293"/>
      <c r="BF8" s="293"/>
      <c r="BG8" s="293"/>
      <c r="BH8" s="293"/>
    </row>
    <row r="9" spans="1:61" ht="21" x14ac:dyDescent="0.15">
      <c r="A9" s="718"/>
      <c r="B9" s="719"/>
      <c r="C9" s="720"/>
      <c r="D9" s="701"/>
      <c r="E9" s="294" t="s">
        <v>10</v>
      </c>
      <c r="F9" s="295" t="s">
        <v>11</v>
      </c>
      <c r="G9" s="295" t="s">
        <v>12</v>
      </c>
      <c r="H9" s="295" t="s">
        <v>13</v>
      </c>
      <c r="I9" s="295" t="s">
        <v>14</v>
      </c>
      <c r="J9" s="295" t="s">
        <v>15</v>
      </c>
      <c r="K9" s="295" t="s">
        <v>16</v>
      </c>
      <c r="L9" s="295" t="s">
        <v>17</v>
      </c>
      <c r="M9" s="295" t="s">
        <v>18</v>
      </c>
      <c r="N9" s="295" t="s">
        <v>19</v>
      </c>
      <c r="O9" s="296" t="s">
        <v>20</v>
      </c>
      <c r="P9" s="297" t="s">
        <v>21</v>
      </c>
      <c r="Q9" s="298" t="s">
        <v>22</v>
      </c>
      <c r="R9" s="756"/>
      <c r="S9" s="799"/>
      <c r="T9" s="799"/>
      <c r="BB9" s="293"/>
      <c r="BC9" s="293"/>
      <c r="BD9" s="293"/>
      <c r="BE9" s="293"/>
      <c r="BF9" s="293"/>
      <c r="BG9" s="293"/>
      <c r="BH9" s="293"/>
    </row>
    <row r="10" spans="1:61" ht="15.75" customHeight="1" x14ac:dyDescent="0.15">
      <c r="A10" s="690" t="s">
        <v>23</v>
      </c>
      <c r="B10" s="691"/>
      <c r="C10" s="691"/>
      <c r="D10" s="299">
        <f>SUM(E10:O10)</f>
        <v>466</v>
      </c>
      <c r="E10" s="300">
        <v>1</v>
      </c>
      <c r="F10" s="300">
        <v>2</v>
      </c>
      <c r="G10" s="300">
        <v>17</v>
      </c>
      <c r="H10" s="301">
        <v>11</v>
      </c>
      <c r="I10" s="301">
        <v>7</v>
      </c>
      <c r="J10" s="301">
        <v>15</v>
      </c>
      <c r="K10" s="301">
        <v>39</v>
      </c>
      <c r="L10" s="301">
        <v>51</v>
      </c>
      <c r="M10" s="301">
        <v>251</v>
      </c>
      <c r="N10" s="302">
        <v>29</v>
      </c>
      <c r="O10" s="302">
        <v>43</v>
      </c>
      <c r="P10" s="303">
        <v>145</v>
      </c>
      <c r="Q10" s="304">
        <v>321</v>
      </c>
      <c r="R10" s="305">
        <v>3</v>
      </c>
      <c r="S10" s="306"/>
      <c r="T10" s="306"/>
      <c r="U10" s="307" t="str">
        <f>+BB10&amp;" "&amp;BC10&amp; " "&amp;BD10&amp; " "&amp;BE10</f>
        <v xml:space="preserve">   </v>
      </c>
      <c r="BB10" s="308" t="str">
        <f>IF($D10&lt;&gt;($P10+$Q10)," El número consultas según sexo NO puede ser diferente al Total.","")</f>
        <v/>
      </c>
      <c r="BC10" s="308" t="str">
        <f>IF($M10&lt;$R10," Las consultas de 60 años NO puede ser mayor que el de 20-64 años.","")</f>
        <v/>
      </c>
      <c r="BD10" s="308" t="str">
        <f>IF($D10&lt;$S10," Las actividades de usuarios en situacion de discapacidad NO puede ser mayoral total.","")</f>
        <v/>
      </c>
      <c r="BE10" s="308" t="str">
        <f>IF($D10&lt;$T10," Las actividades Estudiantes de 4to Medio NO puede ser mayoral total.","")</f>
        <v/>
      </c>
      <c r="BF10" s="309">
        <f>IF($D10&lt;&gt;($P10+$Q10),1,0)</f>
        <v>0</v>
      </c>
      <c r="BG10" s="309">
        <f>IF($M10&lt;$R10,1,0)</f>
        <v>0</v>
      </c>
      <c r="BH10" s="309">
        <f>IF($D10&lt;$S10,1,0)</f>
        <v>0</v>
      </c>
      <c r="BI10" s="309">
        <f>IF($D10&lt;$T10,1,0)</f>
        <v>0</v>
      </c>
    </row>
    <row r="11" spans="1:61" ht="15.75" customHeight="1" x14ac:dyDescent="0.15">
      <c r="A11" s="682" t="s">
        <v>24</v>
      </c>
      <c r="B11" s="683"/>
      <c r="C11" s="683"/>
      <c r="D11" s="314">
        <f>SUM(E11:O11)</f>
        <v>213</v>
      </c>
      <c r="E11" s="315"/>
      <c r="F11" s="315">
        <v>1</v>
      </c>
      <c r="G11" s="315">
        <v>3</v>
      </c>
      <c r="H11" s="275">
        <v>2</v>
      </c>
      <c r="I11" s="275">
        <v>3</v>
      </c>
      <c r="J11" s="275">
        <v>6</v>
      </c>
      <c r="K11" s="275">
        <v>44</v>
      </c>
      <c r="L11" s="275">
        <v>51</v>
      </c>
      <c r="M11" s="275">
        <v>84</v>
      </c>
      <c r="N11" s="316">
        <v>6</v>
      </c>
      <c r="O11" s="316">
        <v>13</v>
      </c>
      <c r="P11" s="274">
        <v>72</v>
      </c>
      <c r="Q11" s="276">
        <v>141</v>
      </c>
      <c r="R11" s="313"/>
      <c r="S11" s="277"/>
      <c r="T11" s="277"/>
      <c r="U11" s="307" t="str">
        <f>+BB11&amp;" "&amp;BC11&amp; " "&amp;BD11&amp; " "&amp;BE11</f>
        <v xml:space="preserve">   </v>
      </c>
      <c r="BB11" s="308" t="str">
        <f>IF($D11&lt;&gt;($P11+$Q11)," El número consultas según sexo NO puede ser diferente al Total.","")</f>
        <v/>
      </c>
      <c r="BC11" s="308" t="str">
        <f>IF($M11&lt;$R11," Las consultas de 60 años NO puede ser mayor que el de 20-64 años.","")</f>
        <v/>
      </c>
      <c r="BD11" s="308" t="str">
        <f>IF($D11&lt;$S11," Las actividades de usuarios en situacion de discapacidad NO puede ser mayoral total.","")</f>
        <v/>
      </c>
      <c r="BE11" s="308" t="str">
        <f>IF($D11&lt;$T11," Las actividades Estudiantes de 4to Medio NO puede ser mayoral total.","")</f>
        <v/>
      </c>
      <c r="BF11" s="309">
        <f>IF($D11&lt;&gt;($P11+$Q11),1,0)</f>
        <v>0</v>
      </c>
      <c r="BG11" s="309">
        <f>IF($M11&lt;$R11,1,0)</f>
        <v>0</v>
      </c>
      <c r="BH11" s="309">
        <f>IF($D11&lt;$S11,1,0)</f>
        <v>0</v>
      </c>
      <c r="BI11" s="309">
        <f>IF($D11&lt;$T11,1,0)</f>
        <v>0</v>
      </c>
    </row>
    <row r="12" spans="1:61" ht="15.75" customHeight="1" x14ac:dyDescent="0.15">
      <c r="A12" s="682" t="s">
        <v>25</v>
      </c>
      <c r="B12" s="683"/>
      <c r="C12" s="683"/>
      <c r="D12" s="314">
        <f>SUM(E12:O12)</f>
        <v>0</v>
      </c>
      <c r="E12" s="315"/>
      <c r="F12" s="315"/>
      <c r="G12" s="315"/>
      <c r="H12" s="275"/>
      <c r="I12" s="275"/>
      <c r="J12" s="275"/>
      <c r="K12" s="275"/>
      <c r="L12" s="275"/>
      <c r="M12" s="275"/>
      <c r="N12" s="316"/>
      <c r="O12" s="316"/>
      <c r="P12" s="274"/>
      <c r="Q12" s="276"/>
      <c r="R12" s="313"/>
      <c r="S12" s="277"/>
      <c r="T12" s="277"/>
      <c r="U12" s="307" t="str">
        <f>+BB12&amp;" "&amp;BC12&amp; " "&amp;BD12&amp; " "&amp;BE12</f>
        <v xml:space="preserve">   </v>
      </c>
      <c r="BB12" s="308" t="str">
        <f>IF($D12&lt;&gt;($P12+$Q12)," El número consultas según sexo NO puede ser diferente al Total.","")</f>
        <v/>
      </c>
      <c r="BC12" s="308" t="str">
        <f>IF($M12&lt;$R12," Las consultas de 60 años NO puede ser mayor que el de 20-64 años.","")</f>
        <v/>
      </c>
      <c r="BD12" s="308" t="str">
        <f>IF($D12&lt;$S12," Las actividades de usuarios en situacion de discapacidad NO puede ser mayoral total.","")</f>
        <v/>
      </c>
      <c r="BE12" s="308" t="str">
        <f>IF($D12&lt;$T12," Las actividades Estudiantes de 4to Medio NO puede ser mayoral total.","")</f>
        <v/>
      </c>
      <c r="BF12" s="309">
        <f>IF($D12&lt;&gt;($P12+$Q12),1,0)</f>
        <v>0</v>
      </c>
      <c r="BG12" s="309">
        <f>IF($M12&lt;$R12,1,0)</f>
        <v>0</v>
      </c>
      <c r="BH12" s="309">
        <f>IF($D12&lt;$S12,1,0)</f>
        <v>0</v>
      </c>
      <c r="BI12" s="309">
        <f>IF($D12&lt;$T12,1,0)</f>
        <v>0</v>
      </c>
    </row>
    <row r="13" spans="1:61" ht="15.75" customHeight="1" x14ac:dyDescent="0.15">
      <c r="A13" s="816" t="s">
        <v>26</v>
      </c>
      <c r="B13" s="817"/>
      <c r="C13" s="818"/>
      <c r="D13" s="314">
        <f>SUM(E13:O13)</f>
        <v>14</v>
      </c>
      <c r="E13" s="315"/>
      <c r="F13" s="275"/>
      <c r="G13" s="275">
        <v>3</v>
      </c>
      <c r="H13" s="275">
        <v>1</v>
      </c>
      <c r="I13" s="275"/>
      <c r="J13" s="275"/>
      <c r="K13" s="275">
        <v>1</v>
      </c>
      <c r="L13" s="275"/>
      <c r="M13" s="275">
        <v>7</v>
      </c>
      <c r="N13" s="275">
        <v>2</v>
      </c>
      <c r="O13" s="316"/>
      <c r="P13" s="274">
        <v>6</v>
      </c>
      <c r="Q13" s="276">
        <v>8</v>
      </c>
      <c r="R13" s="313"/>
      <c r="S13" s="277"/>
      <c r="T13" s="277"/>
      <c r="U13" s="307" t="str">
        <f>+BB13&amp;" "&amp;BC13&amp; " "&amp;BD13&amp; " "&amp;BE13</f>
        <v xml:space="preserve">   </v>
      </c>
      <c r="BB13" s="308" t="str">
        <f>IF($D13&lt;&gt;($P13+$Q13)," El número consultas según sexo NO puede ser diferente al Total.","")</f>
        <v/>
      </c>
      <c r="BC13" s="308" t="str">
        <f>IF($M13&lt;$R13," Las consultas de 60 años NO puede ser mayor que el de 20-64 años.","")</f>
        <v/>
      </c>
      <c r="BD13" s="308" t="str">
        <f>IF($D13&lt;$S13," Las actividades de usuarios en situacion de discapacidad NO puede ser mayoral total.","")</f>
        <v/>
      </c>
      <c r="BE13" s="308" t="str">
        <f>IF($D13&lt;$T13," Las actividades Estudiantes de 4to Medio NO puede ser mayoral total.","")</f>
        <v/>
      </c>
      <c r="BF13" s="309">
        <f>IF($D13&lt;&gt;($P13+$Q13),1,0)</f>
        <v>0</v>
      </c>
      <c r="BG13" s="309">
        <f>IF($M13&lt;$R13,1,0)</f>
        <v>0</v>
      </c>
      <c r="BH13" s="309">
        <f>IF($D13&lt;$S13,1,0)</f>
        <v>0</v>
      </c>
      <c r="BI13" s="309">
        <f>IF($D13&lt;$T13,1,0)</f>
        <v>0</v>
      </c>
    </row>
    <row r="14" spans="1:61" ht="15.75" customHeight="1" x14ac:dyDescent="0.15">
      <c r="A14" s="823" t="s">
        <v>27</v>
      </c>
      <c r="B14" s="823"/>
      <c r="C14" s="824"/>
      <c r="D14" s="317">
        <f>SUM(E14:O14)</f>
        <v>146</v>
      </c>
      <c r="E14" s="318"/>
      <c r="F14" s="319"/>
      <c r="G14" s="319">
        <v>3</v>
      </c>
      <c r="H14" s="319">
        <v>2</v>
      </c>
      <c r="I14" s="319">
        <v>5</v>
      </c>
      <c r="J14" s="319">
        <v>7</v>
      </c>
      <c r="K14" s="319">
        <v>11</v>
      </c>
      <c r="L14" s="319">
        <v>11</v>
      </c>
      <c r="M14" s="319">
        <v>68</v>
      </c>
      <c r="N14" s="319">
        <v>14</v>
      </c>
      <c r="O14" s="320">
        <v>25</v>
      </c>
      <c r="P14" s="321">
        <v>39</v>
      </c>
      <c r="Q14" s="322">
        <v>107</v>
      </c>
      <c r="R14" s="323"/>
      <c r="S14" s="324"/>
      <c r="T14" s="324"/>
      <c r="U14" s="307" t="str">
        <f>+BB14&amp;" "&amp;BC14&amp; " "&amp;BD14&amp; " "&amp;BE14</f>
        <v xml:space="preserve">   </v>
      </c>
      <c r="BB14" s="308"/>
      <c r="BC14" s="308"/>
      <c r="BD14" s="308" t="str">
        <f>IF($D14&lt;$S14," Las actividades de usuarios en situacion de discapacidad NO puede ser mayoral total.","")</f>
        <v/>
      </c>
      <c r="BE14" s="308" t="str">
        <f>IF($D14&lt;$T14," Las actividades Estudiantes de 4to Medio NO puede ser mayoral total.","")</f>
        <v/>
      </c>
      <c r="BF14" s="309"/>
      <c r="BG14" s="309"/>
      <c r="BH14" s="309">
        <f>IF($D14&lt;$S14,1,0)</f>
        <v>0</v>
      </c>
      <c r="BI14" s="309">
        <f>IF($D14&lt;$T14,1,0)</f>
        <v>0</v>
      </c>
    </row>
    <row r="15" spans="1:61" ht="36.75" customHeight="1" x14ac:dyDescent="0.15">
      <c r="A15" s="325" t="s">
        <v>28</v>
      </c>
      <c r="B15" s="326"/>
      <c r="C15" s="326"/>
      <c r="D15" s="327"/>
      <c r="E15" s="327"/>
      <c r="F15" s="327"/>
      <c r="G15" s="327"/>
      <c r="H15" s="327"/>
      <c r="I15" s="327"/>
      <c r="J15" s="327"/>
      <c r="K15" s="327"/>
      <c r="L15" s="327"/>
      <c r="M15" s="327"/>
      <c r="N15" s="327"/>
      <c r="O15" s="327"/>
      <c r="BB15" s="287"/>
      <c r="BC15" s="287"/>
      <c r="BD15" s="287"/>
      <c r="BE15" s="287"/>
      <c r="BF15" s="287"/>
      <c r="BG15" s="287"/>
      <c r="BH15" s="287"/>
    </row>
    <row r="16" spans="1:61" ht="11.25" customHeight="1" x14ac:dyDescent="0.15">
      <c r="A16" s="715" t="s">
        <v>29</v>
      </c>
      <c r="B16" s="716"/>
      <c r="C16" s="717"/>
      <c r="D16" s="825" t="s">
        <v>30</v>
      </c>
      <c r="E16" s="685" t="s">
        <v>5</v>
      </c>
      <c r="F16" s="686"/>
      <c r="G16" s="686"/>
      <c r="H16" s="686"/>
      <c r="I16" s="686"/>
      <c r="J16" s="686"/>
      <c r="K16" s="686"/>
      <c r="L16" s="686"/>
      <c r="M16" s="686"/>
      <c r="N16" s="686"/>
      <c r="O16" s="687"/>
      <c r="P16" s="700" t="s">
        <v>31</v>
      </c>
      <c r="Q16" s="688" t="s">
        <v>7</v>
      </c>
      <c r="R16" s="688" t="s">
        <v>32</v>
      </c>
      <c r="S16" s="799" t="s">
        <v>8</v>
      </c>
      <c r="T16" s="799" t="s">
        <v>9</v>
      </c>
      <c r="BB16" s="287"/>
      <c r="BC16" s="287"/>
      <c r="BD16" s="287"/>
      <c r="BE16" s="287"/>
      <c r="BF16" s="293"/>
      <c r="BG16" s="293"/>
      <c r="BH16" s="293"/>
    </row>
    <row r="17" spans="1:63" ht="30.75" customHeight="1" x14ac:dyDescent="0.15">
      <c r="A17" s="718"/>
      <c r="B17" s="719"/>
      <c r="C17" s="720"/>
      <c r="D17" s="826"/>
      <c r="E17" s="294" t="s">
        <v>10</v>
      </c>
      <c r="F17" s="295" t="s">
        <v>11</v>
      </c>
      <c r="G17" s="295" t="s">
        <v>12</v>
      </c>
      <c r="H17" s="295" t="s">
        <v>13</v>
      </c>
      <c r="I17" s="295" t="s">
        <v>14</v>
      </c>
      <c r="J17" s="295" t="s">
        <v>15</v>
      </c>
      <c r="K17" s="295" t="s">
        <v>16</v>
      </c>
      <c r="L17" s="295" t="s">
        <v>17</v>
      </c>
      <c r="M17" s="295" t="s">
        <v>18</v>
      </c>
      <c r="N17" s="295" t="s">
        <v>19</v>
      </c>
      <c r="O17" s="296" t="s">
        <v>20</v>
      </c>
      <c r="P17" s="701"/>
      <c r="Q17" s="689"/>
      <c r="R17" s="689"/>
      <c r="S17" s="799"/>
      <c r="T17" s="799"/>
      <c r="BG17" s="293"/>
      <c r="BH17" s="293"/>
    </row>
    <row r="18" spans="1:63" ht="18.75" customHeight="1" x14ac:dyDescent="0.15">
      <c r="A18" s="810" t="s">
        <v>33</v>
      </c>
      <c r="B18" s="811"/>
      <c r="C18" s="812"/>
      <c r="D18" s="299">
        <f>SUM(E18:O18)</f>
        <v>12</v>
      </c>
      <c r="E18" s="300"/>
      <c r="F18" s="300"/>
      <c r="G18" s="300"/>
      <c r="H18" s="301"/>
      <c r="I18" s="301"/>
      <c r="J18" s="301"/>
      <c r="K18" s="301"/>
      <c r="L18" s="301">
        <v>1</v>
      </c>
      <c r="M18" s="301">
        <v>9</v>
      </c>
      <c r="N18" s="301">
        <v>1</v>
      </c>
      <c r="O18" s="302">
        <v>1</v>
      </c>
      <c r="P18" s="329"/>
      <c r="Q18" s="302">
        <v>1</v>
      </c>
      <c r="R18" s="306"/>
      <c r="S18" s="306"/>
      <c r="T18" s="306"/>
      <c r="U18" s="307" t="str">
        <f>+BB18&amp;" "&amp;BC18&amp; " "&amp;BD18&amp; " "&amp;BE18&amp;" "&amp;BF18</f>
        <v xml:space="preserve">    </v>
      </c>
      <c r="BB18" s="308" t="str">
        <f>IF($M18&lt;$Q18," Las actividades de 60 años NO puede ser mayor que el de 20-64 años.","")</f>
        <v/>
      </c>
      <c r="BC18" s="293"/>
      <c r="BD18" s="293"/>
      <c r="BE18" s="308" t="str">
        <f>IF($D18&lt;$S18," Las actividades de usuarios en situacion de discapacidad NO puede ser mayoral total.","")</f>
        <v/>
      </c>
      <c r="BF18" s="308" t="str">
        <f>IF($D18&lt;$T18," Las actividades Estudiantes de 4to Medio NO puede ser mayoral total.","")</f>
        <v/>
      </c>
      <c r="BG18" s="330">
        <f t="shared" ref="BG18:BG37" si="0">IF($M18&lt;$Q18,1,0)</f>
        <v>0</v>
      </c>
      <c r="BH18" s="287"/>
      <c r="BI18" s="293"/>
      <c r="BJ18" s="330">
        <f>IF($D18&lt;$S18,1,0)</f>
        <v>0</v>
      </c>
      <c r="BK18" s="330">
        <f>IF($D18&lt;$T18,1,0)</f>
        <v>0</v>
      </c>
    </row>
    <row r="19" spans="1:63" ht="16.5" customHeight="1" x14ac:dyDescent="0.15">
      <c r="A19" s="810" t="s">
        <v>34</v>
      </c>
      <c r="B19" s="811"/>
      <c r="C19" s="812"/>
      <c r="D19" s="314">
        <f t="shared" ref="D19:D36" si="1">SUM(E19:O19)</f>
        <v>0</v>
      </c>
      <c r="E19" s="331"/>
      <c r="F19" s="332"/>
      <c r="G19" s="332"/>
      <c r="H19" s="333"/>
      <c r="I19" s="333"/>
      <c r="J19" s="275"/>
      <c r="K19" s="275"/>
      <c r="L19" s="275"/>
      <c r="M19" s="275"/>
      <c r="N19" s="275"/>
      <c r="O19" s="316"/>
      <c r="P19" s="334"/>
      <c r="Q19" s="316"/>
      <c r="R19" s="277"/>
      <c r="S19" s="277"/>
      <c r="T19" s="277"/>
      <c r="U19" s="307" t="str">
        <f t="shared" ref="U19:U36" si="2">+BB19&amp;" "&amp;BC19&amp; " "&amp;BD19&amp; " "&amp;BE19&amp;" "&amp;BF19</f>
        <v xml:space="preserve">    </v>
      </c>
      <c r="BB19" s="308" t="str">
        <f>IF($M19&lt;$Q19," Las actividades de 60 años NO puede ser mayor que el de 20-64 años.","")</f>
        <v/>
      </c>
      <c r="BC19" s="293"/>
      <c r="BD19" s="293"/>
      <c r="BE19" s="308" t="str">
        <f t="shared" ref="BE19:BE37" si="3">IF($D19&lt;$S19," Las actividades de usuarios en situacion de discapacidad NO puede ser mayoral total.","")</f>
        <v/>
      </c>
      <c r="BF19" s="308" t="str">
        <f t="shared" ref="BF19:BF37" si="4">IF($D19&lt;$T19," Las actividades Estudiantes de 4to Medio NO puede ser mayoral total.","")</f>
        <v/>
      </c>
      <c r="BG19" s="330">
        <f t="shared" si="0"/>
        <v>0</v>
      </c>
      <c r="BH19" s="287"/>
      <c r="BI19" s="293"/>
      <c r="BJ19" s="330">
        <f t="shared" ref="BJ19:BJ37" si="5">IF($D19&lt;$S19,1,0)</f>
        <v>0</v>
      </c>
      <c r="BK19" s="330">
        <f t="shared" ref="BK19:BK37" si="6">IF($D19&lt;$T19,1,0)</f>
        <v>0</v>
      </c>
    </row>
    <row r="20" spans="1:63" ht="18" customHeight="1" x14ac:dyDescent="0.15">
      <c r="A20" s="813" t="s">
        <v>35</v>
      </c>
      <c r="B20" s="814"/>
      <c r="C20" s="815"/>
      <c r="D20" s="335">
        <f t="shared" si="1"/>
        <v>0</v>
      </c>
      <c r="E20" s="275"/>
      <c r="F20" s="275"/>
      <c r="G20" s="275"/>
      <c r="H20" s="275"/>
      <c r="I20" s="275"/>
      <c r="J20" s="275"/>
      <c r="K20" s="275"/>
      <c r="L20" s="275"/>
      <c r="M20" s="275"/>
      <c r="N20" s="275"/>
      <c r="O20" s="275"/>
      <c r="P20" s="336"/>
      <c r="Q20" s="337"/>
      <c r="R20" s="338"/>
      <c r="S20" s="338"/>
      <c r="T20" s="338"/>
      <c r="U20" s="307" t="str">
        <f t="shared" si="2"/>
        <v xml:space="preserve">    </v>
      </c>
      <c r="BB20" s="308" t="str">
        <f>IF($M20&lt;$Q20," Las actividades de 60 años NO puede ser mayor que el de 20-64 años.","")</f>
        <v/>
      </c>
      <c r="BC20" s="293"/>
      <c r="BD20" s="293"/>
      <c r="BE20" s="308" t="str">
        <f t="shared" si="3"/>
        <v/>
      </c>
      <c r="BF20" s="308" t="str">
        <f t="shared" si="4"/>
        <v/>
      </c>
      <c r="BG20" s="330">
        <f t="shared" si="0"/>
        <v>0</v>
      </c>
      <c r="BH20" s="287"/>
      <c r="BI20" s="293"/>
      <c r="BJ20" s="330">
        <f t="shared" si="5"/>
        <v>0</v>
      </c>
      <c r="BK20" s="330">
        <f t="shared" si="6"/>
        <v>0</v>
      </c>
    </row>
    <row r="21" spans="1:63" ht="16.5" customHeight="1" x14ac:dyDescent="0.15">
      <c r="A21" s="819" t="s">
        <v>36</v>
      </c>
      <c r="B21" s="820"/>
      <c r="C21" s="821"/>
      <c r="D21" s="299">
        <f t="shared" si="1"/>
        <v>0</v>
      </c>
      <c r="E21" s="303"/>
      <c r="F21" s="300"/>
      <c r="G21" s="300"/>
      <c r="H21" s="300"/>
      <c r="I21" s="300"/>
      <c r="J21" s="300"/>
      <c r="K21" s="301"/>
      <c r="L21" s="300"/>
      <c r="M21" s="301"/>
      <c r="N21" s="302"/>
      <c r="O21" s="304"/>
      <c r="P21" s="306"/>
      <c r="Q21" s="306"/>
      <c r="R21" s="306"/>
      <c r="S21" s="306"/>
      <c r="T21" s="306"/>
      <c r="U21" s="307" t="str">
        <f t="shared" si="2"/>
        <v xml:space="preserve">    </v>
      </c>
      <c r="W21" s="282"/>
      <c r="X21" s="282"/>
      <c r="Y21" s="282"/>
      <c r="BB21" s="339" t="str">
        <f t="shared" ref="BB21:BB35" si="7">IF($D21=0,"",IF($P21="",IF($D21="",""," No olvide escribir la columna Beneficiarios."),""))</f>
        <v/>
      </c>
      <c r="BC21" s="339" t="str">
        <f t="shared" ref="BC21:BC37" si="8">IF($D21&lt;$P21," El número de Beneficiarios NO puede ser mayor que el Total.","")</f>
        <v/>
      </c>
      <c r="BD21" s="308" t="str">
        <f>IF($M21&lt;$Q21," Las actividades de 60 años NO puede ser mayor que el de 20-64 años.","")</f>
        <v/>
      </c>
      <c r="BE21" s="308" t="str">
        <f t="shared" si="3"/>
        <v/>
      </c>
      <c r="BF21" s="308" t="str">
        <f t="shared" si="4"/>
        <v/>
      </c>
      <c r="BG21" s="330">
        <f t="shared" si="0"/>
        <v>0</v>
      </c>
      <c r="BH21" s="330">
        <f t="shared" ref="BH21:BH37" si="9">IF($D21&lt;$P21,1,0)</f>
        <v>0</v>
      </c>
      <c r="BI21" s="330" t="str">
        <f t="shared" ref="BI21:BI37" si="10">IF($D21=0,"",IF($P21="",IF($D21="","",1),0))</f>
        <v/>
      </c>
      <c r="BJ21" s="330">
        <f t="shared" si="5"/>
        <v>0</v>
      </c>
      <c r="BK21" s="330">
        <f t="shared" si="6"/>
        <v>0</v>
      </c>
    </row>
    <row r="22" spans="1:63" ht="14.25" customHeight="1" x14ac:dyDescent="0.15">
      <c r="A22" s="682" t="s">
        <v>37</v>
      </c>
      <c r="B22" s="683"/>
      <c r="C22" s="684"/>
      <c r="D22" s="314">
        <f t="shared" si="1"/>
        <v>5</v>
      </c>
      <c r="E22" s="274"/>
      <c r="F22" s="315"/>
      <c r="G22" s="315">
        <v>1</v>
      </c>
      <c r="H22" s="315"/>
      <c r="I22" s="315"/>
      <c r="J22" s="315"/>
      <c r="K22" s="275">
        <v>2</v>
      </c>
      <c r="L22" s="275">
        <v>2</v>
      </c>
      <c r="M22" s="275"/>
      <c r="N22" s="275"/>
      <c r="O22" s="276"/>
      <c r="P22" s="277">
        <v>5</v>
      </c>
      <c r="Q22" s="340"/>
      <c r="R22" s="277"/>
      <c r="S22" s="277"/>
      <c r="T22" s="277"/>
      <c r="U22" s="307" t="str">
        <f t="shared" si="2"/>
        <v xml:space="preserve">    </v>
      </c>
      <c r="BB22" s="339" t="str">
        <f t="shared" si="7"/>
        <v/>
      </c>
      <c r="BC22" s="339" t="str">
        <f t="shared" si="8"/>
        <v/>
      </c>
      <c r="BD22" s="341"/>
      <c r="BE22" s="308" t="str">
        <f t="shared" si="3"/>
        <v/>
      </c>
      <c r="BF22" s="308" t="str">
        <f t="shared" si="4"/>
        <v/>
      </c>
      <c r="BG22" s="341">
        <f t="shared" si="0"/>
        <v>0</v>
      </c>
      <c r="BH22" s="330">
        <f t="shared" si="9"/>
        <v>0</v>
      </c>
      <c r="BI22" s="330">
        <f t="shared" si="10"/>
        <v>0</v>
      </c>
      <c r="BJ22" s="330">
        <f t="shared" si="5"/>
        <v>0</v>
      </c>
      <c r="BK22" s="330">
        <f t="shared" si="6"/>
        <v>0</v>
      </c>
    </row>
    <row r="23" spans="1:63" ht="18" customHeight="1" x14ac:dyDescent="0.15">
      <c r="A23" s="682" t="s">
        <v>38</v>
      </c>
      <c r="B23" s="683"/>
      <c r="C23" s="684"/>
      <c r="D23" s="314">
        <f t="shared" si="1"/>
        <v>0</v>
      </c>
      <c r="E23" s="274"/>
      <c r="F23" s="315"/>
      <c r="G23" s="315"/>
      <c r="H23" s="315"/>
      <c r="I23" s="315"/>
      <c r="J23" s="315"/>
      <c r="K23" s="275"/>
      <c r="L23" s="315"/>
      <c r="M23" s="275"/>
      <c r="N23" s="316"/>
      <c r="O23" s="276"/>
      <c r="P23" s="277"/>
      <c r="Q23" s="277"/>
      <c r="R23" s="277"/>
      <c r="S23" s="277"/>
      <c r="T23" s="277"/>
      <c r="U23" s="307" t="str">
        <f t="shared" si="2"/>
        <v xml:space="preserve">    </v>
      </c>
      <c r="BB23" s="339" t="str">
        <f t="shared" si="7"/>
        <v/>
      </c>
      <c r="BC23" s="339" t="str">
        <f t="shared" si="8"/>
        <v/>
      </c>
      <c r="BD23" s="308" t="str">
        <f>IF($M23&lt;$Q23," Las actividades de 60 años NO puede ser mayor que el de 20-64 años.","")</f>
        <v/>
      </c>
      <c r="BE23" s="308" t="str">
        <f t="shared" si="3"/>
        <v/>
      </c>
      <c r="BF23" s="308" t="str">
        <f t="shared" si="4"/>
        <v/>
      </c>
      <c r="BG23" s="330">
        <f t="shared" si="0"/>
        <v>0</v>
      </c>
      <c r="BH23" s="330">
        <f t="shared" si="9"/>
        <v>0</v>
      </c>
      <c r="BI23" s="330" t="str">
        <f t="shared" si="10"/>
        <v/>
      </c>
      <c r="BJ23" s="330">
        <f t="shared" si="5"/>
        <v>0</v>
      </c>
      <c r="BK23" s="330">
        <f t="shared" si="6"/>
        <v>0</v>
      </c>
    </row>
    <row r="24" spans="1:63" ht="15.75" customHeight="1" x14ac:dyDescent="0.15">
      <c r="A24" s="682" t="s">
        <v>39</v>
      </c>
      <c r="B24" s="683"/>
      <c r="C24" s="684"/>
      <c r="D24" s="314">
        <f t="shared" si="1"/>
        <v>0</v>
      </c>
      <c r="E24" s="274"/>
      <c r="F24" s="315"/>
      <c r="G24" s="315"/>
      <c r="H24" s="315"/>
      <c r="I24" s="315"/>
      <c r="J24" s="315"/>
      <c r="K24" s="275"/>
      <c r="L24" s="315"/>
      <c r="M24" s="275"/>
      <c r="N24" s="316"/>
      <c r="O24" s="276"/>
      <c r="P24" s="277"/>
      <c r="Q24" s="277"/>
      <c r="R24" s="277"/>
      <c r="S24" s="277"/>
      <c r="T24" s="277"/>
      <c r="U24" s="307" t="str">
        <f t="shared" si="2"/>
        <v xml:space="preserve">    </v>
      </c>
      <c r="BB24" s="339" t="str">
        <f t="shared" si="7"/>
        <v/>
      </c>
      <c r="BC24" s="339" t="str">
        <f t="shared" si="8"/>
        <v/>
      </c>
      <c r="BD24" s="308" t="str">
        <f>IF($M24&lt;$Q24," Las actividades de 60 años NO puede ser mayor que el de 20-64 años.","")</f>
        <v/>
      </c>
      <c r="BE24" s="308" t="str">
        <f t="shared" si="3"/>
        <v/>
      </c>
      <c r="BF24" s="308" t="str">
        <f t="shared" si="4"/>
        <v/>
      </c>
      <c r="BG24" s="330">
        <f t="shared" si="0"/>
        <v>0</v>
      </c>
      <c r="BH24" s="330">
        <f t="shared" si="9"/>
        <v>0</v>
      </c>
      <c r="BI24" s="330" t="str">
        <f t="shared" si="10"/>
        <v/>
      </c>
      <c r="BJ24" s="330">
        <f t="shared" si="5"/>
        <v>0</v>
      </c>
      <c r="BK24" s="330">
        <f t="shared" si="6"/>
        <v>0</v>
      </c>
    </row>
    <row r="25" spans="1:63" ht="15.75" customHeight="1" x14ac:dyDescent="0.15">
      <c r="A25" s="682" t="s">
        <v>40</v>
      </c>
      <c r="B25" s="683"/>
      <c r="C25" s="684"/>
      <c r="D25" s="314">
        <f t="shared" si="1"/>
        <v>0</v>
      </c>
      <c r="E25" s="274"/>
      <c r="F25" s="315"/>
      <c r="G25" s="315"/>
      <c r="H25" s="315"/>
      <c r="I25" s="315"/>
      <c r="J25" s="315"/>
      <c r="K25" s="275"/>
      <c r="L25" s="315"/>
      <c r="M25" s="275"/>
      <c r="N25" s="316"/>
      <c r="O25" s="276"/>
      <c r="P25" s="277"/>
      <c r="Q25" s="277"/>
      <c r="R25" s="277"/>
      <c r="S25" s="277"/>
      <c r="T25" s="277"/>
      <c r="U25" s="307" t="str">
        <f t="shared" si="2"/>
        <v xml:space="preserve">    </v>
      </c>
      <c r="BB25" s="339" t="str">
        <f t="shared" si="7"/>
        <v/>
      </c>
      <c r="BC25" s="339" t="str">
        <f t="shared" si="8"/>
        <v/>
      </c>
      <c r="BD25" s="308" t="str">
        <f>IF($M25&lt;$Q25," Las actividades de 60 años NO puede ser mayor que el de 20-64 años.","")</f>
        <v/>
      </c>
      <c r="BE25" s="308" t="str">
        <f t="shared" si="3"/>
        <v/>
      </c>
      <c r="BF25" s="308" t="str">
        <f t="shared" si="4"/>
        <v/>
      </c>
      <c r="BG25" s="330">
        <f t="shared" si="0"/>
        <v>0</v>
      </c>
      <c r="BH25" s="330">
        <f t="shared" si="9"/>
        <v>0</v>
      </c>
      <c r="BI25" s="330" t="str">
        <f t="shared" si="10"/>
        <v/>
      </c>
      <c r="BJ25" s="330">
        <f t="shared" si="5"/>
        <v>0</v>
      </c>
      <c r="BK25" s="330">
        <f t="shared" si="6"/>
        <v>0</v>
      </c>
    </row>
    <row r="26" spans="1:63" ht="15" customHeight="1" x14ac:dyDescent="0.15">
      <c r="A26" s="791" t="s">
        <v>41</v>
      </c>
      <c r="B26" s="792"/>
      <c r="C26" s="793"/>
      <c r="D26" s="314">
        <f t="shared" si="1"/>
        <v>0</v>
      </c>
      <c r="E26" s="274"/>
      <c r="F26" s="315"/>
      <c r="G26" s="315"/>
      <c r="H26" s="315"/>
      <c r="I26" s="315"/>
      <c r="J26" s="315"/>
      <c r="K26" s="275"/>
      <c r="L26" s="342"/>
      <c r="M26" s="343"/>
      <c r="N26" s="343"/>
      <c r="O26" s="344"/>
      <c r="P26" s="277"/>
      <c r="Q26" s="340"/>
      <c r="R26" s="277"/>
      <c r="S26" s="277"/>
      <c r="T26" s="277"/>
      <c r="U26" s="307" t="str">
        <f t="shared" si="2"/>
        <v xml:space="preserve">    </v>
      </c>
      <c r="BB26" s="339" t="str">
        <f t="shared" si="7"/>
        <v/>
      </c>
      <c r="BC26" s="339" t="str">
        <f t="shared" si="8"/>
        <v/>
      </c>
      <c r="BD26" s="341" t="str">
        <f>IF($M26&lt;$Q26," Las actividades de 60 años NO puede ser mayor que el de 20-64 años.","")</f>
        <v/>
      </c>
      <c r="BE26" s="308" t="str">
        <f t="shared" si="3"/>
        <v/>
      </c>
      <c r="BF26" s="308" t="str">
        <f t="shared" si="4"/>
        <v/>
      </c>
      <c r="BG26" s="341">
        <f t="shared" si="0"/>
        <v>0</v>
      </c>
      <c r="BH26" s="330">
        <f t="shared" si="9"/>
        <v>0</v>
      </c>
      <c r="BI26" s="330" t="str">
        <f t="shared" si="10"/>
        <v/>
      </c>
      <c r="BJ26" s="330">
        <f t="shared" si="5"/>
        <v>0</v>
      </c>
      <c r="BK26" s="330">
        <f t="shared" si="6"/>
        <v>0</v>
      </c>
    </row>
    <row r="27" spans="1:63" ht="18.75" customHeight="1" x14ac:dyDescent="0.15">
      <c r="A27" s="690" t="s">
        <v>42</v>
      </c>
      <c r="B27" s="691"/>
      <c r="C27" s="692"/>
      <c r="D27" s="345">
        <f t="shared" si="1"/>
        <v>28</v>
      </c>
      <c r="E27" s="303"/>
      <c r="F27" s="301"/>
      <c r="G27" s="301"/>
      <c r="H27" s="301"/>
      <c r="I27" s="301"/>
      <c r="J27" s="301">
        <v>1</v>
      </c>
      <c r="K27" s="301"/>
      <c r="L27" s="301"/>
      <c r="M27" s="301">
        <v>27</v>
      </c>
      <c r="N27" s="302"/>
      <c r="O27" s="302"/>
      <c r="P27" s="306">
        <v>28</v>
      </c>
      <c r="Q27" s="346"/>
      <c r="R27" s="346"/>
      <c r="S27" s="346"/>
      <c r="T27" s="346"/>
      <c r="U27" s="307" t="str">
        <f t="shared" si="2"/>
        <v xml:space="preserve">    </v>
      </c>
      <c r="BB27" s="339" t="str">
        <f t="shared" si="7"/>
        <v/>
      </c>
      <c r="BC27" s="339" t="str">
        <f t="shared" si="8"/>
        <v/>
      </c>
      <c r="BD27" s="308" t="str">
        <f>IF($M27&lt;$Q27," Las actividades de 60 años NO puede ser mayor que el de 20-64 años.","")</f>
        <v/>
      </c>
      <c r="BE27" s="308" t="str">
        <f t="shared" si="3"/>
        <v/>
      </c>
      <c r="BF27" s="308" t="str">
        <f t="shared" si="4"/>
        <v/>
      </c>
      <c r="BG27" s="330">
        <f t="shared" si="0"/>
        <v>0</v>
      </c>
      <c r="BH27" s="330">
        <f t="shared" si="9"/>
        <v>0</v>
      </c>
      <c r="BI27" s="330">
        <f t="shared" si="10"/>
        <v>0</v>
      </c>
      <c r="BJ27" s="330">
        <f t="shared" si="5"/>
        <v>0</v>
      </c>
      <c r="BK27" s="330">
        <f t="shared" si="6"/>
        <v>0</v>
      </c>
    </row>
    <row r="28" spans="1:63" ht="15.75" customHeight="1" x14ac:dyDescent="0.15">
      <c r="A28" s="682" t="s">
        <v>43</v>
      </c>
      <c r="B28" s="683"/>
      <c r="C28" s="684"/>
      <c r="D28" s="273">
        <f t="shared" si="1"/>
        <v>0</v>
      </c>
      <c r="E28" s="347"/>
      <c r="F28" s="348"/>
      <c r="G28" s="348"/>
      <c r="H28" s="348"/>
      <c r="I28" s="348"/>
      <c r="J28" s="348"/>
      <c r="K28" s="348"/>
      <c r="L28" s="348"/>
      <c r="M28" s="348"/>
      <c r="N28" s="349"/>
      <c r="O28" s="349"/>
      <c r="P28" s="350"/>
      <c r="Q28" s="351"/>
      <c r="R28" s="351"/>
      <c r="S28" s="351"/>
      <c r="T28" s="351"/>
      <c r="U28" s="307" t="str">
        <f t="shared" si="2"/>
        <v xml:space="preserve">    </v>
      </c>
      <c r="BB28" s="339" t="str">
        <f t="shared" si="7"/>
        <v/>
      </c>
      <c r="BC28" s="339" t="str">
        <f t="shared" si="8"/>
        <v/>
      </c>
      <c r="BD28" s="308" t="str">
        <f t="shared" ref="BD28:BD37" si="11">IF($M28&lt;$Q28," Las actividades de 60 años NO puede ser mayor que el de 20-64 años.","")</f>
        <v/>
      </c>
      <c r="BE28" s="308" t="str">
        <f t="shared" si="3"/>
        <v/>
      </c>
      <c r="BF28" s="308" t="str">
        <f t="shared" si="4"/>
        <v/>
      </c>
      <c r="BG28" s="330">
        <f t="shared" si="0"/>
        <v>0</v>
      </c>
      <c r="BH28" s="330">
        <f t="shared" si="9"/>
        <v>0</v>
      </c>
      <c r="BI28" s="330" t="str">
        <f t="shared" si="10"/>
        <v/>
      </c>
      <c r="BJ28" s="330">
        <f t="shared" si="5"/>
        <v>0</v>
      </c>
      <c r="BK28" s="330">
        <f t="shared" si="6"/>
        <v>0</v>
      </c>
    </row>
    <row r="29" spans="1:63" ht="15.75" customHeight="1" x14ac:dyDescent="0.15">
      <c r="A29" s="682" t="s">
        <v>44</v>
      </c>
      <c r="B29" s="683"/>
      <c r="C29" s="684"/>
      <c r="D29" s="314">
        <f t="shared" si="1"/>
        <v>0</v>
      </c>
      <c r="E29" s="274"/>
      <c r="F29" s="275"/>
      <c r="G29" s="275"/>
      <c r="H29" s="275"/>
      <c r="I29" s="275"/>
      <c r="J29" s="275"/>
      <c r="K29" s="275"/>
      <c r="L29" s="275"/>
      <c r="M29" s="275"/>
      <c r="N29" s="316"/>
      <c r="O29" s="316"/>
      <c r="P29" s="277"/>
      <c r="Q29" s="278"/>
      <c r="R29" s="278"/>
      <c r="S29" s="278"/>
      <c r="T29" s="278"/>
      <c r="U29" s="307" t="str">
        <f t="shared" si="2"/>
        <v xml:space="preserve">    </v>
      </c>
      <c r="BB29" s="339" t="str">
        <f t="shared" si="7"/>
        <v/>
      </c>
      <c r="BC29" s="339" t="str">
        <f t="shared" si="8"/>
        <v/>
      </c>
      <c r="BD29" s="308" t="str">
        <f t="shared" si="11"/>
        <v/>
      </c>
      <c r="BE29" s="308" t="str">
        <f t="shared" si="3"/>
        <v/>
      </c>
      <c r="BF29" s="308" t="str">
        <f t="shared" si="4"/>
        <v/>
      </c>
      <c r="BG29" s="330">
        <f t="shared" si="0"/>
        <v>0</v>
      </c>
      <c r="BH29" s="330">
        <f t="shared" si="9"/>
        <v>0</v>
      </c>
      <c r="BI29" s="330" t="str">
        <f t="shared" si="10"/>
        <v/>
      </c>
      <c r="BJ29" s="330">
        <f t="shared" si="5"/>
        <v>0</v>
      </c>
      <c r="BK29" s="330">
        <f t="shared" si="6"/>
        <v>0</v>
      </c>
    </row>
    <row r="30" spans="1:63" ht="15.75" customHeight="1" x14ac:dyDescent="0.15">
      <c r="A30" s="682" t="s">
        <v>45</v>
      </c>
      <c r="B30" s="683"/>
      <c r="C30" s="684"/>
      <c r="D30" s="314">
        <f t="shared" si="1"/>
        <v>0</v>
      </c>
      <c r="E30" s="274"/>
      <c r="F30" s="275"/>
      <c r="G30" s="275"/>
      <c r="H30" s="275"/>
      <c r="I30" s="275"/>
      <c r="J30" s="275"/>
      <c r="K30" s="275"/>
      <c r="L30" s="275"/>
      <c r="M30" s="275"/>
      <c r="N30" s="316"/>
      <c r="O30" s="316"/>
      <c r="P30" s="277"/>
      <c r="Q30" s="278"/>
      <c r="R30" s="278"/>
      <c r="S30" s="278"/>
      <c r="T30" s="278"/>
      <c r="U30" s="307" t="str">
        <f t="shared" si="2"/>
        <v xml:space="preserve">    </v>
      </c>
      <c r="BB30" s="339" t="str">
        <f t="shared" si="7"/>
        <v/>
      </c>
      <c r="BC30" s="339" t="str">
        <f t="shared" si="8"/>
        <v/>
      </c>
      <c r="BD30" s="308" t="str">
        <f t="shared" si="11"/>
        <v/>
      </c>
      <c r="BE30" s="308" t="str">
        <f t="shared" si="3"/>
        <v/>
      </c>
      <c r="BF30" s="308" t="str">
        <f t="shared" si="4"/>
        <v/>
      </c>
      <c r="BG30" s="330">
        <f t="shared" si="0"/>
        <v>0</v>
      </c>
      <c r="BH30" s="330">
        <f t="shared" si="9"/>
        <v>0</v>
      </c>
      <c r="BI30" s="330" t="str">
        <f t="shared" si="10"/>
        <v/>
      </c>
      <c r="BJ30" s="330">
        <f t="shared" si="5"/>
        <v>0</v>
      </c>
      <c r="BK30" s="330">
        <f t="shared" si="6"/>
        <v>0</v>
      </c>
    </row>
    <row r="31" spans="1:63" ht="15.75" customHeight="1" x14ac:dyDescent="0.15">
      <c r="A31" s="682" t="s">
        <v>46</v>
      </c>
      <c r="B31" s="683"/>
      <c r="C31" s="684"/>
      <c r="D31" s="314">
        <f t="shared" si="1"/>
        <v>0</v>
      </c>
      <c r="E31" s="274"/>
      <c r="F31" s="275"/>
      <c r="G31" s="275"/>
      <c r="H31" s="275"/>
      <c r="I31" s="275"/>
      <c r="J31" s="275"/>
      <c r="K31" s="275"/>
      <c r="L31" s="275"/>
      <c r="M31" s="275"/>
      <c r="N31" s="316"/>
      <c r="O31" s="316"/>
      <c r="P31" s="277"/>
      <c r="Q31" s="278"/>
      <c r="R31" s="278"/>
      <c r="S31" s="278"/>
      <c r="T31" s="278"/>
      <c r="U31" s="307" t="str">
        <f t="shared" si="2"/>
        <v xml:space="preserve">    </v>
      </c>
      <c r="BB31" s="339" t="str">
        <f t="shared" si="7"/>
        <v/>
      </c>
      <c r="BC31" s="339" t="str">
        <f t="shared" si="8"/>
        <v/>
      </c>
      <c r="BD31" s="308" t="str">
        <f t="shared" si="11"/>
        <v/>
      </c>
      <c r="BE31" s="308" t="str">
        <f t="shared" si="3"/>
        <v/>
      </c>
      <c r="BF31" s="308" t="str">
        <f t="shared" si="4"/>
        <v/>
      </c>
      <c r="BG31" s="330">
        <f t="shared" si="0"/>
        <v>0</v>
      </c>
      <c r="BH31" s="330">
        <f t="shared" si="9"/>
        <v>0</v>
      </c>
      <c r="BI31" s="330" t="str">
        <f t="shared" si="10"/>
        <v/>
      </c>
      <c r="BJ31" s="330">
        <f t="shared" si="5"/>
        <v>0</v>
      </c>
      <c r="BK31" s="330">
        <f t="shared" si="6"/>
        <v>0</v>
      </c>
    </row>
    <row r="32" spans="1:63" ht="15.75" customHeight="1" x14ac:dyDescent="0.15">
      <c r="A32" s="682" t="s">
        <v>47</v>
      </c>
      <c r="B32" s="683"/>
      <c r="C32" s="684"/>
      <c r="D32" s="314">
        <f t="shared" si="1"/>
        <v>0</v>
      </c>
      <c r="E32" s="274"/>
      <c r="F32" s="275"/>
      <c r="G32" s="275"/>
      <c r="H32" s="275"/>
      <c r="I32" s="275"/>
      <c r="J32" s="275"/>
      <c r="K32" s="275"/>
      <c r="L32" s="275"/>
      <c r="M32" s="275"/>
      <c r="N32" s="316"/>
      <c r="O32" s="316"/>
      <c r="P32" s="277"/>
      <c r="Q32" s="278"/>
      <c r="R32" s="278"/>
      <c r="S32" s="278"/>
      <c r="T32" s="278"/>
      <c r="U32" s="307" t="str">
        <f t="shared" si="2"/>
        <v xml:space="preserve">    </v>
      </c>
      <c r="BB32" s="339" t="str">
        <f t="shared" si="7"/>
        <v/>
      </c>
      <c r="BC32" s="339" t="str">
        <f t="shared" si="8"/>
        <v/>
      </c>
      <c r="BD32" s="308" t="str">
        <f t="shared" si="11"/>
        <v/>
      </c>
      <c r="BE32" s="308" t="str">
        <f t="shared" si="3"/>
        <v/>
      </c>
      <c r="BF32" s="308" t="str">
        <f t="shared" si="4"/>
        <v/>
      </c>
      <c r="BG32" s="330">
        <f t="shared" si="0"/>
        <v>0</v>
      </c>
      <c r="BH32" s="330">
        <f t="shared" si="9"/>
        <v>0</v>
      </c>
      <c r="BI32" s="330" t="str">
        <f t="shared" si="10"/>
        <v/>
      </c>
      <c r="BJ32" s="330">
        <f t="shared" si="5"/>
        <v>0</v>
      </c>
      <c r="BK32" s="330">
        <f t="shared" si="6"/>
        <v>0</v>
      </c>
    </row>
    <row r="33" spans="1:65" ht="19.5" customHeight="1" x14ac:dyDescent="0.15">
      <c r="A33" s="682" t="s">
        <v>48</v>
      </c>
      <c r="B33" s="683"/>
      <c r="C33" s="684"/>
      <c r="D33" s="314">
        <f t="shared" si="1"/>
        <v>0</v>
      </c>
      <c r="E33" s="333"/>
      <c r="F33" s="333"/>
      <c r="G33" s="333"/>
      <c r="H33" s="333"/>
      <c r="I33" s="333"/>
      <c r="J33" s="275"/>
      <c r="K33" s="275"/>
      <c r="L33" s="275"/>
      <c r="M33" s="275"/>
      <c r="N33" s="316"/>
      <c r="O33" s="316"/>
      <c r="P33" s="277"/>
      <c r="Q33" s="278"/>
      <c r="R33" s="278"/>
      <c r="S33" s="278"/>
      <c r="T33" s="278"/>
      <c r="U33" s="307" t="str">
        <f t="shared" si="2"/>
        <v xml:space="preserve">    </v>
      </c>
      <c r="BB33" s="339" t="str">
        <f t="shared" si="7"/>
        <v/>
      </c>
      <c r="BC33" s="339" t="str">
        <f t="shared" si="8"/>
        <v/>
      </c>
      <c r="BD33" s="308" t="str">
        <f t="shared" si="11"/>
        <v/>
      </c>
      <c r="BE33" s="308" t="str">
        <f t="shared" si="3"/>
        <v/>
      </c>
      <c r="BF33" s="308" t="str">
        <f t="shared" si="4"/>
        <v/>
      </c>
      <c r="BG33" s="330">
        <f t="shared" si="0"/>
        <v>0</v>
      </c>
      <c r="BH33" s="330">
        <f t="shared" si="9"/>
        <v>0</v>
      </c>
      <c r="BI33" s="330" t="str">
        <f t="shared" si="10"/>
        <v/>
      </c>
      <c r="BJ33" s="330">
        <f t="shared" si="5"/>
        <v>0</v>
      </c>
      <c r="BK33" s="330">
        <f t="shared" si="6"/>
        <v>0</v>
      </c>
    </row>
    <row r="34" spans="1:65" ht="15.75" customHeight="1" x14ac:dyDescent="0.15">
      <c r="A34" s="682" t="s">
        <v>49</v>
      </c>
      <c r="B34" s="683"/>
      <c r="C34" s="684"/>
      <c r="D34" s="314">
        <f t="shared" si="1"/>
        <v>0</v>
      </c>
      <c r="E34" s="274"/>
      <c r="F34" s="275"/>
      <c r="G34" s="275"/>
      <c r="H34" s="275"/>
      <c r="I34" s="275"/>
      <c r="J34" s="275"/>
      <c r="K34" s="275"/>
      <c r="L34" s="275"/>
      <c r="M34" s="275"/>
      <c r="N34" s="316"/>
      <c r="O34" s="316"/>
      <c r="P34" s="277"/>
      <c r="Q34" s="278"/>
      <c r="R34" s="278"/>
      <c r="S34" s="278"/>
      <c r="T34" s="278"/>
      <c r="U34" s="307" t="str">
        <f t="shared" si="2"/>
        <v xml:space="preserve">    </v>
      </c>
      <c r="BB34" s="339" t="str">
        <f t="shared" si="7"/>
        <v/>
      </c>
      <c r="BC34" s="339" t="str">
        <f t="shared" si="8"/>
        <v/>
      </c>
      <c r="BD34" s="308" t="str">
        <f t="shared" si="11"/>
        <v/>
      </c>
      <c r="BE34" s="308" t="str">
        <f t="shared" si="3"/>
        <v/>
      </c>
      <c r="BF34" s="308" t="str">
        <f t="shared" si="4"/>
        <v/>
      </c>
      <c r="BG34" s="330">
        <f t="shared" si="0"/>
        <v>0</v>
      </c>
      <c r="BH34" s="330">
        <f t="shared" si="9"/>
        <v>0</v>
      </c>
      <c r="BI34" s="330" t="str">
        <f t="shared" si="10"/>
        <v/>
      </c>
      <c r="BJ34" s="330">
        <f t="shared" si="5"/>
        <v>0</v>
      </c>
      <c r="BK34" s="330">
        <f t="shared" si="6"/>
        <v>0</v>
      </c>
    </row>
    <row r="35" spans="1:65" ht="15.75" customHeight="1" x14ac:dyDescent="0.15">
      <c r="A35" s="682" t="s">
        <v>50</v>
      </c>
      <c r="B35" s="683"/>
      <c r="C35" s="684"/>
      <c r="D35" s="314">
        <f t="shared" si="1"/>
        <v>5</v>
      </c>
      <c r="E35" s="315"/>
      <c r="F35" s="275"/>
      <c r="G35" s="275"/>
      <c r="H35" s="275"/>
      <c r="I35" s="275"/>
      <c r="J35" s="275"/>
      <c r="K35" s="275"/>
      <c r="L35" s="275"/>
      <c r="M35" s="315">
        <v>3</v>
      </c>
      <c r="N35" s="315">
        <v>2</v>
      </c>
      <c r="O35" s="313"/>
      <c r="P35" s="277">
        <v>5</v>
      </c>
      <c r="Q35" s="278"/>
      <c r="R35" s="278"/>
      <c r="S35" s="278"/>
      <c r="T35" s="278"/>
      <c r="U35" s="307" t="str">
        <f t="shared" si="2"/>
        <v xml:space="preserve">    </v>
      </c>
      <c r="BB35" s="339" t="str">
        <f t="shared" si="7"/>
        <v/>
      </c>
      <c r="BC35" s="339" t="str">
        <f t="shared" si="8"/>
        <v/>
      </c>
      <c r="BD35" s="308" t="str">
        <f t="shared" si="11"/>
        <v/>
      </c>
      <c r="BE35" s="308" t="str">
        <f t="shared" si="3"/>
        <v/>
      </c>
      <c r="BF35" s="308" t="str">
        <f t="shared" si="4"/>
        <v/>
      </c>
      <c r="BG35" s="330">
        <f t="shared" si="0"/>
        <v>0</v>
      </c>
      <c r="BH35" s="330">
        <f t="shared" si="9"/>
        <v>0</v>
      </c>
      <c r="BI35" s="330">
        <f t="shared" si="10"/>
        <v>0</v>
      </c>
      <c r="BJ35" s="330">
        <f t="shared" si="5"/>
        <v>0</v>
      </c>
      <c r="BK35" s="330">
        <f t="shared" si="6"/>
        <v>0</v>
      </c>
    </row>
    <row r="36" spans="1:65" ht="20.25" customHeight="1" x14ac:dyDescent="0.15">
      <c r="A36" s="806" t="s">
        <v>51</v>
      </c>
      <c r="B36" s="807"/>
      <c r="C36" s="808"/>
      <c r="D36" s="352">
        <f t="shared" si="1"/>
        <v>445</v>
      </c>
      <c r="E36" s="353"/>
      <c r="F36" s="354"/>
      <c r="G36" s="354">
        <v>2</v>
      </c>
      <c r="H36" s="355">
        <v>12</v>
      </c>
      <c r="I36" s="355">
        <v>9</v>
      </c>
      <c r="J36" s="355">
        <v>8</v>
      </c>
      <c r="K36" s="355">
        <v>65</v>
      </c>
      <c r="L36" s="355">
        <v>47</v>
      </c>
      <c r="M36" s="355">
        <v>273</v>
      </c>
      <c r="N36" s="356">
        <v>7</v>
      </c>
      <c r="O36" s="356">
        <v>22</v>
      </c>
      <c r="P36" s="357">
        <v>445</v>
      </c>
      <c r="Q36" s="358">
        <v>7</v>
      </c>
      <c r="R36" s="358"/>
      <c r="S36" s="358"/>
      <c r="T36" s="358"/>
      <c r="U36" s="307" t="str">
        <f t="shared" si="2"/>
        <v xml:space="preserve">    </v>
      </c>
      <c r="BB36" s="339" t="str">
        <f>IF($D36=0,"",IF($P36="",IF($D36="",""," No olvide escribir la columna Beneficiarios."),""))</f>
        <v/>
      </c>
      <c r="BC36" s="339" t="str">
        <f t="shared" si="8"/>
        <v/>
      </c>
      <c r="BD36" s="308" t="str">
        <f t="shared" si="11"/>
        <v/>
      </c>
      <c r="BE36" s="308" t="str">
        <f t="shared" si="3"/>
        <v/>
      </c>
      <c r="BF36" s="308" t="str">
        <f t="shared" si="4"/>
        <v/>
      </c>
      <c r="BG36" s="330">
        <f t="shared" si="0"/>
        <v>0</v>
      </c>
      <c r="BH36" s="330">
        <f t="shared" si="9"/>
        <v>0</v>
      </c>
      <c r="BI36" s="330">
        <f t="shared" si="10"/>
        <v>0</v>
      </c>
      <c r="BJ36" s="330">
        <f t="shared" si="5"/>
        <v>0</v>
      </c>
      <c r="BK36" s="330">
        <f t="shared" si="6"/>
        <v>0</v>
      </c>
    </row>
    <row r="37" spans="1:65" ht="19.5" customHeight="1" x14ac:dyDescent="0.15">
      <c r="A37" s="809" t="s">
        <v>52</v>
      </c>
      <c r="B37" s="809"/>
      <c r="C37" s="809"/>
      <c r="D37" s="359">
        <f>SUM(D18:D36)</f>
        <v>495</v>
      </c>
      <c r="E37" s="359">
        <f t="shared" ref="E37:S37" si="12">SUM(E18:E36)</f>
        <v>0</v>
      </c>
      <c r="F37" s="359">
        <f t="shared" si="12"/>
        <v>0</v>
      </c>
      <c r="G37" s="359">
        <f t="shared" si="12"/>
        <v>3</v>
      </c>
      <c r="H37" s="359">
        <f t="shared" si="12"/>
        <v>12</v>
      </c>
      <c r="I37" s="359">
        <f t="shared" si="12"/>
        <v>9</v>
      </c>
      <c r="J37" s="359">
        <f t="shared" si="12"/>
        <v>9</v>
      </c>
      <c r="K37" s="359">
        <f t="shared" si="12"/>
        <v>67</v>
      </c>
      <c r="L37" s="359">
        <f t="shared" si="12"/>
        <v>50</v>
      </c>
      <c r="M37" s="359">
        <f t="shared" si="12"/>
        <v>312</v>
      </c>
      <c r="N37" s="359">
        <f t="shared" si="12"/>
        <v>10</v>
      </c>
      <c r="O37" s="359">
        <f t="shared" si="12"/>
        <v>23</v>
      </c>
      <c r="P37" s="359">
        <f t="shared" si="12"/>
        <v>483</v>
      </c>
      <c r="Q37" s="359">
        <f t="shared" si="12"/>
        <v>8</v>
      </c>
      <c r="R37" s="359">
        <f t="shared" si="12"/>
        <v>0</v>
      </c>
      <c r="S37" s="359">
        <f t="shared" si="12"/>
        <v>0</v>
      </c>
      <c r="T37" s="359">
        <f>SUM(T18:T36)</f>
        <v>0</v>
      </c>
      <c r="BB37" s="339" t="str">
        <f>IF($D37=0,"",IF($P37="",IF($D37="",""," No olvide escribir la columna Beneficiarios."),""))</f>
        <v/>
      </c>
      <c r="BC37" s="339" t="str">
        <f t="shared" si="8"/>
        <v/>
      </c>
      <c r="BD37" s="308" t="str">
        <f t="shared" si="11"/>
        <v/>
      </c>
      <c r="BE37" s="308" t="str">
        <f t="shared" si="3"/>
        <v/>
      </c>
      <c r="BF37" s="308" t="str">
        <f t="shared" si="4"/>
        <v/>
      </c>
      <c r="BG37" s="330">
        <f t="shared" si="0"/>
        <v>0</v>
      </c>
      <c r="BH37" s="330">
        <f t="shared" si="9"/>
        <v>0</v>
      </c>
      <c r="BI37" s="330">
        <f t="shared" si="10"/>
        <v>0</v>
      </c>
      <c r="BJ37" s="330">
        <f t="shared" si="5"/>
        <v>0</v>
      </c>
      <c r="BK37" s="330">
        <f t="shared" si="6"/>
        <v>0</v>
      </c>
    </row>
    <row r="38" spans="1:65" ht="19.5" customHeight="1" x14ac:dyDescent="0.15">
      <c r="A38" s="360" t="s">
        <v>53</v>
      </c>
      <c r="B38" s="361"/>
      <c r="C38" s="361"/>
      <c r="D38" s="287"/>
      <c r="E38" s="287"/>
      <c r="F38" s="287"/>
      <c r="G38" s="287"/>
      <c r="H38" s="287"/>
      <c r="I38" s="287"/>
      <c r="J38" s="287"/>
      <c r="K38" s="287"/>
      <c r="L38" s="287"/>
      <c r="M38" s="287"/>
      <c r="N38" s="287"/>
      <c r="O38" s="287"/>
      <c r="P38" s="360"/>
      <c r="Q38" s="360"/>
      <c r="R38" s="360"/>
    </row>
    <row r="39" spans="1:65" ht="29.25" customHeight="1" x14ac:dyDescent="0.15">
      <c r="A39" s="715" t="s">
        <v>54</v>
      </c>
      <c r="B39" s="716"/>
      <c r="C39" s="717"/>
      <c r="D39" s="700" t="s">
        <v>55</v>
      </c>
      <c r="E39" s="685" t="s">
        <v>5</v>
      </c>
      <c r="F39" s="686"/>
      <c r="G39" s="686"/>
      <c r="H39" s="686"/>
      <c r="I39" s="686"/>
      <c r="J39" s="686"/>
      <c r="K39" s="686"/>
      <c r="L39" s="686"/>
      <c r="M39" s="686"/>
      <c r="N39" s="686"/>
      <c r="O39" s="687"/>
      <c r="P39" s="685" t="s">
        <v>56</v>
      </c>
      <c r="Q39" s="687"/>
      <c r="R39" s="688" t="s">
        <v>7</v>
      </c>
      <c r="S39" s="685" t="s">
        <v>57</v>
      </c>
      <c r="T39" s="686"/>
      <c r="U39" s="756" t="s">
        <v>58</v>
      </c>
      <c r="V39" s="799" t="s">
        <v>9</v>
      </c>
    </row>
    <row r="40" spans="1:65" ht="24" customHeight="1" x14ac:dyDescent="0.15">
      <c r="A40" s="718"/>
      <c r="B40" s="719"/>
      <c r="C40" s="720"/>
      <c r="D40" s="708"/>
      <c r="E40" s="294" t="s">
        <v>10</v>
      </c>
      <c r="F40" s="295" t="s">
        <v>11</v>
      </c>
      <c r="G40" s="295" t="s">
        <v>12</v>
      </c>
      <c r="H40" s="295" t="s">
        <v>13</v>
      </c>
      <c r="I40" s="295" t="s">
        <v>14</v>
      </c>
      <c r="J40" s="295" t="s">
        <v>59</v>
      </c>
      <c r="K40" s="295" t="s">
        <v>16</v>
      </c>
      <c r="L40" s="295" t="s">
        <v>60</v>
      </c>
      <c r="M40" s="295" t="s">
        <v>18</v>
      </c>
      <c r="N40" s="295" t="s">
        <v>19</v>
      </c>
      <c r="O40" s="296" t="s">
        <v>20</v>
      </c>
      <c r="P40" s="297" t="s">
        <v>21</v>
      </c>
      <c r="Q40" s="298" t="s">
        <v>22</v>
      </c>
      <c r="R40" s="689"/>
      <c r="S40" s="297" t="s">
        <v>61</v>
      </c>
      <c r="T40" s="298" t="s">
        <v>62</v>
      </c>
      <c r="U40" s="756"/>
      <c r="V40" s="799"/>
      <c r="BB40" s="341"/>
      <c r="BC40" s="341"/>
      <c r="BD40" s="293"/>
      <c r="BE40" s="293"/>
      <c r="BF40" s="362"/>
      <c r="BG40" s="362"/>
      <c r="BH40" s="287"/>
    </row>
    <row r="41" spans="1:65" ht="14.25" customHeight="1" x14ac:dyDescent="0.15">
      <c r="A41" s="690" t="s">
        <v>63</v>
      </c>
      <c r="B41" s="691"/>
      <c r="C41" s="692"/>
      <c r="D41" s="363">
        <f>+SUM(E41:O41)</f>
        <v>0</v>
      </c>
      <c r="E41" s="303"/>
      <c r="F41" s="300"/>
      <c r="G41" s="300"/>
      <c r="H41" s="301"/>
      <c r="I41" s="301"/>
      <c r="J41" s="301"/>
      <c r="K41" s="301"/>
      <c r="L41" s="301"/>
      <c r="M41" s="301"/>
      <c r="N41" s="302"/>
      <c r="O41" s="304"/>
      <c r="P41" s="300"/>
      <c r="Q41" s="304"/>
      <c r="R41" s="304"/>
      <c r="S41" s="300"/>
      <c r="T41" s="304"/>
      <c r="U41" s="304"/>
      <c r="V41" s="304"/>
      <c r="W41" s="280" t="str">
        <f>+BB41&amp;" "&amp;BC41 &amp;" "&amp;BD41&amp;" "&amp;BE41&amp;" "&amp;BF41</f>
        <v xml:space="preserve">     </v>
      </c>
      <c r="BB41" s="308" t="str">
        <f>IF($D41&lt;&gt;($P41+$Q41)," El número ingresos según sexo NO puede ser diferente al Total.","")</f>
        <v/>
      </c>
      <c r="BC41" s="308" t="str">
        <f>IF($M41&lt;$R41," Los Ingresos de 60 años NO puede ser mayor que los Ingresos de 20-64 años.","")</f>
        <v/>
      </c>
      <c r="BD41" s="308" t="str">
        <f>IF($D41&lt;$U41," Las actividades de usuarios en situacion de discapacidad NO puede ser mayoral total.","")</f>
        <v/>
      </c>
      <c r="BE41" s="308" t="str">
        <f>IF($D41&lt;$V41," Las actividades Estudiantes de 4to Medio NO puede ser mayoral total.","")</f>
        <v/>
      </c>
      <c r="BF41" s="308" t="str">
        <f>IF(SUM($S41:$T41) &gt;(SUM($P41:$Q41)),"La sumatoria por sexo de Menores de 20 años, NO puede ser mayor a la Sumatoria por sexo Total"," ")</f>
        <v xml:space="preserve"> </v>
      </c>
      <c r="BG41" s="309">
        <f>IF($D41&lt;&gt;($P41+$Q41),1,0)</f>
        <v>0</v>
      </c>
      <c r="BH41" s="309">
        <f>IF($M41&lt;$R41,1,0)</f>
        <v>0</v>
      </c>
      <c r="BI41" s="309">
        <f>IF($D41&lt;$U41,1,0)</f>
        <v>0</v>
      </c>
      <c r="BJ41" s="309">
        <f>IF($D41&lt;$V41,1,0)</f>
        <v>0</v>
      </c>
      <c r="BK41" s="309">
        <f>IF(SUM($S41:$T41) &gt;(SUM($P41:$Q41)),1,0)</f>
        <v>0</v>
      </c>
      <c r="BL41" s="282"/>
      <c r="BM41" s="284"/>
    </row>
    <row r="42" spans="1:65" ht="14.25" customHeight="1" x14ac:dyDescent="0.15">
      <c r="A42" s="800" t="s">
        <v>64</v>
      </c>
      <c r="B42" s="801"/>
      <c r="C42" s="802"/>
      <c r="D42" s="364">
        <f>+SUM(E42:O42)</f>
        <v>0</v>
      </c>
      <c r="E42" s="274"/>
      <c r="F42" s="315"/>
      <c r="G42" s="315"/>
      <c r="H42" s="275"/>
      <c r="I42" s="275"/>
      <c r="J42" s="275"/>
      <c r="K42" s="275"/>
      <c r="L42" s="275"/>
      <c r="M42" s="275"/>
      <c r="N42" s="316"/>
      <c r="O42" s="276"/>
      <c r="P42" s="315"/>
      <c r="Q42" s="276"/>
      <c r="R42" s="276"/>
      <c r="S42" s="315"/>
      <c r="T42" s="276"/>
      <c r="U42" s="276"/>
      <c r="V42" s="276"/>
      <c r="W42" s="280" t="str">
        <f t="shared" ref="W42:W54" si="13">+BB42&amp;" "&amp;BC42 &amp;" "&amp;BD42&amp;" "&amp;BE42&amp;" "&amp;BF42</f>
        <v xml:space="preserve">     </v>
      </c>
      <c r="BB42" s="308" t="str">
        <f t="shared" ref="BB42:BB54" si="14">IF($D42&lt;&gt;($P42+$Q42)," El número ingresos según sexo NO puede ser diferente al Total.","")</f>
        <v/>
      </c>
      <c r="BC42" s="308" t="str">
        <f>IF($M42&lt;$R42," Las Altas de 60 años NO puede ser mayor que las Altas de 20-64 años.","")</f>
        <v/>
      </c>
      <c r="BD42" s="308" t="str">
        <f t="shared" ref="BD42:BD54" si="15">IF($D42&lt;$U42," Las actividades de usuarios en situacion de discapacidad NO puede ser mayoral total.","")</f>
        <v/>
      </c>
      <c r="BE42" s="308" t="str">
        <f t="shared" ref="BE42:BE54" si="16">IF($D42&lt;$V42," Las actividades Estudiantes de 4to Medio NO puede ser mayoral total.","")</f>
        <v/>
      </c>
      <c r="BF42" s="308" t="str">
        <f t="shared" ref="BF42:BF54" si="17">IF(SUM($S42:$T42) &gt;(SUM($P42:$Q42)),"La sumatoria por sexo de Menores de 20 años, NO puede ser mayor a la Sumatoria por sexo Total"," ")</f>
        <v xml:space="preserve"> </v>
      </c>
      <c r="BG42" s="309">
        <f t="shared" ref="BG42:BG54" si="18">IF($D42&lt;&gt;($P42+$Q42),1,0)</f>
        <v>0</v>
      </c>
      <c r="BH42" s="309">
        <f t="shared" ref="BH42:BH54" si="19">IF($M42&lt;$R42,1,0)</f>
        <v>0</v>
      </c>
      <c r="BI42" s="309">
        <f t="shared" ref="BI42:BI54" si="20">IF($D42&lt;$U42,1,0)</f>
        <v>0</v>
      </c>
      <c r="BJ42" s="309">
        <f>IF($D42&lt;$V42,1,0)</f>
        <v>0</v>
      </c>
      <c r="BK42" s="309">
        <f t="shared" ref="BK42:BK54" si="21">IF(SUM($S42:$T42) &gt;(SUM($P42:$Q42)),1,0)</f>
        <v>0</v>
      </c>
      <c r="BL42" s="282"/>
      <c r="BM42" s="284"/>
    </row>
    <row r="43" spans="1:65" ht="14.25" customHeight="1" x14ac:dyDescent="0.15">
      <c r="A43" s="773" t="s">
        <v>65</v>
      </c>
      <c r="B43" s="774"/>
      <c r="C43" s="775"/>
      <c r="D43" s="365">
        <f>+SUM(E43:O43)</f>
        <v>0</v>
      </c>
      <c r="E43" s="366"/>
      <c r="F43" s="367"/>
      <c r="G43" s="367"/>
      <c r="H43" s="368"/>
      <c r="I43" s="368"/>
      <c r="J43" s="368"/>
      <c r="K43" s="368"/>
      <c r="L43" s="368"/>
      <c r="M43" s="368"/>
      <c r="N43" s="319"/>
      <c r="O43" s="276"/>
      <c r="P43" s="315"/>
      <c r="Q43" s="369"/>
      <c r="R43" s="336"/>
      <c r="S43" s="315"/>
      <c r="T43" s="369"/>
      <c r="U43" s="369"/>
      <c r="V43" s="369"/>
      <c r="W43" s="280" t="str">
        <f t="shared" si="13"/>
        <v xml:space="preserve">     </v>
      </c>
      <c r="BB43" s="308" t="str">
        <f t="shared" si="14"/>
        <v/>
      </c>
      <c r="BC43" s="341"/>
      <c r="BD43" s="308" t="str">
        <f t="shared" si="15"/>
        <v/>
      </c>
      <c r="BE43" s="308" t="str">
        <f t="shared" si="16"/>
        <v/>
      </c>
      <c r="BF43" s="308" t="str">
        <f t="shared" si="17"/>
        <v xml:space="preserve"> </v>
      </c>
      <c r="BG43" s="309">
        <f t="shared" si="18"/>
        <v>0</v>
      </c>
      <c r="BH43" s="362"/>
      <c r="BI43" s="309">
        <f t="shared" si="20"/>
        <v>0</v>
      </c>
      <c r="BJ43" s="362"/>
      <c r="BK43" s="309">
        <f t="shared" si="21"/>
        <v>0</v>
      </c>
      <c r="BL43" s="282"/>
      <c r="BM43" s="284"/>
    </row>
    <row r="44" spans="1:65" ht="16.5" customHeight="1" x14ac:dyDescent="0.15">
      <c r="A44" s="782" t="s">
        <v>66</v>
      </c>
      <c r="B44" s="783"/>
      <c r="C44" s="784"/>
      <c r="D44" s="370">
        <f>+SUM(E44:O44)</f>
        <v>0</v>
      </c>
      <c r="E44" s="371">
        <f t="shared" ref="E44:K44" si="22">+SUM(E42:E43)</f>
        <v>0</v>
      </c>
      <c r="F44" s="372">
        <f t="shared" si="22"/>
        <v>0</v>
      </c>
      <c r="G44" s="372">
        <f t="shared" si="22"/>
        <v>0</v>
      </c>
      <c r="H44" s="373">
        <f t="shared" si="22"/>
        <v>0</v>
      </c>
      <c r="I44" s="373">
        <f t="shared" si="22"/>
        <v>0</v>
      </c>
      <c r="J44" s="373">
        <f t="shared" si="22"/>
        <v>0</v>
      </c>
      <c r="K44" s="373">
        <f t="shared" si="22"/>
        <v>0</v>
      </c>
      <c r="L44" s="373">
        <f>+SUM(L42:L43)+J116+J131+J132+J133</f>
        <v>0</v>
      </c>
      <c r="M44" s="373">
        <f>+SUM(M42:M43)+K116+K131+K132+K133</f>
        <v>0</v>
      </c>
      <c r="N44" s="373">
        <f>+SUM(N42:N43)+L116+L131+L132</f>
        <v>0</v>
      </c>
      <c r="O44" s="374">
        <f>+SUM(O42:O43)</f>
        <v>0</v>
      </c>
      <c r="P44" s="375">
        <f>+SUM(P42:P43)+M116+M131+M132+M133</f>
        <v>0</v>
      </c>
      <c r="Q44" s="375">
        <f>+SUM(Q42:Q43)+N116+N131+N132+N133</f>
        <v>0</v>
      </c>
      <c r="R44" s="359">
        <f>+SUM(R42)+K126</f>
        <v>0</v>
      </c>
      <c r="S44" s="375">
        <f>+SUM(S42:S43)+P116+P131+P132+P133</f>
        <v>0</v>
      </c>
      <c r="T44" s="374">
        <f>+SUM(T42:T43)++Q116+Q131+Q132+Q133</f>
        <v>0</v>
      </c>
      <c r="U44" s="374">
        <f>+SUM(U42:U43)++R116+R131+R132+R133</f>
        <v>0</v>
      </c>
      <c r="V44" s="374">
        <f>+SUM(V42:V43)+D131+D132+D133</f>
        <v>0</v>
      </c>
      <c r="W44" s="280" t="str">
        <f t="shared" si="13"/>
        <v xml:space="preserve">     </v>
      </c>
      <c r="BB44" s="308" t="str">
        <f t="shared" si="14"/>
        <v/>
      </c>
      <c r="BC44" s="341"/>
      <c r="BD44" s="308" t="str">
        <f t="shared" si="15"/>
        <v/>
      </c>
      <c r="BE44" s="308" t="str">
        <f t="shared" si="16"/>
        <v/>
      </c>
      <c r="BF44" s="308" t="str">
        <f t="shared" si="17"/>
        <v xml:space="preserve"> </v>
      </c>
      <c r="BG44" s="309">
        <f t="shared" si="18"/>
        <v>0</v>
      </c>
      <c r="BH44" s="362"/>
      <c r="BI44" s="309">
        <f t="shared" si="20"/>
        <v>0</v>
      </c>
      <c r="BJ44" s="309">
        <f>IF($D44&lt;$V44,1,0)</f>
        <v>0</v>
      </c>
      <c r="BK44" s="309">
        <f t="shared" si="21"/>
        <v>0</v>
      </c>
      <c r="BL44" s="282"/>
      <c r="BM44" s="284"/>
    </row>
    <row r="45" spans="1:65" ht="13.5" customHeight="1" x14ac:dyDescent="0.15">
      <c r="A45" s="803" t="s">
        <v>67</v>
      </c>
      <c r="B45" s="804"/>
      <c r="C45" s="805"/>
      <c r="D45" s="376">
        <f>SUM(E45:O45)</f>
        <v>0</v>
      </c>
      <c r="E45" s="353"/>
      <c r="F45" s="354"/>
      <c r="G45" s="354"/>
      <c r="H45" s="355"/>
      <c r="I45" s="355"/>
      <c r="J45" s="355"/>
      <c r="K45" s="355"/>
      <c r="L45" s="355"/>
      <c r="M45" s="355"/>
      <c r="N45" s="356"/>
      <c r="O45" s="304"/>
      <c r="P45" s="300"/>
      <c r="Q45" s="304"/>
      <c r="R45" s="304"/>
      <c r="S45" s="300"/>
      <c r="T45" s="304"/>
      <c r="U45" s="304"/>
      <c r="V45" s="304"/>
      <c r="W45" s="280" t="str">
        <f t="shared" si="13"/>
        <v xml:space="preserve">     </v>
      </c>
      <c r="BB45" s="308" t="str">
        <f>IF($D45&lt;&gt;($P45+$Q45)," El número engresos según sexo NO puede ser diferente al Total.","")</f>
        <v/>
      </c>
      <c r="BC45" s="308" t="str">
        <f>IF($M45&lt;$R45," Los Egresos de 60 años NO puede ser mayor que los Egresos de 20-64 años.","")</f>
        <v/>
      </c>
      <c r="BD45" s="308" t="str">
        <f t="shared" si="15"/>
        <v/>
      </c>
      <c r="BE45" s="308" t="str">
        <f t="shared" si="16"/>
        <v/>
      </c>
      <c r="BF45" s="308" t="str">
        <f t="shared" si="17"/>
        <v xml:space="preserve"> </v>
      </c>
      <c r="BG45" s="309">
        <f t="shared" si="18"/>
        <v>0</v>
      </c>
      <c r="BH45" s="309">
        <f t="shared" si="19"/>
        <v>0</v>
      </c>
      <c r="BI45" s="309">
        <f t="shared" si="20"/>
        <v>0</v>
      </c>
      <c r="BJ45" s="309">
        <f>IF($D45&lt;$V45,1,0)</f>
        <v>0</v>
      </c>
      <c r="BK45" s="309">
        <f t="shared" si="21"/>
        <v>0</v>
      </c>
      <c r="BL45" s="282"/>
      <c r="BM45" s="284"/>
    </row>
    <row r="46" spans="1:65" ht="14.25" customHeight="1" x14ac:dyDescent="0.15">
      <c r="A46" s="773" t="s">
        <v>68</v>
      </c>
      <c r="B46" s="774"/>
      <c r="C46" s="775"/>
      <c r="D46" s="377">
        <f>SUM(E46:O46)</f>
        <v>0</v>
      </c>
      <c r="E46" s="321"/>
      <c r="F46" s="318"/>
      <c r="G46" s="318"/>
      <c r="H46" s="319"/>
      <c r="I46" s="319"/>
      <c r="J46" s="319"/>
      <c r="K46" s="319"/>
      <c r="L46" s="319"/>
      <c r="M46" s="319"/>
      <c r="N46" s="320"/>
      <c r="O46" s="320"/>
      <c r="P46" s="321"/>
      <c r="Q46" s="378"/>
      <c r="R46" s="378"/>
      <c r="S46" s="321"/>
      <c r="T46" s="378"/>
      <c r="U46" s="378"/>
      <c r="V46" s="378"/>
      <c r="W46" s="280" t="str">
        <f t="shared" si="13"/>
        <v xml:space="preserve">     </v>
      </c>
      <c r="BB46" s="308" t="str">
        <f>IF($D46&lt;&gt;($P46+$Q46)," El número rechazos según sexo NO puede ser diferente al Total.","")</f>
        <v/>
      </c>
      <c r="BC46" s="308" t="str">
        <f>IF($M46&lt;$R46," Los rechazos de 60 años NO puede ser mayor que los rechazos de 20-64 años.","")</f>
        <v/>
      </c>
      <c r="BD46" s="308" t="str">
        <f t="shared" si="15"/>
        <v/>
      </c>
      <c r="BE46" s="308" t="str">
        <f t="shared" si="16"/>
        <v/>
      </c>
      <c r="BF46" s="308" t="str">
        <f t="shared" si="17"/>
        <v xml:space="preserve"> </v>
      </c>
      <c r="BG46" s="309">
        <f t="shared" si="18"/>
        <v>0</v>
      </c>
      <c r="BH46" s="309">
        <f t="shared" si="19"/>
        <v>0</v>
      </c>
      <c r="BI46" s="309">
        <f t="shared" si="20"/>
        <v>0</v>
      </c>
      <c r="BJ46" s="309">
        <f>IF($D46&lt;$V46,1,0)</f>
        <v>0</v>
      </c>
      <c r="BK46" s="309">
        <f t="shared" si="21"/>
        <v>0</v>
      </c>
      <c r="BL46" s="282"/>
      <c r="BM46" s="284"/>
    </row>
    <row r="47" spans="1:65" ht="15.75" customHeight="1" x14ac:dyDescent="0.15">
      <c r="A47" s="293"/>
      <c r="B47" s="379"/>
      <c r="C47" s="379"/>
      <c r="D47" s="380"/>
      <c r="E47" s="380"/>
      <c r="F47" s="380"/>
      <c r="G47" s="380"/>
      <c r="H47" s="380"/>
      <c r="I47" s="380"/>
      <c r="J47" s="380"/>
      <c r="K47" s="380"/>
      <c r="L47" s="381"/>
      <c r="M47" s="380"/>
      <c r="N47" s="380"/>
      <c r="O47" s="380"/>
      <c r="P47" s="380"/>
      <c r="Q47" s="380"/>
      <c r="R47" s="380"/>
      <c r="W47" s="280" t="str">
        <f t="shared" si="13"/>
        <v xml:space="preserve">    </v>
      </c>
      <c r="BB47" s="341"/>
      <c r="BC47" s="341"/>
      <c r="BD47" s="382"/>
      <c r="BE47" s="293"/>
      <c r="BF47" s="293"/>
      <c r="BG47" s="362"/>
      <c r="BH47" s="362"/>
      <c r="BI47" s="293">
        <f t="shared" si="20"/>
        <v>0</v>
      </c>
      <c r="BJ47" s="293"/>
      <c r="BK47" s="362"/>
      <c r="BL47" s="282"/>
      <c r="BM47" s="284"/>
    </row>
    <row r="48" spans="1:65" ht="14.25" customHeight="1" x14ac:dyDescent="0.15">
      <c r="A48" s="794" t="s">
        <v>69</v>
      </c>
      <c r="B48" s="737"/>
      <c r="C48" s="383" t="s">
        <v>70</v>
      </c>
      <c r="D48" s="363">
        <f>SUM(E48:O48)</f>
        <v>0</v>
      </c>
      <c r="E48" s="303"/>
      <c r="F48" s="300"/>
      <c r="G48" s="300"/>
      <c r="H48" s="301"/>
      <c r="I48" s="301"/>
      <c r="J48" s="301"/>
      <c r="K48" s="301"/>
      <c r="L48" s="301"/>
      <c r="M48" s="301"/>
      <c r="N48" s="302"/>
      <c r="O48" s="302"/>
      <c r="P48" s="303"/>
      <c r="Q48" s="346"/>
      <c r="R48" s="346"/>
      <c r="S48" s="303"/>
      <c r="T48" s="304"/>
      <c r="U48" s="346"/>
      <c r="V48" s="346"/>
      <c r="W48" s="280" t="str">
        <f t="shared" si="13"/>
        <v xml:space="preserve">     </v>
      </c>
      <c r="BB48" s="308" t="str">
        <f t="shared" si="14"/>
        <v/>
      </c>
      <c r="BC48" s="308" t="str">
        <f>IF($M48&lt;$R48," Los Indices de 60 años NO puede ser mayor que los Indices de 20-64 años.","")</f>
        <v/>
      </c>
      <c r="BD48" s="308" t="str">
        <f t="shared" si="15"/>
        <v/>
      </c>
      <c r="BE48" s="308" t="str">
        <f t="shared" si="16"/>
        <v/>
      </c>
      <c r="BF48" s="308" t="str">
        <f t="shared" si="17"/>
        <v xml:space="preserve"> </v>
      </c>
      <c r="BG48" s="309">
        <f t="shared" si="18"/>
        <v>0</v>
      </c>
      <c r="BH48" s="309">
        <f t="shared" si="19"/>
        <v>0</v>
      </c>
      <c r="BI48" s="309">
        <f t="shared" si="20"/>
        <v>0</v>
      </c>
      <c r="BJ48" s="309">
        <f t="shared" ref="BJ48:BJ54" si="23">IF($D48&lt;$V48,1,0)</f>
        <v>0</v>
      </c>
      <c r="BK48" s="309">
        <f t="shared" si="21"/>
        <v>0</v>
      </c>
      <c r="BL48" s="282"/>
      <c r="BM48" s="284"/>
    </row>
    <row r="49" spans="1:65" ht="14.25" customHeight="1" x14ac:dyDescent="0.15">
      <c r="A49" s="795"/>
      <c r="B49" s="740"/>
      <c r="C49" s="384" t="s">
        <v>71</v>
      </c>
      <c r="D49" s="314">
        <f t="shared" ref="D49:D54" si="24">SUM(E49:O49)</f>
        <v>0</v>
      </c>
      <c r="E49" s="274"/>
      <c r="F49" s="315"/>
      <c r="G49" s="315"/>
      <c r="H49" s="275"/>
      <c r="I49" s="275"/>
      <c r="J49" s="275"/>
      <c r="K49" s="275"/>
      <c r="L49" s="275"/>
      <c r="M49" s="275"/>
      <c r="N49" s="316"/>
      <c r="O49" s="316"/>
      <c r="P49" s="274"/>
      <c r="Q49" s="278"/>
      <c r="R49" s="278"/>
      <c r="S49" s="274"/>
      <c r="T49" s="276"/>
      <c r="U49" s="278"/>
      <c r="V49" s="278"/>
      <c r="W49" s="280" t="str">
        <f t="shared" si="13"/>
        <v xml:space="preserve">     </v>
      </c>
      <c r="BB49" s="308" t="str">
        <f>IF($D49&lt;&gt;($P49+$Q49)," El número ingresos según sexo NO puede ser diferente al Total.","")</f>
        <v/>
      </c>
      <c r="BC49" s="308" t="str">
        <f t="shared" ref="BC49:BC54" si="25">IF($M49&lt;$R49," Los Indices de 60 años NO puede ser mayor que los Indices de 20-64 años.","")</f>
        <v/>
      </c>
      <c r="BD49" s="308" t="str">
        <f t="shared" si="15"/>
        <v/>
      </c>
      <c r="BE49" s="308" t="str">
        <f t="shared" si="16"/>
        <v/>
      </c>
      <c r="BF49" s="308" t="str">
        <f t="shared" si="17"/>
        <v xml:space="preserve"> </v>
      </c>
      <c r="BG49" s="309">
        <f t="shared" si="18"/>
        <v>0</v>
      </c>
      <c r="BH49" s="309">
        <f t="shared" si="19"/>
        <v>0</v>
      </c>
      <c r="BI49" s="309">
        <f t="shared" si="20"/>
        <v>0</v>
      </c>
      <c r="BJ49" s="309">
        <f t="shared" si="23"/>
        <v>0</v>
      </c>
      <c r="BK49" s="309">
        <f t="shared" si="21"/>
        <v>0</v>
      </c>
      <c r="BL49" s="282"/>
      <c r="BM49" s="284"/>
    </row>
    <row r="50" spans="1:65" ht="14.25" customHeight="1" x14ac:dyDescent="0.15">
      <c r="A50" s="795"/>
      <c r="B50" s="740"/>
      <c r="C50" s="384" t="s">
        <v>72</v>
      </c>
      <c r="D50" s="314">
        <f t="shared" si="24"/>
        <v>0</v>
      </c>
      <c r="E50" s="274"/>
      <c r="F50" s="315"/>
      <c r="G50" s="315"/>
      <c r="H50" s="275"/>
      <c r="I50" s="275"/>
      <c r="J50" s="275"/>
      <c r="K50" s="275"/>
      <c r="L50" s="275"/>
      <c r="M50" s="275"/>
      <c r="N50" s="316"/>
      <c r="O50" s="316"/>
      <c r="P50" s="274"/>
      <c r="Q50" s="278"/>
      <c r="R50" s="278"/>
      <c r="S50" s="274"/>
      <c r="T50" s="276"/>
      <c r="U50" s="278"/>
      <c r="V50" s="278"/>
      <c r="W50" s="280" t="str">
        <f t="shared" si="13"/>
        <v xml:space="preserve">     </v>
      </c>
      <c r="BB50" s="308" t="str">
        <f t="shared" si="14"/>
        <v/>
      </c>
      <c r="BC50" s="308" t="str">
        <f t="shared" si="25"/>
        <v/>
      </c>
      <c r="BD50" s="308" t="str">
        <f t="shared" si="15"/>
        <v/>
      </c>
      <c r="BE50" s="308" t="str">
        <f t="shared" si="16"/>
        <v/>
      </c>
      <c r="BF50" s="308" t="str">
        <f t="shared" si="17"/>
        <v xml:space="preserve"> </v>
      </c>
      <c r="BG50" s="309">
        <f t="shared" si="18"/>
        <v>0</v>
      </c>
      <c r="BH50" s="309">
        <f t="shared" si="19"/>
        <v>0</v>
      </c>
      <c r="BI50" s="309">
        <f t="shared" si="20"/>
        <v>0</v>
      </c>
      <c r="BJ50" s="309">
        <f t="shared" si="23"/>
        <v>0</v>
      </c>
      <c r="BK50" s="309">
        <f t="shared" si="21"/>
        <v>0</v>
      </c>
      <c r="BL50" s="282"/>
      <c r="BM50" s="284"/>
    </row>
    <row r="51" spans="1:65" ht="14.25" customHeight="1" x14ac:dyDescent="0.15">
      <c r="A51" s="795"/>
      <c r="B51" s="740"/>
      <c r="C51" s="384" t="s">
        <v>73</v>
      </c>
      <c r="D51" s="314">
        <f t="shared" si="24"/>
        <v>0</v>
      </c>
      <c r="E51" s="274"/>
      <c r="F51" s="315"/>
      <c r="G51" s="315"/>
      <c r="H51" s="275"/>
      <c r="I51" s="275"/>
      <c r="J51" s="275"/>
      <c r="K51" s="275"/>
      <c r="L51" s="275"/>
      <c r="M51" s="275"/>
      <c r="N51" s="316"/>
      <c r="O51" s="316"/>
      <c r="P51" s="274"/>
      <c r="Q51" s="278"/>
      <c r="R51" s="278"/>
      <c r="S51" s="274"/>
      <c r="T51" s="276"/>
      <c r="U51" s="278"/>
      <c r="V51" s="278"/>
      <c r="W51" s="280" t="str">
        <f t="shared" si="13"/>
        <v xml:space="preserve">     </v>
      </c>
      <c r="BB51" s="308" t="str">
        <f t="shared" si="14"/>
        <v/>
      </c>
      <c r="BC51" s="308" t="str">
        <f t="shared" si="25"/>
        <v/>
      </c>
      <c r="BD51" s="308" t="str">
        <f t="shared" si="15"/>
        <v/>
      </c>
      <c r="BE51" s="308" t="str">
        <f t="shared" si="16"/>
        <v/>
      </c>
      <c r="BF51" s="308" t="str">
        <f t="shared" si="17"/>
        <v xml:space="preserve"> </v>
      </c>
      <c r="BG51" s="309">
        <f t="shared" si="18"/>
        <v>0</v>
      </c>
      <c r="BH51" s="309">
        <f t="shared" si="19"/>
        <v>0</v>
      </c>
      <c r="BI51" s="309">
        <f t="shared" si="20"/>
        <v>0</v>
      </c>
      <c r="BJ51" s="309">
        <f t="shared" si="23"/>
        <v>0</v>
      </c>
      <c r="BK51" s="309">
        <f t="shared" si="21"/>
        <v>0</v>
      </c>
      <c r="BL51" s="282"/>
      <c r="BM51" s="284"/>
    </row>
    <row r="52" spans="1:65" ht="14.25" customHeight="1" x14ac:dyDescent="0.15">
      <c r="A52" s="795"/>
      <c r="B52" s="740"/>
      <c r="C52" s="385" t="s">
        <v>74</v>
      </c>
      <c r="D52" s="314">
        <f t="shared" si="24"/>
        <v>0</v>
      </c>
      <c r="E52" s="366"/>
      <c r="F52" s="367"/>
      <c r="G52" s="367"/>
      <c r="H52" s="368"/>
      <c r="I52" s="368"/>
      <c r="J52" s="368"/>
      <c r="K52" s="368"/>
      <c r="L52" s="368"/>
      <c r="M52" s="368"/>
      <c r="N52" s="386"/>
      <c r="O52" s="386"/>
      <c r="P52" s="366"/>
      <c r="Q52" s="387"/>
      <c r="R52" s="387"/>
      <c r="S52" s="274"/>
      <c r="T52" s="276"/>
      <c r="U52" s="387"/>
      <c r="V52" s="387"/>
      <c r="W52" s="280" t="str">
        <f t="shared" si="13"/>
        <v xml:space="preserve">     </v>
      </c>
      <c r="BB52" s="308" t="str">
        <f t="shared" si="14"/>
        <v/>
      </c>
      <c r="BC52" s="308" t="str">
        <f t="shared" si="25"/>
        <v/>
      </c>
      <c r="BD52" s="308" t="str">
        <f t="shared" si="15"/>
        <v/>
      </c>
      <c r="BE52" s="308" t="str">
        <f t="shared" si="16"/>
        <v/>
      </c>
      <c r="BF52" s="308" t="str">
        <f t="shared" si="17"/>
        <v xml:space="preserve"> </v>
      </c>
      <c r="BG52" s="309">
        <f t="shared" si="18"/>
        <v>0</v>
      </c>
      <c r="BH52" s="309">
        <f t="shared" si="19"/>
        <v>0</v>
      </c>
      <c r="BI52" s="309">
        <f t="shared" si="20"/>
        <v>0</v>
      </c>
      <c r="BJ52" s="309">
        <f t="shared" si="23"/>
        <v>0</v>
      </c>
      <c r="BK52" s="309">
        <f t="shared" si="21"/>
        <v>0</v>
      </c>
      <c r="BL52" s="282"/>
      <c r="BM52" s="284"/>
    </row>
    <row r="53" spans="1:65" ht="14.25" customHeight="1" x14ac:dyDescent="0.15">
      <c r="A53" s="795"/>
      <c r="B53" s="740"/>
      <c r="C53" s="385" t="s">
        <v>75</v>
      </c>
      <c r="D53" s="314">
        <f t="shared" si="24"/>
        <v>0</v>
      </c>
      <c r="E53" s="366"/>
      <c r="F53" s="367"/>
      <c r="G53" s="367"/>
      <c r="H53" s="368"/>
      <c r="I53" s="368"/>
      <c r="J53" s="368"/>
      <c r="K53" s="368"/>
      <c r="L53" s="368"/>
      <c r="M53" s="368"/>
      <c r="N53" s="386"/>
      <c r="O53" s="386"/>
      <c r="P53" s="366"/>
      <c r="Q53" s="387"/>
      <c r="R53" s="387"/>
      <c r="S53" s="366"/>
      <c r="T53" s="369"/>
      <c r="U53" s="387"/>
      <c r="V53" s="387"/>
      <c r="W53" s="280" t="str">
        <f t="shared" si="13"/>
        <v xml:space="preserve">     </v>
      </c>
      <c r="BB53" s="308" t="str">
        <f t="shared" si="14"/>
        <v/>
      </c>
      <c r="BC53" s="308" t="str">
        <f t="shared" si="25"/>
        <v/>
      </c>
      <c r="BD53" s="308" t="str">
        <f t="shared" si="15"/>
        <v/>
      </c>
      <c r="BE53" s="308" t="str">
        <f t="shared" si="16"/>
        <v/>
      </c>
      <c r="BF53" s="308" t="str">
        <f t="shared" si="17"/>
        <v xml:space="preserve"> </v>
      </c>
      <c r="BG53" s="309">
        <f t="shared" si="18"/>
        <v>0</v>
      </c>
      <c r="BH53" s="309">
        <f t="shared" si="19"/>
        <v>0</v>
      </c>
      <c r="BI53" s="309">
        <f t="shared" si="20"/>
        <v>0</v>
      </c>
      <c r="BJ53" s="309">
        <f t="shared" si="23"/>
        <v>0</v>
      </c>
      <c r="BK53" s="309">
        <f t="shared" si="21"/>
        <v>0</v>
      </c>
      <c r="BL53" s="282"/>
      <c r="BM53" s="284"/>
    </row>
    <row r="54" spans="1:65" ht="15.75" customHeight="1" x14ac:dyDescent="0.15">
      <c r="A54" s="738"/>
      <c r="B54" s="796"/>
      <c r="C54" s="388" t="s">
        <v>4</v>
      </c>
      <c r="D54" s="370">
        <f t="shared" si="24"/>
        <v>0</v>
      </c>
      <c r="E54" s="371">
        <f>+SUM(E48:E53)</f>
        <v>0</v>
      </c>
      <c r="F54" s="372">
        <f t="shared" ref="F54:R54" si="26">+SUM(F48:F53)</f>
        <v>0</v>
      </c>
      <c r="G54" s="372">
        <f t="shared" si="26"/>
        <v>0</v>
      </c>
      <c r="H54" s="373">
        <f t="shared" si="26"/>
        <v>0</v>
      </c>
      <c r="I54" s="373">
        <f t="shared" si="26"/>
        <v>0</v>
      </c>
      <c r="J54" s="373">
        <f t="shared" si="26"/>
        <v>0</v>
      </c>
      <c r="K54" s="373">
        <f t="shared" si="26"/>
        <v>0</v>
      </c>
      <c r="L54" s="373">
        <f t="shared" si="26"/>
        <v>0</v>
      </c>
      <c r="M54" s="373">
        <f t="shared" si="26"/>
        <v>0</v>
      </c>
      <c r="N54" s="373">
        <f t="shared" si="26"/>
        <v>0</v>
      </c>
      <c r="O54" s="389">
        <f t="shared" si="26"/>
        <v>0</v>
      </c>
      <c r="P54" s="371">
        <f t="shared" si="26"/>
        <v>0</v>
      </c>
      <c r="Q54" s="374">
        <f t="shared" si="26"/>
        <v>0</v>
      </c>
      <c r="R54" s="359">
        <f t="shared" si="26"/>
        <v>0</v>
      </c>
      <c r="S54" s="371">
        <f>+SUM(S48:S53)</f>
        <v>0</v>
      </c>
      <c r="T54" s="374">
        <f>+SUM(T48:T53)</f>
        <v>0</v>
      </c>
      <c r="U54" s="359">
        <f>+SUM(U48:U53)</f>
        <v>0</v>
      </c>
      <c r="V54" s="359">
        <f>+SUM(V48:V53)</f>
        <v>0</v>
      </c>
      <c r="W54" s="280" t="str">
        <f t="shared" si="13"/>
        <v xml:space="preserve">     </v>
      </c>
      <c r="BB54" s="308" t="str">
        <f t="shared" si="14"/>
        <v/>
      </c>
      <c r="BC54" s="308" t="str">
        <f t="shared" si="25"/>
        <v/>
      </c>
      <c r="BD54" s="308" t="str">
        <f t="shared" si="15"/>
        <v/>
      </c>
      <c r="BE54" s="308" t="str">
        <f t="shared" si="16"/>
        <v/>
      </c>
      <c r="BF54" s="308" t="str">
        <f t="shared" si="17"/>
        <v xml:space="preserve"> </v>
      </c>
      <c r="BG54" s="309">
        <f t="shared" si="18"/>
        <v>0</v>
      </c>
      <c r="BH54" s="309">
        <f t="shared" si="19"/>
        <v>0</v>
      </c>
      <c r="BI54" s="309">
        <f t="shared" si="20"/>
        <v>0</v>
      </c>
      <c r="BJ54" s="309">
        <f t="shared" si="23"/>
        <v>0</v>
      </c>
      <c r="BK54" s="309">
        <f t="shared" si="21"/>
        <v>0</v>
      </c>
      <c r="BL54" s="282"/>
      <c r="BM54" s="284"/>
    </row>
    <row r="55" spans="1:65" ht="40.5" customHeight="1" x14ac:dyDescent="0.15">
      <c r="A55" s="360" t="s">
        <v>76</v>
      </c>
      <c r="B55" s="390"/>
      <c r="C55" s="390"/>
      <c r="D55" s="391"/>
      <c r="E55" s="392"/>
      <c r="F55" s="392"/>
      <c r="BB55" s="287"/>
      <c r="BC55" s="287"/>
      <c r="BD55" s="287"/>
      <c r="BE55" s="287"/>
      <c r="BF55" s="287"/>
      <c r="BG55" s="293"/>
      <c r="BH55" s="293"/>
    </row>
    <row r="56" spans="1:65" ht="58.5" customHeight="1" x14ac:dyDescent="0.15">
      <c r="A56" s="782" t="s">
        <v>77</v>
      </c>
      <c r="B56" s="783"/>
      <c r="C56" s="784"/>
      <c r="D56" s="393" t="s">
        <v>78</v>
      </c>
      <c r="E56" s="394" t="s">
        <v>79</v>
      </c>
      <c r="BA56" s="287"/>
      <c r="BB56" s="287"/>
      <c r="BC56" s="287"/>
      <c r="BD56" s="287"/>
      <c r="BE56" s="287"/>
      <c r="BF56" s="293"/>
      <c r="BG56" s="293"/>
      <c r="BH56" s="280"/>
      <c r="BJ56" s="282"/>
    </row>
    <row r="57" spans="1:65" ht="15.75" customHeight="1" x14ac:dyDescent="0.15">
      <c r="A57" s="690" t="s">
        <v>80</v>
      </c>
      <c r="B57" s="691"/>
      <c r="C57" s="692"/>
      <c r="D57" s="395"/>
      <c r="E57" s="395"/>
      <c r="F57" s="280" t="str">
        <f>+BA57&amp;BB57</f>
        <v/>
      </c>
      <c r="BA57" s="308" t="str">
        <f t="shared" ref="BA57:BA67" si="27">IF($D57&lt;$E57," Las IC a Gestantes NO puede ser mayor que Total IC","")</f>
        <v/>
      </c>
      <c r="BB57" s="341"/>
      <c r="BC57" s="293"/>
      <c r="BD57" s="362"/>
      <c r="BE57" s="362"/>
      <c r="BF57" s="309">
        <f t="shared" ref="BF57:BF67" si="28">IF($D57&lt;$E57,1,0)</f>
        <v>0</v>
      </c>
      <c r="BG57" s="293"/>
      <c r="BH57" s="280"/>
      <c r="BJ57" s="282"/>
    </row>
    <row r="58" spans="1:65" ht="15.75" customHeight="1" x14ac:dyDescent="0.15">
      <c r="A58" s="797" t="s">
        <v>81</v>
      </c>
      <c r="B58" s="683" t="s">
        <v>82</v>
      </c>
      <c r="C58" s="684"/>
      <c r="D58" s="396"/>
      <c r="E58" s="396"/>
      <c r="F58" s="280" t="str">
        <f t="shared" ref="F58:F67" si="29">+BA58&amp;BB58</f>
        <v/>
      </c>
      <c r="BA58" s="308" t="str">
        <f t="shared" si="27"/>
        <v/>
      </c>
      <c r="BB58" s="341"/>
      <c r="BC58" s="293"/>
      <c r="BD58" s="362"/>
      <c r="BE58" s="362"/>
      <c r="BF58" s="309">
        <f t="shared" si="28"/>
        <v>0</v>
      </c>
      <c r="BG58" s="293"/>
      <c r="BH58" s="280"/>
      <c r="BJ58" s="282"/>
    </row>
    <row r="59" spans="1:65" ht="15.75" customHeight="1" x14ac:dyDescent="0.15">
      <c r="A59" s="798"/>
      <c r="B59" s="683" t="s">
        <v>83</v>
      </c>
      <c r="C59" s="684"/>
      <c r="D59" s="396"/>
      <c r="E59" s="396"/>
      <c r="F59" s="280" t="str">
        <f t="shared" si="29"/>
        <v/>
      </c>
      <c r="BA59" s="308" t="str">
        <f t="shared" si="27"/>
        <v/>
      </c>
      <c r="BB59" s="287"/>
      <c r="BC59" s="287"/>
      <c r="BD59" s="287"/>
      <c r="BE59" s="287"/>
      <c r="BF59" s="309">
        <f t="shared" si="28"/>
        <v>0</v>
      </c>
      <c r="BG59" s="293"/>
      <c r="BH59" s="280"/>
      <c r="BJ59" s="282"/>
    </row>
    <row r="60" spans="1:65" ht="15.75" customHeight="1" x14ac:dyDescent="0.15">
      <c r="A60" s="682" t="s">
        <v>84</v>
      </c>
      <c r="B60" s="683"/>
      <c r="C60" s="684"/>
      <c r="D60" s="397"/>
      <c r="E60" s="397"/>
      <c r="F60" s="280" t="str">
        <f t="shared" si="29"/>
        <v/>
      </c>
      <c r="BA60" s="308" t="str">
        <f t="shared" si="27"/>
        <v/>
      </c>
      <c r="BB60" s="287"/>
      <c r="BC60" s="287"/>
      <c r="BD60" s="287"/>
      <c r="BE60" s="287"/>
      <c r="BF60" s="309">
        <f t="shared" si="28"/>
        <v>0</v>
      </c>
      <c r="BG60" s="287"/>
      <c r="BH60" s="280"/>
      <c r="BJ60" s="282"/>
    </row>
    <row r="61" spans="1:65" ht="15.75" customHeight="1" x14ac:dyDescent="0.15">
      <c r="A61" s="682" t="s">
        <v>85</v>
      </c>
      <c r="B61" s="683"/>
      <c r="C61" s="684"/>
      <c r="D61" s="397"/>
      <c r="E61" s="397"/>
      <c r="F61" s="280" t="str">
        <f t="shared" si="29"/>
        <v/>
      </c>
      <c r="BA61" s="308" t="str">
        <f t="shared" si="27"/>
        <v/>
      </c>
      <c r="BB61" s="287"/>
      <c r="BC61" s="287"/>
      <c r="BD61" s="287"/>
      <c r="BE61" s="287"/>
      <c r="BF61" s="309">
        <f t="shared" si="28"/>
        <v>0</v>
      </c>
      <c r="BG61" s="293"/>
      <c r="BH61" s="280"/>
      <c r="BJ61" s="282"/>
    </row>
    <row r="62" spans="1:65" ht="15.75" customHeight="1" x14ac:dyDescent="0.15">
      <c r="A62" s="682" t="s">
        <v>86</v>
      </c>
      <c r="B62" s="683"/>
      <c r="C62" s="684"/>
      <c r="D62" s="397"/>
      <c r="E62" s="397"/>
      <c r="F62" s="280" t="str">
        <f t="shared" si="29"/>
        <v/>
      </c>
      <c r="BA62" s="308" t="str">
        <f t="shared" si="27"/>
        <v/>
      </c>
      <c r="BB62" s="287"/>
      <c r="BC62" s="287"/>
      <c r="BD62" s="287"/>
      <c r="BE62" s="287"/>
      <c r="BF62" s="309">
        <f t="shared" si="28"/>
        <v>0</v>
      </c>
      <c r="BG62" s="293"/>
      <c r="BH62" s="280"/>
      <c r="BJ62" s="282"/>
    </row>
    <row r="63" spans="1:65" ht="17.25" customHeight="1" x14ac:dyDescent="0.15">
      <c r="A63" s="791" t="s">
        <v>87</v>
      </c>
      <c r="B63" s="792"/>
      <c r="C63" s="793"/>
      <c r="D63" s="398"/>
      <c r="E63" s="398"/>
      <c r="F63" s="280" t="str">
        <f t="shared" si="29"/>
        <v/>
      </c>
      <c r="BA63" s="308" t="str">
        <f t="shared" si="27"/>
        <v/>
      </c>
      <c r="BF63" s="309">
        <f t="shared" si="28"/>
        <v>0</v>
      </c>
      <c r="BH63" s="280"/>
      <c r="BJ63" s="282"/>
    </row>
    <row r="64" spans="1:65" ht="15.75" customHeight="1" x14ac:dyDescent="0.15">
      <c r="A64" s="682" t="s">
        <v>88</v>
      </c>
      <c r="B64" s="683"/>
      <c r="C64" s="684"/>
      <c r="D64" s="397"/>
      <c r="E64" s="397"/>
      <c r="F64" s="280" t="str">
        <f t="shared" si="29"/>
        <v/>
      </c>
      <c r="BA64" s="308" t="str">
        <f t="shared" si="27"/>
        <v/>
      </c>
      <c r="BF64" s="309">
        <f t="shared" si="28"/>
        <v>0</v>
      </c>
      <c r="BH64" s="280"/>
      <c r="BJ64" s="282"/>
    </row>
    <row r="65" spans="1:62" ht="15.75" customHeight="1" x14ac:dyDescent="0.15">
      <c r="A65" s="679" t="s">
        <v>89</v>
      </c>
      <c r="B65" s="680"/>
      <c r="C65" s="681"/>
      <c r="D65" s="398"/>
      <c r="E65" s="398"/>
      <c r="F65" s="280" t="str">
        <f t="shared" si="29"/>
        <v/>
      </c>
      <c r="BA65" s="308" t="str">
        <f t="shared" si="27"/>
        <v/>
      </c>
      <c r="BF65" s="309">
        <f t="shared" si="28"/>
        <v>0</v>
      </c>
      <c r="BH65" s="280"/>
      <c r="BJ65" s="282"/>
    </row>
    <row r="66" spans="1:62" ht="15.75" customHeight="1" x14ac:dyDescent="0.15">
      <c r="A66" s="679" t="s">
        <v>90</v>
      </c>
      <c r="B66" s="680"/>
      <c r="C66" s="681"/>
      <c r="D66" s="398"/>
      <c r="E66" s="398"/>
      <c r="F66" s="280" t="str">
        <f t="shared" si="29"/>
        <v/>
      </c>
      <c r="BA66" s="308" t="str">
        <f t="shared" si="27"/>
        <v/>
      </c>
      <c r="BF66" s="309">
        <f t="shared" si="28"/>
        <v>0</v>
      </c>
      <c r="BH66" s="280"/>
      <c r="BJ66" s="282"/>
    </row>
    <row r="67" spans="1:62" ht="15.75" customHeight="1" x14ac:dyDescent="0.15">
      <c r="A67" s="773" t="s">
        <v>91</v>
      </c>
      <c r="B67" s="774"/>
      <c r="C67" s="775"/>
      <c r="D67" s="399"/>
      <c r="E67" s="399"/>
      <c r="F67" s="280" t="str">
        <f t="shared" si="29"/>
        <v/>
      </c>
      <c r="BA67" s="308" t="str">
        <f t="shared" si="27"/>
        <v/>
      </c>
      <c r="BF67" s="309">
        <f t="shared" si="28"/>
        <v>0</v>
      </c>
      <c r="BH67" s="280"/>
      <c r="BJ67" s="282"/>
    </row>
    <row r="68" spans="1:62" ht="40.5" customHeight="1" x14ac:dyDescent="0.15">
      <c r="A68" s="400" t="s">
        <v>92</v>
      </c>
      <c r="B68" s="362"/>
      <c r="C68" s="401"/>
      <c r="D68" s="362"/>
      <c r="E68" s="341"/>
      <c r="F68" s="341"/>
      <c r="G68" s="282"/>
    </row>
    <row r="69" spans="1:62" ht="15.75" customHeight="1" x14ac:dyDescent="0.15">
      <c r="A69" s="776" t="s">
        <v>93</v>
      </c>
      <c r="B69" s="777"/>
      <c r="C69" s="778"/>
      <c r="D69" s="782" t="s">
        <v>94</v>
      </c>
      <c r="E69" s="783"/>
      <c r="F69" s="784"/>
      <c r="BA69" s="328"/>
      <c r="BH69" s="280"/>
      <c r="BJ69" s="282"/>
    </row>
    <row r="70" spans="1:62" ht="15.75" customHeight="1" x14ac:dyDescent="0.15">
      <c r="A70" s="779"/>
      <c r="B70" s="780"/>
      <c r="C70" s="781"/>
      <c r="D70" s="402" t="s">
        <v>4</v>
      </c>
      <c r="E70" s="403" t="s">
        <v>21</v>
      </c>
      <c r="F70" s="404" t="s">
        <v>22</v>
      </c>
      <c r="BA70" s="328"/>
      <c r="BH70" s="280"/>
      <c r="BJ70" s="282"/>
    </row>
    <row r="71" spans="1:62" ht="15.75" customHeight="1" x14ac:dyDescent="0.15">
      <c r="A71" s="785" t="s">
        <v>95</v>
      </c>
      <c r="B71" s="787" t="s">
        <v>96</v>
      </c>
      <c r="C71" s="788"/>
      <c r="D71" s="405">
        <f>+SUM(E71:F71)</f>
        <v>0</v>
      </c>
      <c r="E71" s="347"/>
      <c r="F71" s="406"/>
      <c r="BA71" s="407"/>
      <c r="BB71" s="407"/>
      <c r="BC71" s="293"/>
      <c r="BD71" s="341"/>
      <c r="BE71" s="341"/>
      <c r="BF71" s="341"/>
      <c r="BG71" s="293"/>
      <c r="BH71" s="280"/>
      <c r="BJ71" s="282"/>
    </row>
    <row r="72" spans="1:62" ht="15.75" customHeight="1" x14ac:dyDescent="0.15">
      <c r="A72" s="786"/>
      <c r="B72" s="789" t="s">
        <v>97</v>
      </c>
      <c r="C72" s="790"/>
      <c r="D72" s="317">
        <f>+SUM(E72:F72)</f>
        <v>0</v>
      </c>
      <c r="E72" s="321"/>
      <c r="F72" s="322"/>
      <c r="BA72" s="287"/>
      <c r="BB72" s="287"/>
      <c r="BC72" s="287"/>
      <c r="BD72" s="287"/>
      <c r="BE72" s="287"/>
      <c r="BF72" s="293"/>
      <c r="BG72" s="293"/>
      <c r="BH72" s="280"/>
      <c r="BJ72" s="282"/>
    </row>
    <row r="73" spans="1:62" ht="21" customHeight="1" x14ac:dyDescent="0.15">
      <c r="A73" s="325" t="s">
        <v>98</v>
      </c>
      <c r="B73" s="408"/>
      <c r="C73" s="408"/>
      <c r="D73" s="408"/>
      <c r="E73" s="409"/>
      <c r="F73" s="409"/>
      <c r="G73" s="409"/>
      <c r="BB73" s="287"/>
      <c r="BC73" s="287"/>
      <c r="BD73" s="287"/>
      <c r="BE73" s="287"/>
      <c r="BF73" s="287"/>
      <c r="BG73" s="287"/>
      <c r="BH73" s="287"/>
    </row>
    <row r="74" spans="1:62" ht="31.5" customHeight="1" x14ac:dyDescent="0.15">
      <c r="A74" s="715" t="s">
        <v>99</v>
      </c>
      <c r="B74" s="716"/>
      <c r="C74" s="717"/>
      <c r="D74" s="700" t="s">
        <v>4</v>
      </c>
      <c r="E74" s="685" t="s">
        <v>5</v>
      </c>
      <c r="F74" s="686"/>
      <c r="G74" s="686"/>
      <c r="H74" s="686"/>
      <c r="I74" s="686"/>
      <c r="J74" s="686"/>
      <c r="K74" s="686"/>
      <c r="L74" s="686"/>
      <c r="M74" s="687"/>
      <c r="N74" s="700" t="s">
        <v>31</v>
      </c>
      <c r="O74" s="688" t="s">
        <v>7</v>
      </c>
      <c r="P74" s="688" t="s">
        <v>32</v>
      </c>
      <c r="Q74" s="685" t="s">
        <v>57</v>
      </c>
      <c r="R74" s="687"/>
      <c r="S74" s="756" t="s">
        <v>100</v>
      </c>
      <c r="BA74" s="287"/>
      <c r="BB74" s="287"/>
      <c r="BC74" s="287"/>
      <c r="BD74" s="287"/>
      <c r="BE74" s="287"/>
      <c r="BF74" s="293"/>
      <c r="BG74" s="293"/>
      <c r="BH74" s="280"/>
    </row>
    <row r="75" spans="1:62" ht="27" customHeight="1" x14ac:dyDescent="0.15">
      <c r="A75" s="718"/>
      <c r="B75" s="719"/>
      <c r="C75" s="720"/>
      <c r="D75" s="701"/>
      <c r="E75" s="297" t="s">
        <v>101</v>
      </c>
      <c r="F75" s="295" t="s">
        <v>102</v>
      </c>
      <c r="G75" s="295" t="s">
        <v>103</v>
      </c>
      <c r="H75" s="295" t="s">
        <v>15</v>
      </c>
      <c r="I75" s="295" t="s">
        <v>16</v>
      </c>
      <c r="J75" s="295" t="s">
        <v>17</v>
      </c>
      <c r="K75" s="295" t="s">
        <v>18</v>
      </c>
      <c r="L75" s="295" t="s">
        <v>19</v>
      </c>
      <c r="M75" s="296" t="s">
        <v>20</v>
      </c>
      <c r="N75" s="701"/>
      <c r="O75" s="689"/>
      <c r="P75" s="689"/>
      <c r="Q75" s="297" t="s">
        <v>61</v>
      </c>
      <c r="R75" s="298" t="s">
        <v>62</v>
      </c>
      <c r="S75" s="756"/>
      <c r="BA75" s="287"/>
      <c r="BB75" s="287"/>
      <c r="BC75" s="287"/>
      <c r="BD75" s="287"/>
      <c r="BE75" s="287"/>
      <c r="BF75" s="293"/>
      <c r="BG75" s="293"/>
      <c r="BH75" s="280"/>
    </row>
    <row r="76" spans="1:62" ht="15.75" customHeight="1" x14ac:dyDescent="0.15">
      <c r="A76" s="771" t="s">
        <v>104</v>
      </c>
      <c r="B76" s="772"/>
      <c r="C76" s="772"/>
      <c r="D76" s="299">
        <f>+SUM(E76:M76)</f>
        <v>64</v>
      </c>
      <c r="E76" s="303">
        <v>1</v>
      </c>
      <c r="F76" s="301"/>
      <c r="G76" s="301">
        <v>2</v>
      </c>
      <c r="H76" s="301"/>
      <c r="I76" s="301">
        <v>10</v>
      </c>
      <c r="J76" s="301">
        <v>6</v>
      </c>
      <c r="K76" s="301">
        <v>34</v>
      </c>
      <c r="L76" s="301">
        <v>3</v>
      </c>
      <c r="M76" s="304">
        <v>8</v>
      </c>
      <c r="N76" s="306">
        <v>64</v>
      </c>
      <c r="O76" s="306"/>
      <c r="P76" s="526"/>
      <c r="Q76" s="303">
        <v>3</v>
      </c>
      <c r="R76" s="304">
        <v>16</v>
      </c>
      <c r="S76" s="346"/>
      <c r="T76" s="280" t="str">
        <f>+BA76&amp;" "&amp;BB76 &amp;" "&amp;BC76&amp;" "&amp;BD76</f>
        <v xml:space="preserve">   </v>
      </c>
      <c r="AZ76" s="308" t="str">
        <f>IF($D76&lt;&gt;($P76+$Q76)," El número ingresos según sexo NO puede ser diferente al Total.","")</f>
        <v xml:space="preserve"> El número ingresos según sexo NO puede ser diferente al Total.</v>
      </c>
      <c r="BA76" s="339" t="str">
        <f t="shared" ref="BA76:BA105" si="30">IF($D76=0,"",IF($N76="",IF($D76="",""," No olvide escribir la columna Beneficiarios."),""))</f>
        <v/>
      </c>
      <c r="BB76" s="339" t="str">
        <f t="shared" ref="BB76:BB105" si="31">IF($D76&lt;$N76," El número de Beneficiarios NO puede ser mayor que el Total.","")</f>
        <v/>
      </c>
      <c r="BC76" s="308" t="str">
        <f t="shared" ref="BC76:BC105" si="32">IF($K76&lt;$O76," Las actividades de 60 años NO puede ser mayor que el de 20-64 años.","")</f>
        <v/>
      </c>
      <c r="BD76" s="308" t="str">
        <f>IF($D76&lt;$S76," Las actividades de usuarios en situacion de discapacidad NO puede ser mayoral total.","")</f>
        <v/>
      </c>
      <c r="BE76" s="330">
        <f t="shared" ref="BE76:BE105" si="33">IF($K76&lt;$O76,1,0)</f>
        <v>0</v>
      </c>
      <c r="BF76" s="330">
        <f t="shared" ref="BF76:BF105" si="34">IF($D76&lt;$N76,1,0)</f>
        <v>0</v>
      </c>
      <c r="BG76" s="330">
        <f t="shared" ref="BG76:BG105" si="35">IF($D76=0,"",IF($N76="",IF($D76="","",1),0))</f>
        <v>0</v>
      </c>
      <c r="BH76" s="330">
        <f>IF($D76&lt;$S76,1,0)</f>
        <v>0</v>
      </c>
    </row>
    <row r="77" spans="1:62" ht="15.75" customHeight="1" x14ac:dyDescent="0.15">
      <c r="A77" s="767" t="s">
        <v>105</v>
      </c>
      <c r="B77" s="767"/>
      <c r="C77" s="767"/>
      <c r="D77" s="314">
        <f>+SUM(E77:M77)</f>
        <v>14</v>
      </c>
      <c r="E77" s="274">
        <v>4</v>
      </c>
      <c r="F77" s="275"/>
      <c r="G77" s="275"/>
      <c r="H77" s="275"/>
      <c r="I77" s="275">
        <v>1</v>
      </c>
      <c r="J77" s="275"/>
      <c r="K77" s="275">
        <v>7</v>
      </c>
      <c r="L77" s="275">
        <v>2</v>
      </c>
      <c r="M77" s="276"/>
      <c r="N77" s="277">
        <v>14</v>
      </c>
      <c r="O77" s="277"/>
      <c r="P77" s="410"/>
      <c r="Q77" s="274">
        <v>3</v>
      </c>
      <c r="R77" s="276">
        <v>2</v>
      </c>
      <c r="S77" s="278"/>
      <c r="T77" s="280" t="str">
        <f t="shared" ref="T77:T105" si="36">+BA77&amp;" "&amp;BB77 &amp;" "&amp;BC77&amp;" "&amp;BD77</f>
        <v xml:space="preserve">   </v>
      </c>
      <c r="BA77" s="339" t="str">
        <f t="shared" si="30"/>
        <v/>
      </c>
      <c r="BB77" s="339" t="str">
        <f t="shared" si="31"/>
        <v/>
      </c>
      <c r="BC77" s="308" t="str">
        <f t="shared" si="32"/>
        <v/>
      </c>
      <c r="BD77" s="308" t="str">
        <f t="shared" ref="BD77:BD105" si="37">IF($D77&lt;$S77," Las actividades de usuarios en situacion de discapacidad NO puede ser mayoral total.","")</f>
        <v/>
      </c>
      <c r="BE77" s="330">
        <f t="shared" si="33"/>
        <v>0</v>
      </c>
      <c r="BF77" s="330">
        <f t="shared" si="34"/>
        <v>0</v>
      </c>
      <c r="BG77" s="330">
        <f t="shared" si="35"/>
        <v>0</v>
      </c>
      <c r="BH77" s="330">
        <f t="shared" ref="BH77:BH105" si="38">IF($D77&lt;$S77,1,0)</f>
        <v>0</v>
      </c>
    </row>
    <row r="78" spans="1:62" ht="20.25" customHeight="1" x14ac:dyDescent="0.15">
      <c r="A78" s="682" t="s">
        <v>106</v>
      </c>
      <c r="B78" s="683"/>
      <c r="C78" s="684"/>
      <c r="D78" s="314">
        <f>+SUM(E78:M78)</f>
        <v>193</v>
      </c>
      <c r="E78" s="274">
        <v>36</v>
      </c>
      <c r="F78" s="348">
        <v>13</v>
      </c>
      <c r="G78" s="348">
        <v>9</v>
      </c>
      <c r="H78" s="348">
        <v>2</v>
      </c>
      <c r="I78" s="348">
        <v>28</v>
      </c>
      <c r="J78" s="348">
        <v>14</v>
      </c>
      <c r="K78" s="348">
        <v>91</v>
      </c>
      <c r="L78" s="348"/>
      <c r="M78" s="406"/>
      <c r="N78" s="350">
        <v>193</v>
      </c>
      <c r="O78" s="350"/>
      <c r="P78" s="411"/>
      <c r="Q78" s="274">
        <v>35</v>
      </c>
      <c r="R78" s="276">
        <v>22</v>
      </c>
      <c r="S78" s="351"/>
      <c r="T78" s="280" t="str">
        <f t="shared" si="36"/>
        <v xml:space="preserve">   </v>
      </c>
      <c r="BA78" s="339" t="str">
        <f t="shared" si="30"/>
        <v/>
      </c>
      <c r="BB78" s="339" t="str">
        <f t="shared" si="31"/>
        <v/>
      </c>
      <c r="BC78" s="308" t="str">
        <f t="shared" si="32"/>
        <v/>
      </c>
      <c r="BD78" s="308" t="str">
        <f t="shared" si="37"/>
        <v/>
      </c>
      <c r="BE78" s="330">
        <f t="shared" si="33"/>
        <v>0</v>
      </c>
      <c r="BF78" s="330">
        <f t="shared" si="34"/>
        <v>0</v>
      </c>
      <c r="BG78" s="330">
        <f t="shared" si="35"/>
        <v>0</v>
      </c>
      <c r="BH78" s="330">
        <f t="shared" si="38"/>
        <v>0</v>
      </c>
    </row>
    <row r="79" spans="1:62" ht="15" customHeight="1" x14ac:dyDescent="0.15">
      <c r="A79" s="767" t="s">
        <v>107</v>
      </c>
      <c r="B79" s="767"/>
      <c r="C79" s="767"/>
      <c r="D79" s="314">
        <f>+SUM(E79:M79)</f>
        <v>0</v>
      </c>
      <c r="E79" s="274"/>
      <c r="F79" s="275"/>
      <c r="G79" s="275"/>
      <c r="H79" s="275"/>
      <c r="I79" s="275"/>
      <c r="J79" s="275"/>
      <c r="K79" s="275"/>
      <c r="L79" s="275"/>
      <c r="M79" s="276"/>
      <c r="N79" s="277"/>
      <c r="O79" s="277"/>
      <c r="P79" s="410"/>
      <c r="Q79" s="274"/>
      <c r="R79" s="276"/>
      <c r="S79" s="278"/>
      <c r="T79" s="280" t="str">
        <f t="shared" si="36"/>
        <v xml:space="preserve">   </v>
      </c>
      <c r="BA79" s="339" t="str">
        <f t="shared" si="30"/>
        <v/>
      </c>
      <c r="BB79" s="339" t="str">
        <f t="shared" si="31"/>
        <v/>
      </c>
      <c r="BC79" s="308" t="str">
        <f t="shared" si="32"/>
        <v/>
      </c>
      <c r="BD79" s="308" t="str">
        <f t="shared" si="37"/>
        <v/>
      </c>
      <c r="BE79" s="330">
        <f t="shared" si="33"/>
        <v>0</v>
      </c>
      <c r="BF79" s="330">
        <f t="shared" si="34"/>
        <v>0</v>
      </c>
      <c r="BG79" s="330" t="str">
        <f t="shared" si="35"/>
        <v/>
      </c>
      <c r="BH79" s="330">
        <f t="shared" si="38"/>
        <v>0</v>
      </c>
    </row>
    <row r="80" spans="1:62" ht="15.75" customHeight="1" x14ac:dyDescent="0.15">
      <c r="A80" s="767" t="s">
        <v>108</v>
      </c>
      <c r="B80" s="767"/>
      <c r="C80" s="767"/>
      <c r="D80" s="314">
        <f t="shared" ref="D80:D85" si="39">+SUM(H80:M80)</f>
        <v>333</v>
      </c>
      <c r="E80" s="331"/>
      <c r="F80" s="333"/>
      <c r="G80" s="333"/>
      <c r="H80" s="275">
        <v>6</v>
      </c>
      <c r="I80" s="275">
        <v>10</v>
      </c>
      <c r="J80" s="275">
        <v>275</v>
      </c>
      <c r="K80" s="275">
        <v>28</v>
      </c>
      <c r="L80" s="275"/>
      <c r="M80" s="276">
        <v>14</v>
      </c>
      <c r="N80" s="277">
        <v>333</v>
      </c>
      <c r="O80" s="277"/>
      <c r="P80" s="410"/>
      <c r="Q80" s="274">
        <v>7</v>
      </c>
      <c r="R80" s="276">
        <v>1</v>
      </c>
      <c r="S80" s="278"/>
      <c r="T80" s="280" t="str">
        <f t="shared" si="36"/>
        <v xml:space="preserve">   </v>
      </c>
      <c r="BA80" s="339" t="str">
        <f t="shared" si="30"/>
        <v/>
      </c>
      <c r="BB80" s="339" t="str">
        <f t="shared" si="31"/>
        <v/>
      </c>
      <c r="BC80" s="308" t="str">
        <f t="shared" si="32"/>
        <v/>
      </c>
      <c r="BD80" s="308" t="str">
        <f t="shared" si="37"/>
        <v/>
      </c>
      <c r="BE80" s="330">
        <f t="shared" si="33"/>
        <v>0</v>
      </c>
      <c r="BF80" s="330">
        <f t="shared" si="34"/>
        <v>0</v>
      </c>
      <c r="BG80" s="330">
        <f t="shared" si="35"/>
        <v>0</v>
      </c>
      <c r="BH80" s="330">
        <f t="shared" si="38"/>
        <v>0</v>
      </c>
    </row>
    <row r="81" spans="1:60" ht="15.75" customHeight="1" x14ac:dyDescent="0.15">
      <c r="A81" s="713" t="s">
        <v>109</v>
      </c>
      <c r="B81" s="713"/>
      <c r="C81" s="713"/>
      <c r="D81" s="314">
        <f t="shared" si="39"/>
        <v>15</v>
      </c>
      <c r="E81" s="331"/>
      <c r="F81" s="333"/>
      <c r="G81" s="333"/>
      <c r="H81" s="275">
        <v>1</v>
      </c>
      <c r="I81" s="275">
        <v>8</v>
      </c>
      <c r="J81" s="275">
        <v>1</v>
      </c>
      <c r="K81" s="275">
        <v>3</v>
      </c>
      <c r="L81" s="275"/>
      <c r="M81" s="276">
        <v>2</v>
      </c>
      <c r="N81" s="277">
        <v>15</v>
      </c>
      <c r="O81" s="277"/>
      <c r="P81" s="410"/>
      <c r="Q81" s="274">
        <v>6</v>
      </c>
      <c r="R81" s="276">
        <v>4</v>
      </c>
      <c r="S81" s="278"/>
      <c r="T81" s="280" t="str">
        <f t="shared" si="36"/>
        <v xml:space="preserve">   </v>
      </c>
      <c r="BA81" s="339" t="str">
        <f t="shared" si="30"/>
        <v/>
      </c>
      <c r="BB81" s="339" t="str">
        <f t="shared" si="31"/>
        <v/>
      </c>
      <c r="BC81" s="308" t="str">
        <f t="shared" si="32"/>
        <v/>
      </c>
      <c r="BD81" s="308" t="str">
        <f t="shared" si="37"/>
        <v/>
      </c>
      <c r="BE81" s="330">
        <f t="shared" si="33"/>
        <v>0</v>
      </c>
      <c r="BF81" s="330">
        <f t="shared" si="34"/>
        <v>0</v>
      </c>
      <c r="BG81" s="330">
        <f t="shared" si="35"/>
        <v>0</v>
      </c>
      <c r="BH81" s="330">
        <f t="shared" si="38"/>
        <v>0</v>
      </c>
    </row>
    <row r="82" spans="1:60" ht="15.75" customHeight="1" x14ac:dyDescent="0.15">
      <c r="A82" s="713" t="s">
        <v>110</v>
      </c>
      <c r="B82" s="713"/>
      <c r="C82" s="713"/>
      <c r="D82" s="314">
        <f t="shared" si="39"/>
        <v>6</v>
      </c>
      <c r="E82" s="331"/>
      <c r="F82" s="333"/>
      <c r="G82" s="333"/>
      <c r="H82" s="275"/>
      <c r="I82" s="275"/>
      <c r="J82" s="275"/>
      <c r="K82" s="275">
        <v>2</v>
      </c>
      <c r="L82" s="275"/>
      <c r="M82" s="276">
        <v>4</v>
      </c>
      <c r="N82" s="277">
        <v>6</v>
      </c>
      <c r="O82" s="277">
        <v>1</v>
      </c>
      <c r="P82" s="410"/>
      <c r="Q82" s="274"/>
      <c r="R82" s="276"/>
      <c r="S82" s="278"/>
      <c r="T82" s="280" t="str">
        <f t="shared" si="36"/>
        <v xml:space="preserve">   </v>
      </c>
      <c r="BA82" s="339" t="str">
        <f t="shared" si="30"/>
        <v/>
      </c>
      <c r="BB82" s="339" t="str">
        <f t="shared" si="31"/>
        <v/>
      </c>
      <c r="BC82" s="308" t="str">
        <f t="shared" si="32"/>
        <v/>
      </c>
      <c r="BD82" s="308" t="str">
        <f t="shared" si="37"/>
        <v/>
      </c>
      <c r="BE82" s="330">
        <f t="shared" si="33"/>
        <v>0</v>
      </c>
      <c r="BF82" s="330">
        <f t="shared" si="34"/>
        <v>0</v>
      </c>
      <c r="BG82" s="330">
        <f t="shared" si="35"/>
        <v>0</v>
      </c>
      <c r="BH82" s="330">
        <f t="shared" si="38"/>
        <v>0</v>
      </c>
    </row>
    <row r="83" spans="1:60" ht="15.75" customHeight="1" x14ac:dyDescent="0.15">
      <c r="A83" s="713" t="s">
        <v>111</v>
      </c>
      <c r="B83" s="713"/>
      <c r="C83" s="713"/>
      <c r="D83" s="314">
        <f t="shared" si="39"/>
        <v>2</v>
      </c>
      <c r="E83" s="331"/>
      <c r="F83" s="333"/>
      <c r="G83" s="333"/>
      <c r="H83" s="275"/>
      <c r="I83" s="275"/>
      <c r="J83" s="275"/>
      <c r="K83" s="275"/>
      <c r="L83" s="275"/>
      <c r="M83" s="276">
        <v>2</v>
      </c>
      <c r="N83" s="277">
        <v>2</v>
      </c>
      <c r="O83" s="277"/>
      <c r="P83" s="410"/>
      <c r="Q83" s="274"/>
      <c r="R83" s="276"/>
      <c r="S83" s="278"/>
      <c r="T83" s="280" t="str">
        <f t="shared" si="36"/>
        <v xml:space="preserve">   </v>
      </c>
      <c r="BA83" s="339" t="str">
        <f t="shared" si="30"/>
        <v/>
      </c>
      <c r="BB83" s="339" t="str">
        <f t="shared" si="31"/>
        <v/>
      </c>
      <c r="BC83" s="308" t="str">
        <f t="shared" si="32"/>
        <v/>
      </c>
      <c r="BD83" s="308" t="str">
        <f t="shared" si="37"/>
        <v/>
      </c>
      <c r="BE83" s="330">
        <f t="shared" si="33"/>
        <v>0</v>
      </c>
      <c r="BF83" s="330">
        <f t="shared" si="34"/>
        <v>0</v>
      </c>
      <c r="BG83" s="330">
        <f t="shared" si="35"/>
        <v>0</v>
      </c>
      <c r="BH83" s="330">
        <f t="shared" si="38"/>
        <v>0</v>
      </c>
    </row>
    <row r="84" spans="1:60" ht="15" customHeight="1" x14ac:dyDescent="0.15">
      <c r="A84" s="713" t="s">
        <v>48</v>
      </c>
      <c r="B84" s="713"/>
      <c r="C84" s="713"/>
      <c r="D84" s="314">
        <f t="shared" si="39"/>
        <v>9</v>
      </c>
      <c r="E84" s="331"/>
      <c r="F84" s="333"/>
      <c r="G84" s="333"/>
      <c r="H84" s="275"/>
      <c r="I84" s="275"/>
      <c r="J84" s="275"/>
      <c r="K84" s="275">
        <v>9</v>
      </c>
      <c r="L84" s="275"/>
      <c r="M84" s="276"/>
      <c r="N84" s="277">
        <v>9</v>
      </c>
      <c r="O84" s="277"/>
      <c r="P84" s="410"/>
      <c r="Q84" s="274"/>
      <c r="R84" s="276"/>
      <c r="S84" s="278"/>
      <c r="T84" s="280" t="str">
        <f t="shared" si="36"/>
        <v xml:space="preserve">   </v>
      </c>
      <c r="BA84" s="339" t="str">
        <f t="shared" si="30"/>
        <v/>
      </c>
      <c r="BB84" s="339" t="str">
        <f t="shared" si="31"/>
        <v/>
      </c>
      <c r="BC84" s="308" t="str">
        <f t="shared" si="32"/>
        <v/>
      </c>
      <c r="BD84" s="308" t="str">
        <f t="shared" si="37"/>
        <v/>
      </c>
      <c r="BE84" s="330">
        <f t="shared" si="33"/>
        <v>0</v>
      </c>
      <c r="BF84" s="330">
        <f t="shared" si="34"/>
        <v>0</v>
      </c>
      <c r="BG84" s="330">
        <f t="shared" si="35"/>
        <v>0</v>
      </c>
      <c r="BH84" s="330">
        <f t="shared" si="38"/>
        <v>0</v>
      </c>
    </row>
    <row r="85" spans="1:60" ht="15.75" customHeight="1" x14ac:dyDescent="0.15">
      <c r="A85" s="767" t="s">
        <v>112</v>
      </c>
      <c r="B85" s="767"/>
      <c r="C85" s="767"/>
      <c r="D85" s="314">
        <f t="shared" si="39"/>
        <v>0</v>
      </c>
      <c r="E85" s="331"/>
      <c r="F85" s="333"/>
      <c r="G85" s="333"/>
      <c r="H85" s="275"/>
      <c r="I85" s="275"/>
      <c r="J85" s="275"/>
      <c r="K85" s="275"/>
      <c r="L85" s="275"/>
      <c r="M85" s="276"/>
      <c r="N85" s="277"/>
      <c r="O85" s="277"/>
      <c r="P85" s="410"/>
      <c r="Q85" s="274"/>
      <c r="R85" s="276"/>
      <c r="S85" s="278"/>
      <c r="T85" s="280" t="str">
        <f t="shared" si="36"/>
        <v xml:space="preserve">   </v>
      </c>
      <c r="BA85" s="339" t="str">
        <f t="shared" si="30"/>
        <v/>
      </c>
      <c r="BB85" s="339" t="str">
        <f t="shared" si="31"/>
        <v/>
      </c>
      <c r="BC85" s="308" t="str">
        <f t="shared" si="32"/>
        <v/>
      </c>
      <c r="BD85" s="308" t="str">
        <f t="shared" si="37"/>
        <v/>
      </c>
      <c r="BE85" s="330">
        <f t="shared" si="33"/>
        <v>0</v>
      </c>
      <c r="BF85" s="330">
        <f t="shared" si="34"/>
        <v>0</v>
      </c>
      <c r="BG85" s="330" t="str">
        <f t="shared" si="35"/>
        <v/>
      </c>
      <c r="BH85" s="330">
        <f t="shared" si="38"/>
        <v>0</v>
      </c>
    </row>
    <row r="86" spans="1:60" ht="15.75" customHeight="1" x14ac:dyDescent="0.15">
      <c r="A86" s="767" t="s">
        <v>113</v>
      </c>
      <c r="B86" s="767"/>
      <c r="C86" s="767"/>
      <c r="D86" s="314">
        <f>+SUM(J86:M86)</f>
        <v>0</v>
      </c>
      <c r="E86" s="331"/>
      <c r="F86" s="333"/>
      <c r="G86" s="333"/>
      <c r="H86" s="333"/>
      <c r="I86" s="333"/>
      <c r="J86" s="275"/>
      <c r="K86" s="275"/>
      <c r="L86" s="275"/>
      <c r="M86" s="276"/>
      <c r="N86" s="277"/>
      <c r="O86" s="277"/>
      <c r="P86" s="410"/>
      <c r="Q86" s="274"/>
      <c r="R86" s="276"/>
      <c r="S86" s="278"/>
      <c r="T86" s="280" t="str">
        <f t="shared" si="36"/>
        <v xml:space="preserve">   </v>
      </c>
      <c r="BA86" s="339" t="str">
        <f t="shared" si="30"/>
        <v/>
      </c>
      <c r="BB86" s="339" t="str">
        <f t="shared" si="31"/>
        <v/>
      </c>
      <c r="BC86" s="308" t="str">
        <f t="shared" si="32"/>
        <v/>
      </c>
      <c r="BD86" s="308" t="str">
        <f t="shared" si="37"/>
        <v/>
      </c>
      <c r="BE86" s="330">
        <f t="shared" si="33"/>
        <v>0</v>
      </c>
      <c r="BF86" s="330">
        <f t="shared" si="34"/>
        <v>0</v>
      </c>
      <c r="BG86" s="330" t="str">
        <f t="shared" si="35"/>
        <v/>
      </c>
      <c r="BH86" s="330">
        <f t="shared" si="38"/>
        <v>0</v>
      </c>
    </row>
    <row r="87" spans="1:60" ht="15.75" customHeight="1" x14ac:dyDescent="0.15">
      <c r="A87" s="767" t="s">
        <v>114</v>
      </c>
      <c r="B87" s="767"/>
      <c r="C87" s="767"/>
      <c r="D87" s="314">
        <f>+SUM(G87:M87)</f>
        <v>7</v>
      </c>
      <c r="E87" s="331"/>
      <c r="F87" s="333"/>
      <c r="G87" s="275"/>
      <c r="H87" s="275"/>
      <c r="I87" s="275"/>
      <c r="J87" s="275"/>
      <c r="K87" s="275">
        <v>7</v>
      </c>
      <c r="L87" s="275"/>
      <c r="M87" s="276"/>
      <c r="N87" s="277">
        <v>7</v>
      </c>
      <c r="O87" s="277"/>
      <c r="P87" s="410"/>
      <c r="Q87" s="274"/>
      <c r="R87" s="276"/>
      <c r="S87" s="278"/>
      <c r="T87" s="280" t="str">
        <f t="shared" si="36"/>
        <v xml:space="preserve">   </v>
      </c>
      <c r="BA87" s="339" t="str">
        <f t="shared" si="30"/>
        <v/>
      </c>
      <c r="BB87" s="339" t="str">
        <f t="shared" si="31"/>
        <v/>
      </c>
      <c r="BC87" s="308" t="str">
        <f t="shared" si="32"/>
        <v/>
      </c>
      <c r="BD87" s="308" t="str">
        <f t="shared" si="37"/>
        <v/>
      </c>
      <c r="BE87" s="330">
        <f t="shared" si="33"/>
        <v>0</v>
      </c>
      <c r="BF87" s="330">
        <f t="shared" si="34"/>
        <v>0</v>
      </c>
      <c r="BG87" s="330">
        <f t="shared" si="35"/>
        <v>0</v>
      </c>
      <c r="BH87" s="330">
        <f t="shared" si="38"/>
        <v>0</v>
      </c>
    </row>
    <row r="88" spans="1:60" ht="15.75" customHeight="1" x14ac:dyDescent="0.15">
      <c r="A88" s="767" t="s">
        <v>115</v>
      </c>
      <c r="B88" s="767"/>
      <c r="C88" s="767"/>
      <c r="D88" s="314">
        <f>+SUM(E88,I88)</f>
        <v>0</v>
      </c>
      <c r="E88" s="274"/>
      <c r="F88" s="333"/>
      <c r="G88" s="333"/>
      <c r="H88" s="333"/>
      <c r="I88" s="275"/>
      <c r="J88" s="333"/>
      <c r="K88" s="333"/>
      <c r="L88" s="333"/>
      <c r="M88" s="412"/>
      <c r="N88" s="277"/>
      <c r="O88" s="334"/>
      <c r="P88" s="410"/>
      <c r="Q88" s="274"/>
      <c r="R88" s="276"/>
      <c r="S88" s="278"/>
      <c r="T88" s="280" t="str">
        <f t="shared" si="36"/>
        <v xml:space="preserve">   </v>
      </c>
      <c r="BA88" s="339" t="str">
        <f t="shared" si="30"/>
        <v/>
      </c>
      <c r="BB88" s="339" t="str">
        <f t="shared" si="31"/>
        <v/>
      </c>
      <c r="BC88" s="308" t="str">
        <f t="shared" si="32"/>
        <v/>
      </c>
      <c r="BD88" s="308" t="str">
        <f t="shared" si="37"/>
        <v/>
      </c>
      <c r="BE88" s="330">
        <f t="shared" si="33"/>
        <v>0</v>
      </c>
      <c r="BF88" s="330">
        <f t="shared" si="34"/>
        <v>0</v>
      </c>
      <c r="BG88" s="330" t="str">
        <f t="shared" si="35"/>
        <v/>
      </c>
      <c r="BH88" s="330">
        <f t="shared" si="38"/>
        <v>0</v>
      </c>
    </row>
    <row r="89" spans="1:60" ht="15.75" customHeight="1" x14ac:dyDescent="0.15">
      <c r="A89" s="767" t="s">
        <v>116</v>
      </c>
      <c r="B89" s="767"/>
      <c r="C89" s="767"/>
      <c r="D89" s="314">
        <f>+SUM(E89,I89)</f>
        <v>0</v>
      </c>
      <c r="E89" s="274"/>
      <c r="F89" s="333"/>
      <c r="G89" s="333"/>
      <c r="H89" s="333"/>
      <c r="I89" s="275"/>
      <c r="J89" s="333"/>
      <c r="K89" s="333"/>
      <c r="L89" s="333"/>
      <c r="M89" s="412"/>
      <c r="N89" s="277"/>
      <c r="O89" s="334"/>
      <c r="P89" s="410"/>
      <c r="Q89" s="274"/>
      <c r="R89" s="276"/>
      <c r="S89" s="278"/>
      <c r="T89" s="280" t="str">
        <f t="shared" si="36"/>
        <v xml:space="preserve">   </v>
      </c>
      <c r="BA89" s="339" t="str">
        <f t="shared" si="30"/>
        <v/>
      </c>
      <c r="BB89" s="339" t="str">
        <f t="shared" si="31"/>
        <v/>
      </c>
      <c r="BC89" s="308" t="str">
        <f t="shared" si="32"/>
        <v/>
      </c>
      <c r="BD89" s="308" t="str">
        <f t="shared" si="37"/>
        <v/>
      </c>
      <c r="BE89" s="330">
        <f t="shared" si="33"/>
        <v>0</v>
      </c>
      <c r="BF89" s="330">
        <f t="shared" si="34"/>
        <v>0</v>
      </c>
      <c r="BG89" s="330" t="str">
        <f t="shared" si="35"/>
        <v/>
      </c>
      <c r="BH89" s="330">
        <f t="shared" si="38"/>
        <v>0</v>
      </c>
    </row>
    <row r="90" spans="1:60" ht="15.75" customHeight="1" x14ac:dyDescent="0.15">
      <c r="A90" s="767" t="s">
        <v>117</v>
      </c>
      <c r="B90" s="767"/>
      <c r="C90" s="767"/>
      <c r="D90" s="314">
        <f>+SUM(E90:K90)</f>
        <v>193</v>
      </c>
      <c r="E90" s="274"/>
      <c r="F90" s="275"/>
      <c r="G90" s="275"/>
      <c r="H90" s="275">
        <v>15</v>
      </c>
      <c r="I90" s="275">
        <v>71</v>
      </c>
      <c r="J90" s="275">
        <v>99</v>
      </c>
      <c r="K90" s="275">
        <v>8</v>
      </c>
      <c r="L90" s="333"/>
      <c r="M90" s="412"/>
      <c r="N90" s="277">
        <v>193</v>
      </c>
      <c r="O90" s="277"/>
      <c r="P90" s="410"/>
      <c r="Q90" s="274">
        <v>40</v>
      </c>
      <c r="R90" s="276">
        <v>57</v>
      </c>
      <c r="S90" s="278"/>
      <c r="T90" s="280" t="str">
        <f t="shared" si="36"/>
        <v xml:space="preserve">   </v>
      </c>
      <c r="BA90" s="339" t="str">
        <f t="shared" si="30"/>
        <v/>
      </c>
      <c r="BB90" s="339" t="str">
        <f t="shared" si="31"/>
        <v/>
      </c>
      <c r="BC90" s="308" t="str">
        <f t="shared" si="32"/>
        <v/>
      </c>
      <c r="BD90" s="308" t="str">
        <f t="shared" si="37"/>
        <v/>
      </c>
      <c r="BE90" s="330">
        <f t="shared" si="33"/>
        <v>0</v>
      </c>
      <c r="BF90" s="330">
        <f t="shared" si="34"/>
        <v>0</v>
      </c>
      <c r="BG90" s="330">
        <f t="shared" si="35"/>
        <v>0</v>
      </c>
      <c r="BH90" s="330">
        <f t="shared" si="38"/>
        <v>0</v>
      </c>
    </row>
    <row r="91" spans="1:60" ht="15.75" customHeight="1" x14ac:dyDescent="0.15">
      <c r="A91" s="767" t="s">
        <v>118</v>
      </c>
      <c r="B91" s="767"/>
      <c r="C91" s="767"/>
      <c r="D91" s="314">
        <f>+SUM(E91:K91)</f>
        <v>9</v>
      </c>
      <c r="E91" s="274"/>
      <c r="F91" s="275"/>
      <c r="G91" s="275"/>
      <c r="H91" s="275">
        <v>1</v>
      </c>
      <c r="I91" s="275">
        <v>1</v>
      </c>
      <c r="J91" s="275">
        <v>7</v>
      </c>
      <c r="K91" s="275"/>
      <c r="L91" s="333"/>
      <c r="M91" s="412"/>
      <c r="N91" s="277">
        <v>9</v>
      </c>
      <c r="O91" s="277"/>
      <c r="P91" s="410"/>
      <c r="Q91" s="274">
        <v>3</v>
      </c>
      <c r="R91" s="276">
        <v>6</v>
      </c>
      <c r="S91" s="278"/>
      <c r="T91" s="280" t="str">
        <f t="shared" si="36"/>
        <v xml:space="preserve">   </v>
      </c>
      <c r="BA91" s="339" t="str">
        <f t="shared" si="30"/>
        <v/>
      </c>
      <c r="BB91" s="339" t="str">
        <f t="shared" si="31"/>
        <v/>
      </c>
      <c r="BC91" s="308" t="str">
        <f t="shared" si="32"/>
        <v/>
      </c>
      <c r="BD91" s="308" t="str">
        <f t="shared" si="37"/>
        <v/>
      </c>
      <c r="BE91" s="330">
        <f t="shared" si="33"/>
        <v>0</v>
      </c>
      <c r="BF91" s="330">
        <f t="shared" si="34"/>
        <v>0</v>
      </c>
      <c r="BG91" s="330">
        <f t="shared" si="35"/>
        <v>0</v>
      </c>
      <c r="BH91" s="330">
        <f t="shared" si="38"/>
        <v>0</v>
      </c>
    </row>
    <row r="92" spans="1:60" ht="15.75" customHeight="1" x14ac:dyDescent="0.15">
      <c r="A92" s="768" t="s">
        <v>119</v>
      </c>
      <c r="B92" s="769"/>
      <c r="C92" s="770"/>
      <c r="D92" s="314">
        <f>+SUM(E92:K92)</f>
        <v>11</v>
      </c>
      <c r="E92" s="274"/>
      <c r="F92" s="275"/>
      <c r="G92" s="275"/>
      <c r="H92" s="275">
        <v>5</v>
      </c>
      <c r="I92" s="275">
        <v>2</v>
      </c>
      <c r="J92" s="275">
        <v>4</v>
      </c>
      <c r="K92" s="275"/>
      <c r="L92" s="333"/>
      <c r="M92" s="412"/>
      <c r="N92" s="277">
        <v>11</v>
      </c>
      <c r="O92" s="277"/>
      <c r="P92" s="410"/>
      <c r="Q92" s="274">
        <v>8</v>
      </c>
      <c r="R92" s="276">
        <v>3</v>
      </c>
      <c r="S92" s="278"/>
      <c r="T92" s="280" t="str">
        <f t="shared" si="36"/>
        <v xml:space="preserve">   </v>
      </c>
      <c r="BA92" s="339" t="str">
        <f t="shared" si="30"/>
        <v/>
      </c>
      <c r="BB92" s="339" t="str">
        <f t="shared" si="31"/>
        <v/>
      </c>
      <c r="BC92" s="308" t="str">
        <f t="shared" si="32"/>
        <v/>
      </c>
      <c r="BD92" s="308" t="str">
        <f t="shared" si="37"/>
        <v/>
      </c>
      <c r="BE92" s="330">
        <f t="shared" si="33"/>
        <v>0</v>
      </c>
      <c r="BF92" s="330">
        <f t="shared" si="34"/>
        <v>0</v>
      </c>
      <c r="BG92" s="330">
        <f t="shared" si="35"/>
        <v>0</v>
      </c>
      <c r="BH92" s="330">
        <f t="shared" si="38"/>
        <v>0</v>
      </c>
    </row>
    <row r="93" spans="1:60" ht="15.75" customHeight="1" x14ac:dyDescent="0.15">
      <c r="A93" s="764" t="s">
        <v>120</v>
      </c>
      <c r="B93" s="765"/>
      <c r="C93" s="766"/>
      <c r="D93" s="314">
        <f>+SUM(E93:K93)</f>
        <v>0</v>
      </c>
      <c r="E93" s="274"/>
      <c r="F93" s="275"/>
      <c r="G93" s="275"/>
      <c r="H93" s="275"/>
      <c r="I93" s="275"/>
      <c r="J93" s="275"/>
      <c r="K93" s="275"/>
      <c r="L93" s="333"/>
      <c r="M93" s="412"/>
      <c r="N93" s="277"/>
      <c r="O93" s="277"/>
      <c r="P93" s="410"/>
      <c r="Q93" s="274"/>
      <c r="R93" s="276"/>
      <c r="S93" s="278"/>
      <c r="T93" s="280" t="str">
        <f t="shared" si="36"/>
        <v xml:space="preserve">   </v>
      </c>
      <c r="BA93" s="339" t="str">
        <f t="shared" si="30"/>
        <v/>
      </c>
      <c r="BB93" s="339" t="str">
        <f t="shared" si="31"/>
        <v/>
      </c>
      <c r="BC93" s="308" t="str">
        <f t="shared" si="32"/>
        <v/>
      </c>
      <c r="BD93" s="308" t="str">
        <f t="shared" si="37"/>
        <v/>
      </c>
      <c r="BE93" s="330">
        <f t="shared" si="33"/>
        <v>0</v>
      </c>
      <c r="BF93" s="330">
        <f t="shared" si="34"/>
        <v>0</v>
      </c>
      <c r="BG93" s="330" t="str">
        <f t="shared" si="35"/>
        <v/>
      </c>
      <c r="BH93" s="330">
        <f t="shared" si="38"/>
        <v>0</v>
      </c>
    </row>
    <row r="94" spans="1:60" ht="15.75" customHeight="1" x14ac:dyDescent="0.15">
      <c r="A94" s="767" t="s">
        <v>121</v>
      </c>
      <c r="B94" s="767"/>
      <c r="C94" s="767"/>
      <c r="D94" s="314">
        <f>+SUM(H94:M94)</f>
        <v>0</v>
      </c>
      <c r="E94" s="331"/>
      <c r="F94" s="333"/>
      <c r="G94" s="333"/>
      <c r="H94" s="275"/>
      <c r="I94" s="275"/>
      <c r="J94" s="275"/>
      <c r="K94" s="275"/>
      <c r="L94" s="275"/>
      <c r="M94" s="276"/>
      <c r="N94" s="277"/>
      <c r="O94" s="277"/>
      <c r="P94" s="410"/>
      <c r="Q94" s="274"/>
      <c r="R94" s="276"/>
      <c r="S94" s="278"/>
      <c r="T94" s="280" t="str">
        <f t="shared" si="36"/>
        <v xml:space="preserve">   </v>
      </c>
      <c r="BA94" s="339" t="str">
        <f t="shared" si="30"/>
        <v/>
      </c>
      <c r="BB94" s="339" t="str">
        <f t="shared" si="31"/>
        <v/>
      </c>
      <c r="BC94" s="308" t="str">
        <f t="shared" si="32"/>
        <v/>
      </c>
      <c r="BD94" s="308" t="str">
        <f t="shared" si="37"/>
        <v/>
      </c>
      <c r="BE94" s="330">
        <f t="shared" si="33"/>
        <v>0</v>
      </c>
      <c r="BF94" s="330">
        <f t="shared" si="34"/>
        <v>0</v>
      </c>
      <c r="BG94" s="330" t="str">
        <f t="shared" si="35"/>
        <v/>
      </c>
      <c r="BH94" s="330">
        <f t="shared" si="38"/>
        <v>0</v>
      </c>
    </row>
    <row r="95" spans="1:60" ht="15.75" customHeight="1" x14ac:dyDescent="0.15">
      <c r="A95" s="764" t="s">
        <v>122</v>
      </c>
      <c r="B95" s="765"/>
      <c r="C95" s="766"/>
      <c r="D95" s="314">
        <f>+SUM(H95:M95)</f>
        <v>0</v>
      </c>
      <c r="E95" s="331"/>
      <c r="F95" s="333"/>
      <c r="G95" s="333"/>
      <c r="H95" s="275"/>
      <c r="I95" s="275"/>
      <c r="J95" s="275"/>
      <c r="K95" s="275"/>
      <c r="L95" s="275"/>
      <c r="M95" s="276"/>
      <c r="N95" s="277"/>
      <c r="O95" s="277"/>
      <c r="P95" s="410"/>
      <c r="Q95" s="274"/>
      <c r="R95" s="276"/>
      <c r="S95" s="278"/>
      <c r="T95" s="280" t="str">
        <f t="shared" si="36"/>
        <v xml:space="preserve">   </v>
      </c>
      <c r="BA95" s="339" t="str">
        <f t="shared" si="30"/>
        <v/>
      </c>
      <c r="BB95" s="339" t="str">
        <f t="shared" si="31"/>
        <v/>
      </c>
      <c r="BC95" s="308" t="str">
        <f t="shared" si="32"/>
        <v/>
      </c>
      <c r="BD95" s="308" t="str">
        <f t="shared" si="37"/>
        <v/>
      </c>
      <c r="BE95" s="330">
        <f t="shared" si="33"/>
        <v>0</v>
      </c>
      <c r="BF95" s="330">
        <f t="shared" si="34"/>
        <v>0</v>
      </c>
      <c r="BG95" s="330" t="str">
        <f t="shared" si="35"/>
        <v/>
      </c>
      <c r="BH95" s="330">
        <f t="shared" si="38"/>
        <v>0</v>
      </c>
    </row>
    <row r="96" spans="1:60" ht="15.75" customHeight="1" x14ac:dyDescent="0.15">
      <c r="A96" s="764" t="s">
        <v>123</v>
      </c>
      <c r="B96" s="765"/>
      <c r="C96" s="766"/>
      <c r="D96" s="314">
        <f>+SUM(J96:M96)</f>
        <v>22</v>
      </c>
      <c r="E96" s="331"/>
      <c r="F96" s="333"/>
      <c r="G96" s="333"/>
      <c r="H96" s="333"/>
      <c r="I96" s="333"/>
      <c r="J96" s="275"/>
      <c r="K96" s="275">
        <v>2</v>
      </c>
      <c r="L96" s="275">
        <v>16</v>
      </c>
      <c r="M96" s="276">
        <v>4</v>
      </c>
      <c r="N96" s="277">
        <v>22</v>
      </c>
      <c r="O96" s="334"/>
      <c r="P96" s="410"/>
      <c r="Q96" s="274"/>
      <c r="R96" s="276"/>
      <c r="S96" s="278"/>
      <c r="T96" s="280" t="str">
        <f t="shared" si="36"/>
        <v xml:space="preserve">   </v>
      </c>
      <c r="BA96" s="339" t="str">
        <f t="shared" si="30"/>
        <v/>
      </c>
      <c r="BB96" s="339" t="str">
        <f t="shared" si="31"/>
        <v/>
      </c>
      <c r="BC96" s="308" t="str">
        <f t="shared" si="32"/>
        <v/>
      </c>
      <c r="BD96" s="308" t="str">
        <f t="shared" si="37"/>
        <v/>
      </c>
      <c r="BE96" s="330">
        <f t="shared" si="33"/>
        <v>0</v>
      </c>
      <c r="BF96" s="330">
        <f t="shared" si="34"/>
        <v>0</v>
      </c>
      <c r="BG96" s="330">
        <f t="shared" si="35"/>
        <v>0</v>
      </c>
      <c r="BH96" s="330">
        <f t="shared" si="38"/>
        <v>0</v>
      </c>
    </row>
    <row r="97" spans="1:76" ht="15.75" customHeight="1" x14ac:dyDescent="0.15">
      <c r="A97" s="764" t="s">
        <v>124</v>
      </c>
      <c r="B97" s="765"/>
      <c r="C97" s="766"/>
      <c r="D97" s="314">
        <f>+SUM(J97:M97)</f>
        <v>0</v>
      </c>
      <c r="E97" s="331"/>
      <c r="F97" s="333"/>
      <c r="G97" s="333"/>
      <c r="H97" s="333"/>
      <c r="I97" s="333"/>
      <c r="J97" s="275"/>
      <c r="K97" s="275"/>
      <c r="L97" s="275"/>
      <c r="M97" s="276"/>
      <c r="N97" s="277"/>
      <c r="O97" s="334"/>
      <c r="P97" s="410"/>
      <c r="Q97" s="274"/>
      <c r="R97" s="276"/>
      <c r="S97" s="278"/>
      <c r="T97" s="280" t="str">
        <f t="shared" si="36"/>
        <v xml:space="preserve">   </v>
      </c>
      <c r="BA97" s="339" t="str">
        <f t="shared" si="30"/>
        <v/>
      </c>
      <c r="BB97" s="339" t="str">
        <f t="shared" si="31"/>
        <v/>
      </c>
      <c r="BC97" s="308" t="str">
        <f t="shared" si="32"/>
        <v/>
      </c>
      <c r="BD97" s="308" t="str">
        <f t="shared" si="37"/>
        <v/>
      </c>
      <c r="BE97" s="330">
        <f t="shared" si="33"/>
        <v>0</v>
      </c>
      <c r="BF97" s="330">
        <f t="shared" si="34"/>
        <v>0</v>
      </c>
      <c r="BG97" s="330" t="str">
        <f t="shared" si="35"/>
        <v/>
      </c>
      <c r="BH97" s="330">
        <f t="shared" si="38"/>
        <v>0</v>
      </c>
    </row>
    <row r="98" spans="1:76" ht="15.75" customHeight="1" x14ac:dyDescent="0.15">
      <c r="A98" s="764" t="s">
        <v>125</v>
      </c>
      <c r="B98" s="765"/>
      <c r="C98" s="766"/>
      <c r="D98" s="314">
        <f>+SUM(J98:M98)</f>
        <v>3</v>
      </c>
      <c r="E98" s="331"/>
      <c r="F98" s="333"/>
      <c r="G98" s="333"/>
      <c r="H98" s="333"/>
      <c r="I98" s="333"/>
      <c r="J98" s="275"/>
      <c r="K98" s="275">
        <v>1</v>
      </c>
      <c r="L98" s="275">
        <v>2</v>
      </c>
      <c r="M98" s="276"/>
      <c r="N98" s="277">
        <v>3</v>
      </c>
      <c r="O98" s="334"/>
      <c r="P98" s="410"/>
      <c r="Q98" s="274"/>
      <c r="R98" s="276"/>
      <c r="S98" s="278"/>
      <c r="T98" s="280" t="str">
        <f t="shared" si="36"/>
        <v xml:space="preserve">   </v>
      </c>
      <c r="BA98" s="339" t="str">
        <f t="shared" si="30"/>
        <v/>
      </c>
      <c r="BB98" s="339" t="str">
        <f t="shared" si="31"/>
        <v/>
      </c>
      <c r="BC98" s="308" t="str">
        <f t="shared" si="32"/>
        <v/>
      </c>
      <c r="BD98" s="308" t="str">
        <f t="shared" si="37"/>
        <v/>
      </c>
      <c r="BE98" s="330">
        <f t="shared" si="33"/>
        <v>0</v>
      </c>
      <c r="BF98" s="330">
        <f t="shared" si="34"/>
        <v>0</v>
      </c>
      <c r="BG98" s="330">
        <f t="shared" si="35"/>
        <v>0</v>
      </c>
      <c r="BH98" s="330">
        <f t="shared" si="38"/>
        <v>0</v>
      </c>
    </row>
    <row r="99" spans="1:76" ht="13.5" customHeight="1" x14ac:dyDescent="0.15">
      <c r="A99" s="767" t="s">
        <v>126</v>
      </c>
      <c r="B99" s="767"/>
      <c r="C99" s="767"/>
      <c r="D99" s="314">
        <f t="shared" ref="D99:D105" si="40">+SUM(E99:M99)</f>
        <v>0</v>
      </c>
      <c r="E99" s="274"/>
      <c r="F99" s="275"/>
      <c r="G99" s="275"/>
      <c r="H99" s="275"/>
      <c r="I99" s="275"/>
      <c r="J99" s="275"/>
      <c r="K99" s="275"/>
      <c r="L99" s="275"/>
      <c r="M99" s="276"/>
      <c r="N99" s="277"/>
      <c r="O99" s="277"/>
      <c r="P99" s="410"/>
      <c r="Q99" s="274"/>
      <c r="R99" s="276"/>
      <c r="S99" s="278"/>
      <c r="T99" s="280" t="str">
        <f t="shared" si="36"/>
        <v xml:space="preserve">   </v>
      </c>
      <c r="BA99" s="339" t="str">
        <f t="shared" si="30"/>
        <v/>
      </c>
      <c r="BB99" s="339" t="str">
        <f t="shared" si="31"/>
        <v/>
      </c>
      <c r="BC99" s="308" t="str">
        <f t="shared" si="32"/>
        <v/>
      </c>
      <c r="BD99" s="308" t="str">
        <f t="shared" si="37"/>
        <v/>
      </c>
      <c r="BE99" s="330">
        <f t="shared" si="33"/>
        <v>0</v>
      </c>
      <c r="BF99" s="330">
        <f t="shared" si="34"/>
        <v>0</v>
      </c>
      <c r="BG99" s="330" t="str">
        <f t="shared" si="35"/>
        <v/>
      </c>
      <c r="BH99" s="330">
        <f t="shared" si="38"/>
        <v>0</v>
      </c>
    </row>
    <row r="100" spans="1:76" ht="15" customHeight="1" x14ac:dyDescent="0.15">
      <c r="A100" s="767" t="s">
        <v>127</v>
      </c>
      <c r="B100" s="767"/>
      <c r="C100" s="767"/>
      <c r="D100" s="314">
        <f t="shared" si="40"/>
        <v>42</v>
      </c>
      <c r="E100" s="274"/>
      <c r="F100" s="275"/>
      <c r="G100" s="275"/>
      <c r="H100" s="275"/>
      <c r="I100" s="275">
        <v>2</v>
      </c>
      <c r="J100" s="275">
        <v>10</v>
      </c>
      <c r="K100" s="275">
        <v>29</v>
      </c>
      <c r="L100" s="275">
        <v>1</v>
      </c>
      <c r="M100" s="276"/>
      <c r="N100" s="277">
        <v>42</v>
      </c>
      <c r="O100" s="277"/>
      <c r="P100" s="410"/>
      <c r="Q100" s="274">
        <v>4</v>
      </c>
      <c r="R100" s="276">
        <v>5</v>
      </c>
      <c r="S100" s="278"/>
      <c r="T100" s="280" t="str">
        <f t="shared" si="36"/>
        <v xml:space="preserve">   </v>
      </c>
      <c r="BA100" s="339" t="str">
        <f t="shared" si="30"/>
        <v/>
      </c>
      <c r="BB100" s="339" t="str">
        <f t="shared" si="31"/>
        <v/>
      </c>
      <c r="BC100" s="308" t="str">
        <f t="shared" si="32"/>
        <v/>
      </c>
      <c r="BD100" s="308" t="str">
        <f t="shared" si="37"/>
        <v/>
      </c>
      <c r="BE100" s="330">
        <f t="shared" si="33"/>
        <v>0</v>
      </c>
      <c r="BF100" s="330">
        <f t="shared" si="34"/>
        <v>0</v>
      </c>
      <c r="BG100" s="330">
        <f t="shared" si="35"/>
        <v>0</v>
      </c>
      <c r="BH100" s="330">
        <f t="shared" si="38"/>
        <v>0</v>
      </c>
    </row>
    <row r="101" spans="1:76" ht="12.75" customHeight="1" x14ac:dyDescent="0.15">
      <c r="A101" s="713" t="s">
        <v>128</v>
      </c>
      <c r="B101" s="713"/>
      <c r="C101" s="713"/>
      <c r="D101" s="314">
        <f t="shared" si="40"/>
        <v>103</v>
      </c>
      <c r="E101" s="274">
        <v>1</v>
      </c>
      <c r="F101" s="275">
        <v>1</v>
      </c>
      <c r="G101" s="275">
        <v>1</v>
      </c>
      <c r="H101" s="275"/>
      <c r="I101" s="275">
        <v>5</v>
      </c>
      <c r="J101" s="275">
        <v>15</v>
      </c>
      <c r="K101" s="275">
        <v>78</v>
      </c>
      <c r="L101" s="275">
        <v>2</v>
      </c>
      <c r="M101" s="276"/>
      <c r="N101" s="277">
        <v>103</v>
      </c>
      <c r="O101" s="277">
        <v>1</v>
      </c>
      <c r="P101" s="410"/>
      <c r="Q101" s="274">
        <v>13</v>
      </c>
      <c r="R101" s="276">
        <v>10</v>
      </c>
      <c r="S101" s="278"/>
      <c r="T101" s="280" t="str">
        <f t="shared" si="36"/>
        <v xml:space="preserve">   </v>
      </c>
      <c r="BA101" s="339" t="str">
        <f t="shared" si="30"/>
        <v/>
      </c>
      <c r="BB101" s="339" t="str">
        <f t="shared" si="31"/>
        <v/>
      </c>
      <c r="BC101" s="308" t="str">
        <f t="shared" si="32"/>
        <v/>
      </c>
      <c r="BD101" s="308" t="str">
        <f t="shared" si="37"/>
        <v/>
      </c>
      <c r="BE101" s="330">
        <f t="shared" si="33"/>
        <v>0</v>
      </c>
      <c r="BF101" s="330">
        <f t="shared" si="34"/>
        <v>0</v>
      </c>
      <c r="BG101" s="330">
        <f t="shared" si="35"/>
        <v>0</v>
      </c>
      <c r="BH101" s="330">
        <f t="shared" si="38"/>
        <v>0</v>
      </c>
    </row>
    <row r="102" spans="1:76" ht="15.75" customHeight="1" x14ac:dyDescent="0.15">
      <c r="A102" s="713" t="s">
        <v>129</v>
      </c>
      <c r="B102" s="713"/>
      <c r="C102" s="713"/>
      <c r="D102" s="314">
        <f t="shared" si="40"/>
        <v>9</v>
      </c>
      <c r="E102" s="274">
        <v>4</v>
      </c>
      <c r="F102" s="275"/>
      <c r="G102" s="275"/>
      <c r="H102" s="275"/>
      <c r="I102" s="275">
        <v>1</v>
      </c>
      <c r="J102" s="275"/>
      <c r="K102" s="275">
        <v>4</v>
      </c>
      <c r="L102" s="275"/>
      <c r="M102" s="276"/>
      <c r="N102" s="277">
        <v>9</v>
      </c>
      <c r="O102" s="277"/>
      <c r="P102" s="410"/>
      <c r="Q102" s="274">
        <v>2</v>
      </c>
      <c r="R102" s="276">
        <v>2</v>
      </c>
      <c r="S102" s="278"/>
      <c r="T102" s="280" t="str">
        <f t="shared" si="36"/>
        <v xml:space="preserve">   </v>
      </c>
      <c r="BA102" s="339" t="str">
        <f t="shared" si="30"/>
        <v/>
      </c>
      <c r="BB102" s="339" t="str">
        <f t="shared" si="31"/>
        <v/>
      </c>
      <c r="BC102" s="308" t="str">
        <f t="shared" si="32"/>
        <v/>
      </c>
      <c r="BD102" s="308" t="str">
        <f t="shared" si="37"/>
        <v/>
      </c>
      <c r="BE102" s="330">
        <f t="shared" si="33"/>
        <v>0</v>
      </c>
      <c r="BF102" s="330">
        <f t="shared" si="34"/>
        <v>0</v>
      </c>
      <c r="BG102" s="330">
        <f t="shared" si="35"/>
        <v>0</v>
      </c>
      <c r="BH102" s="330">
        <f t="shared" si="38"/>
        <v>0</v>
      </c>
    </row>
    <row r="103" spans="1:76" ht="15.75" customHeight="1" x14ac:dyDescent="0.15">
      <c r="A103" s="679" t="s">
        <v>130</v>
      </c>
      <c r="B103" s="680"/>
      <c r="C103" s="681"/>
      <c r="D103" s="314">
        <f t="shared" si="40"/>
        <v>0</v>
      </c>
      <c r="E103" s="367"/>
      <c r="F103" s="368"/>
      <c r="G103" s="368"/>
      <c r="H103" s="368"/>
      <c r="I103" s="368"/>
      <c r="J103" s="368"/>
      <c r="K103" s="368"/>
      <c r="L103" s="368"/>
      <c r="M103" s="369"/>
      <c r="N103" s="277"/>
      <c r="O103" s="277"/>
      <c r="P103" s="410"/>
      <c r="Q103" s="274"/>
      <c r="R103" s="276"/>
      <c r="S103" s="278"/>
      <c r="T103" s="280" t="str">
        <f t="shared" si="36"/>
        <v xml:space="preserve">   </v>
      </c>
      <c r="BA103" s="339" t="str">
        <f t="shared" si="30"/>
        <v/>
      </c>
      <c r="BB103" s="339" t="str">
        <f t="shared" si="31"/>
        <v/>
      </c>
      <c r="BC103" s="308" t="str">
        <f t="shared" si="32"/>
        <v/>
      </c>
      <c r="BD103" s="308" t="str">
        <f t="shared" si="37"/>
        <v/>
      </c>
      <c r="BE103" s="330">
        <f t="shared" si="33"/>
        <v>0</v>
      </c>
      <c r="BF103" s="330">
        <f t="shared" si="34"/>
        <v>0</v>
      </c>
      <c r="BG103" s="330" t="str">
        <f t="shared" si="35"/>
        <v/>
      </c>
      <c r="BH103" s="330">
        <f t="shared" si="38"/>
        <v>0</v>
      </c>
    </row>
    <row r="104" spans="1:76" ht="16.5" customHeight="1" x14ac:dyDescent="0.15">
      <c r="A104" s="763" t="s">
        <v>131</v>
      </c>
      <c r="B104" s="763"/>
      <c r="C104" s="763"/>
      <c r="D104" s="314">
        <f t="shared" si="40"/>
        <v>0</v>
      </c>
      <c r="E104" s="319"/>
      <c r="F104" s="319"/>
      <c r="G104" s="319"/>
      <c r="H104" s="319"/>
      <c r="I104" s="319"/>
      <c r="J104" s="319"/>
      <c r="K104" s="319"/>
      <c r="L104" s="319"/>
      <c r="M104" s="322"/>
      <c r="N104" s="277"/>
      <c r="O104" s="277"/>
      <c r="P104" s="410"/>
      <c r="Q104" s="366"/>
      <c r="R104" s="369"/>
      <c r="S104" s="278"/>
      <c r="T104" s="280" t="str">
        <f t="shared" si="36"/>
        <v xml:space="preserve">   </v>
      </c>
      <c r="BA104" s="339" t="str">
        <f t="shared" si="30"/>
        <v/>
      </c>
      <c r="BB104" s="339" t="str">
        <f t="shared" si="31"/>
        <v/>
      </c>
      <c r="BC104" s="308" t="str">
        <f t="shared" si="32"/>
        <v/>
      </c>
      <c r="BD104" s="308" t="str">
        <f t="shared" si="37"/>
        <v/>
      </c>
      <c r="BE104" s="330">
        <f t="shared" si="33"/>
        <v>0</v>
      </c>
      <c r="BF104" s="330">
        <f t="shared" si="34"/>
        <v>0</v>
      </c>
      <c r="BG104" s="330" t="str">
        <f t="shared" si="35"/>
        <v/>
      </c>
      <c r="BH104" s="330">
        <f t="shared" si="38"/>
        <v>0</v>
      </c>
    </row>
    <row r="105" spans="1:76" ht="15.75" customHeight="1" x14ac:dyDescent="0.15">
      <c r="A105" s="685" t="s">
        <v>132</v>
      </c>
      <c r="B105" s="686"/>
      <c r="C105" s="687"/>
      <c r="D105" s="359">
        <f t="shared" si="40"/>
        <v>1035</v>
      </c>
      <c r="E105" s="372">
        <f>+SUM(E76:E79,E88:E93,E99:E104)</f>
        <v>46</v>
      </c>
      <c r="F105" s="373">
        <f>+SUM(F76:F79,F90:F93,F99:F104)</f>
        <v>14</v>
      </c>
      <c r="G105" s="373">
        <f>+SUM(G76:G79,G87,G90:G93,G99:G104)</f>
        <v>12</v>
      </c>
      <c r="H105" s="373">
        <f>+SUM(H76:H85,H87,H90:H95,H99:H104)</f>
        <v>30</v>
      </c>
      <c r="I105" s="373">
        <f>+SUM(I76:I85,I87:I95,I99:I104)</f>
        <v>139</v>
      </c>
      <c r="J105" s="373">
        <f>+SUM(J76:J87,J90:J104)</f>
        <v>431</v>
      </c>
      <c r="K105" s="373">
        <f>+SUM(K76:K87,K90:K104)</f>
        <v>303</v>
      </c>
      <c r="L105" s="373">
        <f>+SUM(L76:L87,L94:L104)</f>
        <v>26</v>
      </c>
      <c r="M105" s="389">
        <f>+SUM(M76:M87,M94:M104)</f>
        <v>34</v>
      </c>
      <c r="N105" s="373">
        <f t="shared" ref="N105:S105" si="41">+SUM(N76:N104)</f>
        <v>1035</v>
      </c>
      <c r="O105" s="370">
        <f t="shared" si="41"/>
        <v>2</v>
      </c>
      <c r="P105" s="389">
        <f t="shared" si="41"/>
        <v>0</v>
      </c>
      <c r="Q105" s="371">
        <f t="shared" si="41"/>
        <v>124</v>
      </c>
      <c r="R105" s="374">
        <f t="shared" si="41"/>
        <v>128</v>
      </c>
      <c r="S105" s="359">
        <f t="shared" si="41"/>
        <v>0</v>
      </c>
      <c r="T105" s="280" t="str">
        <f t="shared" si="36"/>
        <v xml:space="preserve">   </v>
      </c>
      <c r="BA105" s="339" t="str">
        <f t="shared" si="30"/>
        <v/>
      </c>
      <c r="BB105" s="339" t="str">
        <f t="shared" si="31"/>
        <v/>
      </c>
      <c r="BC105" s="308" t="str">
        <f t="shared" si="32"/>
        <v/>
      </c>
      <c r="BD105" s="308" t="str">
        <f t="shared" si="37"/>
        <v/>
      </c>
      <c r="BE105" s="330">
        <f t="shared" si="33"/>
        <v>0</v>
      </c>
      <c r="BF105" s="330">
        <f t="shared" si="34"/>
        <v>0</v>
      </c>
      <c r="BG105" s="330">
        <f t="shared" si="35"/>
        <v>0</v>
      </c>
      <c r="BH105" s="330">
        <f t="shared" si="38"/>
        <v>0</v>
      </c>
    </row>
    <row r="106" spans="1:76" ht="15.75" customHeight="1" x14ac:dyDescent="0.15">
      <c r="A106" s="325" t="s">
        <v>133</v>
      </c>
      <c r="B106" s="408"/>
      <c r="C106" s="408"/>
      <c r="D106" s="413"/>
      <c r="E106" s="392"/>
      <c r="F106" s="392"/>
      <c r="G106" s="392"/>
      <c r="H106" s="392"/>
      <c r="I106" s="392"/>
      <c r="J106" s="392"/>
      <c r="K106" s="392"/>
      <c r="L106" s="392"/>
      <c r="M106" s="392"/>
      <c r="N106" s="392"/>
      <c r="O106" s="392"/>
      <c r="P106" s="409"/>
      <c r="BA106" s="328"/>
      <c r="BG106" s="293"/>
      <c r="BH106" s="280"/>
    </row>
    <row r="107" spans="1:76" ht="15.75" customHeight="1" x14ac:dyDescent="0.15">
      <c r="A107" s="715" t="s">
        <v>134</v>
      </c>
      <c r="B107" s="716"/>
      <c r="C107" s="717"/>
      <c r="D107" s="700" t="s">
        <v>4</v>
      </c>
      <c r="E107" s="685" t="s">
        <v>5</v>
      </c>
      <c r="F107" s="686"/>
      <c r="G107" s="686"/>
      <c r="H107" s="686"/>
      <c r="I107" s="686"/>
      <c r="J107" s="686"/>
      <c r="K107" s="686"/>
      <c r="L107" s="687"/>
      <c r="M107" s="685" t="s">
        <v>6</v>
      </c>
      <c r="N107" s="687"/>
      <c r="O107" s="688" t="s">
        <v>32</v>
      </c>
      <c r="P107" s="685" t="s">
        <v>57</v>
      </c>
      <c r="Q107" s="687"/>
      <c r="R107" s="756" t="s">
        <v>100</v>
      </c>
      <c r="AY107" s="328"/>
      <c r="AZ107" s="328"/>
      <c r="BA107" s="328"/>
      <c r="BE107" s="293"/>
      <c r="BF107" s="280"/>
      <c r="BG107" s="280"/>
      <c r="BH107" s="282"/>
      <c r="BI107" s="282"/>
      <c r="BJ107" s="282"/>
    </row>
    <row r="108" spans="1:76" ht="33.75" customHeight="1" x14ac:dyDescent="0.15">
      <c r="A108" s="718"/>
      <c r="B108" s="719"/>
      <c r="C108" s="720"/>
      <c r="D108" s="701"/>
      <c r="E108" s="414" t="s">
        <v>10</v>
      </c>
      <c r="F108" s="414" t="s">
        <v>11</v>
      </c>
      <c r="G108" s="414" t="s">
        <v>12</v>
      </c>
      <c r="H108" s="414" t="s">
        <v>13</v>
      </c>
      <c r="I108" s="415" t="s">
        <v>135</v>
      </c>
      <c r="J108" s="415" t="s">
        <v>17</v>
      </c>
      <c r="K108" s="415" t="s">
        <v>18</v>
      </c>
      <c r="L108" s="415" t="s">
        <v>19</v>
      </c>
      <c r="M108" s="297" t="s">
        <v>21</v>
      </c>
      <c r="N108" s="296" t="s">
        <v>22</v>
      </c>
      <c r="O108" s="689"/>
      <c r="P108" s="297" t="s">
        <v>61</v>
      </c>
      <c r="Q108" s="298" t="s">
        <v>62</v>
      </c>
      <c r="R108" s="756"/>
      <c r="AY108" s="328"/>
      <c r="AZ108" s="328"/>
      <c r="BA108" s="328"/>
      <c r="BE108" s="293"/>
      <c r="BF108" s="280"/>
      <c r="BG108" s="280"/>
      <c r="BH108" s="282"/>
      <c r="BI108" s="282"/>
      <c r="BJ108" s="282"/>
    </row>
    <row r="109" spans="1:76" ht="15.75" customHeight="1" x14ac:dyDescent="0.15">
      <c r="A109" s="757" t="s">
        <v>136</v>
      </c>
      <c r="B109" s="761" t="s">
        <v>137</v>
      </c>
      <c r="C109" s="761"/>
      <c r="D109" s="345">
        <f>SUM(E109:L109)</f>
        <v>0</v>
      </c>
      <c r="E109" s="348"/>
      <c r="F109" s="348"/>
      <c r="G109" s="348"/>
      <c r="H109" s="348"/>
      <c r="I109" s="333"/>
      <c r="J109" s="333"/>
      <c r="K109" s="333"/>
      <c r="L109" s="333"/>
      <c r="M109" s="303"/>
      <c r="N109" s="304"/>
      <c r="O109" s="304"/>
      <c r="P109" s="306"/>
      <c r="Q109" s="346"/>
      <c r="R109" s="346"/>
      <c r="S109" s="287" t="str">
        <f>+AZ109&amp;" "&amp;BA109&amp;" "&amp;BB109</f>
        <v xml:space="preserve">   </v>
      </c>
      <c r="T109" s="287"/>
      <c r="U109" s="287"/>
      <c r="V109" s="283"/>
      <c r="W109" s="416"/>
      <c r="X109" s="416"/>
      <c r="Y109" s="283"/>
      <c r="Z109" s="28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417"/>
      <c r="AZ109" s="418" t="str">
        <f>IF($D109&lt;&gt;($M109+$N109)," El número altas de pacientes según sexo NO puede ser diferente al Total.","")</f>
        <v/>
      </c>
      <c r="BA109" s="308" t="str">
        <f t="shared" ref="BA109:BA135" si="42">IF($D109&lt;R109," El número de actividades en usuarios en situacion de discapacidad NO puede ser mayor al total.","")</f>
        <v/>
      </c>
      <c r="BB109" s="308" t="str">
        <f>IF(SUM($P109:$Q109) &gt;(SUM($M109:$N109)),"La sumatoria por sexo de Menores de 20 años, NO puede ser mayor a la Sumatoria por sexo Total"," ")</f>
        <v xml:space="preserve"> </v>
      </c>
      <c r="BC109" s="309">
        <f>IF($D109&lt;&gt;($M109+$N109),1,0)</f>
        <v>0</v>
      </c>
      <c r="BD109" s="419">
        <f t="shared" ref="BD109:BD135" si="43">IF($D109&lt;R109,1,0)</f>
        <v>0</v>
      </c>
      <c r="BE109" s="420">
        <f>IF(SUM($P109:$Q109) &gt;(SUM($M109:$N109)),1,0)</f>
        <v>0</v>
      </c>
      <c r="BF109" s="280"/>
      <c r="BG109" s="280"/>
      <c r="BH109" s="293"/>
      <c r="BI109" s="293"/>
      <c r="BJ109" s="293"/>
      <c r="BK109" s="293"/>
      <c r="BL109" s="421"/>
      <c r="BM109" s="293"/>
      <c r="BN109" s="293"/>
      <c r="BO109" s="293"/>
      <c r="BP109" s="293"/>
      <c r="BQ109" s="293"/>
      <c r="BR109" s="293"/>
      <c r="BS109" s="293"/>
      <c r="BT109" s="293"/>
      <c r="BU109" s="293"/>
      <c r="BV109" s="293"/>
      <c r="BW109" s="293"/>
      <c r="BX109" s="293"/>
    </row>
    <row r="110" spans="1:76" ht="15.75" customHeight="1" x14ac:dyDescent="0.15">
      <c r="A110" s="758"/>
      <c r="B110" s="679" t="s">
        <v>138</v>
      </c>
      <c r="C110" s="681"/>
      <c r="D110" s="422">
        <f t="shared" ref="D110:D135" si="44">SUM(E110:L110)</f>
        <v>0</v>
      </c>
      <c r="E110" s="348"/>
      <c r="F110" s="348"/>
      <c r="G110" s="348"/>
      <c r="H110" s="348"/>
      <c r="I110" s="333"/>
      <c r="J110" s="333"/>
      <c r="K110" s="333"/>
      <c r="L110" s="333"/>
      <c r="M110" s="347"/>
      <c r="N110" s="406"/>
      <c r="O110" s="406"/>
      <c r="P110" s="350"/>
      <c r="Q110" s="351"/>
      <c r="R110" s="351"/>
      <c r="S110" s="287" t="str">
        <f t="shared" ref="S110:S135" si="45">+AZ110&amp;" "&amp;BA110&amp;" "&amp;BB110</f>
        <v xml:space="preserve">   </v>
      </c>
      <c r="T110" s="287"/>
      <c r="U110" s="287"/>
      <c r="V110" s="283"/>
      <c r="W110" s="416"/>
      <c r="X110" s="416"/>
      <c r="Y110" s="283"/>
      <c r="Z110" s="28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417"/>
      <c r="AZ110" s="418" t="str">
        <f t="shared" ref="AZ110:AZ135" si="46">IF($D110&lt;&gt;($M110+$N110)," El número altas de pacientes según sexo NO puede ser diferente al Total.","")</f>
        <v/>
      </c>
      <c r="BA110" s="308" t="str">
        <f t="shared" si="42"/>
        <v/>
      </c>
      <c r="BB110" s="308" t="str">
        <f t="shared" ref="BB110:BB135" si="47">IF(SUM($P110:$Q110) &gt;(SUM($M110:$N110)),"La sumatoria por sexo de Menores de 20 años, NO puede ser mayor a la Sumatoria por sexo Total"," ")</f>
        <v xml:space="preserve"> </v>
      </c>
      <c r="BC110" s="309">
        <f t="shared" ref="BC110:BC135" si="48">IF($D110&lt;&gt;($M110+$N110),1,0)</f>
        <v>0</v>
      </c>
      <c r="BD110" s="419">
        <f t="shared" si="43"/>
        <v>0</v>
      </c>
      <c r="BE110" s="420">
        <f t="shared" ref="BE110:BE135" si="49">IF(SUM($P110:$Q110) &gt;(SUM($M110:$N110)),1,0)</f>
        <v>0</v>
      </c>
      <c r="BF110" s="280"/>
      <c r="BG110" s="280"/>
      <c r="BH110" s="293"/>
      <c r="BI110" s="293"/>
      <c r="BJ110" s="293"/>
      <c r="BK110" s="293"/>
      <c r="BL110" s="421"/>
      <c r="BM110" s="293"/>
      <c r="BN110" s="293"/>
      <c r="BO110" s="293"/>
      <c r="BP110" s="293"/>
      <c r="BQ110" s="293"/>
      <c r="BR110" s="293"/>
      <c r="BS110" s="293"/>
      <c r="BT110" s="293"/>
      <c r="BU110" s="293"/>
      <c r="BV110" s="293"/>
      <c r="BW110" s="293"/>
      <c r="BX110" s="293"/>
    </row>
    <row r="111" spans="1:76" ht="30.75" customHeight="1" x14ac:dyDescent="0.15">
      <c r="A111" s="759"/>
      <c r="B111" s="680" t="s">
        <v>139</v>
      </c>
      <c r="C111" s="680"/>
      <c r="D111" s="273">
        <f t="shared" si="44"/>
        <v>0</v>
      </c>
      <c r="E111" s="348"/>
      <c r="F111" s="348"/>
      <c r="G111" s="348"/>
      <c r="H111" s="348"/>
      <c r="I111" s="333"/>
      <c r="J111" s="333"/>
      <c r="K111" s="333"/>
      <c r="L111" s="333"/>
      <c r="M111" s="347"/>
      <c r="N111" s="406"/>
      <c r="O111" s="406"/>
      <c r="P111" s="350"/>
      <c r="Q111" s="351"/>
      <c r="R111" s="351"/>
      <c r="S111" s="287" t="str">
        <f t="shared" si="45"/>
        <v xml:space="preserve">   </v>
      </c>
      <c r="T111" s="287"/>
      <c r="U111" s="287"/>
      <c r="V111" s="283"/>
      <c r="W111" s="416"/>
      <c r="X111" s="416"/>
      <c r="Y111" s="283"/>
      <c r="Z111" s="283"/>
      <c r="AA111" s="293"/>
      <c r="AB111" s="293"/>
      <c r="AC111" s="293"/>
      <c r="AD111" s="293"/>
      <c r="AE111" s="293"/>
      <c r="AF111" s="293"/>
      <c r="AG111" s="293"/>
      <c r="AH111" s="293"/>
      <c r="AI111" s="293"/>
      <c r="AJ111" s="293"/>
      <c r="AK111" s="293"/>
      <c r="AL111" s="293"/>
      <c r="AM111" s="293"/>
      <c r="AN111" s="293"/>
      <c r="AO111" s="293"/>
      <c r="AP111" s="293"/>
      <c r="AQ111" s="293"/>
      <c r="AR111" s="293"/>
      <c r="AS111" s="293"/>
      <c r="AT111" s="293"/>
      <c r="AU111" s="293"/>
      <c r="AV111" s="293"/>
      <c r="AW111" s="293"/>
      <c r="AX111" s="417"/>
      <c r="AZ111" s="418" t="str">
        <f t="shared" si="46"/>
        <v/>
      </c>
      <c r="BA111" s="308" t="str">
        <f t="shared" si="42"/>
        <v/>
      </c>
      <c r="BB111" s="308" t="str">
        <f t="shared" si="47"/>
        <v xml:space="preserve"> </v>
      </c>
      <c r="BC111" s="309">
        <f t="shared" si="48"/>
        <v>0</v>
      </c>
      <c r="BD111" s="419">
        <f t="shared" si="43"/>
        <v>0</v>
      </c>
      <c r="BE111" s="420">
        <f t="shared" si="49"/>
        <v>0</v>
      </c>
      <c r="BF111" s="280"/>
      <c r="BG111" s="280"/>
      <c r="BH111" s="282"/>
      <c r="BI111" s="282"/>
      <c r="BJ111" s="282"/>
    </row>
    <row r="112" spans="1:76" ht="15.75" customHeight="1" x14ac:dyDescent="0.15">
      <c r="A112" s="760"/>
      <c r="B112" s="752" t="s">
        <v>140</v>
      </c>
      <c r="C112" s="762"/>
      <c r="D112" s="423">
        <f t="shared" si="44"/>
        <v>0</v>
      </c>
      <c r="E112" s="319"/>
      <c r="F112" s="319"/>
      <c r="G112" s="319"/>
      <c r="H112" s="319"/>
      <c r="I112" s="424"/>
      <c r="J112" s="424"/>
      <c r="K112" s="424"/>
      <c r="L112" s="424"/>
      <c r="M112" s="321"/>
      <c r="N112" s="322"/>
      <c r="O112" s="322"/>
      <c r="P112" s="324"/>
      <c r="Q112" s="378"/>
      <c r="R112" s="378"/>
      <c r="S112" s="287" t="str">
        <f t="shared" si="45"/>
        <v xml:space="preserve">   </v>
      </c>
      <c r="T112" s="287"/>
      <c r="U112" s="287"/>
      <c r="V112" s="283"/>
      <c r="W112" s="416"/>
      <c r="X112" s="416"/>
      <c r="Y112" s="283"/>
      <c r="Z112" s="28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417"/>
      <c r="AZ112" s="418" t="str">
        <f t="shared" si="46"/>
        <v/>
      </c>
      <c r="BA112" s="308" t="str">
        <f t="shared" si="42"/>
        <v/>
      </c>
      <c r="BB112" s="308" t="str">
        <f t="shared" si="47"/>
        <v xml:space="preserve"> </v>
      </c>
      <c r="BC112" s="309">
        <f t="shared" si="48"/>
        <v>0</v>
      </c>
      <c r="BD112" s="419">
        <f t="shared" si="43"/>
        <v>0</v>
      </c>
      <c r="BE112" s="420">
        <f t="shared" si="49"/>
        <v>0</v>
      </c>
      <c r="BF112" s="280"/>
      <c r="BG112" s="280"/>
      <c r="BH112" s="282"/>
      <c r="BI112" s="282"/>
      <c r="BJ112" s="282"/>
    </row>
    <row r="113" spans="1:62" ht="15.75" customHeight="1" x14ac:dyDescent="0.15">
      <c r="A113" s="688" t="s">
        <v>141</v>
      </c>
      <c r="B113" s="750" t="s">
        <v>142</v>
      </c>
      <c r="C113" s="751"/>
      <c r="D113" s="345">
        <f t="shared" si="44"/>
        <v>0</v>
      </c>
      <c r="E113" s="424"/>
      <c r="F113" s="424"/>
      <c r="G113" s="424"/>
      <c r="H113" s="424"/>
      <c r="I113" s="424"/>
      <c r="J113" s="301"/>
      <c r="K113" s="301"/>
      <c r="L113" s="301"/>
      <c r="M113" s="347"/>
      <c r="N113" s="406"/>
      <c r="O113" s="406"/>
      <c r="P113" s="406"/>
      <c r="Q113" s="406"/>
      <c r="R113" s="406"/>
      <c r="S113" s="287" t="str">
        <f t="shared" si="45"/>
        <v xml:space="preserve">   </v>
      </c>
      <c r="T113" s="287"/>
      <c r="U113" s="287"/>
      <c r="V113" s="283"/>
      <c r="W113" s="416"/>
      <c r="X113" s="416"/>
      <c r="Y113" s="283"/>
      <c r="Z113" s="28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3"/>
      <c r="AV113" s="293"/>
      <c r="AW113" s="293"/>
      <c r="AX113" s="417"/>
      <c r="AZ113" s="418" t="str">
        <f t="shared" si="46"/>
        <v/>
      </c>
      <c r="BA113" s="308" t="str">
        <f t="shared" si="42"/>
        <v/>
      </c>
      <c r="BB113" s="308" t="str">
        <f t="shared" si="47"/>
        <v xml:space="preserve"> </v>
      </c>
      <c r="BC113" s="309">
        <f t="shared" si="48"/>
        <v>0</v>
      </c>
      <c r="BD113" s="419">
        <f t="shared" si="43"/>
        <v>0</v>
      </c>
      <c r="BE113" s="420">
        <f t="shared" si="49"/>
        <v>0</v>
      </c>
      <c r="BF113" s="280"/>
      <c r="BG113" s="280"/>
      <c r="BH113" s="282"/>
      <c r="BI113" s="282"/>
      <c r="BJ113" s="282"/>
    </row>
    <row r="114" spans="1:62" ht="24.75" customHeight="1" x14ac:dyDescent="0.15">
      <c r="A114" s="693"/>
      <c r="B114" s="679" t="s">
        <v>143</v>
      </c>
      <c r="C114" s="681"/>
      <c r="D114" s="425">
        <f t="shared" si="44"/>
        <v>0</v>
      </c>
      <c r="E114" s="424"/>
      <c r="F114" s="424"/>
      <c r="G114" s="424"/>
      <c r="H114" s="424"/>
      <c r="I114" s="424"/>
      <c r="J114" s="348"/>
      <c r="K114" s="348"/>
      <c r="L114" s="348"/>
      <c r="M114" s="347"/>
      <c r="N114" s="406"/>
      <c r="O114" s="406"/>
      <c r="P114" s="406"/>
      <c r="Q114" s="406"/>
      <c r="R114" s="406"/>
      <c r="S114" s="287" t="str">
        <f t="shared" si="45"/>
        <v xml:space="preserve">   </v>
      </c>
      <c r="T114" s="287"/>
      <c r="U114" s="287"/>
      <c r="V114" s="283"/>
      <c r="W114" s="416"/>
      <c r="X114" s="416"/>
      <c r="Y114" s="283"/>
      <c r="Z114" s="28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417"/>
      <c r="AZ114" s="418" t="str">
        <f t="shared" si="46"/>
        <v/>
      </c>
      <c r="BA114" s="308" t="str">
        <f t="shared" si="42"/>
        <v/>
      </c>
      <c r="BB114" s="308" t="str">
        <f t="shared" si="47"/>
        <v xml:space="preserve"> </v>
      </c>
      <c r="BC114" s="309">
        <f t="shared" si="48"/>
        <v>0</v>
      </c>
      <c r="BD114" s="419">
        <f t="shared" si="43"/>
        <v>0</v>
      </c>
      <c r="BE114" s="420">
        <f t="shared" si="49"/>
        <v>0</v>
      </c>
      <c r="BF114" s="280"/>
      <c r="BG114" s="280"/>
      <c r="BH114" s="282"/>
      <c r="BI114" s="282"/>
      <c r="BJ114" s="282"/>
    </row>
    <row r="115" spans="1:62" ht="15.75" customHeight="1" x14ac:dyDescent="0.15">
      <c r="A115" s="693"/>
      <c r="B115" s="752" t="s">
        <v>144</v>
      </c>
      <c r="C115" s="753"/>
      <c r="D115" s="426">
        <f t="shared" si="44"/>
        <v>0</v>
      </c>
      <c r="E115" s="424"/>
      <c r="F115" s="424"/>
      <c r="G115" s="424"/>
      <c r="H115" s="424"/>
      <c r="I115" s="424"/>
      <c r="J115" s="427"/>
      <c r="K115" s="427"/>
      <c r="L115" s="427"/>
      <c r="M115" s="428"/>
      <c r="N115" s="429"/>
      <c r="O115" s="429"/>
      <c r="P115" s="429"/>
      <c r="Q115" s="429"/>
      <c r="R115" s="429"/>
      <c r="S115" s="287" t="str">
        <f t="shared" si="45"/>
        <v xml:space="preserve">   </v>
      </c>
      <c r="T115" s="287"/>
      <c r="U115" s="287"/>
      <c r="V115" s="283"/>
      <c r="W115" s="416"/>
      <c r="X115" s="416"/>
      <c r="Y115" s="283"/>
      <c r="Z115" s="28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417"/>
      <c r="AZ115" s="418" t="str">
        <f t="shared" si="46"/>
        <v/>
      </c>
      <c r="BA115" s="308" t="str">
        <f t="shared" si="42"/>
        <v/>
      </c>
      <c r="BB115" s="308" t="str">
        <f t="shared" si="47"/>
        <v xml:space="preserve"> </v>
      </c>
      <c r="BC115" s="309">
        <f t="shared" si="48"/>
        <v>0</v>
      </c>
      <c r="BD115" s="419">
        <f t="shared" si="43"/>
        <v>0</v>
      </c>
      <c r="BE115" s="420">
        <f t="shared" si="49"/>
        <v>0</v>
      </c>
      <c r="BF115" s="280"/>
      <c r="BG115" s="280"/>
      <c r="BH115" s="282"/>
      <c r="BI115" s="282"/>
      <c r="BJ115" s="282"/>
    </row>
    <row r="116" spans="1:62" ht="18.75" customHeight="1" x14ac:dyDescent="0.15">
      <c r="A116" s="693"/>
      <c r="B116" s="754" t="s">
        <v>145</v>
      </c>
      <c r="C116" s="430" t="s">
        <v>4</v>
      </c>
      <c r="D116" s="431">
        <f t="shared" si="44"/>
        <v>0</v>
      </c>
      <c r="E116" s="432">
        <f>SUM(E117:E121)</f>
        <v>0</v>
      </c>
      <c r="F116" s="432"/>
      <c r="G116" s="432"/>
      <c r="H116" s="432"/>
      <c r="I116" s="432"/>
      <c r="J116" s="359">
        <f>SUM(J117:J121)</f>
        <v>0</v>
      </c>
      <c r="K116" s="359">
        <f t="shared" ref="K116:R116" si="50">SUM(K117:K121)</f>
        <v>0</v>
      </c>
      <c r="L116" s="359">
        <f t="shared" si="50"/>
        <v>0</v>
      </c>
      <c r="M116" s="359">
        <f t="shared" si="50"/>
        <v>0</v>
      </c>
      <c r="N116" s="359">
        <f t="shared" si="50"/>
        <v>0</v>
      </c>
      <c r="O116" s="359">
        <f t="shared" si="50"/>
        <v>0</v>
      </c>
      <c r="P116" s="359">
        <f t="shared" si="50"/>
        <v>0</v>
      </c>
      <c r="Q116" s="359">
        <f t="shared" si="50"/>
        <v>0</v>
      </c>
      <c r="R116" s="359">
        <f t="shared" si="50"/>
        <v>0</v>
      </c>
      <c r="S116" s="287" t="str">
        <f t="shared" si="45"/>
        <v xml:space="preserve">   </v>
      </c>
      <c r="T116" s="287"/>
      <c r="U116" s="287"/>
      <c r="V116" s="283"/>
      <c r="W116" s="416"/>
      <c r="X116" s="416"/>
      <c r="Y116" s="283"/>
      <c r="Z116" s="28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417"/>
      <c r="AZ116" s="418" t="str">
        <f t="shared" si="46"/>
        <v/>
      </c>
      <c r="BA116" s="308" t="str">
        <f t="shared" si="42"/>
        <v/>
      </c>
      <c r="BB116" s="308" t="str">
        <f t="shared" si="47"/>
        <v xml:space="preserve"> </v>
      </c>
      <c r="BC116" s="309">
        <f t="shared" si="48"/>
        <v>0</v>
      </c>
      <c r="BD116" s="419">
        <f t="shared" si="43"/>
        <v>0</v>
      </c>
      <c r="BE116" s="420">
        <f t="shared" si="49"/>
        <v>0</v>
      </c>
      <c r="BF116" s="280"/>
      <c r="BG116" s="280"/>
      <c r="BH116" s="282"/>
      <c r="BI116" s="282"/>
      <c r="BJ116" s="282"/>
    </row>
    <row r="117" spans="1:62" ht="24.75" customHeight="1" x14ac:dyDescent="0.15">
      <c r="A117" s="693"/>
      <c r="B117" s="755"/>
      <c r="C117" s="433" t="s">
        <v>146</v>
      </c>
      <c r="D117" s="434">
        <f t="shared" si="44"/>
        <v>0</v>
      </c>
      <c r="E117" s="435"/>
      <c r="F117" s="435"/>
      <c r="G117" s="435"/>
      <c r="H117" s="435"/>
      <c r="I117" s="435"/>
      <c r="J117" s="348"/>
      <c r="K117" s="348"/>
      <c r="L117" s="348"/>
      <c r="M117" s="347"/>
      <c r="N117" s="406"/>
      <c r="O117" s="406"/>
      <c r="P117" s="406"/>
      <c r="Q117" s="406"/>
      <c r="R117" s="406"/>
      <c r="S117" s="287" t="str">
        <f t="shared" si="45"/>
        <v xml:space="preserve">   </v>
      </c>
      <c r="T117" s="287"/>
      <c r="U117" s="287"/>
      <c r="V117" s="283"/>
      <c r="W117" s="416"/>
      <c r="X117" s="416"/>
      <c r="Y117" s="283"/>
      <c r="Z117" s="28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417"/>
      <c r="AZ117" s="418" t="str">
        <f t="shared" si="46"/>
        <v/>
      </c>
      <c r="BA117" s="308" t="str">
        <f t="shared" si="42"/>
        <v/>
      </c>
      <c r="BB117" s="308" t="str">
        <f t="shared" si="47"/>
        <v xml:space="preserve"> </v>
      </c>
      <c r="BC117" s="309">
        <f t="shared" si="48"/>
        <v>0</v>
      </c>
      <c r="BD117" s="419">
        <f t="shared" si="43"/>
        <v>0</v>
      </c>
      <c r="BE117" s="420">
        <f t="shared" si="49"/>
        <v>0</v>
      </c>
      <c r="BF117" s="280"/>
      <c r="BG117" s="280"/>
      <c r="BH117" s="282"/>
      <c r="BI117" s="282"/>
      <c r="BJ117" s="282"/>
    </row>
    <row r="118" spans="1:62" ht="19.5" customHeight="1" x14ac:dyDescent="0.15">
      <c r="A118" s="693"/>
      <c r="B118" s="755"/>
      <c r="C118" s="436" t="s">
        <v>147</v>
      </c>
      <c r="D118" s="314">
        <f t="shared" si="44"/>
        <v>0</v>
      </c>
      <c r="E118" s="424"/>
      <c r="F118" s="424"/>
      <c r="G118" s="424"/>
      <c r="H118" s="424"/>
      <c r="I118" s="424"/>
      <c r="J118" s="348"/>
      <c r="K118" s="348"/>
      <c r="L118" s="348"/>
      <c r="M118" s="347"/>
      <c r="N118" s="406"/>
      <c r="O118" s="406"/>
      <c r="P118" s="406"/>
      <c r="Q118" s="406"/>
      <c r="R118" s="406"/>
      <c r="S118" s="287" t="str">
        <f t="shared" si="45"/>
        <v xml:space="preserve">   </v>
      </c>
      <c r="T118" s="287"/>
      <c r="U118" s="287"/>
      <c r="V118" s="283"/>
      <c r="W118" s="416"/>
      <c r="X118" s="416"/>
      <c r="Y118" s="283"/>
      <c r="Z118" s="28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417"/>
      <c r="AZ118" s="418" t="str">
        <f t="shared" si="46"/>
        <v/>
      </c>
      <c r="BA118" s="308" t="str">
        <f t="shared" si="42"/>
        <v/>
      </c>
      <c r="BB118" s="308" t="str">
        <f t="shared" si="47"/>
        <v xml:space="preserve"> </v>
      </c>
      <c r="BC118" s="309">
        <f t="shared" si="48"/>
        <v>0</v>
      </c>
      <c r="BD118" s="419">
        <f t="shared" si="43"/>
        <v>0</v>
      </c>
      <c r="BE118" s="420">
        <f t="shared" si="49"/>
        <v>0</v>
      </c>
      <c r="BF118" s="280"/>
      <c r="BG118" s="280"/>
      <c r="BH118" s="282"/>
      <c r="BI118" s="282"/>
      <c r="BJ118" s="282"/>
    </row>
    <row r="119" spans="1:62" ht="18" customHeight="1" x14ac:dyDescent="0.15">
      <c r="A119" s="693"/>
      <c r="B119" s="755"/>
      <c r="C119" s="436" t="s">
        <v>148</v>
      </c>
      <c r="D119" s="314">
        <f t="shared" si="44"/>
        <v>0</v>
      </c>
      <c r="E119" s="424"/>
      <c r="F119" s="424"/>
      <c r="G119" s="424"/>
      <c r="H119" s="424"/>
      <c r="I119" s="424"/>
      <c r="J119" s="348"/>
      <c r="K119" s="348"/>
      <c r="L119" s="348"/>
      <c r="M119" s="347"/>
      <c r="N119" s="406"/>
      <c r="O119" s="406"/>
      <c r="P119" s="406"/>
      <c r="Q119" s="406"/>
      <c r="R119" s="406"/>
      <c r="S119" s="287" t="str">
        <f t="shared" si="45"/>
        <v xml:space="preserve">   </v>
      </c>
      <c r="T119" s="287"/>
      <c r="U119" s="287"/>
      <c r="V119" s="283"/>
      <c r="W119" s="416"/>
      <c r="X119" s="416"/>
      <c r="Y119" s="283"/>
      <c r="Z119" s="28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417"/>
      <c r="AZ119" s="418" t="str">
        <f t="shared" si="46"/>
        <v/>
      </c>
      <c r="BA119" s="308" t="str">
        <f t="shared" si="42"/>
        <v/>
      </c>
      <c r="BB119" s="308" t="str">
        <f t="shared" si="47"/>
        <v xml:space="preserve"> </v>
      </c>
      <c r="BC119" s="309">
        <f t="shared" si="48"/>
        <v>0</v>
      </c>
      <c r="BD119" s="419">
        <f t="shared" si="43"/>
        <v>0</v>
      </c>
      <c r="BE119" s="420">
        <f t="shared" si="49"/>
        <v>0</v>
      </c>
      <c r="BF119" s="280"/>
      <c r="BG119" s="280"/>
      <c r="BH119" s="282"/>
      <c r="BI119" s="282"/>
      <c r="BJ119" s="282"/>
    </row>
    <row r="120" spans="1:62" ht="18" customHeight="1" x14ac:dyDescent="0.15">
      <c r="A120" s="693"/>
      <c r="B120" s="755"/>
      <c r="C120" s="437" t="s">
        <v>149</v>
      </c>
      <c r="D120" s="314">
        <f t="shared" si="44"/>
        <v>0</v>
      </c>
      <c r="E120" s="424"/>
      <c r="F120" s="424"/>
      <c r="G120" s="424"/>
      <c r="H120" s="424"/>
      <c r="I120" s="424"/>
      <c r="J120" s="348"/>
      <c r="K120" s="348"/>
      <c r="L120" s="348"/>
      <c r="M120" s="347"/>
      <c r="N120" s="406"/>
      <c r="O120" s="406"/>
      <c r="P120" s="406"/>
      <c r="Q120" s="406"/>
      <c r="R120" s="406"/>
      <c r="S120" s="287" t="str">
        <f t="shared" si="45"/>
        <v xml:space="preserve">   </v>
      </c>
      <c r="T120" s="287"/>
      <c r="U120" s="287"/>
      <c r="V120" s="283"/>
      <c r="W120" s="416"/>
      <c r="X120" s="416"/>
      <c r="Y120" s="283"/>
      <c r="Z120" s="28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417"/>
      <c r="AZ120" s="418" t="str">
        <f t="shared" si="46"/>
        <v/>
      </c>
      <c r="BA120" s="308" t="str">
        <f t="shared" si="42"/>
        <v/>
      </c>
      <c r="BB120" s="308" t="str">
        <f t="shared" si="47"/>
        <v xml:space="preserve"> </v>
      </c>
      <c r="BC120" s="309">
        <f t="shared" si="48"/>
        <v>0</v>
      </c>
      <c r="BD120" s="419">
        <f t="shared" si="43"/>
        <v>0</v>
      </c>
      <c r="BE120" s="420">
        <f t="shared" si="49"/>
        <v>0</v>
      </c>
      <c r="BF120" s="280"/>
      <c r="BG120" s="280"/>
      <c r="BH120" s="282"/>
      <c r="BI120" s="282"/>
      <c r="BJ120" s="282"/>
    </row>
    <row r="121" spans="1:62" ht="15.75" customHeight="1" x14ac:dyDescent="0.15">
      <c r="A121" s="689"/>
      <c r="B121" s="701"/>
      <c r="C121" s="438" t="s">
        <v>150</v>
      </c>
      <c r="D121" s="335">
        <f t="shared" si="44"/>
        <v>0</v>
      </c>
      <c r="E121" s="424"/>
      <c r="F121" s="424"/>
      <c r="G121" s="424"/>
      <c r="H121" s="424"/>
      <c r="I121" s="424"/>
      <c r="J121" s="427"/>
      <c r="K121" s="427"/>
      <c r="L121" s="427"/>
      <c r="M121" s="428"/>
      <c r="N121" s="429"/>
      <c r="O121" s="429"/>
      <c r="P121" s="429"/>
      <c r="Q121" s="429"/>
      <c r="R121" s="429"/>
      <c r="S121" s="287" t="str">
        <f t="shared" si="45"/>
        <v xml:space="preserve">   </v>
      </c>
      <c r="T121" s="287"/>
      <c r="U121" s="287"/>
      <c r="V121" s="283"/>
      <c r="W121" s="416"/>
      <c r="X121" s="416"/>
      <c r="Y121" s="283"/>
      <c r="Z121" s="28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417"/>
      <c r="AZ121" s="418" t="str">
        <f t="shared" si="46"/>
        <v/>
      </c>
      <c r="BA121" s="308" t="str">
        <f t="shared" si="42"/>
        <v/>
      </c>
      <c r="BB121" s="308" t="str">
        <f t="shared" si="47"/>
        <v xml:space="preserve"> </v>
      </c>
      <c r="BC121" s="309">
        <f t="shared" si="48"/>
        <v>0</v>
      </c>
      <c r="BD121" s="419">
        <f t="shared" si="43"/>
        <v>0</v>
      </c>
      <c r="BE121" s="420">
        <f t="shared" si="49"/>
        <v>0</v>
      </c>
      <c r="BF121" s="280"/>
      <c r="BG121" s="280"/>
      <c r="BH121" s="282"/>
      <c r="BI121" s="282"/>
      <c r="BJ121" s="282"/>
    </row>
    <row r="122" spans="1:62" ht="15.75" customHeight="1" x14ac:dyDescent="0.15">
      <c r="A122" s="688" t="s">
        <v>151</v>
      </c>
      <c r="B122" s="688" t="s">
        <v>152</v>
      </c>
      <c r="C122" s="439" t="s">
        <v>153</v>
      </c>
      <c r="D122" s="299">
        <f t="shared" si="44"/>
        <v>0</v>
      </c>
      <c r="E122" s="440"/>
      <c r="F122" s="441"/>
      <c r="G122" s="441"/>
      <c r="H122" s="441"/>
      <c r="I122" s="442"/>
      <c r="J122" s="301"/>
      <c r="K122" s="301"/>
      <c r="L122" s="443"/>
      <c r="M122" s="303"/>
      <c r="N122" s="304"/>
      <c r="O122" s="304"/>
      <c r="P122" s="304"/>
      <c r="Q122" s="304"/>
      <c r="R122" s="304"/>
      <c r="S122" s="287" t="str">
        <f t="shared" si="45"/>
        <v xml:space="preserve">   </v>
      </c>
      <c r="T122" s="287"/>
      <c r="U122" s="287"/>
      <c r="V122" s="283"/>
      <c r="W122" s="416"/>
      <c r="X122" s="416"/>
      <c r="Y122" s="283"/>
      <c r="Z122" s="28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417"/>
      <c r="AZ122" s="418" t="str">
        <f t="shared" si="46"/>
        <v/>
      </c>
      <c r="BA122" s="308" t="str">
        <f t="shared" si="42"/>
        <v/>
      </c>
      <c r="BB122" s="308" t="str">
        <f t="shared" si="47"/>
        <v xml:space="preserve"> </v>
      </c>
      <c r="BC122" s="309">
        <f t="shared" si="48"/>
        <v>0</v>
      </c>
      <c r="BD122" s="419">
        <f t="shared" si="43"/>
        <v>0</v>
      </c>
      <c r="BE122" s="420">
        <f t="shared" si="49"/>
        <v>0</v>
      </c>
      <c r="BF122" s="280"/>
      <c r="BG122" s="280"/>
      <c r="BH122" s="282"/>
      <c r="BI122" s="282"/>
      <c r="BJ122" s="282"/>
    </row>
    <row r="123" spans="1:62" ht="15.75" customHeight="1" x14ac:dyDescent="0.15">
      <c r="A123" s="693"/>
      <c r="B123" s="689"/>
      <c r="C123" s="444" t="s">
        <v>154</v>
      </c>
      <c r="D123" s="314">
        <f t="shared" si="44"/>
        <v>0</v>
      </c>
      <c r="E123" s="445"/>
      <c r="F123" s="424"/>
      <c r="G123" s="424"/>
      <c r="H123" s="424"/>
      <c r="I123" s="333"/>
      <c r="J123" s="275"/>
      <c r="K123" s="348"/>
      <c r="L123" s="412"/>
      <c r="M123" s="347"/>
      <c r="N123" s="406"/>
      <c r="O123" s="406"/>
      <c r="P123" s="406"/>
      <c r="Q123" s="406"/>
      <c r="R123" s="406"/>
      <c r="S123" s="287" t="str">
        <f t="shared" si="45"/>
        <v xml:space="preserve">   </v>
      </c>
      <c r="T123" s="287"/>
      <c r="U123" s="287"/>
      <c r="V123" s="283"/>
      <c r="W123" s="416"/>
      <c r="X123" s="416"/>
      <c r="Y123" s="283"/>
      <c r="Z123" s="28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417"/>
      <c r="AZ123" s="418" t="str">
        <f t="shared" si="46"/>
        <v/>
      </c>
      <c r="BA123" s="308" t="str">
        <f t="shared" si="42"/>
        <v/>
      </c>
      <c r="BB123" s="308" t="str">
        <f t="shared" si="47"/>
        <v xml:space="preserve"> </v>
      </c>
      <c r="BC123" s="309">
        <f t="shared" si="48"/>
        <v>0</v>
      </c>
      <c r="BD123" s="419">
        <f t="shared" si="43"/>
        <v>0</v>
      </c>
      <c r="BE123" s="420">
        <f t="shared" si="49"/>
        <v>0</v>
      </c>
      <c r="BF123" s="280"/>
      <c r="BG123" s="280"/>
      <c r="BH123" s="282"/>
      <c r="BI123" s="282"/>
      <c r="BJ123" s="282"/>
    </row>
    <row r="124" spans="1:62" ht="15.75" customHeight="1" x14ac:dyDescent="0.15">
      <c r="A124" s="693"/>
      <c r="B124" s="688" t="s">
        <v>155</v>
      </c>
      <c r="C124" s="439" t="s">
        <v>153</v>
      </c>
      <c r="D124" s="314">
        <f t="shared" si="44"/>
        <v>0</v>
      </c>
      <c r="E124" s="445"/>
      <c r="F124" s="424"/>
      <c r="G124" s="424"/>
      <c r="H124" s="424"/>
      <c r="I124" s="333"/>
      <c r="J124" s="275"/>
      <c r="K124" s="348"/>
      <c r="L124" s="412"/>
      <c r="M124" s="347"/>
      <c r="N124" s="406"/>
      <c r="O124" s="406"/>
      <c r="P124" s="406"/>
      <c r="Q124" s="406"/>
      <c r="R124" s="406"/>
      <c r="S124" s="287" t="str">
        <f t="shared" si="45"/>
        <v xml:space="preserve">   </v>
      </c>
      <c r="T124" s="287"/>
      <c r="U124" s="287"/>
      <c r="V124" s="283"/>
      <c r="W124" s="416"/>
      <c r="X124" s="416"/>
      <c r="Y124" s="283"/>
      <c r="Z124" s="28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417"/>
      <c r="AZ124" s="418" t="str">
        <f t="shared" si="46"/>
        <v/>
      </c>
      <c r="BA124" s="308" t="str">
        <f t="shared" si="42"/>
        <v/>
      </c>
      <c r="BB124" s="308" t="str">
        <f t="shared" si="47"/>
        <v xml:space="preserve"> </v>
      </c>
      <c r="BC124" s="309">
        <f t="shared" si="48"/>
        <v>0</v>
      </c>
      <c r="BD124" s="419">
        <f t="shared" si="43"/>
        <v>0</v>
      </c>
      <c r="BE124" s="420">
        <f t="shared" si="49"/>
        <v>0</v>
      </c>
      <c r="BF124" s="280"/>
      <c r="BG124" s="280"/>
      <c r="BH124" s="282"/>
      <c r="BI124" s="282"/>
      <c r="BJ124" s="282"/>
    </row>
    <row r="125" spans="1:62" ht="15.75" customHeight="1" x14ac:dyDescent="0.15">
      <c r="A125" s="689"/>
      <c r="B125" s="689"/>
      <c r="C125" s="446" t="s">
        <v>156</v>
      </c>
      <c r="D125" s="317">
        <f t="shared" si="44"/>
        <v>0</v>
      </c>
      <c r="E125" s="447"/>
      <c r="F125" s="448"/>
      <c r="G125" s="448"/>
      <c r="H125" s="448"/>
      <c r="I125" s="448"/>
      <c r="J125" s="319"/>
      <c r="K125" s="449"/>
      <c r="L125" s="450"/>
      <c r="M125" s="451"/>
      <c r="N125" s="452"/>
      <c r="O125" s="452"/>
      <c r="P125" s="452"/>
      <c r="Q125" s="452"/>
      <c r="R125" s="452"/>
      <c r="S125" s="287" t="str">
        <f t="shared" si="45"/>
        <v xml:space="preserve">   </v>
      </c>
      <c r="T125" s="287"/>
      <c r="U125" s="287"/>
      <c r="V125" s="283"/>
      <c r="W125" s="416"/>
      <c r="X125" s="416"/>
      <c r="Y125" s="283"/>
      <c r="Z125" s="28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417"/>
      <c r="AZ125" s="418" t="str">
        <f t="shared" si="46"/>
        <v/>
      </c>
      <c r="BA125" s="308" t="str">
        <f t="shared" si="42"/>
        <v/>
      </c>
      <c r="BB125" s="308" t="str">
        <f t="shared" si="47"/>
        <v xml:space="preserve"> </v>
      </c>
      <c r="BC125" s="309">
        <f t="shared" si="48"/>
        <v>0</v>
      </c>
      <c r="BD125" s="419">
        <f t="shared" si="43"/>
        <v>0</v>
      </c>
      <c r="BE125" s="420">
        <f t="shared" si="49"/>
        <v>0</v>
      </c>
      <c r="BF125" s="280"/>
      <c r="BG125" s="280"/>
      <c r="BH125" s="282"/>
      <c r="BI125" s="282"/>
      <c r="BJ125" s="282"/>
    </row>
    <row r="126" spans="1:62" ht="15.75" customHeight="1" x14ac:dyDescent="0.15">
      <c r="A126" s="700" t="s">
        <v>157</v>
      </c>
      <c r="B126" s="742" t="s">
        <v>145</v>
      </c>
      <c r="C126" s="743"/>
      <c r="D126" s="359">
        <f t="shared" si="44"/>
        <v>0</v>
      </c>
      <c r="E126" s="435"/>
      <c r="F126" s="435"/>
      <c r="G126" s="435"/>
      <c r="H126" s="435"/>
      <c r="I126" s="435"/>
      <c r="J126" s="442"/>
      <c r="K126" s="301"/>
      <c r="L126" s="453"/>
      <c r="M126" s="303"/>
      <c r="N126" s="304"/>
      <c r="O126" s="304"/>
      <c r="P126" s="454"/>
      <c r="Q126" s="454"/>
      <c r="R126" s="304"/>
      <c r="S126" s="287" t="str">
        <f t="shared" si="45"/>
        <v xml:space="preserve">   </v>
      </c>
      <c r="T126" s="287"/>
      <c r="U126" s="287"/>
      <c r="V126" s="283"/>
      <c r="W126" s="416"/>
      <c r="X126" s="416"/>
      <c r="Y126" s="283"/>
      <c r="Z126" s="283"/>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417"/>
      <c r="AZ126" s="418" t="str">
        <f t="shared" si="46"/>
        <v/>
      </c>
      <c r="BA126" s="308" t="str">
        <f t="shared" si="42"/>
        <v/>
      </c>
      <c r="BB126" s="308" t="str">
        <f t="shared" si="47"/>
        <v xml:space="preserve"> </v>
      </c>
      <c r="BC126" s="309">
        <f t="shared" si="48"/>
        <v>0</v>
      </c>
      <c r="BD126" s="419">
        <f t="shared" si="43"/>
        <v>0</v>
      </c>
      <c r="BE126" s="420">
        <f t="shared" si="49"/>
        <v>0</v>
      </c>
      <c r="BF126" s="280"/>
      <c r="BG126" s="280"/>
      <c r="BH126" s="282"/>
      <c r="BI126" s="282"/>
      <c r="BJ126" s="282"/>
    </row>
    <row r="127" spans="1:62" ht="16.5" customHeight="1" x14ac:dyDescent="0.15">
      <c r="A127" s="741"/>
      <c r="B127" s="688" t="s">
        <v>152</v>
      </c>
      <c r="C127" s="439" t="s">
        <v>153</v>
      </c>
      <c r="D127" s="455">
        <f t="shared" si="44"/>
        <v>0</v>
      </c>
      <c r="E127" s="424"/>
      <c r="F127" s="424"/>
      <c r="G127" s="424"/>
      <c r="H127" s="424"/>
      <c r="I127" s="424"/>
      <c r="J127" s="333"/>
      <c r="K127" s="348"/>
      <c r="L127" s="412"/>
      <c r="M127" s="347"/>
      <c r="N127" s="406"/>
      <c r="O127" s="406"/>
      <c r="P127" s="456"/>
      <c r="Q127" s="456"/>
      <c r="R127" s="406"/>
      <c r="S127" s="287" t="str">
        <f t="shared" si="45"/>
        <v xml:space="preserve">   </v>
      </c>
      <c r="T127" s="287"/>
      <c r="U127" s="287"/>
      <c r="V127" s="283"/>
      <c r="W127" s="416"/>
      <c r="X127" s="416"/>
      <c r="Y127" s="283"/>
      <c r="Z127" s="28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417"/>
      <c r="AZ127" s="418" t="str">
        <f t="shared" si="46"/>
        <v/>
      </c>
      <c r="BA127" s="308" t="str">
        <f t="shared" si="42"/>
        <v/>
      </c>
      <c r="BB127" s="308" t="str">
        <f t="shared" si="47"/>
        <v xml:space="preserve"> </v>
      </c>
      <c r="BC127" s="309">
        <f t="shared" si="48"/>
        <v>0</v>
      </c>
      <c r="BD127" s="419">
        <f t="shared" si="43"/>
        <v>0</v>
      </c>
      <c r="BE127" s="420">
        <f t="shared" si="49"/>
        <v>0</v>
      </c>
      <c r="BF127" s="280"/>
      <c r="BG127" s="280"/>
      <c r="BH127" s="282"/>
      <c r="BI127" s="282"/>
      <c r="BJ127" s="282"/>
    </row>
    <row r="128" spans="1:62" ht="15" customHeight="1" x14ac:dyDescent="0.15">
      <c r="A128" s="741"/>
      <c r="B128" s="689"/>
      <c r="C128" s="446" t="s">
        <v>154</v>
      </c>
      <c r="D128" s="335">
        <f t="shared" si="44"/>
        <v>0</v>
      </c>
      <c r="E128" s="424"/>
      <c r="F128" s="424"/>
      <c r="G128" s="424"/>
      <c r="H128" s="424"/>
      <c r="I128" s="424"/>
      <c r="J128" s="333"/>
      <c r="K128" s="348"/>
      <c r="L128" s="412"/>
      <c r="M128" s="347"/>
      <c r="N128" s="406"/>
      <c r="O128" s="406"/>
      <c r="P128" s="456"/>
      <c r="Q128" s="456"/>
      <c r="R128" s="406"/>
      <c r="S128" s="287" t="str">
        <f t="shared" si="45"/>
        <v xml:space="preserve">   </v>
      </c>
      <c r="T128" s="287"/>
      <c r="U128" s="287"/>
      <c r="V128" s="283"/>
      <c r="W128" s="416"/>
      <c r="X128" s="416"/>
      <c r="Y128" s="283"/>
      <c r="Z128" s="28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417"/>
      <c r="AZ128" s="418" t="str">
        <f t="shared" si="46"/>
        <v/>
      </c>
      <c r="BA128" s="308" t="str">
        <f t="shared" si="42"/>
        <v/>
      </c>
      <c r="BB128" s="308" t="str">
        <f t="shared" si="47"/>
        <v xml:space="preserve"> </v>
      </c>
      <c r="BC128" s="309">
        <f t="shared" si="48"/>
        <v>0</v>
      </c>
      <c r="BD128" s="419">
        <f t="shared" si="43"/>
        <v>0</v>
      </c>
      <c r="BE128" s="420">
        <f t="shared" si="49"/>
        <v>0</v>
      </c>
      <c r="BF128" s="280"/>
      <c r="BG128" s="280"/>
      <c r="BH128" s="282"/>
      <c r="BI128" s="282"/>
      <c r="BJ128" s="282"/>
    </row>
    <row r="129" spans="1:62" ht="15" customHeight="1" x14ac:dyDescent="0.15">
      <c r="A129" s="741"/>
      <c r="B129" s="688" t="s">
        <v>155</v>
      </c>
      <c r="C129" s="433" t="s">
        <v>153</v>
      </c>
      <c r="D129" s="299">
        <f t="shared" si="44"/>
        <v>0</v>
      </c>
      <c r="E129" s="424"/>
      <c r="F129" s="424"/>
      <c r="G129" s="424"/>
      <c r="H129" s="424"/>
      <c r="I129" s="424"/>
      <c r="J129" s="333"/>
      <c r="K129" s="348"/>
      <c r="L129" s="412"/>
      <c r="M129" s="347"/>
      <c r="N129" s="406"/>
      <c r="O129" s="406"/>
      <c r="P129" s="456"/>
      <c r="Q129" s="456"/>
      <c r="R129" s="406"/>
      <c r="S129" s="287" t="str">
        <f t="shared" si="45"/>
        <v xml:space="preserve">   </v>
      </c>
      <c r="T129" s="287"/>
      <c r="U129" s="287"/>
      <c r="V129" s="283"/>
      <c r="W129" s="416"/>
      <c r="X129" s="416"/>
      <c r="Y129" s="283"/>
      <c r="Z129" s="283"/>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417"/>
      <c r="AZ129" s="418" t="str">
        <f t="shared" si="46"/>
        <v/>
      </c>
      <c r="BA129" s="308" t="str">
        <f t="shared" si="42"/>
        <v/>
      </c>
      <c r="BB129" s="308" t="str">
        <f t="shared" si="47"/>
        <v xml:space="preserve"> </v>
      </c>
      <c r="BC129" s="309">
        <f t="shared" si="48"/>
        <v>0</v>
      </c>
      <c r="BD129" s="419">
        <f t="shared" si="43"/>
        <v>0</v>
      </c>
      <c r="BE129" s="420">
        <f t="shared" si="49"/>
        <v>0</v>
      </c>
      <c r="BF129" s="280"/>
      <c r="BG129" s="280"/>
      <c r="BH129" s="282"/>
      <c r="BI129" s="282"/>
      <c r="BJ129" s="282"/>
    </row>
    <row r="130" spans="1:62" ht="17.25" customHeight="1" x14ac:dyDescent="0.15">
      <c r="A130" s="708"/>
      <c r="B130" s="689"/>
      <c r="C130" s="446" t="s">
        <v>156</v>
      </c>
      <c r="D130" s="317">
        <f t="shared" si="44"/>
        <v>0</v>
      </c>
      <c r="E130" s="447"/>
      <c r="F130" s="448"/>
      <c r="G130" s="448"/>
      <c r="H130" s="448"/>
      <c r="I130" s="448"/>
      <c r="J130" s="448"/>
      <c r="K130" s="449"/>
      <c r="L130" s="450"/>
      <c r="M130" s="451"/>
      <c r="N130" s="452"/>
      <c r="O130" s="452"/>
      <c r="P130" s="457"/>
      <c r="Q130" s="457"/>
      <c r="R130" s="452"/>
      <c r="S130" s="287" t="str">
        <f t="shared" si="45"/>
        <v xml:space="preserve">   </v>
      </c>
      <c r="T130" s="287"/>
      <c r="U130" s="287"/>
      <c r="V130" s="283"/>
      <c r="W130" s="416"/>
      <c r="X130" s="416"/>
      <c r="Y130" s="283"/>
      <c r="Z130" s="283"/>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417"/>
      <c r="AZ130" s="418" t="str">
        <f t="shared" si="46"/>
        <v/>
      </c>
      <c r="BA130" s="308" t="str">
        <f t="shared" si="42"/>
        <v/>
      </c>
      <c r="BB130" s="308" t="str">
        <f t="shared" si="47"/>
        <v xml:space="preserve"> </v>
      </c>
      <c r="BC130" s="309">
        <f t="shared" si="48"/>
        <v>0</v>
      </c>
      <c r="BD130" s="419">
        <f t="shared" si="43"/>
        <v>0</v>
      </c>
      <c r="BE130" s="420">
        <f t="shared" si="49"/>
        <v>0</v>
      </c>
      <c r="BF130" s="280"/>
      <c r="BG130" s="280"/>
      <c r="BH130" s="282"/>
      <c r="BI130" s="282"/>
      <c r="BJ130" s="282"/>
    </row>
    <row r="131" spans="1:62" ht="22.5" customHeight="1" x14ac:dyDescent="0.15">
      <c r="A131" s="744" t="s">
        <v>158</v>
      </c>
      <c r="B131" s="747" t="s">
        <v>159</v>
      </c>
      <c r="C131" s="458" t="s">
        <v>160</v>
      </c>
      <c r="D131" s="455">
        <f t="shared" si="44"/>
        <v>0</v>
      </c>
      <c r="E131" s="435"/>
      <c r="F131" s="435"/>
      <c r="G131" s="435"/>
      <c r="H131" s="435"/>
      <c r="I131" s="435"/>
      <c r="J131" s="348"/>
      <c r="K131" s="348"/>
      <c r="L131" s="459"/>
      <c r="M131" s="347"/>
      <c r="N131" s="406"/>
      <c r="O131" s="406"/>
      <c r="P131" s="406"/>
      <c r="Q131" s="406"/>
      <c r="R131" s="406"/>
      <c r="S131" s="287" t="str">
        <f t="shared" si="45"/>
        <v xml:space="preserve">   </v>
      </c>
      <c r="T131" s="287"/>
      <c r="U131" s="287"/>
      <c r="V131" s="283"/>
      <c r="W131" s="416"/>
      <c r="X131" s="416"/>
      <c r="Y131" s="283"/>
      <c r="Z131" s="283"/>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417"/>
      <c r="AZ131" s="418" t="str">
        <f t="shared" si="46"/>
        <v/>
      </c>
      <c r="BA131" s="308" t="str">
        <f t="shared" si="42"/>
        <v/>
      </c>
      <c r="BB131" s="308" t="str">
        <f t="shared" si="47"/>
        <v xml:space="preserve"> </v>
      </c>
      <c r="BC131" s="309">
        <f t="shared" si="48"/>
        <v>0</v>
      </c>
      <c r="BD131" s="419">
        <f t="shared" si="43"/>
        <v>0</v>
      </c>
      <c r="BE131" s="420">
        <f t="shared" si="49"/>
        <v>0</v>
      </c>
      <c r="BF131" s="280"/>
      <c r="BG131" s="280"/>
      <c r="BH131" s="282"/>
      <c r="BI131" s="282"/>
      <c r="BJ131" s="282"/>
    </row>
    <row r="132" spans="1:62" ht="22.5" customHeight="1" x14ac:dyDescent="0.15">
      <c r="A132" s="745"/>
      <c r="B132" s="748"/>
      <c r="C132" s="460" t="s">
        <v>161</v>
      </c>
      <c r="D132" s="455">
        <f t="shared" si="44"/>
        <v>0</v>
      </c>
      <c r="E132" s="424"/>
      <c r="F132" s="424"/>
      <c r="G132" s="424"/>
      <c r="H132" s="424"/>
      <c r="I132" s="424"/>
      <c r="J132" s="427"/>
      <c r="K132" s="427"/>
      <c r="L132" s="461"/>
      <c r="M132" s="428"/>
      <c r="N132" s="429"/>
      <c r="O132" s="429"/>
      <c r="P132" s="429"/>
      <c r="Q132" s="429"/>
      <c r="R132" s="429"/>
      <c r="S132" s="287" t="str">
        <f t="shared" si="45"/>
        <v xml:space="preserve">   </v>
      </c>
      <c r="T132" s="287"/>
      <c r="U132" s="287"/>
      <c r="V132" s="283"/>
      <c r="W132" s="416"/>
      <c r="X132" s="416"/>
      <c r="Y132" s="283"/>
      <c r="Z132" s="28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417"/>
      <c r="AZ132" s="418" t="str">
        <f t="shared" si="46"/>
        <v/>
      </c>
      <c r="BA132" s="308" t="str">
        <f t="shared" si="42"/>
        <v/>
      </c>
      <c r="BB132" s="308" t="str">
        <f t="shared" si="47"/>
        <v xml:space="preserve"> </v>
      </c>
      <c r="BC132" s="309">
        <f t="shared" si="48"/>
        <v>0</v>
      </c>
      <c r="BD132" s="419">
        <f t="shared" si="43"/>
        <v>0</v>
      </c>
      <c r="BE132" s="420">
        <f t="shared" si="49"/>
        <v>0</v>
      </c>
      <c r="BF132" s="280"/>
      <c r="BG132" s="280"/>
      <c r="BH132" s="282"/>
      <c r="BI132" s="282"/>
      <c r="BJ132" s="282"/>
    </row>
    <row r="133" spans="1:62" ht="39" customHeight="1" x14ac:dyDescent="0.15">
      <c r="A133" s="745"/>
      <c r="B133" s="749"/>
      <c r="C133" s="462" t="s">
        <v>162</v>
      </c>
      <c r="D133" s="455">
        <f t="shared" si="44"/>
        <v>0</v>
      </c>
      <c r="E133" s="463"/>
      <c r="F133" s="448"/>
      <c r="G133" s="448"/>
      <c r="H133" s="448"/>
      <c r="I133" s="448"/>
      <c r="J133" s="319"/>
      <c r="K133" s="319"/>
      <c r="L133" s="464"/>
      <c r="M133" s="321"/>
      <c r="N133" s="322"/>
      <c r="O133" s="378"/>
      <c r="P133" s="324"/>
      <c r="Q133" s="378"/>
      <c r="R133" s="378"/>
      <c r="S133" s="287" t="str">
        <f t="shared" si="45"/>
        <v xml:space="preserve">   </v>
      </c>
      <c r="T133" s="287"/>
      <c r="U133" s="287"/>
      <c r="V133" s="283"/>
      <c r="W133" s="416"/>
      <c r="X133" s="416"/>
      <c r="Y133" s="283"/>
      <c r="Z133" s="28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417"/>
      <c r="AZ133" s="418" t="str">
        <f t="shared" si="46"/>
        <v/>
      </c>
      <c r="BA133" s="308" t="str">
        <f t="shared" si="42"/>
        <v/>
      </c>
      <c r="BB133" s="308" t="str">
        <f t="shared" si="47"/>
        <v xml:space="preserve"> </v>
      </c>
      <c r="BC133" s="309">
        <f t="shared" si="48"/>
        <v>0</v>
      </c>
      <c r="BD133" s="419">
        <f t="shared" si="43"/>
        <v>0</v>
      </c>
      <c r="BE133" s="420">
        <f t="shared" si="49"/>
        <v>0</v>
      </c>
      <c r="BF133" s="280"/>
      <c r="BG133" s="280"/>
      <c r="BH133" s="282"/>
      <c r="BI133" s="282"/>
      <c r="BJ133" s="282"/>
    </row>
    <row r="134" spans="1:62" ht="48.75" customHeight="1" x14ac:dyDescent="0.15">
      <c r="A134" s="745"/>
      <c r="B134" s="744" t="s">
        <v>163</v>
      </c>
      <c r="C134" s="465" t="s">
        <v>164</v>
      </c>
      <c r="D134" s="299">
        <f t="shared" si="44"/>
        <v>0</v>
      </c>
      <c r="E134" s="466"/>
      <c r="F134" s="442"/>
      <c r="G134" s="442"/>
      <c r="H134" s="442"/>
      <c r="I134" s="442"/>
      <c r="J134" s="467"/>
      <c r="K134" s="301"/>
      <c r="L134" s="302"/>
      <c r="M134" s="303"/>
      <c r="N134" s="304"/>
      <c r="O134" s="468"/>
      <c r="P134" s="454"/>
      <c r="Q134" s="454"/>
      <c r="R134" s="346"/>
      <c r="S134" s="287" t="str">
        <f t="shared" si="45"/>
        <v xml:space="preserve">   </v>
      </c>
      <c r="T134" s="287"/>
      <c r="U134" s="287"/>
      <c r="V134" s="283"/>
      <c r="W134" s="416"/>
      <c r="X134" s="416"/>
      <c r="Y134" s="283"/>
      <c r="Z134" s="28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417"/>
      <c r="AZ134" s="418" t="str">
        <f t="shared" si="46"/>
        <v/>
      </c>
      <c r="BA134" s="308" t="str">
        <f t="shared" si="42"/>
        <v/>
      </c>
      <c r="BB134" s="308" t="str">
        <f t="shared" si="47"/>
        <v xml:space="preserve"> </v>
      </c>
      <c r="BC134" s="309">
        <f t="shared" si="48"/>
        <v>0</v>
      </c>
      <c r="BD134" s="419">
        <f t="shared" si="43"/>
        <v>0</v>
      </c>
      <c r="BE134" s="420">
        <f t="shared" si="49"/>
        <v>0</v>
      </c>
      <c r="BF134" s="280"/>
      <c r="BG134" s="280"/>
      <c r="BH134" s="282"/>
      <c r="BI134" s="282"/>
      <c r="BJ134" s="282"/>
    </row>
    <row r="135" spans="1:62" ht="43.5" customHeight="1" x14ac:dyDescent="0.15">
      <c r="A135" s="746"/>
      <c r="B135" s="746"/>
      <c r="C135" s="462" t="s">
        <v>165</v>
      </c>
      <c r="D135" s="317">
        <f t="shared" si="44"/>
        <v>0</v>
      </c>
      <c r="E135" s="447"/>
      <c r="F135" s="448"/>
      <c r="G135" s="448"/>
      <c r="H135" s="448"/>
      <c r="I135" s="448"/>
      <c r="J135" s="448"/>
      <c r="K135" s="319"/>
      <c r="L135" s="320"/>
      <c r="M135" s="321"/>
      <c r="N135" s="322"/>
      <c r="O135" s="469"/>
      <c r="P135" s="457"/>
      <c r="Q135" s="457"/>
      <c r="R135" s="378"/>
      <c r="S135" s="287" t="str">
        <f t="shared" si="45"/>
        <v xml:space="preserve">   </v>
      </c>
      <c r="T135" s="287"/>
      <c r="U135" s="287"/>
      <c r="V135" s="283"/>
      <c r="W135" s="416"/>
      <c r="X135" s="416"/>
      <c r="Y135" s="283"/>
      <c r="Z135" s="283"/>
      <c r="AA135" s="293"/>
      <c r="AB135" s="293"/>
      <c r="AC135" s="293"/>
      <c r="AD135" s="293"/>
      <c r="AE135" s="293"/>
      <c r="AF135" s="293"/>
      <c r="AG135" s="293"/>
      <c r="AH135" s="293"/>
      <c r="AI135" s="293"/>
      <c r="AJ135" s="293"/>
      <c r="AK135" s="293"/>
      <c r="AL135" s="293"/>
      <c r="AM135" s="293"/>
      <c r="AN135" s="293"/>
      <c r="AO135" s="293"/>
      <c r="AP135" s="293"/>
      <c r="AQ135" s="293"/>
      <c r="AR135" s="293"/>
      <c r="AS135" s="293"/>
      <c r="AT135" s="293"/>
      <c r="AU135" s="293"/>
      <c r="AV135" s="293"/>
      <c r="AW135" s="293"/>
      <c r="AX135" s="417"/>
      <c r="AZ135" s="418" t="str">
        <f t="shared" si="46"/>
        <v/>
      </c>
      <c r="BA135" s="308" t="str">
        <f t="shared" si="42"/>
        <v/>
      </c>
      <c r="BB135" s="308" t="str">
        <f t="shared" si="47"/>
        <v xml:space="preserve"> </v>
      </c>
      <c r="BC135" s="309">
        <f t="shared" si="48"/>
        <v>0</v>
      </c>
      <c r="BD135" s="419">
        <f t="shared" si="43"/>
        <v>0</v>
      </c>
      <c r="BE135" s="420">
        <f t="shared" si="49"/>
        <v>0</v>
      </c>
      <c r="BF135" s="280"/>
      <c r="BG135" s="280"/>
      <c r="BH135" s="282"/>
      <c r="BI135" s="282"/>
      <c r="BJ135" s="282"/>
    </row>
    <row r="136" spans="1:62" ht="15" customHeight="1" x14ac:dyDescent="0.15">
      <c r="A136" s="325" t="s">
        <v>166</v>
      </c>
      <c r="B136" s="288"/>
      <c r="C136" s="408"/>
      <c r="D136" s="392"/>
      <c r="E136" s="392"/>
      <c r="F136" s="470"/>
      <c r="G136" s="470"/>
      <c r="H136" s="470"/>
      <c r="BA136" s="328"/>
      <c r="BF136" s="293"/>
      <c r="BG136" s="293"/>
      <c r="BH136" s="280"/>
    </row>
    <row r="137" spans="1:62" ht="23.25" customHeight="1" x14ac:dyDescent="0.15">
      <c r="A137" s="715" t="s">
        <v>167</v>
      </c>
      <c r="B137" s="716"/>
      <c r="C137" s="717"/>
      <c r="D137" s="700" t="s">
        <v>4</v>
      </c>
      <c r="E137" s="685" t="s">
        <v>5</v>
      </c>
      <c r="F137" s="686"/>
      <c r="G137" s="686"/>
      <c r="H137" s="687"/>
      <c r="BA137" s="328"/>
      <c r="BF137" s="293"/>
      <c r="BG137" s="293"/>
      <c r="BH137" s="280"/>
    </row>
    <row r="138" spans="1:62" ht="27.75" customHeight="1" x14ac:dyDescent="0.15">
      <c r="A138" s="718"/>
      <c r="B138" s="719"/>
      <c r="C138" s="720"/>
      <c r="D138" s="701"/>
      <c r="E138" s="294" t="s">
        <v>168</v>
      </c>
      <c r="F138" s="295" t="s">
        <v>169</v>
      </c>
      <c r="G138" s="295" t="s">
        <v>60</v>
      </c>
      <c r="H138" s="296" t="s">
        <v>170</v>
      </c>
      <c r="BA138" s="328"/>
      <c r="BF138" s="287"/>
      <c r="BG138" s="293"/>
      <c r="BH138" s="280"/>
    </row>
    <row r="139" spans="1:62" ht="13.5" customHeight="1" x14ac:dyDescent="0.15">
      <c r="A139" s="729" t="s">
        <v>171</v>
      </c>
      <c r="B139" s="730"/>
      <c r="C139" s="731"/>
      <c r="D139" s="299">
        <f>+SUM(E139:H139)</f>
        <v>0</v>
      </c>
      <c r="E139" s="303"/>
      <c r="F139" s="301"/>
      <c r="G139" s="301"/>
      <c r="H139" s="304"/>
      <c r="BA139" s="308" t="str">
        <f>IF($D139&lt;&gt;SUM($E139:$H139)," NO ALTERE LAS FÓRMULAS, la suma de las edades no está alculando el total de la sección. ","")</f>
        <v/>
      </c>
      <c r="BB139" s="287"/>
      <c r="BC139" s="287"/>
      <c r="BD139" s="287"/>
      <c r="BE139" s="309">
        <f>IF($D139&lt;&gt;SUM($E139:$H139),1,0)</f>
        <v>0</v>
      </c>
      <c r="BF139" s="293"/>
      <c r="BG139" s="293"/>
      <c r="BH139" s="280"/>
    </row>
    <row r="140" spans="1:62" ht="15" customHeight="1" x14ac:dyDescent="0.15">
      <c r="A140" s="732" t="s">
        <v>172</v>
      </c>
      <c r="B140" s="733"/>
      <c r="C140" s="734"/>
      <c r="D140" s="317">
        <f>+SUM(E140:H140)</f>
        <v>0</v>
      </c>
      <c r="E140" s="321"/>
      <c r="F140" s="319"/>
      <c r="G140" s="319"/>
      <c r="H140" s="322"/>
      <c r="BA140" s="308" t="str">
        <f>IF($D140&lt;&gt;SUM($E140:$H140)," NO ALTERE LAS FÓRMULAS, la suma de las edades no está alculando el total de la sección. ","")</f>
        <v/>
      </c>
      <c r="BB140" s="287"/>
      <c r="BC140" s="287"/>
      <c r="BD140" s="287"/>
      <c r="BE140" s="309">
        <f>IF($D140&lt;&gt;SUM($E140:$H140),1,0)</f>
        <v>0</v>
      </c>
      <c r="BF140" s="293"/>
      <c r="BG140" s="293"/>
      <c r="BH140" s="280"/>
    </row>
    <row r="141" spans="1:62" ht="23.25" customHeight="1" x14ac:dyDescent="0.15">
      <c r="A141" s="360" t="s">
        <v>173</v>
      </c>
      <c r="B141" s="408"/>
      <c r="C141" s="408"/>
      <c r="D141" s="409"/>
      <c r="E141" s="409"/>
      <c r="F141" s="409"/>
      <c r="G141" s="409"/>
      <c r="H141" s="409"/>
      <c r="BA141" s="328"/>
      <c r="BG141" s="293"/>
      <c r="BH141" s="280"/>
    </row>
    <row r="142" spans="1:62" ht="36" customHeight="1" x14ac:dyDescent="0.15">
      <c r="A142" s="735" t="s">
        <v>174</v>
      </c>
      <c r="B142" s="736"/>
      <c r="C142" s="737"/>
      <c r="D142" s="700" t="s">
        <v>78</v>
      </c>
      <c r="E142" s="685" t="s">
        <v>5</v>
      </c>
      <c r="F142" s="686"/>
      <c r="G142" s="686"/>
      <c r="H142" s="686"/>
      <c r="I142" s="686"/>
      <c r="J142" s="686"/>
      <c r="K142" s="686"/>
      <c r="L142" s="686"/>
      <c r="M142" s="687"/>
      <c r="N142" s="686" t="s">
        <v>56</v>
      </c>
      <c r="O142" s="687"/>
      <c r="P142" s="688" t="s">
        <v>7</v>
      </c>
      <c r="BA142" s="328"/>
      <c r="BG142" s="293"/>
      <c r="BH142" s="280"/>
    </row>
    <row r="143" spans="1:62" ht="36.75" customHeight="1" x14ac:dyDescent="0.15">
      <c r="A143" s="738"/>
      <c r="B143" s="739"/>
      <c r="C143" s="740"/>
      <c r="D143" s="741"/>
      <c r="E143" s="471" t="s">
        <v>168</v>
      </c>
      <c r="F143" s="472" t="s">
        <v>14</v>
      </c>
      <c r="G143" s="472" t="s">
        <v>175</v>
      </c>
      <c r="H143" s="472" t="s">
        <v>59</v>
      </c>
      <c r="I143" s="472" t="s">
        <v>176</v>
      </c>
      <c r="J143" s="472" t="s">
        <v>60</v>
      </c>
      <c r="K143" s="472" t="s">
        <v>18</v>
      </c>
      <c r="L143" s="472" t="s">
        <v>19</v>
      </c>
      <c r="M143" s="473" t="s">
        <v>20</v>
      </c>
      <c r="N143" s="474" t="s">
        <v>21</v>
      </c>
      <c r="O143" s="475" t="s">
        <v>22</v>
      </c>
      <c r="P143" s="726"/>
      <c r="BA143" s="328"/>
      <c r="BG143" s="293"/>
      <c r="BH143" s="280"/>
    </row>
    <row r="144" spans="1:62" ht="15" customHeight="1" x14ac:dyDescent="0.15">
      <c r="A144" s="727" t="s">
        <v>177</v>
      </c>
      <c r="B144" s="725" t="s">
        <v>178</v>
      </c>
      <c r="C144" s="725"/>
      <c r="D144" s="345">
        <f>+SUM(E144:M144)</f>
        <v>42</v>
      </c>
      <c r="E144" s="303">
        <v>7</v>
      </c>
      <c r="F144" s="301"/>
      <c r="G144" s="301">
        <v>1</v>
      </c>
      <c r="H144" s="301"/>
      <c r="I144" s="301">
        <v>5</v>
      </c>
      <c r="J144" s="301">
        <v>3</v>
      </c>
      <c r="K144" s="301">
        <v>20</v>
      </c>
      <c r="L144" s="301">
        <v>6</v>
      </c>
      <c r="M144" s="304"/>
      <c r="N144" s="306">
        <v>13</v>
      </c>
      <c r="O144" s="306">
        <v>29</v>
      </c>
      <c r="P144" s="346"/>
      <c r="Q144" s="287" t="str">
        <f>+BA144&amp;" "&amp;BB144</f>
        <v xml:space="preserve"> </v>
      </c>
      <c r="BA144" s="308" t="str">
        <f t="shared" ref="BA144:BA197" si="51">IF($D144&lt;&gt;($N144+$O144)," El número actividades de pacientes según sexo NO puede ser diferente al Total.","")</f>
        <v/>
      </c>
      <c r="BB144" s="308" t="str">
        <f>IF($K144&lt;$P144," El número altas de pacientes 60 años NO puede ser mayor que el de 20-64 años.","")</f>
        <v/>
      </c>
      <c r="BE144" s="309">
        <f t="shared" ref="BE144:BE201" si="52">IF($D144&lt;&gt;($N144+$O144),1,0)</f>
        <v>0</v>
      </c>
      <c r="BF144" s="309">
        <f t="shared" ref="BF144:BF201" si="53">IF($K144&lt;$P144,1,0)</f>
        <v>0</v>
      </c>
      <c r="BG144" s="293"/>
      <c r="BH144" s="280"/>
    </row>
    <row r="145" spans="1:60" ht="15" customHeight="1" x14ac:dyDescent="0.15">
      <c r="A145" s="728"/>
      <c r="B145" s="713" t="s">
        <v>179</v>
      </c>
      <c r="C145" s="713"/>
      <c r="D145" s="476">
        <f>+SUM(E145:M145)</f>
        <v>213</v>
      </c>
      <c r="E145" s="311">
        <v>7</v>
      </c>
      <c r="F145" s="310">
        <v>3</v>
      </c>
      <c r="G145" s="310">
        <v>4</v>
      </c>
      <c r="H145" s="310">
        <v>6</v>
      </c>
      <c r="I145" s="310">
        <v>39</v>
      </c>
      <c r="J145" s="310">
        <v>51</v>
      </c>
      <c r="K145" s="310">
        <v>84</v>
      </c>
      <c r="L145" s="310">
        <v>6</v>
      </c>
      <c r="M145" s="312">
        <v>13</v>
      </c>
      <c r="N145" s="477">
        <v>72</v>
      </c>
      <c r="O145" s="477">
        <v>141</v>
      </c>
      <c r="P145" s="478"/>
      <c r="Q145" s="287" t="str">
        <f t="shared" ref="Q145:Q197" si="54">+BA145&amp;" "&amp;BB145</f>
        <v xml:space="preserve"> </v>
      </c>
      <c r="BA145" s="308" t="str">
        <f t="shared" si="51"/>
        <v/>
      </c>
      <c r="BB145" s="308" t="str">
        <f>IF($K145&lt;$P145," El número altas de pacientes 60 años NO puede ser mayor que el de 20-64 años.","")</f>
        <v/>
      </c>
      <c r="BE145" s="309">
        <f t="shared" si="52"/>
        <v>0</v>
      </c>
      <c r="BF145" s="309">
        <f t="shared" si="53"/>
        <v>0</v>
      </c>
      <c r="BG145" s="293"/>
      <c r="BH145" s="280"/>
    </row>
    <row r="146" spans="1:60" ht="14.25" customHeight="1" x14ac:dyDescent="0.15">
      <c r="A146" s="688" t="s">
        <v>180</v>
      </c>
      <c r="B146" s="725" t="s">
        <v>181</v>
      </c>
      <c r="C146" s="725"/>
      <c r="D146" s="345">
        <f>+SUM(E146:M146)</f>
        <v>0</v>
      </c>
      <c r="E146" s="303"/>
      <c r="F146" s="301"/>
      <c r="G146" s="301"/>
      <c r="H146" s="301"/>
      <c r="I146" s="301"/>
      <c r="J146" s="301"/>
      <c r="K146" s="301"/>
      <c r="L146" s="301"/>
      <c r="M146" s="304"/>
      <c r="N146" s="306"/>
      <c r="O146" s="306"/>
      <c r="P146" s="346"/>
      <c r="Q146" s="287" t="str">
        <f t="shared" si="54"/>
        <v xml:space="preserve"> </v>
      </c>
      <c r="BA146" s="308" t="str">
        <f t="shared" si="51"/>
        <v/>
      </c>
      <c r="BB146" s="308" t="str">
        <f t="shared" ref="BB146:BB201" si="55">IF($K146&lt;$P146," El número altas de pacientes 60 años NO puede ser mayor que el de 20-64 años.","")</f>
        <v/>
      </c>
      <c r="BC146" s="287"/>
      <c r="BD146" s="287"/>
      <c r="BE146" s="309">
        <f t="shared" si="52"/>
        <v>0</v>
      </c>
      <c r="BF146" s="309">
        <f t="shared" si="53"/>
        <v>0</v>
      </c>
      <c r="BG146" s="293"/>
      <c r="BH146" s="280"/>
    </row>
    <row r="147" spans="1:60" ht="13.5" customHeight="1" x14ac:dyDescent="0.15">
      <c r="A147" s="693"/>
      <c r="B147" s="713" t="s">
        <v>182</v>
      </c>
      <c r="C147" s="713"/>
      <c r="D147" s="273">
        <f t="shared" ref="D147:D201" si="56">+SUM(E147:M147)</f>
        <v>0</v>
      </c>
      <c r="E147" s="274"/>
      <c r="F147" s="275"/>
      <c r="G147" s="275"/>
      <c r="H147" s="275"/>
      <c r="I147" s="275"/>
      <c r="J147" s="275"/>
      <c r="K147" s="275"/>
      <c r="L147" s="275"/>
      <c r="M147" s="276"/>
      <c r="N147" s="277"/>
      <c r="O147" s="277"/>
      <c r="P147" s="278"/>
      <c r="Q147" s="287" t="str">
        <f t="shared" si="54"/>
        <v xml:space="preserve"> </v>
      </c>
      <c r="BA147" s="308" t="str">
        <f t="shared" si="51"/>
        <v/>
      </c>
      <c r="BB147" s="308" t="str">
        <f t="shared" si="55"/>
        <v/>
      </c>
      <c r="BC147" s="293"/>
      <c r="BD147" s="293"/>
      <c r="BE147" s="309">
        <f t="shared" si="52"/>
        <v>0</v>
      </c>
      <c r="BF147" s="309">
        <f t="shared" si="53"/>
        <v>0</v>
      </c>
      <c r="BG147" s="293"/>
      <c r="BH147" s="280"/>
    </row>
    <row r="148" spans="1:60" ht="11.25" customHeight="1" x14ac:dyDescent="0.15">
      <c r="A148" s="693"/>
      <c r="B148" s="713" t="s">
        <v>183</v>
      </c>
      <c r="C148" s="713"/>
      <c r="D148" s="273">
        <f t="shared" si="56"/>
        <v>0</v>
      </c>
      <c r="E148" s="274"/>
      <c r="F148" s="275"/>
      <c r="G148" s="275"/>
      <c r="H148" s="275"/>
      <c r="I148" s="275"/>
      <c r="J148" s="275"/>
      <c r="K148" s="275"/>
      <c r="L148" s="275"/>
      <c r="M148" s="276"/>
      <c r="N148" s="277"/>
      <c r="O148" s="277"/>
      <c r="P148" s="278"/>
      <c r="Q148" s="287" t="str">
        <f t="shared" si="54"/>
        <v xml:space="preserve"> </v>
      </c>
      <c r="BA148" s="308" t="str">
        <f t="shared" si="51"/>
        <v/>
      </c>
      <c r="BB148" s="308" t="str">
        <f t="shared" si="55"/>
        <v/>
      </c>
      <c r="BC148" s="293"/>
      <c r="BD148" s="293"/>
      <c r="BE148" s="309">
        <f t="shared" si="52"/>
        <v>0</v>
      </c>
      <c r="BF148" s="309">
        <f t="shared" si="53"/>
        <v>0</v>
      </c>
      <c r="BG148" s="293"/>
      <c r="BH148" s="280"/>
    </row>
    <row r="149" spans="1:60" x14ac:dyDescent="0.15">
      <c r="A149" s="689"/>
      <c r="B149" s="714" t="s">
        <v>184</v>
      </c>
      <c r="C149" s="714"/>
      <c r="D149" s="423">
        <f t="shared" si="56"/>
        <v>0</v>
      </c>
      <c r="E149" s="321"/>
      <c r="F149" s="319"/>
      <c r="G149" s="319"/>
      <c r="H149" s="319"/>
      <c r="I149" s="319"/>
      <c r="J149" s="319"/>
      <c r="K149" s="319"/>
      <c r="L149" s="319"/>
      <c r="M149" s="322"/>
      <c r="N149" s="324"/>
      <c r="O149" s="324"/>
      <c r="P149" s="378"/>
      <c r="Q149" s="287" t="str">
        <f t="shared" si="54"/>
        <v xml:space="preserve"> </v>
      </c>
      <c r="BA149" s="308" t="str">
        <f t="shared" si="51"/>
        <v/>
      </c>
      <c r="BB149" s="308" t="str">
        <f t="shared" si="55"/>
        <v/>
      </c>
      <c r="BC149" s="293"/>
      <c r="BD149" s="293"/>
      <c r="BE149" s="309">
        <f t="shared" si="52"/>
        <v>0</v>
      </c>
      <c r="BF149" s="309">
        <f t="shared" si="53"/>
        <v>0</v>
      </c>
      <c r="BG149" s="293"/>
      <c r="BH149" s="280"/>
    </row>
    <row r="150" spans="1:60" ht="11.25" customHeight="1" x14ac:dyDescent="0.15">
      <c r="A150" s="688" t="s">
        <v>185</v>
      </c>
      <c r="B150" s="725" t="s">
        <v>181</v>
      </c>
      <c r="C150" s="725"/>
      <c r="D150" s="345">
        <f t="shared" si="56"/>
        <v>23</v>
      </c>
      <c r="E150" s="303">
        <v>1</v>
      </c>
      <c r="F150" s="301"/>
      <c r="G150" s="301"/>
      <c r="H150" s="301"/>
      <c r="I150" s="301">
        <v>4</v>
      </c>
      <c r="J150" s="301">
        <v>2</v>
      </c>
      <c r="K150" s="301">
        <v>15</v>
      </c>
      <c r="L150" s="301">
        <v>1</v>
      </c>
      <c r="M150" s="304"/>
      <c r="N150" s="306">
        <v>12</v>
      </c>
      <c r="O150" s="306">
        <v>11</v>
      </c>
      <c r="P150" s="346"/>
      <c r="Q150" s="287" t="str">
        <f t="shared" si="54"/>
        <v xml:space="preserve"> </v>
      </c>
      <c r="BA150" s="308" t="str">
        <f t="shared" si="51"/>
        <v/>
      </c>
      <c r="BB150" s="308" t="str">
        <f t="shared" si="55"/>
        <v/>
      </c>
      <c r="BC150" s="293"/>
      <c r="BD150" s="293"/>
      <c r="BE150" s="309">
        <f t="shared" si="52"/>
        <v>0</v>
      </c>
      <c r="BF150" s="309">
        <f t="shared" si="53"/>
        <v>0</v>
      </c>
      <c r="BG150" s="293"/>
      <c r="BH150" s="280"/>
    </row>
    <row r="151" spans="1:60" ht="11.25" customHeight="1" x14ac:dyDescent="0.15">
      <c r="A151" s="693"/>
      <c r="B151" s="713" t="s">
        <v>182</v>
      </c>
      <c r="C151" s="713"/>
      <c r="D151" s="273">
        <f t="shared" si="56"/>
        <v>103</v>
      </c>
      <c r="E151" s="274">
        <v>1</v>
      </c>
      <c r="F151" s="275">
        <v>1</v>
      </c>
      <c r="G151" s="275">
        <v>1</v>
      </c>
      <c r="H151" s="275"/>
      <c r="I151" s="275">
        <v>5</v>
      </c>
      <c r="J151" s="275">
        <v>15</v>
      </c>
      <c r="K151" s="275">
        <v>78</v>
      </c>
      <c r="L151" s="275">
        <v>2</v>
      </c>
      <c r="M151" s="276"/>
      <c r="N151" s="277">
        <v>45</v>
      </c>
      <c r="O151" s="277">
        <v>58</v>
      </c>
      <c r="P151" s="278">
        <v>1</v>
      </c>
      <c r="Q151" s="287" t="str">
        <f t="shared" si="54"/>
        <v xml:space="preserve"> </v>
      </c>
      <c r="BA151" s="308" t="str">
        <f t="shared" si="51"/>
        <v/>
      </c>
      <c r="BB151" s="308" t="str">
        <f t="shared" si="55"/>
        <v/>
      </c>
      <c r="BC151" s="293"/>
      <c r="BD151" s="293"/>
      <c r="BE151" s="309">
        <f t="shared" si="52"/>
        <v>0</v>
      </c>
      <c r="BF151" s="309">
        <f t="shared" si="53"/>
        <v>0</v>
      </c>
      <c r="BG151" s="293"/>
      <c r="BH151" s="280"/>
    </row>
    <row r="152" spans="1:60" ht="11.25" customHeight="1" x14ac:dyDescent="0.15">
      <c r="A152" s="693"/>
      <c r="B152" s="713" t="s">
        <v>183</v>
      </c>
      <c r="C152" s="713"/>
      <c r="D152" s="273">
        <f t="shared" si="56"/>
        <v>23</v>
      </c>
      <c r="E152" s="274">
        <v>1</v>
      </c>
      <c r="F152" s="275"/>
      <c r="G152" s="275"/>
      <c r="H152" s="275"/>
      <c r="I152" s="275">
        <v>4</v>
      </c>
      <c r="J152" s="275">
        <v>2</v>
      </c>
      <c r="K152" s="275">
        <v>15</v>
      </c>
      <c r="L152" s="275">
        <v>1</v>
      </c>
      <c r="M152" s="276"/>
      <c r="N152" s="277">
        <v>12</v>
      </c>
      <c r="O152" s="277">
        <v>11</v>
      </c>
      <c r="P152" s="278"/>
      <c r="Q152" s="287" t="str">
        <f t="shared" si="54"/>
        <v xml:space="preserve"> </v>
      </c>
      <c r="BA152" s="308" t="str">
        <f t="shared" si="51"/>
        <v/>
      </c>
      <c r="BB152" s="308" t="str">
        <f t="shared" si="55"/>
        <v/>
      </c>
      <c r="BC152" s="293"/>
      <c r="BD152" s="293"/>
      <c r="BE152" s="309">
        <f t="shared" si="52"/>
        <v>0</v>
      </c>
      <c r="BF152" s="309">
        <f t="shared" si="53"/>
        <v>0</v>
      </c>
      <c r="BG152" s="293"/>
      <c r="BH152" s="280"/>
    </row>
    <row r="153" spans="1:60" ht="11.25" customHeight="1" x14ac:dyDescent="0.15">
      <c r="A153" s="689"/>
      <c r="B153" s="714" t="s">
        <v>184</v>
      </c>
      <c r="C153" s="714"/>
      <c r="D153" s="423">
        <f t="shared" si="56"/>
        <v>51</v>
      </c>
      <c r="E153" s="321">
        <v>1</v>
      </c>
      <c r="F153" s="319"/>
      <c r="G153" s="319"/>
      <c r="H153" s="319"/>
      <c r="I153" s="319">
        <v>2</v>
      </c>
      <c r="J153" s="319">
        <v>6</v>
      </c>
      <c r="K153" s="319">
        <v>41</v>
      </c>
      <c r="L153" s="319">
        <v>1</v>
      </c>
      <c r="M153" s="322"/>
      <c r="N153" s="324">
        <v>24</v>
      </c>
      <c r="O153" s="324">
        <v>27</v>
      </c>
      <c r="P153" s="378">
        <v>1</v>
      </c>
      <c r="Q153" s="287" t="str">
        <f t="shared" si="54"/>
        <v xml:space="preserve"> </v>
      </c>
      <c r="BA153" s="308" t="str">
        <f t="shared" si="51"/>
        <v/>
      </c>
      <c r="BB153" s="308" t="str">
        <f t="shared" si="55"/>
        <v/>
      </c>
      <c r="BC153" s="293"/>
      <c r="BD153" s="293"/>
      <c r="BE153" s="309">
        <f t="shared" si="52"/>
        <v>0</v>
      </c>
      <c r="BF153" s="309">
        <f t="shared" si="53"/>
        <v>0</v>
      </c>
      <c r="BG153" s="287"/>
      <c r="BH153" s="280"/>
    </row>
    <row r="154" spans="1:60" ht="11.25" customHeight="1" x14ac:dyDescent="0.15">
      <c r="A154" s="688" t="s">
        <v>80</v>
      </c>
      <c r="B154" s="725" t="s">
        <v>181</v>
      </c>
      <c r="C154" s="725"/>
      <c r="D154" s="345">
        <f t="shared" si="56"/>
        <v>18</v>
      </c>
      <c r="E154" s="303"/>
      <c r="F154" s="301"/>
      <c r="G154" s="301"/>
      <c r="H154" s="301"/>
      <c r="I154" s="301">
        <v>1</v>
      </c>
      <c r="J154" s="301">
        <v>1</v>
      </c>
      <c r="K154" s="301">
        <v>8</v>
      </c>
      <c r="L154" s="301"/>
      <c r="M154" s="304">
        <v>8</v>
      </c>
      <c r="N154" s="306">
        <v>1</v>
      </c>
      <c r="O154" s="306">
        <v>17</v>
      </c>
      <c r="P154" s="346"/>
      <c r="Q154" s="287" t="str">
        <f t="shared" si="54"/>
        <v xml:space="preserve"> </v>
      </c>
      <c r="BA154" s="308" t="str">
        <f t="shared" si="51"/>
        <v/>
      </c>
      <c r="BB154" s="308" t="str">
        <f t="shared" si="55"/>
        <v/>
      </c>
      <c r="BC154" s="293"/>
      <c r="BD154" s="293"/>
      <c r="BE154" s="309">
        <f t="shared" si="52"/>
        <v>0</v>
      </c>
      <c r="BF154" s="309">
        <f t="shared" si="53"/>
        <v>0</v>
      </c>
      <c r="BG154" s="293"/>
      <c r="BH154" s="280"/>
    </row>
    <row r="155" spans="1:60" ht="11.25" customHeight="1" x14ac:dyDescent="0.15">
      <c r="A155" s="693"/>
      <c r="B155" s="713" t="s">
        <v>182</v>
      </c>
      <c r="C155" s="713"/>
      <c r="D155" s="273">
        <f t="shared" si="56"/>
        <v>60</v>
      </c>
      <c r="E155" s="274"/>
      <c r="F155" s="275"/>
      <c r="G155" s="275"/>
      <c r="H155" s="275">
        <v>4</v>
      </c>
      <c r="I155" s="275">
        <v>5</v>
      </c>
      <c r="J155" s="275">
        <v>4</v>
      </c>
      <c r="K155" s="275">
        <v>12</v>
      </c>
      <c r="L155" s="275"/>
      <c r="M155" s="276">
        <v>35</v>
      </c>
      <c r="N155" s="277">
        <v>8</v>
      </c>
      <c r="O155" s="277">
        <v>52</v>
      </c>
      <c r="P155" s="278">
        <v>1</v>
      </c>
      <c r="Q155" s="287" t="str">
        <f t="shared" si="54"/>
        <v xml:space="preserve"> </v>
      </c>
      <c r="BA155" s="308" t="str">
        <f t="shared" si="51"/>
        <v/>
      </c>
      <c r="BB155" s="308" t="str">
        <f t="shared" si="55"/>
        <v/>
      </c>
      <c r="BC155" s="293"/>
      <c r="BD155" s="293"/>
      <c r="BE155" s="309">
        <f t="shared" si="52"/>
        <v>0</v>
      </c>
      <c r="BF155" s="309">
        <f t="shared" si="53"/>
        <v>0</v>
      </c>
      <c r="BG155" s="293"/>
      <c r="BH155" s="280"/>
    </row>
    <row r="156" spans="1:60" ht="11.25" customHeight="1" x14ac:dyDescent="0.15">
      <c r="A156" s="693"/>
      <c r="B156" s="713" t="s">
        <v>183</v>
      </c>
      <c r="C156" s="713"/>
      <c r="D156" s="273">
        <f t="shared" si="56"/>
        <v>18</v>
      </c>
      <c r="E156" s="274"/>
      <c r="F156" s="275"/>
      <c r="G156" s="275"/>
      <c r="H156" s="275"/>
      <c r="I156" s="275">
        <v>1</v>
      </c>
      <c r="J156" s="275">
        <v>1</v>
      </c>
      <c r="K156" s="275">
        <v>8</v>
      </c>
      <c r="L156" s="275"/>
      <c r="M156" s="276">
        <v>8</v>
      </c>
      <c r="N156" s="277">
        <v>1</v>
      </c>
      <c r="O156" s="277">
        <v>17</v>
      </c>
      <c r="P156" s="278"/>
      <c r="Q156" s="287" t="str">
        <f t="shared" si="54"/>
        <v xml:space="preserve"> </v>
      </c>
      <c r="BA156" s="308" t="str">
        <f t="shared" si="51"/>
        <v/>
      </c>
      <c r="BB156" s="308" t="str">
        <f t="shared" si="55"/>
        <v/>
      </c>
      <c r="BC156" s="293"/>
      <c r="BD156" s="293"/>
      <c r="BE156" s="309">
        <f t="shared" si="52"/>
        <v>0</v>
      </c>
      <c r="BF156" s="309">
        <f t="shared" si="53"/>
        <v>0</v>
      </c>
      <c r="BG156" s="293"/>
      <c r="BH156" s="280"/>
    </row>
    <row r="157" spans="1:60" ht="11.25" customHeight="1" x14ac:dyDescent="0.15">
      <c r="A157" s="689"/>
      <c r="B157" s="714" t="s">
        <v>184</v>
      </c>
      <c r="C157" s="714"/>
      <c r="D157" s="423">
        <f t="shared" si="56"/>
        <v>17</v>
      </c>
      <c r="E157" s="321"/>
      <c r="F157" s="319"/>
      <c r="G157" s="319"/>
      <c r="H157" s="319">
        <v>1</v>
      </c>
      <c r="I157" s="319">
        <v>1</v>
      </c>
      <c r="J157" s="319">
        <v>2</v>
      </c>
      <c r="K157" s="319">
        <v>5</v>
      </c>
      <c r="L157" s="319"/>
      <c r="M157" s="322">
        <v>8</v>
      </c>
      <c r="N157" s="324">
        <v>1</v>
      </c>
      <c r="O157" s="324">
        <v>16</v>
      </c>
      <c r="P157" s="378">
        <v>1</v>
      </c>
      <c r="Q157" s="287" t="str">
        <f t="shared" si="54"/>
        <v xml:space="preserve"> </v>
      </c>
      <c r="BA157" s="308" t="str">
        <f t="shared" si="51"/>
        <v/>
      </c>
      <c r="BB157" s="308" t="str">
        <f t="shared" si="55"/>
        <v/>
      </c>
      <c r="BC157" s="293"/>
      <c r="BD157" s="293"/>
      <c r="BE157" s="309">
        <f t="shared" si="52"/>
        <v>0</v>
      </c>
      <c r="BF157" s="309">
        <f t="shared" si="53"/>
        <v>0</v>
      </c>
      <c r="BG157" s="293"/>
      <c r="BH157" s="280"/>
    </row>
    <row r="158" spans="1:60" ht="11.25" customHeight="1" x14ac:dyDescent="0.15">
      <c r="A158" s="688" t="s">
        <v>85</v>
      </c>
      <c r="B158" s="725" t="s">
        <v>181</v>
      </c>
      <c r="C158" s="725"/>
      <c r="D158" s="345">
        <f>+SUM(E158:J158)</f>
        <v>30</v>
      </c>
      <c r="E158" s="303">
        <v>5</v>
      </c>
      <c r="F158" s="301">
        <v>3</v>
      </c>
      <c r="G158" s="301">
        <v>3</v>
      </c>
      <c r="H158" s="301">
        <v>1</v>
      </c>
      <c r="I158" s="301">
        <v>8</v>
      </c>
      <c r="J158" s="301">
        <v>10</v>
      </c>
      <c r="K158" s="442"/>
      <c r="L158" s="442"/>
      <c r="M158" s="443"/>
      <c r="N158" s="306">
        <v>15</v>
      </c>
      <c r="O158" s="306">
        <v>15</v>
      </c>
      <c r="P158" s="479"/>
      <c r="Q158" s="287" t="str">
        <f t="shared" si="54"/>
        <v xml:space="preserve"> </v>
      </c>
      <c r="BA158" s="308" t="str">
        <f t="shared" si="51"/>
        <v/>
      </c>
      <c r="BB158" s="341" t="str">
        <f t="shared" si="55"/>
        <v/>
      </c>
      <c r="BC158" s="293"/>
      <c r="BD158" s="293"/>
      <c r="BE158" s="309">
        <f t="shared" si="52"/>
        <v>0</v>
      </c>
      <c r="BF158" s="362">
        <f t="shared" si="53"/>
        <v>0</v>
      </c>
      <c r="BG158" s="293"/>
      <c r="BH158" s="280"/>
    </row>
    <row r="159" spans="1:60" ht="11.25" customHeight="1" x14ac:dyDescent="0.15">
      <c r="A159" s="693"/>
      <c r="B159" s="713" t="s">
        <v>182</v>
      </c>
      <c r="C159" s="713"/>
      <c r="D159" s="273">
        <f>+SUM(E159:J159)</f>
        <v>50</v>
      </c>
      <c r="E159" s="274">
        <v>30</v>
      </c>
      <c r="F159" s="275">
        <v>6</v>
      </c>
      <c r="G159" s="275"/>
      <c r="H159" s="275"/>
      <c r="I159" s="275">
        <v>10</v>
      </c>
      <c r="J159" s="275">
        <v>4</v>
      </c>
      <c r="K159" s="333"/>
      <c r="L159" s="333"/>
      <c r="M159" s="412"/>
      <c r="N159" s="277">
        <v>38</v>
      </c>
      <c r="O159" s="277">
        <v>12</v>
      </c>
      <c r="P159" s="480"/>
      <c r="Q159" s="287" t="str">
        <f t="shared" si="54"/>
        <v xml:space="preserve"> </v>
      </c>
      <c r="BA159" s="308" t="str">
        <f t="shared" si="51"/>
        <v/>
      </c>
      <c r="BB159" s="341" t="str">
        <f t="shared" si="55"/>
        <v/>
      </c>
      <c r="BC159" s="293"/>
      <c r="BD159" s="293"/>
      <c r="BE159" s="309">
        <f t="shared" si="52"/>
        <v>0</v>
      </c>
      <c r="BF159" s="362">
        <f t="shared" si="53"/>
        <v>0</v>
      </c>
      <c r="BG159" s="293"/>
      <c r="BH159" s="280"/>
    </row>
    <row r="160" spans="1:60" ht="11.25" customHeight="1" x14ac:dyDescent="0.15">
      <c r="A160" s="693"/>
      <c r="B160" s="713" t="s">
        <v>183</v>
      </c>
      <c r="C160" s="713"/>
      <c r="D160" s="273">
        <f>+SUM(E160:J160)</f>
        <v>11</v>
      </c>
      <c r="E160" s="274">
        <v>3</v>
      </c>
      <c r="F160" s="275"/>
      <c r="G160" s="275">
        <v>1</v>
      </c>
      <c r="H160" s="275"/>
      <c r="I160" s="275">
        <v>4</v>
      </c>
      <c r="J160" s="275">
        <v>3</v>
      </c>
      <c r="K160" s="333"/>
      <c r="L160" s="333"/>
      <c r="M160" s="412"/>
      <c r="N160" s="277">
        <v>5</v>
      </c>
      <c r="O160" s="277">
        <v>6</v>
      </c>
      <c r="P160" s="480"/>
      <c r="Q160" s="287" t="str">
        <f t="shared" si="54"/>
        <v xml:space="preserve"> </v>
      </c>
      <c r="BA160" s="308" t="str">
        <f t="shared" si="51"/>
        <v/>
      </c>
      <c r="BB160" s="341" t="str">
        <f t="shared" si="55"/>
        <v/>
      </c>
      <c r="BC160" s="293"/>
      <c r="BD160" s="293"/>
      <c r="BE160" s="309">
        <f t="shared" si="52"/>
        <v>0</v>
      </c>
      <c r="BF160" s="362">
        <f t="shared" si="53"/>
        <v>0</v>
      </c>
      <c r="BG160" s="293"/>
      <c r="BH160" s="280"/>
    </row>
    <row r="161" spans="1:60" ht="11.25" customHeight="1" x14ac:dyDescent="0.15">
      <c r="A161" s="689"/>
      <c r="B161" s="714" t="s">
        <v>184</v>
      </c>
      <c r="C161" s="714"/>
      <c r="D161" s="423">
        <f>+SUM(E161:J161)</f>
        <v>16</v>
      </c>
      <c r="E161" s="321">
        <v>6</v>
      </c>
      <c r="F161" s="319">
        <v>1</v>
      </c>
      <c r="G161" s="319"/>
      <c r="H161" s="319"/>
      <c r="I161" s="319">
        <v>7</v>
      </c>
      <c r="J161" s="319">
        <v>2</v>
      </c>
      <c r="K161" s="448"/>
      <c r="L161" s="448"/>
      <c r="M161" s="450"/>
      <c r="N161" s="324">
        <v>13</v>
      </c>
      <c r="O161" s="324">
        <v>3</v>
      </c>
      <c r="P161" s="481"/>
      <c r="Q161" s="287" t="str">
        <f t="shared" si="54"/>
        <v xml:space="preserve"> </v>
      </c>
      <c r="BA161" s="308" t="str">
        <f t="shared" si="51"/>
        <v/>
      </c>
      <c r="BB161" s="341" t="str">
        <f t="shared" si="55"/>
        <v/>
      </c>
      <c r="BC161" s="293"/>
      <c r="BD161" s="293"/>
      <c r="BE161" s="309">
        <f t="shared" si="52"/>
        <v>0</v>
      </c>
      <c r="BF161" s="362">
        <f t="shared" si="53"/>
        <v>0</v>
      </c>
      <c r="BG161" s="482"/>
      <c r="BH161" s="280"/>
    </row>
    <row r="162" spans="1:60" ht="11.25" customHeight="1" x14ac:dyDescent="0.15">
      <c r="A162" s="688" t="s">
        <v>186</v>
      </c>
      <c r="B162" s="721" t="s">
        <v>181</v>
      </c>
      <c r="C162" s="721"/>
      <c r="D162" s="422">
        <f t="shared" si="56"/>
        <v>21</v>
      </c>
      <c r="E162" s="347">
        <v>1</v>
      </c>
      <c r="F162" s="348"/>
      <c r="G162" s="348"/>
      <c r="H162" s="348"/>
      <c r="I162" s="348"/>
      <c r="J162" s="348"/>
      <c r="K162" s="348">
        <v>20</v>
      </c>
      <c r="L162" s="348"/>
      <c r="M162" s="406"/>
      <c r="N162" s="350">
        <v>3</v>
      </c>
      <c r="O162" s="350">
        <v>18</v>
      </c>
      <c r="P162" s="351"/>
      <c r="Q162" s="287" t="str">
        <f t="shared" si="54"/>
        <v xml:space="preserve"> </v>
      </c>
      <c r="BA162" s="308" t="str">
        <f t="shared" si="51"/>
        <v/>
      </c>
      <c r="BB162" s="308" t="str">
        <f t="shared" si="55"/>
        <v/>
      </c>
      <c r="BC162" s="293"/>
      <c r="BD162" s="293"/>
      <c r="BE162" s="309">
        <f t="shared" si="52"/>
        <v>0</v>
      </c>
      <c r="BF162" s="309">
        <f t="shared" si="53"/>
        <v>0</v>
      </c>
      <c r="BG162" s="287"/>
      <c r="BH162" s="280"/>
    </row>
    <row r="163" spans="1:60" ht="11.25" customHeight="1" x14ac:dyDescent="0.15">
      <c r="A163" s="693"/>
      <c r="B163" s="713" t="s">
        <v>182</v>
      </c>
      <c r="C163" s="713"/>
      <c r="D163" s="273">
        <f t="shared" si="56"/>
        <v>99</v>
      </c>
      <c r="E163" s="274"/>
      <c r="F163" s="275"/>
      <c r="G163" s="275"/>
      <c r="H163" s="275">
        <v>1</v>
      </c>
      <c r="I163" s="275">
        <v>1</v>
      </c>
      <c r="J163" s="275">
        <v>1</v>
      </c>
      <c r="K163" s="275">
        <v>90</v>
      </c>
      <c r="L163" s="275">
        <v>6</v>
      </c>
      <c r="M163" s="276"/>
      <c r="N163" s="277">
        <v>12</v>
      </c>
      <c r="O163" s="277">
        <v>87</v>
      </c>
      <c r="P163" s="278"/>
      <c r="Q163" s="287" t="str">
        <f t="shared" si="54"/>
        <v xml:space="preserve"> </v>
      </c>
      <c r="BA163" s="308" t="str">
        <f t="shared" si="51"/>
        <v/>
      </c>
      <c r="BB163" s="308" t="str">
        <f t="shared" si="55"/>
        <v/>
      </c>
      <c r="BC163" s="293"/>
      <c r="BD163" s="293"/>
      <c r="BE163" s="309">
        <f t="shared" si="52"/>
        <v>0</v>
      </c>
      <c r="BF163" s="309">
        <f t="shared" si="53"/>
        <v>0</v>
      </c>
      <c r="BG163" s="287"/>
      <c r="BH163" s="280"/>
    </row>
    <row r="164" spans="1:60" ht="11.25" customHeight="1" x14ac:dyDescent="0.15">
      <c r="A164" s="693"/>
      <c r="B164" s="713" t="s">
        <v>183</v>
      </c>
      <c r="C164" s="713"/>
      <c r="D164" s="273">
        <f t="shared" si="56"/>
        <v>15</v>
      </c>
      <c r="E164" s="274"/>
      <c r="F164" s="275"/>
      <c r="G164" s="275"/>
      <c r="H164" s="275"/>
      <c r="I164" s="275"/>
      <c r="J164" s="275"/>
      <c r="K164" s="275">
        <v>15</v>
      </c>
      <c r="L164" s="275"/>
      <c r="M164" s="276"/>
      <c r="N164" s="277">
        <v>4</v>
      </c>
      <c r="O164" s="277">
        <v>11</v>
      </c>
      <c r="P164" s="278"/>
      <c r="Q164" s="287" t="str">
        <f t="shared" si="54"/>
        <v xml:space="preserve"> </v>
      </c>
      <c r="BA164" s="308" t="str">
        <f t="shared" si="51"/>
        <v/>
      </c>
      <c r="BB164" s="308" t="str">
        <f t="shared" si="55"/>
        <v/>
      </c>
      <c r="BC164" s="293"/>
      <c r="BD164" s="293"/>
      <c r="BE164" s="309">
        <f t="shared" si="52"/>
        <v>0</v>
      </c>
      <c r="BF164" s="309">
        <f t="shared" si="53"/>
        <v>0</v>
      </c>
      <c r="BG164" s="287"/>
      <c r="BH164" s="280"/>
    </row>
    <row r="165" spans="1:60" ht="11.25" customHeight="1" x14ac:dyDescent="0.15">
      <c r="A165" s="689"/>
      <c r="B165" s="724" t="s">
        <v>184</v>
      </c>
      <c r="C165" s="724"/>
      <c r="D165" s="483">
        <f t="shared" si="56"/>
        <v>6</v>
      </c>
      <c r="E165" s="366"/>
      <c r="F165" s="368"/>
      <c r="G165" s="368"/>
      <c r="H165" s="368"/>
      <c r="I165" s="368"/>
      <c r="J165" s="368"/>
      <c r="K165" s="368">
        <v>5</v>
      </c>
      <c r="L165" s="368">
        <v>1</v>
      </c>
      <c r="M165" s="369"/>
      <c r="N165" s="338">
        <v>2</v>
      </c>
      <c r="O165" s="338">
        <v>4</v>
      </c>
      <c r="P165" s="387"/>
      <c r="Q165" s="287" t="str">
        <f t="shared" si="54"/>
        <v xml:space="preserve"> </v>
      </c>
      <c r="BA165" s="308" t="str">
        <f t="shared" si="51"/>
        <v/>
      </c>
      <c r="BB165" s="308" t="str">
        <f t="shared" si="55"/>
        <v/>
      </c>
      <c r="BC165" s="293"/>
      <c r="BD165" s="293"/>
      <c r="BE165" s="309">
        <f t="shared" si="52"/>
        <v>0</v>
      </c>
      <c r="BF165" s="309">
        <f t="shared" si="53"/>
        <v>0</v>
      </c>
      <c r="BG165" s="287"/>
      <c r="BH165" s="280"/>
    </row>
    <row r="166" spans="1:60" ht="11.25" customHeight="1" x14ac:dyDescent="0.15">
      <c r="A166" s="688" t="s">
        <v>187</v>
      </c>
      <c r="B166" s="725" t="s">
        <v>181</v>
      </c>
      <c r="C166" s="725"/>
      <c r="D166" s="345">
        <f>+SUM(E166:K166)</f>
        <v>70</v>
      </c>
      <c r="E166" s="303"/>
      <c r="F166" s="301"/>
      <c r="G166" s="301">
        <v>1</v>
      </c>
      <c r="H166" s="301">
        <v>4</v>
      </c>
      <c r="I166" s="301">
        <v>26</v>
      </c>
      <c r="J166" s="301">
        <v>37</v>
      </c>
      <c r="K166" s="301">
        <v>2</v>
      </c>
      <c r="L166" s="442"/>
      <c r="M166" s="443"/>
      <c r="N166" s="306">
        <v>32</v>
      </c>
      <c r="O166" s="306">
        <v>38</v>
      </c>
      <c r="P166" s="479"/>
      <c r="Q166" s="287" t="str">
        <f t="shared" si="54"/>
        <v xml:space="preserve"> </v>
      </c>
      <c r="BA166" s="308" t="str">
        <f t="shared" si="51"/>
        <v/>
      </c>
      <c r="BB166" s="341" t="str">
        <f t="shared" si="55"/>
        <v/>
      </c>
      <c r="BC166" s="287"/>
      <c r="BD166" s="287"/>
      <c r="BE166" s="309">
        <f t="shared" si="52"/>
        <v>0</v>
      </c>
      <c r="BF166" s="362">
        <f t="shared" si="53"/>
        <v>0</v>
      </c>
      <c r="BG166" s="287"/>
      <c r="BH166" s="280"/>
    </row>
    <row r="167" spans="1:60" ht="11.25" customHeight="1" x14ac:dyDescent="0.15">
      <c r="A167" s="693"/>
      <c r="B167" s="713" t="s">
        <v>182</v>
      </c>
      <c r="C167" s="713"/>
      <c r="D167" s="273">
        <f>+SUM(E167:K167)</f>
        <v>51</v>
      </c>
      <c r="E167" s="274"/>
      <c r="F167" s="275"/>
      <c r="G167" s="275"/>
      <c r="H167" s="275">
        <v>9</v>
      </c>
      <c r="I167" s="275">
        <v>17</v>
      </c>
      <c r="J167" s="275">
        <v>24</v>
      </c>
      <c r="K167" s="275">
        <v>1</v>
      </c>
      <c r="L167" s="333"/>
      <c r="M167" s="412"/>
      <c r="N167" s="277">
        <v>16</v>
      </c>
      <c r="O167" s="277">
        <v>35</v>
      </c>
      <c r="P167" s="480"/>
      <c r="Q167" s="287" t="str">
        <f t="shared" si="54"/>
        <v xml:space="preserve"> </v>
      </c>
      <c r="BA167" s="308" t="str">
        <f t="shared" si="51"/>
        <v/>
      </c>
      <c r="BB167" s="341" t="str">
        <f t="shared" si="55"/>
        <v/>
      </c>
      <c r="BC167" s="287"/>
      <c r="BD167" s="287"/>
      <c r="BE167" s="309">
        <f t="shared" si="52"/>
        <v>0</v>
      </c>
      <c r="BF167" s="362">
        <f t="shared" si="53"/>
        <v>0</v>
      </c>
      <c r="BG167" s="287"/>
      <c r="BH167" s="280"/>
    </row>
    <row r="168" spans="1:60" ht="11.25" customHeight="1" x14ac:dyDescent="0.15">
      <c r="A168" s="693"/>
      <c r="B168" s="713" t="s">
        <v>183</v>
      </c>
      <c r="C168" s="713"/>
      <c r="D168" s="273">
        <f>+SUM(E168:K168)</f>
        <v>5</v>
      </c>
      <c r="E168" s="274"/>
      <c r="F168" s="275"/>
      <c r="G168" s="275">
        <v>1</v>
      </c>
      <c r="H168" s="275"/>
      <c r="I168" s="275">
        <v>1</v>
      </c>
      <c r="J168" s="275">
        <v>2</v>
      </c>
      <c r="K168" s="275">
        <v>1</v>
      </c>
      <c r="L168" s="333"/>
      <c r="M168" s="412"/>
      <c r="N168" s="277"/>
      <c r="O168" s="277">
        <v>5</v>
      </c>
      <c r="P168" s="480"/>
      <c r="Q168" s="287" t="str">
        <f t="shared" si="54"/>
        <v xml:space="preserve"> </v>
      </c>
      <c r="BA168" s="308" t="str">
        <f t="shared" si="51"/>
        <v/>
      </c>
      <c r="BB168" s="341" t="str">
        <f t="shared" si="55"/>
        <v/>
      </c>
      <c r="BC168" s="287"/>
      <c r="BD168" s="287"/>
      <c r="BE168" s="309">
        <f t="shared" si="52"/>
        <v>0</v>
      </c>
      <c r="BF168" s="362">
        <f t="shared" si="53"/>
        <v>0</v>
      </c>
      <c r="BG168" s="287"/>
      <c r="BH168" s="280"/>
    </row>
    <row r="169" spans="1:60" ht="11.25" customHeight="1" x14ac:dyDescent="0.15">
      <c r="A169" s="689"/>
      <c r="B169" s="714" t="s">
        <v>184</v>
      </c>
      <c r="C169" s="714"/>
      <c r="D169" s="423">
        <f>+SUM(E169:K169)</f>
        <v>2</v>
      </c>
      <c r="E169" s="321"/>
      <c r="F169" s="319"/>
      <c r="G169" s="319"/>
      <c r="H169" s="319"/>
      <c r="I169" s="319"/>
      <c r="J169" s="319">
        <v>1</v>
      </c>
      <c r="K169" s="319">
        <v>1</v>
      </c>
      <c r="L169" s="448"/>
      <c r="M169" s="450"/>
      <c r="N169" s="324">
        <v>1</v>
      </c>
      <c r="O169" s="324">
        <v>1</v>
      </c>
      <c r="P169" s="481"/>
      <c r="Q169" s="287" t="str">
        <f t="shared" si="54"/>
        <v xml:space="preserve"> </v>
      </c>
      <c r="BA169" s="308" t="str">
        <f t="shared" si="51"/>
        <v/>
      </c>
      <c r="BB169" s="341" t="str">
        <f t="shared" si="55"/>
        <v/>
      </c>
      <c r="BC169" s="287"/>
      <c r="BD169" s="287"/>
      <c r="BE169" s="309">
        <f t="shared" si="52"/>
        <v>0</v>
      </c>
      <c r="BF169" s="362">
        <f t="shared" si="53"/>
        <v>0</v>
      </c>
      <c r="BG169" s="293"/>
      <c r="BH169" s="280"/>
    </row>
    <row r="170" spans="1:60" ht="11.25" customHeight="1" x14ac:dyDescent="0.15">
      <c r="A170" s="688" t="s">
        <v>87</v>
      </c>
      <c r="B170" s="721" t="s">
        <v>181</v>
      </c>
      <c r="C170" s="721"/>
      <c r="D170" s="422">
        <f t="shared" si="56"/>
        <v>47</v>
      </c>
      <c r="E170" s="347"/>
      <c r="F170" s="348"/>
      <c r="G170" s="348"/>
      <c r="H170" s="348">
        <v>1</v>
      </c>
      <c r="I170" s="348"/>
      <c r="J170" s="348">
        <v>1</v>
      </c>
      <c r="K170" s="348">
        <v>36</v>
      </c>
      <c r="L170" s="348">
        <v>4</v>
      </c>
      <c r="M170" s="406">
        <v>5</v>
      </c>
      <c r="N170" s="350">
        <v>8</v>
      </c>
      <c r="O170" s="350">
        <v>39</v>
      </c>
      <c r="P170" s="351"/>
      <c r="Q170" s="287" t="str">
        <f t="shared" si="54"/>
        <v xml:space="preserve"> </v>
      </c>
      <c r="BA170" s="308" t="str">
        <f t="shared" si="51"/>
        <v/>
      </c>
      <c r="BB170" s="308" t="str">
        <f t="shared" si="55"/>
        <v/>
      </c>
      <c r="BC170" s="287"/>
      <c r="BD170" s="287"/>
      <c r="BE170" s="309">
        <f t="shared" si="52"/>
        <v>0</v>
      </c>
      <c r="BF170" s="309">
        <f t="shared" si="53"/>
        <v>0</v>
      </c>
      <c r="BG170" s="293"/>
      <c r="BH170" s="280"/>
    </row>
    <row r="171" spans="1:60" ht="11.25" customHeight="1" x14ac:dyDescent="0.15">
      <c r="A171" s="693"/>
      <c r="B171" s="713" t="s">
        <v>182</v>
      </c>
      <c r="C171" s="713"/>
      <c r="D171" s="273">
        <f t="shared" si="56"/>
        <v>74</v>
      </c>
      <c r="E171" s="274"/>
      <c r="F171" s="275"/>
      <c r="G171" s="275"/>
      <c r="H171" s="275">
        <v>1</v>
      </c>
      <c r="I171" s="275"/>
      <c r="J171" s="275">
        <v>3</v>
      </c>
      <c r="K171" s="275">
        <v>61</v>
      </c>
      <c r="L171" s="275">
        <v>3</v>
      </c>
      <c r="M171" s="276">
        <v>6</v>
      </c>
      <c r="N171" s="277">
        <v>17</v>
      </c>
      <c r="O171" s="277">
        <v>57</v>
      </c>
      <c r="P171" s="278"/>
      <c r="Q171" s="287" t="str">
        <f t="shared" si="54"/>
        <v xml:space="preserve"> </v>
      </c>
      <c r="BA171" s="308" t="str">
        <f t="shared" si="51"/>
        <v/>
      </c>
      <c r="BB171" s="308" t="str">
        <f t="shared" si="55"/>
        <v/>
      </c>
      <c r="BC171" s="482"/>
      <c r="BD171" s="482"/>
      <c r="BE171" s="309">
        <f t="shared" si="52"/>
        <v>0</v>
      </c>
      <c r="BF171" s="309">
        <f t="shared" si="53"/>
        <v>0</v>
      </c>
      <c r="BG171" s="293"/>
      <c r="BH171" s="280"/>
    </row>
    <row r="172" spans="1:60" ht="11.25" customHeight="1" x14ac:dyDescent="0.15">
      <c r="A172" s="693"/>
      <c r="B172" s="713" t="s">
        <v>183</v>
      </c>
      <c r="C172" s="713"/>
      <c r="D172" s="273">
        <f t="shared" si="56"/>
        <v>47</v>
      </c>
      <c r="E172" s="274"/>
      <c r="F172" s="275"/>
      <c r="G172" s="275"/>
      <c r="H172" s="275">
        <v>1</v>
      </c>
      <c r="I172" s="275"/>
      <c r="J172" s="275">
        <v>1</v>
      </c>
      <c r="K172" s="275">
        <v>36</v>
      </c>
      <c r="L172" s="275">
        <v>4</v>
      </c>
      <c r="M172" s="276">
        <v>5</v>
      </c>
      <c r="N172" s="277">
        <v>8</v>
      </c>
      <c r="O172" s="277">
        <v>39</v>
      </c>
      <c r="P172" s="278"/>
      <c r="Q172" s="287" t="str">
        <f t="shared" si="54"/>
        <v xml:space="preserve"> </v>
      </c>
      <c r="BA172" s="308" t="str">
        <f t="shared" si="51"/>
        <v/>
      </c>
      <c r="BB172" s="308" t="str">
        <f t="shared" si="55"/>
        <v/>
      </c>
      <c r="BC172" s="484"/>
      <c r="BD172" s="484"/>
      <c r="BE172" s="309">
        <f t="shared" si="52"/>
        <v>0</v>
      </c>
      <c r="BF172" s="309">
        <f t="shared" si="53"/>
        <v>0</v>
      </c>
      <c r="BG172" s="484"/>
      <c r="BH172" s="280"/>
    </row>
    <row r="173" spans="1:60" ht="11.25" customHeight="1" x14ac:dyDescent="0.15">
      <c r="A173" s="689"/>
      <c r="B173" s="724" t="s">
        <v>184</v>
      </c>
      <c r="C173" s="724"/>
      <c r="D173" s="483">
        <f t="shared" si="56"/>
        <v>19</v>
      </c>
      <c r="E173" s="366"/>
      <c r="F173" s="368"/>
      <c r="G173" s="368"/>
      <c r="H173" s="368">
        <v>1</v>
      </c>
      <c r="I173" s="368"/>
      <c r="J173" s="368">
        <v>1</v>
      </c>
      <c r="K173" s="368">
        <v>12</v>
      </c>
      <c r="L173" s="368">
        <v>4</v>
      </c>
      <c r="M173" s="369">
        <v>1</v>
      </c>
      <c r="N173" s="338">
        <v>5</v>
      </c>
      <c r="O173" s="338">
        <v>14</v>
      </c>
      <c r="P173" s="387"/>
      <c r="Q173" s="287" t="str">
        <f t="shared" si="54"/>
        <v xml:space="preserve"> </v>
      </c>
      <c r="BA173" s="308" t="str">
        <f t="shared" si="51"/>
        <v/>
      </c>
      <c r="BB173" s="308" t="str">
        <f t="shared" si="55"/>
        <v/>
      </c>
      <c r="BC173" s="484"/>
      <c r="BD173" s="484"/>
      <c r="BE173" s="309">
        <f t="shared" si="52"/>
        <v>0</v>
      </c>
      <c r="BF173" s="309">
        <f t="shared" si="53"/>
        <v>0</v>
      </c>
      <c r="BG173" s="484"/>
      <c r="BH173" s="280"/>
    </row>
    <row r="174" spans="1:60" ht="11.25" customHeight="1" x14ac:dyDescent="0.15">
      <c r="A174" s="688" t="s">
        <v>188</v>
      </c>
      <c r="B174" s="725" t="s">
        <v>181</v>
      </c>
      <c r="C174" s="725"/>
      <c r="D174" s="345">
        <f>+SUM(H174:M174)</f>
        <v>0</v>
      </c>
      <c r="E174" s="485"/>
      <c r="F174" s="442"/>
      <c r="G174" s="442"/>
      <c r="H174" s="301"/>
      <c r="I174" s="301"/>
      <c r="J174" s="301"/>
      <c r="K174" s="301"/>
      <c r="L174" s="301"/>
      <c r="M174" s="304"/>
      <c r="N174" s="306"/>
      <c r="O174" s="306"/>
      <c r="P174" s="346"/>
      <c r="Q174" s="287" t="str">
        <f t="shared" si="54"/>
        <v xml:space="preserve"> </v>
      </c>
      <c r="BA174" s="308" t="str">
        <f t="shared" si="51"/>
        <v/>
      </c>
      <c r="BB174" s="308" t="str">
        <f t="shared" si="55"/>
        <v/>
      </c>
      <c r="BC174" s="484"/>
      <c r="BD174" s="484"/>
      <c r="BE174" s="309">
        <f t="shared" si="52"/>
        <v>0</v>
      </c>
      <c r="BF174" s="309">
        <f t="shared" si="53"/>
        <v>0</v>
      </c>
      <c r="BG174" s="484"/>
      <c r="BH174" s="280"/>
    </row>
    <row r="175" spans="1:60" ht="11.25" customHeight="1" x14ac:dyDescent="0.15">
      <c r="A175" s="693"/>
      <c r="B175" s="713" t="s">
        <v>182</v>
      </c>
      <c r="C175" s="713"/>
      <c r="D175" s="273">
        <f t="shared" ref="D175:D181" si="57">+SUM(H175:M175)</f>
        <v>0</v>
      </c>
      <c r="E175" s="331"/>
      <c r="F175" s="333"/>
      <c r="G175" s="333"/>
      <c r="H175" s="275"/>
      <c r="I175" s="275"/>
      <c r="J175" s="275"/>
      <c r="K175" s="275"/>
      <c r="L175" s="275"/>
      <c r="M175" s="276"/>
      <c r="N175" s="277"/>
      <c r="O175" s="277"/>
      <c r="P175" s="278"/>
      <c r="Q175" s="287" t="str">
        <f t="shared" si="54"/>
        <v xml:space="preserve"> </v>
      </c>
      <c r="BA175" s="308" t="str">
        <f t="shared" si="51"/>
        <v/>
      </c>
      <c r="BB175" s="308" t="str">
        <f t="shared" si="55"/>
        <v/>
      </c>
      <c r="BC175" s="484"/>
      <c r="BD175" s="484"/>
      <c r="BE175" s="309">
        <f t="shared" si="52"/>
        <v>0</v>
      </c>
      <c r="BF175" s="309">
        <f t="shared" si="53"/>
        <v>0</v>
      </c>
      <c r="BG175" s="484"/>
      <c r="BH175" s="280"/>
    </row>
    <row r="176" spans="1:60" ht="11.25" customHeight="1" x14ac:dyDescent="0.15">
      <c r="A176" s="693"/>
      <c r="B176" s="713" t="s">
        <v>183</v>
      </c>
      <c r="C176" s="713"/>
      <c r="D176" s="273">
        <f t="shared" si="57"/>
        <v>0</v>
      </c>
      <c r="E176" s="331"/>
      <c r="F176" s="333"/>
      <c r="G176" s="333"/>
      <c r="H176" s="275"/>
      <c r="I176" s="275"/>
      <c r="J176" s="275"/>
      <c r="K176" s="275"/>
      <c r="L176" s="275"/>
      <c r="M176" s="276"/>
      <c r="N176" s="277"/>
      <c r="O176" s="277"/>
      <c r="P176" s="278"/>
      <c r="Q176" s="287" t="str">
        <f t="shared" si="54"/>
        <v xml:space="preserve"> </v>
      </c>
      <c r="BA176" s="308" t="str">
        <f t="shared" si="51"/>
        <v/>
      </c>
      <c r="BB176" s="308" t="str">
        <f t="shared" si="55"/>
        <v/>
      </c>
      <c r="BC176" s="484"/>
      <c r="BD176" s="484"/>
      <c r="BE176" s="309">
        <f t="shared" si="52"/>
        <v>0</v>
      </c>
      <c r="BF176" s="309">
        <f t="shared" si="53"/>
        <v>0</v>
      </c>
      <c r="BG176" s="484"/>
      <c r="BH176" s="280"/>
    </row>
    <row r="177" spans="1:60" ht="11.25" customHeight="1" x14ac:dyDescent="0.15">
      <c r="A177" s="689"/>
      <c r="B177" s="714" t="s">
        <v>184</v>
      </c>
      <c r="C177" s="714"/>
      <c r="D177" s="423">
        <f t="shared" si="57"/>
        <v>0</v>
      </c>
      <c r="E177" s="447"/>
      <c r="F177" s="448"/>
      <c r="G177" s="448"/>
      <c r="H177" s="319"/>
      <c r="I177" s="319"/>
      <c r="J177" s="319"/>
      <c r="K177" s="319"/>
      <c r="L177" s="319"/>
      <c r="M177" s="322"/>
      <c r="N177" s="324"/>
      <c r="O177" s="324"/>
      <c r="P177" s="378"/>
      <c r="Q177" s="287" t="str">
        <f t="shared" si="54"/>
        <v xml:space="preserve"> </v>
      </c>
      <c r="BA177" s="308" t="str">
        <f t="shared" si="51"/>
        <v/>
      </c>
      <c r="BB177" s="308" t="str">
        <f t="shared" si="55"/>
        <v/>
      </c>
      <c r="BC177" s="484"/>
      <c r="BD177" s="484"/>
      <c r="BE177" s="309">
        <f t="shared" si="52"/>
        <v>0</v>
      </c>
      <c r="BF177" s="309">
        <f t="shared" si="53"/>
        <v>0</v>
      </c>
      <c r="BG177" s="484"/>
      <c r="BH177" s="280"/>
    </row>
    <row r="178" spans="1:60" ht="11.25" customHeight="1" x14ac:dyDescent="0.15">
      <c r="A178" s="688" t="s">
        <v>189</v>
      </c>
      <c r="B178" s="721" t="s">
        <v>181</v>
      </c>
      <c r="C178" s="721"/>
      <c r="D178" s="422">
        <f t="shared" si="57"/>
        <v>4</v>
      </c>
      <c r="E178" s="486"/>
      <c r="F178" s="487"/>
      <c r="G178" s="487"/>
      <c r="H178" s="348"/>
      <c r="I178" s="348"/>
      <c r="J178" s="348"/>
      <c r="K178" s="348">
        <v>3</v>
      </c>
      <c r="L178" s="348">
        <v>1</v>
      </c>
      <c r="M178" s="406"/>
      <c r="N178" s="350">
        <v>1</v>
      </c>
      <c r="O178" s="350">
        <v>3</v>
      </c>
      <c r="P178" s="351"/>
      <c r="Q178" s="287" t="str">
        <f t="shared" si="54"/>
        <v xml:space="preserve"> </v>
      </c>
      <c r="BA178" s="308" t="str">
        <f t="shared" si="51"/>
        <v/>
      </c>
      <c r="BB178" s="308" t="str">
        <f t="shared" si="55"/>
        <v/>
      </c>
      <c r="BC178" s="484"/>
      <c r="BD178" s="484"/>
      <c r="BE178" s="309">
        <f t="shared" si="52"/>
        <v>0</v>
      </c>
      <c r="BF178" s="309">
        <f t="shared" si="53"/>
        <v>0</v>
      </c>
      <c r="BG178" s="484"/>
      <c r="BH178" s="280"/>
    </row>
    <row r="179" spans="1:60" ht="11.25" customHeight="1" x14ac:dyDescent="0.15">
      <c r="A179" s="693"/>
      <c r="B179" s="713" t="s">
        <v>182</v>
      </c>
      <c r="C179" s="713"/>
      <c r="D179" s="273">
        <f t="shared" si="57"/>
        <v>29</v>
      </c>
      <c r="E179" s="331"/>
      <c r="F179" s="333"/>
      <c r="G179" s="333"/>
      <c r="H179" s="275"/>
      <c r="I179" s="275"/>
      <c r="J179" s="275"/>
      <c r="K179" s="275">
        <v>9</v>
      </c>
      <c r="L179" s="275">
        <v>18</v>
      </c>
      <c r="M179" s="276">
        <v>2</v>
      </c>
      <c r="N179" s="277">
        <v>9</v>
      </c>
      <c r="O179" s="277">
        <v>20</v>
      </c>
      <c r="P179" s="278"/>
      <c r="Q179" s="287" t="str">
        <f t="shared" si="54"/>
        <v xml:space="preserve"> </v>
      </c>
      <c r="BA179" s="308" t="str">
        <f t="shared" si="51"/>
        <v/>
      </c>
      <c r="BB179" s="308" t="str">
        <f t="shared" si="55"/>
        <v/>
      </c>
      <c r="BC179" s="484"/>
      <c r="BD179" s="484"/>
      <c r="BE179" s="309">
        <f t="shared" si="52"/>
        <v>0</v>
      </c>
      <c r="BF179" s="309">
        <f t="shared" si="53"/>
        <v>0</v>
      </c>
      <c r="BG179" s="484"/>
      <c r="BH179" s="280"/>
    </row>
    <row r="180" spans="1:60" ht="11.25" customHeight="1" x14ac:dyDescent="0.15">
      <c r="A180" s="693"/>
      <c r="B180" s="713" t="s">
        <v>183</v>
      </c>
      <c r="C180" s="713"/>
      <c r="D180" s="273">
        <f t="shared" si="57"/>
        <v>4</v>
      </c>
      <c r="E180" s="331"/>
      <c r="F180" s="333"/>
      <c r="G180" s="333"/>
      <c r="H180" s="275"/>
      <c r="I180" s="275"/>
      <c r="J180" s="275"/>
      <c r="K180" s="275">
        <v>3</v>
      </c>
      <c r="L180" s="275">
        <v>1</v>
      </c>
      <c r="M180" s="276"/>
      <c r="N180" s="277">
        <v>1</v>
      </c>
      <c r="O180" s="277">
        <v>3</v>
      </c>
      <c r="P180" s="278"/>
      <c r="Q180" s="287" t="str">
        <f t="shared" si="54"/>
        <v xml:space="preserve"> </v>
      </c>
      <c r="BA180" s="308" t="str">
        <f t="shared" si="51"/>
        <v/>
      </c>
      <c r="BB180" s="308" t="str">
        <f t="shared" si="55"/>
        <v/>
      </c>
      <c r="BC180" s="484"/>
      <c r="BD180" s="484"/>
      <c r="BE180" s="309">
        <f t="shared" si="52"/>
        <v>0</v>
      </c>
      <c r="BF180" s="309">
        <f t="shared" si="53"/>
        <v>0</v>
      </c>
      <c r="BG180" s="484"/>
      <c r="BH180" s="280"/>
    </row>
    <row r="181" spans="1:60" ht="12.95" customHeight="1" x14ac:dyDescent="0.15">
      <c r="A181" s="689"/>
      <c r="B181" s="714" t="s">
        <v>184</v>
      </c>
      <c r="C181" s="714"/>
      <c r="D181" s="423">
        <f t="shared" si="57"/>
        <v>11</v>
      </c>
      <c r="E181" s="447"/>
      <c r="F181" s="448"/>
      <c r="G181" s="448"/>
      <c r="H181" s="319"/>
      <c r="I181" s="319"/>
      <c r="J181" s="319"/>
      <c r="K181" s="319">
        <v>1</v>
      </c>
      <c r="L181" s="319">
        <v>8</v>
      </c>
      <c r="M181" s="322">
        <v>2</v>
      </c>
      <c r="N181" s="324">
        <v>3</v>
      </c>
      <c r="O181" s="324">
        <v>8</v>
      </c>
      <c r="P181" s="378"/>
      <c r="Q181" s="287" t="str">
        <f t="shared" si="54"/>
        <v xml:space="preserve"> </v>
      </c>
      <c r="BA181" s="308" t="str">
        <f t="shared" si="51"/>
        <v/>
      </c>
      <c r="BB181" s="308" t="str">
        <f t="shared" si="55"/>
        <v/>
      </c>
      <c r="BC181" s="484"/>
      <c r="BD181" s="484"/>
      <c r="BE181" s="309">
        <f t="shared" si="52"/>
        <v>0</v>
      </c>
      <c r="BF181" s="309">
        <f t="shared" si="53"/>
        <v>0</v>
      </c>
      <c r="BG181" s="484"/>
      <c r="BH181" s="280"/>
    </row>
    <row r="182" spans="1:60" ht="12.95" customHeight="1" x14ac:dyDescent="0.15">
      <c r="A182" s="688" t="s">
        <v>190</v>
      </c>
      <c r="B182" s="721" t="s">
        <v>181</v>
      </c>
      <c r="C182" s="721"/>
      <c r="D182" s="422">
        <f t="shared" si="56"/>
        <v>0</v>
      </c>
      <c r="E182" s="347"/>
      <c r="F182" s="348"/>
      <c r="G182" s="348"/>
      <c r="H182" s="348"/>
      <c r="I182" s="348"/>
      <c r="J182" s="348"/>
      <c r="K182" s="348"/>
      <c r="L182" s="348"/>
      <c r="M182" s="406"/>
      <c r="N182" s="350"/>
      <c r="O182" s="350"/>
      <c r="P182" s="351"/>
      <c r="Q182" s="287" t="str">
        <f t="shared" si="54"/>
        <v xml:space="preserve"> </v>
      </c>
      <c r="BA182" s="308" t="str">
        <f t="shared" si="51"/>
        <v/>
      </c>
      <c r="BB182" s="308" t="str">
        <f t="shared" si="55"/>
        <v/>
      </c>
      <c r="BC182" s="484"/>
      <c r="BD182" s="484"/>
      <c r="BE182" s="309">
        <f t="shared" si="52"/>
        <v>0</v>
      </c>
      <c r="BF182" s="309">
        <f t="shared" si="53"/>
        <v>0</v>
      </c>
      <c r="BG182" s="484"/>
      <c r="BH182" s="280"/>
    </row>
    <row r="183" spans="1:60" ht="12.95" customHeight="1" x14ac:dyDescent="0.15">
      <c r="A183" s="693"/>
      <c r="B183" s="713" t="s">
        <v>182</v>
      </c>
      <c r="C183" s="713"/>
      <c r="D183" s="273">
        <f t="shared" si="56"/>
        <v>0</v>
      </c>
      <c r="E183" s="274"/>
      <c r="F183" s="275"/>
      <c r="G183" s="275"/>
      <c r="H183" s="275"/>
      <c r="I183" s="275"/>
      <c r="J183" s="275"/>
      <c r="K183" s="275"/>
      <c r="L183" s="275"/>
      <c r="M183" s="276"/>
      <c r="N183" s="277"/>
      <c r="O183" s="277"/>
      <c r="P183" s="278"/>
      <c r="Q183" s="287" t="str">
        <f t="shared" si="54"/>
        <v xml:space="preserve"> </v>
      </c>
      <c r="BA183" s="308" t="str">
        <f t="shared" si="51"/>
        <v/>
      </c>
      <c r="BB183" s="308" t="str">
        <f t="shared" si="55"/>
        <v/>
      </c>
      <c r="BC183" s="484"/>
      <c r="BD183" s="484"/>
      <c r="BE183" s="309">
        <f t="shared" si="52"/>
        <v>0</v>
      </c>
      <c r="BF183" s="309">
        <f t="shared" si="53"/>
        <v>0</v>
      </c>
      <c r="BG183" s="484"/>
      <c r="BH183" s="280"/>
    </row>
    <row r="184" spans="1:60" ht="12.95" customHeight="1" x14ac:dyDescent="0.15">
      <c r="A184" s="693"/>
      <c r="B184" s="713" t="s">
        <v>183</v>
      </c>
      <c r="C184" s="713"/>
      <c r="D184" s="273">
        <f t="shared" si="56"/>
        <v>0</v>
      </c>
      <c r="E184" s="274"/>
      <c r="F184" s="275"/>
      <c r="G184" s="275"/>
      <c r="H184" s="275"/>
      <c r="I184" s="275"/>
      <c r="J184" s="275"/>
      <c r="K184" s="275"/>
      <c r="L184" s="275"/>
      <c r="M184" s="276"/>
      <c r="N184" s="277"/>
      <c r="O184" s="277"/>
      <c r="P184" s="278"/>
      <c r="Q184" s="287" t="str">
        <f t="shared" si="54"/>
        <v xml:space="preserve"> </v>
      </c>
      <c r="BA184" s="308" t="str">
        <f t="shared" si="51"/>
        <v/>
      </c>
      <c r="BB184" s="308" t="str">
        <f t="shared" si="55"/>
        <v/>
      </c>
      <c r="BC184" s="484"/>
      <c r="BD184" s="484"/>
      <c r="BE184" s="309">
        <f t="shared" si="52"/>
        <v>0</v>
      </c>
      <c r="BF184" s="309">
        <f t="shared" si="53"/>
        <v>0</v>
      </c>
      <c r="BG184" s="484"/>
      <c r="BH184" s="280"/>
    </row>
    <row r="185" spans="1:60" ht="12.95" customHeight="1" x14ac:dyDescent="0.15">
      <c r="A185" s="689"/>
      <c r="B185" s="714" t="s">
        <v>184</v>
      </c>
      <c r="C185" s="714"/>
      <c r="D185" s="423">
        <f t="shared" si="56"/>
        <v>0</v>
      </c>
      <c r="E185" s="321"/>
      <c r="F185" s="319"/>
      <c r="G185" s="319"/>
      <c r="H185" s="319"/>
      <c r="I185" s="319"/>
      <c r="J185" s="319"/>
      <c r="K185" s="319"/>
      <c r="L185" s="319"/>
      <c r="M185" s="322"/>
      <c r="N185" s="324"/>
      <c r="O185" s="324"/>
      <c r="P185" s="378"/>
      <c r="Q185" s="287" t="str">
        <f t="shared" si="54"/>
        <v xml:space="preserve"> </v>
      </c>
      <c r="BA185" s="308" t="str">
        <f t="shared" si="51"/>
        <v/>
      </c>
      <c r="BB185" s="308" t="str">
        <f t="shared" si="55"/>
        <v/>
      </c>
      <c r="BC185" s="484"/>
      <c r="BD185" s="484"/>
      <c r="BE185" s="309">
        <f t="shared" si="52"/>
        <v>0</v>
      </c>
      <c r="BF185" s="309">
        <f t="shared" si="53"/>
        <v>0</v>
      </c>
      <c r="BG185" s="484"/>
      <c r="BH185" s="280"/>
    </row>
    <row r="186" spans="1:60" ht="12.95" customHeight="1" x14ac:dyDescent="0.15">
      <c r="A186" s="688" t="s">
        <v>191</v>
      </c>
      <c r="B186" s="721" t="s">
        <v>181</v>
      </c>
      <c r="C186" s="721"/>
      <c r="D186" s="422">
        <f t="shared" si="56"/>
        <v>0</v>
      </c>
      <c r="E186" s="347"/>
      <c r="F186" s="348"/>
      <c r="G186" s="348"/>
      <c r="H186" s="348"/>
      <c r="I186" s="348"/>
      <c r="J186" s="348"/>
      <c r="K186" s="348"/>
      <c r="L186" s="348"/>
      <c r="M186" s="406"/>
      <c r="N186" s="350"/>
      <c r="O186" s="350"/>
      <c r="P186" s="351"/>
      <c r="Q186" s="287" t="str">
        <f t="shared" si="54"/>
        <v xml:space="preserve"> </v>
      </c>
      <c r="BA186" s="308" t="str">
        <f t="shared" si="51"/>
        <v/>
      </c>
      <c r="BB186" s="308" t="str">
        <f t="shared" si="55"/>
        <v/>
      </c>
      <c r="BC186" s="484"/>
      <c r="BD186" s="484"/>
      <c r="BE186" s="309">
        <f t="shared" si="52"/>
        <v>0</v>
      </c>
      <c r="BF186" s="309">
        <f t="shared" si="53"/>
        <v>0</v>
      </c>
      <c r="BG186" s="484"/>
      <c r="BH186" s="280"/>
    </row>
    <row r="187" spans="1:60" ht="12.95" customHeight="1" x14ac:dyDescent="0.15">
      <c r="A187" s="693"/>
      <c r="B187" s="713" t="s">
        <v>182</v>
      </c>
      <c r="C187" s="713"/>
      <c r="D187" s="273">
        <f t="shared" si="56"/>
        <v>0</v>
      </c>
      <c r="E187" s="274"/>
      <c r="F187" s="275"/>
      <c r="G187" s="275"/>
      <c r="H187" s="275"/>
      <c r="I187" s="275"/>
      <c r="J187" s="275"/>
      <c r="K187" s="275"/>
      <c r="L187" s="275"/>
      <c r="M187" s="276"/>
      <c r="N187" s="277"/>
      <c r="O187" s="277"/>
      <c r="P187" s="278"/>
      <c r="Q187" s="287" t="str">
        <f t="shared" si="54"/>
        <v xml:space="preserve"> </v>
      </c>
      <c r="BA187" s="308" t="str">
        <f t="shared" si="51"/>
        <v/>
      </c>
      <c r="BB187" s="308" t="str">
        <f t="shared" si="55"/>
        <v/>
      </c>
      <c r="BC187" s="484"/>
      <c r="BD187" s="484"/>
      <c r="BE187" s="309">
        <f t="shared" si="52"/>
        <v>0</v>
      </c>
      <c r="BF187" s="309">
        <f t="shared" si="53"/>
        <v>0</v>
      </c>
      <c r="BG187" s="484"/>
      <c r="BH187" s="280"/>
    </row>
    <row r="188" spans="1:60" ht="12.95" customHeight="1" x14ac:dyDescent="0.15">
      <c r="A188" s="693"/>
      <c r="B188" s="713" t="s">
        <v>183</v>
      </c>
      <c r="C188" s="713"/>
      <c r="D188" s="273">
        <f t="shared" si="56"/>
        <v>0</v>
      </c>
      <c r="E188" s="274"/>
      <c r="F188" s="275"/>
      <c r="G188" s="275"/>
      <c r="H188" s="275"/>
      <c r="I188" s="275"/>
      <c r="J188" s="275"/>
      <c r="K188" s="275"/>
      <c r="L188" s="275"/>
      <c r="M188" s="276"/>
      <c r="N188" s="277"/>
      <c r="O188" s="277"/>
      <c r="P188" s="278"/>
      <c r="Q188" s="287" t="str">
        <f t="shared" si="54"/>
        <v xml:space="preserve"> </v>
      </c>
      <c r="BA188" s="308" t="str">
        <f t="shared" si="51"/>
        <v/>
      </c>
      <c r="BB188" s="308" t="str">
        <f t="shared" si="55"/>
        <v/>
      </c>
      <c r="BC188" s="484"/>
      <c r="BD188" s="484"/>
      <c r="BE188" s="309">
        <f t="shared" si="52"/>
        <v>0</v>
      </c>
      <c r="BF188" s="309">
        <f t="shared" si="53"/>
        <v>0</v>
      </c>
      <c r="BG188" s="484"/>
      <c r="BH188" s="280"/>
    </row>
    <row r="189" spans="1:60" ht="12.95" customHeight="1" x14ac:dyDescent="0.15">
      <c r="A189" s="689"/>
      <c r="B189" s="714" t="s">
        <v>184</v>
      </c>
      <c r="C189" s="714"/>
      <c r="D189" s="423">
        <f t="shared" si="56"/>
        <v>0</v>
      </c>
      <c r="E189" s="321"/>
      <c r="F189" s="319"/>
      <c r="G189" s="319"/>
      <c r="H189" s="319"/>
      <c r="I189" s="319"/>
      <c r="J189" s="319"/>
      <c r="K189" s="319"/>
      <c r="L189" s="319"/>
      <c r="M189" s="322"/>
      <c r="N189" s="324"/>
      <c r="O189" s="324"/>
      <c r="P189" s="378"/>
      <c r="Q189" s="287" t="str">
        <f t="shared" si="54"/>
        <v xml:space="preserve"> </v>
      </c>
      <c r="BA189" s="308" t="str">
        <f t="shared" si="51"/>
        <v/>
      </c>
      <c r="BB189" s="308" t="str">
        <f t="shared" si="55"/>
        <v/>
      </c>
      <c r="BC189" s="484"/>
      <c r="BD189" s="484"/>
      <c r="BE189" s="309">
        <f t="shared" si="52"/>
        <v>0</v>
      </c>
      <c r="BF189" s="309">
        <f t="shared" si="53"/>
        <v>0</v>
      </c>
      <c r="BG189" s="484"/>
      <c r="BH189" s="280"/>
    </row>
    <row r="190" spans="1:60" ht="12.95" customHeight="1" x14ac:dyDescent="0.15">
      <c r="A190" s="688" t="s">
        <v>192</v>
      </c>
      <c r="B190" s="721" t="s">
        <v>181</v>
      </c>
      <c r="C190" s="721"/>
      <c r="D190" s="422">
        <f t="shared" si="56"/>
        <v>0</v>
      </c>
      <c r="E190" s="347"/>
      <c r="F190" s="348"/>
      <c r="G190" s="348"/>
      <c r="H190" s="348"/>
      <c r="I190" s="348"/>
      <c r="J190" s="348"/>
      <c r="K190" s="348"/>
      <c r="L190" s="348"/>
      <c r="M190" s="406"/>
      <c r="N190" s="350"/>
      <c r="O190" s="350"/>
      <c r="P190" s="351"/>
      <c r="Q190" s="287" t="str">
        <f t="shared" si="54"/>
        <v xml:space="preserve"> </v>
      </c>
      <c r="BA190" s="308" t="str">
        <f t="shared" si="51"/>
        <v/>
      </c>
      <c r="BB190" s="308" t="str">
        <f t="shared" si="55"/>
        <v/>
      </c>
      <c r="BC190" s="484"/>
      <c r="BD190" s="484"/>
      <c r="BE190" s="309">
        <f t="shared" si="52"/>
        <v>0</v>
      </c>
      <c r="BF190" s="309">
        <f t="shared" si="53"/>
        <v>0</v>
      </c>
      <c r="BG190" s="484"/>
      <c r="BH190" s="280"/>
    </row>
    <row r="191" spans="1:60" ht="12.95" customHeight="1" x14ac:dyDescent="0.15">
      <c r="A191" s="693"/>
      <c r="B191" s="713" t="s">
        <v>182</v>
      </c>
      <c r="C191" s="713"/>
      <c r="D191" s="273">
        <f t="shared" si="56"/>
        <v>0</v>
      </c>
      <c r="E191" s="274"/>
      <c r="F191" s="275"/>
      <c r="G191" s="275"/>
      <c r="H191" s="275"/>
      <c r="I191" s="275"/>
      <c r="J191" s="275"/>
      <c r="K191" s="275"/>
      <c r="L191" s="275"/>
      <c r="M191" s="276"/>
      <c r="N191" s="277"/>
      <c r="O191" s="277"/>
      <c r="P191" s="278"/>
      <c r="Q191" s="287" t="str">
        <f t="shared" si="54"/>
        <v xml:space="preserve"> </v>
      </c>
      <c r="BA191" s="308" t="str">
        <f t="shared" si="51"/>
        <v/>
      </c>
      <c r="BB191" s="308" t="str">
        <f t="shared" si="55"/>
        <v/>
      </c>
      <c r="BC191" s="484"/>
      <c r="BD191" s="484"/>
      <c r="BE191" s="309">
        <f t="shared" si="52"/>
        <v>0</v>
      </c>
      <c r="BF191" s="309">
        <f t="shared" si="53"/>
        <v>0</v>
      </c>
      <c r="BG191" s="484"/>
      <c r="BH191" s="280"/>
    </row>
    <row r="192" spans="1:60" ht="12.95" customHeight="1" x14ac:dyDescent="0.15">
      <c r="A192" s="693"/>
      <c r="B192" s="713" t="s">
        <v>183</v>
      </c>
      <c r="C192" s="713"/>
      <c r="D192" s="273">
        <f t="shared" si="56"/>
        <v>0</v>
      </c>
      <c r="E192" s="274"/>
      <c r="F192" s="275"/>
      <c r="G192" s="275"/>
      <c r="H192" s="275"/>
      <c r="I192" s="275"/>
      <c r="J192" s="275"/>
      <c r="K192" s="275"/>
      <c r="L192" s="275"/>
      <c r="M192" s="276"/>
      <c r="N192" s="277"/>
      <c r="O192" s="277"/>
      <c r="P192" s="278"/>
      <c r="Q192" s="287" t="str">
        <f t="shared" si="54"/>
        <v xml:space="preserve"> </v>
      </c>
      <c r="BA192" s="308" t="str">
        <f t="shared" si="51"/>
        <v/>
      </c>
      <c r="BB192" s="308" t="str">
        <f t="shared" si="55"/>
        <v/>
      </c>
      <c r="BC192" s="484"/>
      <c r="BD192" s="484"/>
      <c r="BE192" s="309">
        <f t="shared" si="52"/>
        <v>0</v>
      </c>
      <c r="BF192" s="309">
        <f t="shared" si="53"/>
        <v>0</v>
      </c>
      <c r="BG192" s="484"/>
      <c r="BH192" s="280"/>
    </row>
    <row r="193" spans="1:60" ht="12.95" customHeight="1" x14ac:dyDescent="0.15">
      <c r="A193" s="689"/>
      <c r="B193" s="714" t="s">
        <v>184</v>
      </c>
      <c r="C193" s="714"/>
      <c r="D193" s="423">
        <f t="shared" si="56"/>
        <v>0</v>
      </c>
      <c r="E193" s="321"/>
      <c r="F193" s="319"/>
      <c r="G193" s="319"/>
      <c r="H193" s="319"/>
      <c r="I193" s="319"/>
      <c r="J193" s="319"/>
      <c r="K193" s="319"/>
      <c r="L193" s="319"/>
      <c r="M193" s="322"/>
      <c r="N193" s="324"/>
      <c r="O193" s="324"/>
      <c r="P193" s="378"/>
      <c r="Q193" s="287" t="str">
        <f t="shared" si="54"/>
        <v xml:space="preserve"> </v>
      </c>
      <c r="BA193" s="308" t="str">
        <f t="shared" si="51"/>
        <v/>
      </c>
      <c r="BB193" s="308" t="str">
        <f t="shared" si="55"/>
        <v/>
      </c>
      <c r="BC193" s="484"/>
      <c r="BD193" s="484"/>
      <c r="BE193" s="309">
        <f t="shared" si="52"/>
        <v>0</v>
      </c>
      <c r="BF193" s="309">
        <f t="shared" si="53"/>
        <v>0</v>
      </c>
      <c r="BG193" s="484"/>
      <c r="BH193" s="280"/>
    </row>
    <row r="194" spans="1:60" ht="12.95" customHeight="1" x14ac:dyDescent="0.15">
      <c r="A194" s="722" t="s">
        <v>193</v>
      </c>
      <c r="B194" s="721" t="s">
        <v>181</v>
      </c>
      <c r="C194" s="721"/>
      <c r="D194" s="422">
        <f t="shared" si="56"/>
        <v>0</v>
      </c>
      <c r="E194" s="347"/>
      <c r="F194" s="348"/>
      <c r="G194" s="348"/>
      <c r="H194" s="348"/>
      <c r="I194" s="348"/>
      <c r="J194" s="348"/>
      <c r="K194" s="348"/>
      <c r="L194" s="348"/>
      <c r="M194" s="406"/>
      <c r="N194" s="350"/>
      <c r="O194" s="350"/>
      <c r="P194" s="351"/>
      <c r="Q194" s="287" t="str">
        <f t="shared" si="54"/>
        <v xml:space="preserve"> </v>
      </c>
      <c r="BA194" s="308" t="str">
        <f t="shared" si="51"/>
        <v/>
      </c>
      <c r="BB194" s="308" t="str">
        <f t="shared" si="55"/>
        <v/>
      </c>
      <c r="BC194" s="484"/>
      <c r="BD194" s="484"/>
      <c r="BE194" s="309">
        <f t="shared" si="52"/>
        <v>0</v>
      </c>
      <c r="BF194" s="309">
        <f t="shared" si="53"/>
        <v>0</v>
      </c>
      <c r="BG194" s="484"/>
      <c r="BH194" s="280"/>
    </row>
    <row r="195" spans="1:60" ht="12.95" customHeight="1" x14ac:dyDescent="0.15">
      <c r="A195" s="723"/>
      <c r="B195" s="713" t="s">
        <v>182</v>
      </c>
      <c r="C195" s="713"/>
      <c r="D195" s="273">
        <f t="shared" si="56"/>
        <v>0</v>
      </c>
      <c r="E195" s="274"/>
      <c r="F195" s="275"/>
      <c r="G195" s="275"/>
      <c r="H195" s="275"/>
      <c r="I195" s="275"/>
      <c r="J195" s="275"/>
      <c r="K195" s="275"/>
      <c r="L195" s="275"/>
      <c r="M195" s="276"/>
      <c r="N195" s="277"/>
      <c r="O195" s="277"/>
      <c r="P195" s="278"/>
      <c r="Q195" s="287" t="str">
        <f t="shared" si="54"/>
        <v xml:space="preserve"> </v>
      </c>
      <c r="BA195" s="308" t="str">
        <f t="shared" si="51"/>
        <v/>
      </c>
      <c r="BB195" s="308" t="str">
        <f t="shared" si="55"/>
        <v/>
      </c>
      <c r="BC195" s="484"/>
      <c r="BD195" s="484"/>
      <c r="BE195" s="309">
        <f t="shared" si="52"/>
        <v>0</v>
      </c>
      <c r="BF195" s="309">
        <f t="shared" si="53"/>
        <v>0</v>
      </c>
      <c r="BG195" s="484"/>
      <c r="BH195" s="280"/>
    </row>
    <row r="196" spans="1:60" ht="12.95" customHeight="1" x14ac:dyDescent="0.15">
      <c r="A196" s="723"/>
      <c r="B196" s="713" t="s">
        <v>183</v>
      </c>
      <c r="C196" s="713"/>
      <c r="D196" s="273">
        <f t="shared" si="56"/>
        <v>0</v>
      </c>
      <c r="E196" s="274"/>
      <c r="F196" s="275"/>
      <c r="G196" s="275"/>
      <c r="H196" s="275"/>
      <c r="I196" s="275"/>
      <c r="J196" s="275"/>
      <c r="K196" s="275"/>
      <c r="L196" s="275"/>
      <c r="M196" s="276"/>
      <c r="N196" s="277"/>
      <c r="O196" s="277"/>
      <c r="P196" s="278"/>
      <c r="Q196" s="287" t="str">
        <f t="shared" si="54"/>
        <v xml:space="preserve"> </v>
      </c>
      <c r="BA196" s="308" t="str">
        <f t="shared" si="51"/>
        <v/>
      </c>
      <c r="BB196" s="308" t="str">
        <f t="shared" si="55"/>
        <v/>
      </c>
      <c r="BC196" s="484"/>
      <c r="BD196" s="484"/>
      <c r="BE196" s="309">
        <f t="shared" si="52"/>
        <v>0</v>
      </c>
      <c r="BF196" s="309">
        <f t="shared" si="53"/>
        <v>0</v>
      </c>
      <c r="BG196" s="484"/>
      <c r="BH196" s="280"/>
    </row>
    <row r="197" spans="1:60" ht="12.95" customHeight="1" thickBot="1" x14ac:dyDescent="0.2">
      <c r="A197" s="723"/>
      <c r="B197" s="724" t="s">
        <v>184</v>
      </c>
      <c r="C197" s="724"/>
      <c r="D197" s="483">
        <f t="shared" si="56"/>
        <v>0</v>
      </c>
      <c r="E197" s="366"/>
      <c r="F197" s="368"/>
      <c r="G197" s="368"/>
      <c r="H197" s="368"/>
      <c r="I197" s="368"/>
      <c r="J197" s="368"/>
      <c r="K197" s="368"/>
      <c r="L197" s="368"/>
      <c r="M197" s="369"/>
      <c r="N197" s="338"/>
      <c r="O197" s="338"/>
      <c r="P197" s="387"/>
      <c r="Q197" s="287" t="str">
        <f t="shared" si="54"/>
        <v xml:space="preserve"> </v>
      </c>
      <c r="BA197" s="308" t="str">
        <f t="shared" si="51"/>
        <v/>
      </c>
      <c r="BB197" s="308" t="str">
        <f t="shared" si="55"/>
        <v/>
      </c>
      <c r="BC197" s="484"/>
      <c r="BD197" s="484"/>
      <c r="BE197" s="309">
        <f t="shared" si="52"/>
        <v>0</v>
      </c>
      <c r="BF197" s="309">
        <f t="shared" si="53"/>
        <v>0</v>
      </c>
      <c r="BG197" s="484"/>
      <c r="BH197" s="280"/>
    </row>
    <row r="198" spans="1:60" ht="12.95" customHeight="1" thickTop="1" x14ac:dyDescent="0.15">
      <c r="A198" s="709" t="s">
        <v>4</v>
      </c>
      <c r="B198" s="712" t="s">
        <v>181</v>
      </c>
      <c r="C198" s="712"/>
      <c r="D198" s="488">
        <f t="shared" si="56"/>
        <v>213</v>
      </c>
      <c r="E198" s="489">
        <f t="shared" ref="E198:G201" si="58">+E146+E150+E154+E158+E162+E166+E170+E182+E186+E190+E194</f>
        <v>7</v>
      </c>
      <c r="F198" s="490">
        <f t="shared" si="58"/>
        <v>3</v>
      </c>
      <c r="G198" s="490">
        <f t="shared" si="58"/>
        <v>4</v>
      </c>
      <c r="H198" s="490">
        <f t="shared" ref="H198:J201" si="59">+H146+H150+H154+H158+H162+H166+H170+H174+H182+H186+H190+H194+H178</f>
        <v>6</v>
      </c>
      <c r="I198" s="490">
        <f t="shared" si="59"/>
        <v>39</v>
      </c>
      <c r="J198" s="490">
        <f t="shared" si="59"/>
        <v>51</v>
      </c>
      <c r="K198" s="490">
        <f>+K146+K150+K154+K162+K166+K170+K174+K182+K186+K190+K194+K178</f>
        <v>84</v>
      </c>
      <c r="L198" s="490">
        <f t="shared" ref="L198:M201" si="60">+L146+L150+L154+L162+L170+L174+L182+L186+L190+L194+L178</f>
        <v>6</v>
      </c>
      <c r="M198" s="491">
        <f t="shared" si="60"/>
        <v>13</v>
      </c>
      <c r="N198" s="488">
        <f t="shared" ref="N198:O201" si="61">+N146+N150+N154+N158+N162+N166+N170+N174+N182+N186+N190+N194+N178</f>
        <v>72</v>
      </c>
      <c r="O198" s="488">
        <f t="shared" si="61"/>
        <v>141</v>
      </c>
      <c r="P198" s="488">
        <f>+P146+P150+P154+P162+P170+P174+P182+P186+P190+P194+P178</f>
        <v>0</v>
      </c>
      <c r="Q198" s="280" t="str">
        <f>$BA198&amp;" "&amp;$BB198</f>
        <v xml:space="preserve"> </v>
      </c>
      <c r="BA198" s="308" t="str">
        <f>IF($D198&lt;&gt;($N198+$O198)," El número actividades de pacientes según sexo NO puede ser diferente al Total.","")</f>
        <v/>
      </c>
      <c r="BB198" s="308" t="str">
        <f t="shared" si="55"/>
        <v/>
      </c>
      <c r="BC198" s="484"/>
      <c r="BD198" s="484"/>
      <c r="BE198" s="309">
        <f t="shared" si="52"/>
        <v>0</v>
      </c>
      <c r="BF198" s="309">
        <f t="shared" si="53"/>
        <v>0</v>
      </c>
      <c r="BG198" s="484"/>
      <c r="BH198" s="280"/>
    </row>
    <row r="199" spans="1:60" ht="12.95" customHeight="1" x14ac:dyDescent="0.15">
      <c r="A199" s="710"/>
      <c r="B199" s="713" t="s">
        <v>182</v>
      </c>
      <c r="C199" s="713"/>
      <c r="D199" s="273">
        <f t="shared" si="56"/>
        <v>466</v>
      </c>
      <c r="E199" s="492">
        <f t="shared" si="58"/>
        <v>31</v>
      </c>
      <c r="F199" s="493">
        <f t="shared" si="58"/>
        <v>7</v>
      </c>
      <c r="G199" s="493">
        <f t="shared" si="58"/>
        <v>1</v>
      </c>
      <c r="H199" s="493">
        <f t="shared" si="59"/>
        <v>15</v>
      </c>
      <c r="I199" s="493">
        <f t="shared" si="59"/>
        <v>38</v>
      </c>
      <c r="J199" s="493">
        <f t="shared" si="59"/>
        <v>51</v>
      </c>
      <c r="K199" s="493">
        <f>+K147+K151+K155+K163+K167+K171+K175+K183+K187+K191+K195+K179</f>
        <v>251</v>
      </c>
      <c r="L199" s="493">
        <f t="shared" si="60"/>
        <v>29</v>
      </c>
      <c r="M199" s="494">
        <f t="shared" si="60"/>
        <v>43</v>
      </c>
      <c r="N199" s="273">
        <f t="shared" si="61"/>
        <v>145</v>
      </c>
      <c r="O199" s="273">
        <f t="shared" si="61"/>
        <v>321</v>
      </c>
      <c r="P199" s="273">
        <f>+P147+P151+P155+P163+P171+P175+P183+P187+P191+P195+P179</f>
        <v>2</v>
      </c>
      <c r="Q199" s="280" t="str">
        <f>$BA199&amp;" "&amp;$BB199</f>
        <v xml:space="preserve"> </v>
      </c>
      <c r="BA199" s="308" t="str">
        <f>IF($D199&lt;&gt;($N199+$O199)," El número actividades de pacientes según sexo NO puede ser diferente al Total.","")</f>
        <v/>
      </c>
      <c r="BB199" s="308" t="str">
        <f t="shared" si="55"/>
        <v/>
      </c>
      <c r="BC199" s="484"/>
      <c r="BD199" s="484"/>
      <c r="BE199" s="309">
        <f t="shared" si="52"/>
        <v>0</v>
      </c>
      <c r="BF199" s="309">
        <f t="shared" si="53"/>
        <v>0</v>
      </c>
      <c r="BG199" s="484"/>
      <c r="BH199" s="280"/>
    </row>
    <row r="200" spans="1:60" ht="12.95" customHeight="1" x14ac:dyDescent="0.15">
      <c r="A200" s="710"/>
      <c r="B200" s="713" t="s">
        <v>183</v>
      </c>
      <c r="C200" s="713"/>
      <c r="D200" s="273">
        <f t="shared" si="56"/>
        <v>123</v>
      </c>
      <c r="E200" s="492">
        <f t="shared" si="58"/>
        <v>4</v>
      </c>
      <c r="F200" s="493">
        <f t="shared" si="58"/>
        <v>0</v>
      </c>
      <c r="G200" s="493">
        <f t="shared" si="58"/>
        <v>2</v>
      </c>
      <c r="H200" s="493">
        <f t="shared" si="59"/>
        <v>1</v>
      </c>
      <c r="I200" s="493">
        <f t="shared" si="59"/>
        <v>10</v>
      </c>
      <c r="J200" s="493">
        <f t="shared" si="59"/>
        <v>9</v>
      </c>
      <c r="K200" s="493">
        <f>+K148+K152+K156+K164+K168+K172+K176+K184+K188+K192+K196+K180</f>
        <v>78</v>
      </c>
      <c r="L200" s="493">
        <f t="shared" si="60"/>
        <v>6</v>
      </c>
      <c r="M200" s="494">
        <f t="shared" si="60"/>
        <v>13</v>
      </c>
      <c r="N200" s="273">
        <f t="shared" si="61"/>
        <v>31</v>
      </c>
      <c r="O200" s="273">
        <f t="shared" si="61"/>
        <v>92</v>
      </c>
      <c r="P200" s="273">
        <f>+P148+P152+P156+P164+P172+P176+P184+P188+P192+P196+P180</f>
        <v>0</v>
      </c>
      <c r="Q200" s="280" t="str">
        <f>$BA200&amp;" "&amp;$BB200</f>
        <v xml:space="preserve"> </v>
      </c>
      <c r="BA200" s="308" t="str">
        <f>IF($D200&lt;&gt;($N200+$O200)," El número actividades de pacientes según sexo NO puede ser diferente al Total.","")</f>
        <v/>
      </c>
      <c r="BB200" s="308" t="str">
        <f t="shared" si="55"/>
        <v/>
      </c>
      <c r="BC200" s="484"/>
      <c r="BD200" s="484"/>
      <c r="BE200" s="309">
        <f t="shared" si="52"/>
        <v>0</v>
      </c>
      <c r="BF200" s="309">
        <f t="shared" si="53"/>
        <v>0</v>
      </c>
      <c r="BG200" s="484"/>
      <c r="BH200" s="280"/>
    </row>
    <row r="201" spans="1:60" ht="12.95" customHeight="1" x14ac:dyDescent="0.15">
      <c r="A201" s="711"/>
      <c r="B201" s="714" t="s">
        <v>184</v>
      </c>
      <c r="C201" s="714"/>
      <c r="D201" s="423">
        <f t="shared" si="56"/>
        <v>122</v>
      </c>
      <c r="E201" s="495">
        <f t="shared" si="58"/>
        <v>7</v>
      </c>
      <c r="F201" s="496">
        <f t="shared" si="58"/>
        <v>1</v>
      </c>
      <c r="G201" s="496">
        <f t="shared" si="58"/>
        <v>0</v>
      </c>
      <c r="H201" s="496">
        <f t="shared" si="59"/>
        <v>2</v>
      </c>
      <c r="I201" s="496">
        <f t="shared" si="59"/>
        <v>10</v>
      </c>
      <c r="J201" s="496">
        <f t="shared" si="59"/>
        <v>12</v>
      </c>
      <c r="K201" s="496">
        <f>+K149+K153+K157+K165+K169+K173+K177+K185+K189+K193+K197+K181</f>
        <v>65</v>
      </c>
      <c r="L201" s="496">
        <f t="shared" si="60"/>
        <v>14</v>
      </c>
      <c r="M201" s="497">
        <f t="shared" si="60"/>
        <v>11</v>
      </c>
      <c r="N201" s="423">
        <f t="shared" si="61"/>
        <v>49</v>
      </c>
      <c r="O201" s="423">
        <f t="shared" si="61"/>
        <v>73</v>
      </c>
      <c r="P201" s="423">
        <f>+P149+P153+P157+P165+P173+P177+P185+P189+P193+P197+P181</f>
        <v>2</v>
      </c>
      <c r="Q201" s="280" t="str">
        <f>$BA201&amp;" "&amp;$BB201</f>
        <v xml:space="preserve"> </v>
      </c>
      <c r="BA201" s="308" t="str">
        <f>IF($D201&lt;&gt;($N201+$O201)," El número actividades de pacientes según sexo NO puede ser diferente al Total.","")</f>
        <v/>
      </c>
      <c r="BB201" s="308" t="str">
        <f t="shared" si="55"/>
        <v/>
      </c>
      <c r="BC201" s="484"/>
      <c r="BD201" s="484"/>
      <c r="BE201" s="309">
        <f t="shared" si="52"/>
        <v>0</v>
      </c>
      <c r="BF201" s="309">
        <f t="shared" si="53"/>
        <v>0</v>
      </c>
      <c r="BG201" s="484"/>
      <c r="BH201" s="280"/>
    </row>
    <row r="202" spans="1:60" ht="21.75" customHeight="1" x14ac:dyDescent="0.15">
      <c r="A202" s="325" t="s">
        <v>194</v>
      </c>
      <c r="B202" s="361"/>
      <c r="C202" s="361"/>
      <c r="D202" s="287"/>
      <c r="E202" s="287"/>
      <c r="F202" s="287"/>
      <c r="G202" s="287"/>
      <c r="H202" s="287"/>
      <c r="I202" s="287"/>
      <c r="J202" s="287"/>
      <c r="K202" s="287"/>
      <c r="L202" s="287"/>
      <c r="M202" s="287"/>
      <c r="N202" s="287"/>
      <c r="BA202" s="484"/>
      <c r="BB202" s="484"/>
      <c r="BC202" s="484"/>
      <c r="BD202" s="484"/>
      <c r="BE202" s="484"/>
      <c r="BF202" s="484"/>
      <c r="BG202" s="484"/>
      <c r="BH202" s="280"/>
    </row>
    <row r="203" spans="1:60" ht="27.75" customHeight="1" x14ac:dyDescent="0.15">
      <c r="A203" s="715" t="s">
        <v>29</v>
      </c>
      <c r="B203" s="716"/>
      <c r="C203" s="717"/>
      <c r="D203" s="700" t="s">
        <v>4</v>
      </c>
      <c r="E203" s="685" t="s">
        <v>5</v>
      </c>
      <c r="F203" s="686"/>
      <c r="G203" s="686"/>
      <c r="H203" s="686"/>
      <c r="I203" s="686"/>
      <c r="J203" s="686"/>
      <c r="K203" s="686"/>
      <c r="L203" s="686"/>
      <c r="M203" s="687"/>
      <c r="N203" s="688" t="s">
        <v>7</v>
      </c>
      <c r="BA203" s="484"/>
      <c r="BB203" s="484"/>
      <c r="BC203" s="484"/>
      <c r="BD203" s="484"/>
      <c r="BE203" s="484"/>
      <c r="BF203" s="484"/>
      <c r="BG203" s="484"/>
      <c r="BH203" s="280"/>
    </row>
    <row r="204" spans="1:60" ht="48" customHeight="1" x14ac:dyDescent="0.15">
      <c r="A204" s="718"/>
      <c r="B204" s="719"/>
      <c r="C204" s="720"/>
      <c r="D204" s="708"/>
      <c r="E204" s="294" t="s">
        <v>168</v>
      </c>
      <c r="F204" s="295" t="s">
        <v>14</v>
      </c>
      <c r="G204" s="295" t="s">
        <v>175</v>
      </c>
      <c r="H204" s="295" t="s">
        <v>59</v>
      </c>
      <c r="I204" s="295" t="s">
        <v>176</v>
      </c>
      <c r="J204" s="295" t="s">
        <v>195</v>
      </c>
      <c r="K204" s="295" t="s">
        <v>18</v>
      </c>
      <c r="L204" s="295" t="s">
        <v>19</v>
      </c>
      <c r="M204" s="296" t="s">
        <v>20</v>
      </c>
      <c r="N204" s="689"/>
      <c r="BA204" s="484"/>
      <c r="BB204" s="484"/>
      <c r="BC204" s="484"/>
      <c r="BD204" s="484"/>
      <c r="BE204" s="484"/>
      <c r="BF204" s="484"/>
      <c r="BG204" s="484"/>
      <c r="BH204" s="280"/>
    </row>
    <row r="205" spans="1:60" ht="15.75" customHeight="1" x14ac:dyDescent="0.15">
      <c r="A205" s="690" t="s">
        <v>196</v>
      </c>
      <c r="B205" s="691"/>
      <c r="C205" s="692"/>
      <c r="D205" s="299">
        <f t="shared" ref="D205:D210" si="62">+SUM(E205:M205)</f>
        <v>0</v>
      </c>
      <c r="E205" s="428"/>
      <c r="F205" s="427"/>
      <c r="G205" s="427"/>
      <c r="H205" s="427"/>
      <c r="I205" s="427"/>
      <c r="J205" s="427"/>
      <c r="K205" s="427"/>
      <c r="L205" s="427"/>
      <c r="M205" s="429"/>
      <c r="N205" s="429"/>
      <c r="O205" s="280" t="str">
        <f t="shared" ref="O205:O210" si="63">$BA205&amp;" "&amp;$BB205</f>
        <v xml:space="preserve"> </v>
      </c>
      <c r="BA205" s="308"/>
      <c r="BB205" s="308" t="str">
        <f t="shared" ref="BB205:BB210" si="64">IF($K205&lt;$N205," El número altas de pacientes 60 años NO puede ser mayor que el de 20-64 años.","")</f>
        <v/>
      </c>
      <c r="BC205" s="484"/>
      <c r="BD205" s="484"/>
      <c r="BE205" s="309"/>
      <c r="BF205" s="309">
        <f t="shared" ref="BF205:BF210" si="65">IF($D205&lt;$N205,1,0)</f>
        <v>0</v>
      </c>
      <c r="BG205" s="484"/>
      <c r="BH205" s="280"/>
    </row>
    <row r="206" spans="1:60" ht="15.75" customHeight="1" x14ac:dyDescent="0.15">
      <c r="A206" s="682" t="s">
        <v>197</v>
      </c>
      <c r="B206" s="683"/>
      <c r="C206" s="684"/>
      <c r="D206" s="314">
        <f t="shared" si="62"/>
        <v>0</v>
      </c>
      <c r="E206" s="274"/>
      <c r="F206" s="275"/>
      <c r="G206" s="275"/>
      <c r="H206" s="275"/>
      <c r="I206" s="275"/>
      <c r="J206" s="275"/>
      <c r="K206" s="275"/>
      <c r="L206" s="275"/>
      <c r="M206" s="276"/>
      <c r="N206" s="277"/>
      <c r="O206" s="280" t="str">
        <f t="shared" si="63"/>
        <v xml:space="preserve"> </v>
      </c>
      <c r="BA206" s="308"/>
      <c r="BB206" s="308" t="str">
        <f t="shared" si="64"/>
        <v/>
      </c>
      <c r="BC206" s="484"/>
      <c r="BD206" s="484"/>
      <c r="BE206" s="309"/>
      <c r="BF206" s="309">
        <f t="shared" si="65"/>
        <v>0</v>
      </c>
      <c r="BG206" s="484"/>
      <c r="BH206" s="280"/>
    </row>
    <row r="207" spans="1:60" ht="15.75" customHeight="1" x14ac:dyDescent="0.15">
      <c r="A207" s="682" t="s">
        <v>198</v>
      </c>
      <c r="B207" s="683"/>
      <c r="C207" s="684"/>
      <c r="D207" s="314">
        <f t="shared" si="62"/>
        <v>0</v>
      </c>
      <c r="E207" s="274"/>
      <c r="F207" s="275"/>
      <c r="G207" s="275"/>
      <c r="H207" s="275"/>
      <c r="I207" s="275"/>
      <c r="J207" s="275"/>
      <c r="K207" s="275"/>
      <c r="L207" s="275"/>
      <c r="M207" s="276"/>
      <c r="N207" s="277"/>
      <c r="O207" s="280" t="str">
        <f t="shared" si="63"/>
        <v xml:space="preserve"> </v>
      </c>
      <c r="BA207" s="308"/>
      <c r="BB207" s="308" t="str">
        <f t="shared" si="64"/>
        <v/>
      </c>
      <c r="BC207" s="484"/>
      <c r="BD207" s="484"/>
      <c r="BE207" s="309"/>
      <c r="BF207" s="309">
        <f t="shared" si="65"/>
        <v>0</v>
      </c>
      <c r="BG207" s="484"/>
      <c r="BH207" s="280"/>
    </row>
    <row r="208" spans="1:60" ht="15.75" customHeight="1" x14ac:dyDescent="0.15">
      <c r="A208" s="682" t="s">
        <v>199</v>
      </c>
      <c r="B208" s="683"/>
      <c r="C208" s="684"/>
      <c r="D208" s="314">
        <f t="shared" si="62"/>
        <v>0</v>
      </c>
      <c r="E208" s="274"/>
      <c r="F208" s="275"/>
      <c r="G208" s="275"/>
      <c r="H208" s="275"/>
      <c r="I208" s="275"/>
      <c r="J208" s="275"/>
      <c r="K208" s="275"/>
      <c r="L208" s="275"/>
      <c r="M208" s="276"/>
      <c r="N208" s="277"/>
      <c r="O208" s="280" t="str">
        <f t="shared" si="63"/>
        <v xml:space="preserve"> </v>
      </c>
      <c r="BA208" s="308"/>
      <c r="BB208" s="308" t="str">
        <f t="shared" si="64"/>
        <v/>
      </c>
      <c r="BC208" s="484"/>
      <c r="BD208" s="484"/>
      <c r="BE208" s="309"/>
      <c r="BF208" s="309">
        <f t="shared" si="65"/>
        <v>0</v>
      </c>
      <c r="BG208" s="484"/>
      <c r="BH208" s="280"/>
    </row>
    <row r="209" spans="1:64" ht="15.75" customHeight="1" x14ac:dyDescent="0.15">
      <c r="A209" s="702" t="s">
        <v>200</v>
      </c>
      <c r="B209" s="703"/>
      <c r="C209" s="704"/>
      <c r="D209" s="483">
        <f t="shared" si="62"/>
        <v>0</v>
      </c>
      <c r="E209" s="366"/>
      <c r="F209" s="368"/>
      <c r="G209" s="368"/>
      <c r="H209" s="368"/>
      <c r="I209" s="368"/>
      <c r="J209" s="368"/>
      <c r="K209" s="368"/>
      <c r="L209" s="368"/>
      <c r="M209" s="369"/>
      <c r="N209" s="338"/>
      <c r="O209" s="280" t="str">
        <f t="shared" si="63"/>
        <v xml:space="preserve"> </v>
      </c>
      <c r="BA209" s="308"/>
      <c r="BB209" s="308" t="str">
        <f t="shared" si="64"/>
        <v/>
      </c>
      <c r="BC209" s="484"/>
      <c r="BD209" s="484"/>
      <c r="BE209" s="309"/>
      <c r="BF209" s="309">
        <f t="shared" si="65"/>
        <v>0</v>
      </c>
      <c r="BG209" s="484"/>
      <c r="BH209" s="280"/>
    </row>
    <row r="210" spans="1:64" ht="15.75" customHeight="1" x14ac:dyDescent="0.15">
      <c r="A210" s="705" t="s">
        <v>201</v>
      </c>
      <c r="B210" s="706"/>
      <c r="C210" s="707"/>
      <c r="D210" s="498">
        <f t="shared" si="62"/>
        <v>0</v>
      </c>
      <c r="E210" s="321"/>
      <c r="F210" s="319"/>
      <c r="G210" s="319"/>
      <c r="H210" s="319"/>
      <c r="I210" s="319"/>
      <c r="J210" s="319"/>
      <c r="K210" s="319"/>
      <c r="L210" s="319"/>
      <c r="M210" s="322"/>
      <c r="N210" s="324"/>
      <c r="O210" s="280" t="str">
        <f t="shared" si="63"/>
        <v xml:space="preserve"> </v>
      </c>
      <c r="BA210" s="308"/>
      <c r="BB210" s="308" t="str">
        <f t="shared" si="64"/>
        <v/>
      </c>
      <c r="BC210" s="484"/>
      <c r="BD210" s="484"/>
      <c r="BE210" s="309"/>
      <c r="BF210" s="309">
        <f t="shared" si="65"/>
        <v>0</v>
      </c>
      <c r="BG210" s="484"/>
      <c r="BH210" s="280"/>
    </row>
    <row r="211" spans="1:64" ht="37.5" customHeight="1" x14ac:dyDescent="0.15">
      <c r="A211" s="499" t="s">
        <v>202</v>
      </c>
      <c r="B211" s="500"/>
      <c r="C211" s="500"/>
      <c r="D211" s="500"/>
      <c r="E211" s="501"/>
      <c r="F211" s="501"/>
      <c r="G211" s="283"/>
      <c r="H211" s="283"/>
      <c r="I211" s="484"/>
      <c r="J211" s="484"/>
      <c r="K211" s="484"/>
      <c r="L211" s="484"/>
      <c r="M211" s="484"/>
      <c r="N211" s="484"/>
      <c r="O211" s="484"/>
      <c r="P211" s="484"/>
      <c r="Q211" s="484"/>
      <c r="R211" s="502"/>
      <c r="BA211" s="328"/>
      <c r="BB211" s="341"/>
      <c r="BH211" s="280"/>
    </row>
    <row r="212" spans="1:64" ht="37.5" customHeight="1" x14ac:dyDescent="0.15">
      <c r="A212" s="688" t="s">
        <v>203</v>
      </c>
      <c r="B212" s="688" t="s">
        <v>204</v>
      </c>
      <c r="C212" s="688" t="s">
        <v>205</v>
      </c>
      <c r="D212" s="688" t="s">
        <v>206</v>
      </c>
      <c r="E212" s="688" t="s">
        <v>207</v>
      </c>
      <c r="F212" s="484"/>
      <c r="G212" s="484"/>
      <c r="H212" s="484"/>
      <c r="I212" s="484"/>
      <c r="J212" s="484"/>
      <c r="K212" s="484"/>
      <c r="L212" s="484"/>
      <c r="M212" s="484"/>
      <c r="N212" s="484"/>
      <c r="O212" s="502"/>
      <c r="AX212" s="503"/>
      <c r="AY212" s="341"/>
      <c r="AZ212" s="328"/>
      <c r="BA212" s="328"/>
      <c r="BE212" s="280"/>
      <c r="BF212" s="280"/>
      <c r="BG212" s="282"/>
      <c r="BH212" s="282"/>
      <c r="BI212" s="282"/>
      <c r="BJ212" s="282"/>
    </row>
    <row r="213" spans="1:64" ht="12.95" customHeight="1" x14ac:dyDescent="0.15">
      <c r="A213" s="693"/>
      <c r="B213" s="693"/>
      <c r="C213" s="693"/>
      <c r="D213" s="693"/>
      <c r="E213" s="693"/>
      <c r="F213" s="484"/>
      <c r="G213" s="484"/>
      <c r="H213" s="484"/>
      <c r="I213" s="484"/>
      <c r="J213" s="484"/>
      <c r="K213" s="484"/>
      <c r="L213" s="484"/>
      <c r="M213" s="484"/>
      <c r="N213" s="484"/>
      <c r="O213" s="502"/>
      <c r="AX213" s="503"/>
      <c r="AY213" s="341"/>
      <c r="AZ213" s="328"/>
      <c r="BA213" s="328"/>
      <c r="BE213" s="280"/>
      <c r="BF213" s="280"/>
      <c r="BG213" s="282"/>
      <c r="BH213" s="282"/>
      <c r="BI213" s="282"/>
      <c r="BJ213" s="282"/>
    </row>
    <row r="214" spans="1:64" ht="12.95" customHeight="1" x14ac:dyDescent="0.15">
      <c r="A214" s="693"/>
      <c r="B214" s="693"/>
      <c r="C214" s="693"/>
      <c r="D214" s="693"/>
      <c r="E214" s="693"/>
      <c r="F214" s="484"/>
      <c r="G214" s="484"/>
      <c r="H214" s="484"/>
      <c r="I214" s="484"/>
      <c r="J214" s="484"/>
      <c r="K214" s="484"/>
      <c r="L214" s="484"/>
      <c r="M214" s="484"/>
      <c r="N214" s="484"/>
      <c r="O214" s="502"/>
      <c r="AX214" s="503"/>
      <c r="AY214" s="328"/>
      <c r="AZ214" s="328"/>
      <c r="BA214" s="328"/>
      <c r="BE214" s="280"/>
      <c r="BF214" s="280"/>
      <c r="BG214" s="282"/>
      <c r="BH214" s="282"/>
      <c r="BI214" s="282"/>
      <c r="BJ214" s="282"/>
    </row>
    <row r="215" spans="1:64" ht="27.75" customHeight="1" x14ac:dyDescent="0.15">
      <c r="A215" s="689"/>
      <c r="B215" s="689"/>
      <c r="C215" s="689"/>
      <c r="D215" s="689"/>
      <c r="E215" s="689"/>
      <c r="F215" s="484"/>
      <c r="G215" s="484"/>
      <c r="H215" s="484"/>
      <c r="I215" s="484"/>
      <c r="J215" s="484"/>
      <c r="K215" s="484"/>
      <c r="L215" s="484"/>
      <c r="M215" s="484"/>
      <c r="N215" s="484"/>
      <c r="O215" s="502"/>
      <c r="AX215" s="503"/>
      <c r="AY215" s="328"/>
      <c r="AZ215" s="328"/>
      <c r="BA215" s="328"/>
      <c r="BE215" s="280"/>
      <c r="BF215" s="280"/>
      <c r="BG215" s="282"/>
      <c r="BH215" s="282"/>
      <c r="BI215" s="282"/>
      <c r="BJ215" s="282"/>
    </row>
    <row r="216" spans="1:64" ht="15.75" customHeight="1" x14ac:dyDescent="0.15">
      <c r="A216" s="504" t="s">
        <v>208</v>
      </c>
      <c r="B216" s="505"/>
      <c r="C216" s="506"/>
      <c r="D216" s="507">
        <f>+D217+D218+D219</f>
        <v>0</v>
      </c>
      <c r="E216" s="507">
        <f>+E217+E218+E219</f>
        <v>0</v>
      </c>
      <c r="F216" s="508"/>
      <c r="G216" s="484"/>
      <c r="H216" s="484"/>
      <c r="I216" s="484"/>
      <c r="J216" s="484"/>
      <c r="K216" s="484"/>
      <c r="L216" s="484"/>
      <c r="M216" s="484"/>
      <c r="N216" s="484"/>
      <c r="O216" s="502"/>
      <c r="AX216" s="503"/>
      <c r="AY216" s="328"/>
      <c r="AZ216" s="328"/>
      <c r="BA216" s="328"/>
      <c r="BE216" s="280"/>
      <c r="BF216" s="280"/>
      <c r="BG216" s="282"/>
      <c r="BH216" s="282"/>
      <c r="BI216" s="282"/>
      <c r="BJ216" s="282"/>
    </row>
    <row r="217" spans="1:64" ht="15.75" customHeight="1" x14ac:dyDescent="0.15">
      <c r="A217" s="509" t="s">
        <v>209</v>
      </c>
      <c r="B217" s="510"/>
      <c r="C217" s="511"/>
      <c r="D217" s="505"/>
      <c r="E217" s="506"/>
      <c r="F217" s="484"/>
      <c r="G217" s="484"/>
      <c r="H217" s="484"/>
      <c r="I217" s="484"/>
      <c r="J217" s="484"/>
      <c r="K217" s="484"/>
      <c r="L217" s="484"/>
      <c r="M217" s="484"/>
      <c r="N217" s="484"/>
      <c r="O217" s="502"/>
      <c r="AX217" s="503"/>
      <c r="AY217" s="328"/>
      <c r="AZ217" s="328"/>
      <c r="BA217" s="328"/>
      <c r="BE217" s="280"/>
      <c r="BF217" s="280"/>
      <c r="BG217" s="282"/>
      <c r="BH217" s="282"/>
      <c r="BI217" s="282"/>
      <c r="BJ217" s="282"/>
    </row>
    <row r="218" spans="1:64" ht="15.75" customHeight="1" x14ac:dyDescent="0.15">
      <c r="A218" s="512" t="s">
        <v>210</v>
      </c>
      <c r="B218" s="513"/>
      <c r="C218" s="514"/>
      <c r="D218" s="515"/>
      <c r="E218" s="516"/>
      <c r="F218" s="484"/>
      <c r="G218" s="484"/>
      <c r="H218" s="484"/>
      <c r="I218" s="484"/>
      <c r="J218" s="484"/>
      <c r="K218" s="484"/>
      <c r="L218" s="484"/>
      <c r="M218" s="484"/>
      <c r="N218" s="484"/>
      <c r="O218" s="502"/>
      <c r="AX218" s="503"/>
      <c r="AY218" s="328"/>
      <c r="AZ218" s="328"/>
      <c r="BA218" s="328"/>
      <c r="BE218" s="280"/>
      <c r="BF218" s="280"/>
      <c r="BG218" s="282"/>
      <c r="BH218" s="282"/>
      <c r="BI218" s="282"/>
      <c r="BJ218" s="282"/>
    </row>
    <row r="219" spans="1:64" ht="15.75" customHeight="1" x14ac:dyDescent="0.15">
      <c r="A219" s="517" t="s">
        <v>211</v>
      </c>
      <c r="B219" s="518"/>
      <c r="C219" s="519"/>
      <c r="D219" s="520"/>
      <c r="E219" s="521"/>
      <c r="F219" s="484"/>
      <c r="G219" s="484"/>
      <c r="H219" s="484"/>
      <c r="I219" s="484"/>
      <c r="J219" s="484"/>
      <c r="K219" s="484"/>
      <c r="L219" s="484"/>
      <c r="M219" s="484"/>
      <c r="N219" s="484"/>
      <c r="O219" s="502"/>
      <c r="AX219" s="503"/>
      <c r="AY219" s="328"/>
      <c r="AZ219" s="328"/>
      <c r="BA219" s="328"/>
      <c r="BE219" s="280"/>
      <c r="BF219" s="280"/>
      <c r="BG219" s="282"/>
      <c r="BH219" s="282"/>
      <c r="BI219" s="282"/>
      <c r="BJ219" s="282"/>
    </row>
    <row r="220" spans="1:64" ht="30.75" customHeight="1" x14ac:dyDescent="0.15">
      <c r="A220" s="325" t="s">
        <v>212</v>
      </c>
      <c r="D220" s="484"/>
      <c r="E220" s="484"/>
      <c r="F220" s="484"/>
      <c r="G220" s="484"/>
      <c r="H220" s="484"/>
      <c r="I220" s="484"/>
      <c r="J220" s="484"/>
      <c r="K220" s="484"/>
      <c r="L220" s="484"/>
      <c r="M220" s="502"/>
      <c r="AS220" s="282"/>
      <c r="AV220" s="328"/>
      <c r="AW220" s="328"/>
      <c r="AX220" s="503"/>
      <c r="AY220" s="328"/>
      <c r="AZ220" s="328"/>
      <c r="BA220" s="328"/>
      <c r="BC220" s="280"/>
      <c r="BD220" s="280"/>
      <c r="BE220" s="282"/>
      <c r="BF220" s="282"/>
      <c r="BG220" s="282"/>
      <c r="BH220" s="282"/>
      <c r="BI220" s="282"/>
      <c r="BJ220" s="282"/>
      <c r="BL220" s="282"/>
    </row>
    <row r="221" spans="1:64" ht="30.75" customHeight="1" x14ac:dyDescent="0.15">
      <c r="A221" s="694" t="s">
        <v>213</v>
      </c>
      <c r="B221" s="695"/>
      <c r="C221" s="696"/>
      <c r="D221" s="700" t="s">
        <v>4</v>
      </c>
      <c r="E221" s="685" t="s">
        <v>5</v>
      </c>
      <c r="F221" s="686"/>
      <c r="G221" s="686"/>
      <c r="H221" s="686"/>
      <c r="I221" s="686"/>
      <c r="J221" s="686"/>
      <c r="K221" s="686"/>
      <c r="L221" s="686"/>
      <c r="M221" s="687"/>
      <c r="N221" s="700" t="s">
        <v>31</v>
      </c>
      <c r="O221" s="688" t="s">
        <v>7</v>
      </c>
      <c r="P221" s="688" t="s">
        <v>32</v>
      </c>
      <c r="AP221" s="282"/>
      <c r="AS221" s="328"/>
      <c r="AT221" s="328"/>
      <c r="AU221" s="503"/>
      <c r="AV221" s="328"/>
      <c r="AW221" s="328"/>
      <c r="AX221" s="328"/>
      <c r="AY221" s="328"/>
      <c r="BB221" s="282"/>
      <c r="BC221" s="282"/>
      <c r="BD221" s="282"/>
      <c r="BE221" s="282"/>
      <c r="BF221" s="282"/>
      <c r="BG221" s="282"/>
      <c r="BH221" s="282"/>
      <c r="BI221" s="282"/>
      <c r="BJ221" s="282"/>
      <c r="BL221" s="282"/>
    </row>
    <row r="222" spans="1:64" ht="30.75" customHeight="1" x14ac:dyDescent="0.15">
      <c r="A222" s="697"/>
      <c r="B222" s="698"/>
      <c r="C222" s="699"/>
      <c r="D222" s="701"/>
      <c r="E222" s="297" t="s">
        <v>101</v>
      </c>
      <c r="F222" s="295" t="s">
        <v>102</v>
      </c>
      <c r="G222" s="295" t="s">
        <v>103</v>
      </c>
      <c r="H222" s="295" t="s">
        <v>15</v>
      </c>
      <c r="I222" s="295" t="s">
        <v>16</v>
      </c>
      <c r="J222" s="295" t="s">
        <v>17</v>
      </c>
      <c r="K222" s="295" t="s">
        <v>18</v>
      </c>
      <c r="L222" s="295" t="s">
        <v>19</v>
      </c>
      <c r="M222" s="296" t="s">
        <v>20</v>
      </c>
      <c r="N222" s="701"/>
      <c r="O222" s="689"/>
      <c r="P222" s="689"/>
      <c r="AP222" s="282"/>
      <c r="AS222" s="328"/>
      <c r="AT222" s="328"/>
      <c r="AU222" s="503"/>
      <c r="AV222" s="328"/>
      <c r="AW222" s="328"/>
      <c r="AX222" s="328"/>
      <c r="AY222" s="328"/>
      <c r="BB222" s="282"/>
      <c r="BC222" s="282"/>
      <c r="BD222" s="282"/>
      <c r="BE222" s="282"/>
      <c r="BF222" s="282"/>
      <c r="BG222" s="282"/>
      <c r="BH222" s="282"/>
      <c r="BI222" s="282"/>
      <c r="BJ222" s="282"/>
      <c r="BL222" s="282"/>
    </row>
    <row r="223" spans="1:64" ht="15.75" customHeight="1" x14ac:dyDescent="0.15">
      <c r="A223" s="690" t="s">
        <v>214</v>
      </c>
      <c r="B223" s="691"/>
      <c r="C223" s="692"/>
      <c r="D223" s="299">
        <f>+SUM(E223:M223)</f>
        <v>0</v>
      </c>
      <c r="E223" s="300"/>
      <c r="F223" s="301"/>
      <c r="G223" s="301"/>
      <c r="H223" s="301"/>
      <c r="I223" s="301"/>
      <c r="J223" s="301"/>
      <c r="K223" s="301"/>
      <c r="L223" s="301"/>
      <c r="M223" s="304"/>
      <c r="N223" s="346"/>
      <c r="O223" s="306"/>
      <c r="P223" s="306"/>
      <c r="AP223" s="282"/>
      <c r="AS223" s="328"/>
      <c r="AT223" s="328"/>
      <c r="AU223" s="503"/>
      <c r="AV223" s="328"/>
      <c r="AW223" s="328"/>
      <c r="AX223" s="328"/>
      <c r="AY223" s="328"/>
      <c r="BB223" s="282"/>
      <c r="BC223" s="282"/>
      <c r="BD223" s="282"/>
      <c r="BE223" s="282"/>
      <c r="BF223" s="282"/>
      <c r="BG223" s="282"/>
      <c r="BH223" s="282"/>
      <c r="BI223" s="282"/>
      <c r="BJ223" s="282"/>
      <c r="BL223" s="282"/>
    </row>
    <row r="224" spans="1:64" ht="15.75" customHeight="1" x14ac:dyDescent="0.15">
      <c r="A224" s="682" t="s">
        <v>215</v>
      </c>
      <c r="B224" s="683"/>
      <c r="C224" s="684"/>
      <c r="D224" s="314">
        <f t="shared" ref="D224:D229" si="66">+SUM(E224:M224)</f>
        <v>0</v>
      </c>
      <c r="E224" s="522"/>
      <c r="F224" s="348"/>
      <c r="G224" s="348"/>
      <c r="H224" s="348"/>
      <c r="I224" s="348"/>
      <c r="J224" s="348"/>
      <c r="K224" s="348"/>
      <c r="L224" s="348"/>
      <c r="M224" s="406"/>
      <c r="N224" s="351"/>
      <c r="O224" s="350"/>
      <c r="P224" s="350"/>
      <c r="AP224" s="282"/>
      <c r="AS224" s="328"/>
      <c r="AT224" s="328"/>
      <c r="AU224" s="503"/>
      <c r="AV224" s="328"/>
      <c r="AW224" s="328"/>
      <c r="AX224" s="328"/>
      <c r="AY224" s="328"/>
      <c r="BB224" s="282"/>
      <c r="BC224" s="282"/>
      <c r="BD224" s="282"/>
      <c r="BE224" s="282"/>
      <c r="BF224" s="282"/>
      <c r="BG224" s="282"/>
      <c r="BH224" s="282"/>
      <c r="BI224" s="282"/>
      <c r="BJ224" s="282"/>
      <c r="BL224" s="282"/>
    </row>
    <row r="225" spans="1:64" ht="15.75" customHeight="1" x14ac:dyDescent="0.15">
      <c r="A225" s="679" t="s">
        <v>216</v>
      </c>
      <c r="B225" s="680"/>
      <c r="C225" s="681"/>
      <c r="D225" s="314">
        <f t="shared" si="66"/>
        <v>0</v>
      </c>
      <c r="E225" s="522"/>
      <c r="F225" s="348"/>
      <c r="G225" s="348"/>
      <c r="H225" s="348"/>
      <c r="I225" s="348"/>
      <c r="J225" s="348"/>
      <c r="K225" s="348"/>
      <c r="L225" s="348"/>
      <c r="M225" s="406"/>
      <c r="N225" s="351"/>
      <c r="O225" s="350"/>
      <c r="P225" s="350"/>
      <c r="AP225" s="282"/>
      <c r="AS225" s="328"/>
      <c r="AT225" s="328"/>
      <c r="AU225" s="503"/>
      <c r="AV225" s="328"/>
      <c r="AW225" s="328"/>
      <c r="AX225" s="328"/>
      <c r="AY225" s="328"/>
      <c r="BB225" s="282"/>
      <c r="BC225" s="282"/>
      <c r="BD225" s="282"/>
      <c r="BE225" s="282"/>
      <c r="BF225" s="282"/>
      <c r="BG225" s="282"/>
      <c r="BH225" s="282"/>
      <c r="BI225" s="282"/>
      <c r="BJ225" s="282"/>
      <c r="BL225" s="282"/>
    </row>
    <row r="226" spans="1:64" ht="15.75" customHeight="1" x14ac:dyDescent="0.15">
      <c r="A226" s="679" t="s">
        <v>217</v>
      </c>
      <c r="B226" s="680"/>
      <c r="C226" s="681"/>
      <c r="D226" s="314">
        <f t="shared" si="66"/>
        <v>0</v>
      </c>
      <c r="E226" s="522"/>
      <c r="F226" s="348"/>
      <c r="G226" s="348"/>
      <c r="H226" s="348"/>
      <c r="I226" s="348"/>
      <c r="J226" s="348"/>
      <c r="K226" s="348"/>
      <c r="L226" s="348"/>
      <c r="M226" s="406"/>
      <c r="N226" s="351"/>
      <c r="O226" s="350"/>
      <c r="P226" s="350"/>
      <c r="AP226" s="282"/>
      <c r="AS226" s="328"/>
      <c r="AT226" s="328"/>
      <c r="AU226" s="503"/>
      <c r="AV226" s="328"/>
      <c r="AW226" s="328"/>
      <c r="AX226" s="328"/>
      <c r="AY226" s="328"/>
      <c r="BB226" s="282"/>
      <c r="BC226" s="282"/>
      <c r="BD226" s="282"/>
      <c r="BE226" s="282"/>
      <c r="BF226" s="282"/>
      <c r="BG226" s="282"/>
      <c r="BH226" s="282"/>
      <c r="BI226" s="282"/>
      <c r="BJ226" s="282"/>
      <c r="BL226" s="282"/>
    </row>
    <row r="227" spans="1:64" ht="15.75" customHeight="1" x14ac:dyDescent="0.15">
      <c r="A227" s="679" t="s">
        <v>218</v>
      </c>
      <c r="B227" s="680"/>
      <c r="C227" s="681"/>
      <c r="D227" s="314">
        <f t="shared" si="66"/>
        <v>0</v>
      </c>
      <c r="E227" s="522"/>
      <c r="F227" s="348"/>
      <c r="G227" s="348"/>
      <c r="H227" s="348"/>
      <c r="I227" s="348"/>
      <c r="J227" s="348"/>
      <c r="K227" s="348"/>
      <c r="L227" s="348"/>
      <c r="M227" s="406"/>
      <c r="N227" s="351"/>
      <c r="O227" s="350"/>
      <c r="P227" s="350"/>
      <c r="AP227" s="282"/>
      <c r="AS227" s="328"/>
      <c r="AT227" s="328"/>
      <c r="AU227" s="503"/>
      <c r="AV227" s="328"/>
      <c r="AW227" s="328"/>
      <c r="AX227" s="328"/>
      <c r="AY227" s="328"/>
      <c r="BB227" s="282"/>
      <c r="BC227" s="282"/>
      <c r="BD227" s="282"/>
      <c r="BE227" s="282"/>
      <c r="BF227" s="282"/>
      <c r="BG227" s="282"/>
      <c r="BH227" s="282"/>
      <c r="BI227" s="282"/>
      <c r="BJ227" s="282"/>
      <c r="BL227" s="282"/>
    </row>
    <row r="228" spans="1:64" ht="15.75" customHeight="1" x14ac:dyDescent="0.15">
      <c r="A228" s="682" t="s">
        <v>219</v>
      </c>
      <c r="B228" s="683"/>
      <c r="C228" s="684"/>
      <c r="D228" s="314">
        <f t="shared" si="66"/>
        <v>0</v>
      </c>
      <c r="E228" s="315"/>
      <c r="F228" s="275"/>
      <c r="G228" s="275"/>
      <c r="H228" s="275"/>
      <c r="I228" s="275"/>
      <c r="J228" s="275"/>
      <c r="K228" s="275"/>
      <c r="L228" s="275"/>
      <c r="M228" s="276"/>
      <c r="N228" s="278"/>
      <c r="O228" s="277"/>
      <c r="P228" s="277"/>
      <c r="AP228" s="282"/>
      <c r="AS228" s="328"/>
      <c r="AT228" s="328"/>
      <c r="AU228" s="503"/>
      <c r="AV228" s="328"/>
      <c r="AW228" s="328"/>
      <c r="AX228" s="328"/>
      <c r="AY228" s="328"/>
      <c r="BB228" s="282"/>
      <c r="BC228" s="282"/>
      <c r="BD228" s="282"/>
      <c r="BE228" s="282"/>
      <c r="BF228" s="282"/>
      <c r="BG228" s="282"/>
      <c r="BH228" s="282"/>
      <c r="BI228" s="282"/>
      <c r="BJ228" s="282"/>
      <c r="BL228" s="282"/>
    </row>
    <row r="229" spans="1:64" ht="15.75" customHeight="1" x14ac:dyDescent="0.15">
      <c r="A229" s="685" t="s">
        <v>132</v>
      </c>
      <c r="B229" s="686"/>
      <c r="C229" s="687"/>
      <c r="D229" s="359">
        <f t="shared" si="66"/>
        <v>0</v>
      </c>
      <c r="E229" s="372">
        <f>+SUM(E223:E228)</f>
        <v>0</v>
      </c>
      <c r="F229" s="373">
        <f t="shared" ref="F229:P229" si="67">+SUM(F223:F228)</f>
        <v>0</v>
      </c>
      <c r="G229" s="373">
        <f t="shared" si="67"/>
        <v>0</v>
      </c>
      <c r="H229" s="373">
        <f t="shared" si="67"/>
        <v>0</v>
      </c>
      <c r="I229" s="373">
        <f t="shared" si="67"/>
        <v>0</v>
      </c>
      <c r="J229" s="373">
        <f t="shared" si="67"/>
        <v>0</v>
      </c>
      <c r="K229" s="373">
        <f t="shared" si="67"/>
        <v>0</v>
      </c>
      <c r="L229" s="373">
        <f t="shared" si="67"/>
        <v>0</v>
      </c>
      <c r="M229" s="389">
        <f t="shared" si="67"/>
        <v>0</v>
      </c>
      <c r="N229" s="359">
        <f t="shared" si="67"/>
        <v>0</v>
      </c>
      <c r="O229" s="370">
        <f t="shared" si="67"/>
        <v>0</v>
      </c>
      <c r="P229" s="523">
        <f t="shared" si="67"/>
        <v>0</v>
      </c>
      <c r="AP229" s="282"/>
      <c r="AS229" s="328"/>
      <c r="AT229" s="328"/>
      <c r="AU229" s="503"/>
      <c r="AV229" s="328"/>
      <c r="AW229" s="328"/>
      <c r="AX229" s="328"/>
      <c r="AY229" s="328"/>
      <c r="BB229" s="282"/>
      <c r="BC229" s="282"/>
      <c r="BD229" s="282"/>
      <c r="BE229" s="282"/>
      <c r="BF229" s="282"/>
      <c r="BG229" s="282"/>
      <c r="BH229" s="282"/>
      <c r="BI229" s="282"/>
      <c r="BJ229" s="282"/>
      <c r="BL229" s="282"/>
    </row>
    <row r="230" spans="1:64" x14ac:dyDescent="0.15">
      <c r="AS230" s="282"/>
      <c r="AV230" s="328"/>
      <c r="AW230" s="328"/>
      <c r="AX230" s="503"/>
      <c r="AY230" s="328"/>
      <c r="AZ230" s="328"/>
      <c r="BA230" s="328"/>
      <c r="BC230" s="280"/>
      <c r="BD230" s="280"/>
      <c r="BE230" s="282"/>
      <c r="BF230" s="282"/>
      <c r="BG230" s="282"/>
      <c r="BH230" s="282"/>
      <c r="BI230" s="282"/>
      <c r="BJ230" s="282"/>
      <c r="BL230" s="282"/>
    </row>
    <row r="231" spans="1:64" x14ac:dyDescent="0.15">
      <c r="AS231" s="282"/>
      <c r="AV231" s="328"/>
      <c r="AW231" s="328"/>
      <c r="AX231" s="503"/>
      <c r="AY231" s="328"/>
      <c r="AZ231" s="328"/>
      <c r="BA231" s="328"/>
      <c r="BC231" s="280"/>
      <c r="BD231" s="280"/>
      <c r="BE231" s="282"/>
      <c r="BF231" s="282"/>
      <c r="BG231" s="282"/>
      <c r="BH231" s="282"/>
      <c r="BI231" s="282"/>
      <c r="BJ231" s="282"/>
      <c r="BL231" s="282"/>
    </row>
    <row r="232" spans="1:64" x14ac:dyDescent="0.15">
      <c r="BA232" s="328"/>
      <c r="BH232" s="280"/>
    </row>
    <row r="233" spans="1:64" ht="12.95" customHeight="1" x14ac:dyDescent="0.15">
      <c r="BA233" s="328"/>
      <c r="BE233" s="524">
        <v>0</v>
      </c>
      <c r="BH233" s="280"/>
    </row>
    <row r="234" spans="1:64" x14ac:dyDescent="0.15">
      <c r="BA234" s="328"/>
      <c r="BH234" s="280"/>
    </row>
    <row r="235" spans="1:64" x14ac:dyDescent="0.15">
      <c r="BA235" s="328"/>
      <c r="BH235" s="280"/>
    </row>
    <row r="236" spans="1:64" x14ac:dyDescent="0.15">
      <c r="BA236" s="328"/>
      <c r="BH236" s="280"/>
    </row>
    <row r="237" spans="1:64" x14ac:dyDescent="0.15">
      <c r="BA237" s="328"/>
      <c r="BH237" s="280"/>
    </row>
    <row r="238" spans="1:64" x14ac:dyDescent="0.15">
      <c r="BA238" s="328"/>
      <c r="BH238" s="280"/>
    </row>
    <row r="239" spans="1:64" x14ac:dyDescent="0.15">
      <c r="BA239" s="328"/>
      <c r="BH239" s="280"/>
    </row>
    <row r="240" spans="1:64" x14ac:dyDescent="0.15">
      <c r="BA240" s="328"/>
      <c r="BH240" s="280"/>
    </row>
    <row r="241" spans="1:60" x14ac:dyDescent="0.15">
      <c r="BA241" s="328"/>
      <c r="BH241" s="280"/>
    </row>
    <row r="242" spans="1:60" x14ac:dyDescent="0.15">
      <c r="BA242" s="328"/>
      <c r="BH242" s="280"/>
    </row>
    <row r="243" spans="1:60" x14ac:dyDescent="0.15">
      <c r="BA243" s="328"/>
      <c r="BH243" s="280"/>
    </row>
    <row r="244" spans="1:60" x14ac:dyDescent="0.15">
      <c r="BA244" s="328"/>
      <c r="BH244" s="280"/>
    </row>
    <row r="245" spans="1:60" x14ac:dyDescent="0.15">
      <c r="BA245" s="328"/>
      <c r="BH245" s="280"/>
    </row>
    <row r="246" spans="1:60" x14ac:dyDescent="0.15">
      <c r="BA246" s="328"/>
      <c r="BH246" s="280"/>
    </row>
    <row r="247" spans="1:60" x14ac:dyDescent="0.15">
      <c r="BA247" s="328"/>
      <c r="BH247" s="280"/>
    </row>
    <row r="248" spans="1:60" x14ac:dyDescent="0.15">
      <c r="BA248" s="328"/>
      <c r="BH248" s="280"/>
    </row>
    <row r="249" spans="1:60" x14ac:dyDescent="0.15">
      <c r="BA249" s="328"/>
      <c r="BH249" s="280"/>
    </row>
    <row r="250" spans="1:60" x14ac:dyDescent="0.15">
      <c r="BA250" s="328"/>
      <c r="BH250" s="280"/>
    </row>
    <row r="251" spans="1:60" x14ac:dyDescent="0.15">
      <c r="BA251" s="328"/>
      <c r="BH251" s="280"/>
    </row>
    <row r="252" spans="1:60" x14ac:dyDescent="0.15">
      <c r="BA252" s="328"/>
      <c r="BH252" s="280"/>
    </row>
    <row r="253" spans="1:60" x14ac:dyDescent="0.15">
      <c r="BA253" s="328"/>
      <c r="BH253" s="280"/>
    </row>
    <row r="254" spans="1:60" hidden="1" x14ac:dyDescent="0.15">
      <c r="BA254" s="328"/>
      <c r="BH254" s="280"/>
    </row>
    <row r="255" spans="1:60" hidden="1" x14ac:dyDescent="0.15">
      <c r="BA255" s="328"/>
      <c r="BH255" s="280"/>
    </row>
    <row r="256" spans="1:60" hidden="1" x14ac:dyDescent="0.15">
      <c r="A256" s="525">
        <f>SUM(A10:V219)</f>
        <v>18517</v>
      </c>
      <c r="BA256" s="328"/>
      <c r="BH256" s="280"/>
    </row>
    <row r="257" spans="53:62" hidden="1" x14ac:dyDescent="0.15">
      <c r="BA257" s="328"/>
      <c r="BH257" s="280"/>
    </row>
    <row r="258" spans="53:62" hidden="1" x14ac:dyDescent="0.15">
      <c r="BA258" s="328"/>
      <c r="BH258" s="280"/>
    </row>
    <row r="259" spans="53:62" x14ac:dyDescent="0.15">
      <c r="BA259" s="328"/>
      <c r="BH259" s="280"/>
    </row>
    <row r="260" spans="53:62" x14ac:dyDescent="0.15">
      <c r="BA260" s="328"/>
      <c r="BH260" s="280"/>
    </row>
    <row r="261" spans="53:62" x14ac:dyDescent="0.15">
      <c r="BA261" s="328"/>
      <c r="BH261" s="280"/>
    </row>
    <row r="262" spans="53:62" x14ac:dyDescent="0.15">
      <c r="BA262" s="328"/>
      <c r="BH262" s="280"/>
    </row>
    <row r="263" spans="53:62" x14ac:dyDescent="0.15">
      <c r="BA263" s="328"/>
      <c r="BH263" s="280"/>
    </row>
    <row r="264" spans="53:62" x14ac:dyDescent="0.15">
      <c r="BA264" s="328"/>
      <c r="BH264" s="280"/>
    </row>
    <row r="265" spans="53:62" x14ac:dyDescent="0.15">
      <c r="BA265" s="328"/>
      <c r="BH265" s="280"/>
    </row>
    <row r="266" spans="53:62" x14ac:dyDescent="0.15">
      <c r="BA266" s="328"/>
      <c r="BH266" s="280"/>
    </row>
    <row r="267" spans="53:62" x14ac:dyDescent="0.15">
      <c r="BA267" s="328"/>
      <c r="BH267" s="280"/>
    </row>
    <row r="268" spans="53:62" x14ac:dyDescent="0.15">
      <c r="BA268" s="328"/>
      <c r="BH268" s="280"/>
    </row>
    <row r="269" spans="53:62" x14ac:dyDescent="0.15">
      <c r="BA269" s="328"/>
      <c r="BH269" s="280"/>
    </row>
    <row r="270" spans="53:62" x14ac:dyDescent="0.15">
      <c r="BA270" s="328"/>
      <c r="BG270" s="280"/>
      <c r="BH270" s="280"/>
      <c r="BJ270" s="282"/>
    </row>
    <row r="271" spans="53:62" x14ac:dyDescent="0.15">
      <c r="BA271" s="328"/>
      <c r="BH271" s="280"/>
    </row>
    <row r="272" spans="53:62" x14ac:dyDescent="0.15">
      <c r="BA272" s="328"/>
      <c r="BH272" s="280"/>
    </row>
    <row r="273" spans="53:60" x14ac:dyDescent="0.15">
      <c r="BA273" s="328"/>
      <c r="BH273" s="280"/>
    </row>
    <row r="274" spans="53:60" x14ac:dyDescent="0.15">
      <c r="BA274" s="328"/>
      <c r="BH274" s="280"/>
    </row>
    <row r="275" spans="53:60" x14ac:dyDescent="0.15">
      <c r="BA275" s="328"/>
      <c r="BH275" s="280"/>
    </row>
    <row r="276" spans="53:60" x14ac:dyDescent="0.15">
      <c r="BA276" s="328"/>
      <c r="BH276" s="280"/>
    </row>
    <row r="277" spans="53:60" x14ac:dyDescent="0.15">
      <c r="BA277" s="328"/>
      <c r="BH277" s="280"/>
    </row>
    <row r="278" spans="53:60" x14ac:dyDescent="0.15">
      <c r="BA278" s="328"/>
      <c r="BH278" s="280"/>
    </row>
    <row r="279" spans="53:60" x14ac:dyDescent="0.15">
      <c r="BA279" s="328"/>
      <c r="BH279" s="280"/>
    </row>
    <row r="280" spans="53:60" x14ac:dyDescent="0.15">
      <c r="BA280" s="328"/>
      <c r="BH280" s="280"/>
    </row>
    <row r="281" spans="53:60" x14ac:dyDescent="0.15">
      <c r="BA281" s="328"/>
      <c r="BH281" s="280"/>
    </row>
    <row r="282" spans="53:60" x14ac:dyDescent="0.15">
      <c r="BA282" s="328"/>
      <c r="BH282" s="280"/>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0866141732283472" right="0.70866141732283472" top="0.74803149606299213" bottom="0.74803149606299213" header="0.31496062992125984" footer="0.31496062992125984"/>
  <pageSetup paperSize="5" scale="12"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G9" sqref="G9"/>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",[4]NOMBRE!B2," - ","( ",[4]NOMBRE!C2,[4]NOMBRE!D2,[4]NOMBRE!E2,[4]NOMBRE!F2,[4]NOMBRE!G2," )")</f>
        <v>COMUNA: LINARES - ( 07401 )</v>
      </c>
      <c r="BB2" s="5"/>
      <c r="BC2" s="5"/>
      <c r="BD2" s="5"/>
      <c r="BE2" s="5"/>
      <c r="BF2" s="5"/>
      <c r="BG2" s="5"/>
      <c r="BH2" s="5"/>
    </row>
    <row r="3" spans="1:61" ht="12.75" customHeight="1" x14ac:dyDescent="0.15">
      <c r="A3" s="1" t="str">
        <f>CONCATENATE("ESTABLECIMIENTO/ESTRATEGIA: ",[4]NOMBRE!B3," - ","( ",[4]NOMBRE!C3,[4]NOMBRE!D3,[4]NOMBRE!E3,[4]NOMBRE!F3,[4]NOMBRE!G3,[4]NOMBRE!H3," )")</f>
        <v>ESTABLECIMIENTO/ESTRATEGIA: HOSPITAL DE LINARES  - ( 116108 )</v>
      </c>
      <c r="BB3" s="5"/>
      <c r="BC3" s="5"/>
      <c r="BD3" s="5"/>
      <c r="BE3" s="5"/>
      <c r="BF3" s="5"/>
      <c r="BG3" s="5"/>
      <c r="BH3" s="5"/>
    </row>
    <row r="4" spans="1:61" ht="12.75" customHeight="1" x14ac:dyDescent="0.15">
      <c r="A4" s="1" t="str">
        <f>CONCATENATE("MES: ",[4]NOMBRE!B6," - ","( ",[4]NOMBRE!C6,[4]NOMBRE!D6," )")</f>
        <v>MES: MARZO - ( 03 )</v>
      </c>
      <c r="BB4" s="5"/>
      <c r="BC4" s="5"/>
      <c r="BD4" s="5"/>
      <c r="BE4" s="5"/>
      <c r="BF4" s="5"/>
      <c r="BG4" s="5"/>
      <c r="BH4" s="5"/>
    </row>
    <row r="5" spans="1:61" ht="12.75" customHeight="1" x14ac:dyDescent="0.15">
      <c r="A5" s="7" t="str">
        <f>CONCATENATE("AÑO: ",[4]NOMBRE!B7)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4" t="s">
        <v>1</v>
      </c>
      <c r="B6" s="674"/>
      <c r="C6" s="674"/>
      <c r="D6" s="674"/>
      <c r="E6" s="674"/>
      <c r="F6" s="674"/>
      <c r="G6" s="674"/>
      <c r="H6" s="674"/>
      <c r="I6" s="674"/>
      <c r="J6" s="674"/>
      <c r="K6" s="674"/>
      <c r="L6" s="674"/>
      <c r="M6" s="674"/>
      <c r="N6" s="674"/>
      <c r="O6" s="674"/>
      <c r="P6" s="674"/>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BB8" s="15"/>
      <c r="BC8" s="15"/>
      <c r="BD8" s="15"/>
      <c r="BE8" s="15"/>
      <c r="BF8" s="15"/>
      <c r="BG8" s="15"/>
      <c r="BH8" s="15"/>
    </row>
    <row r="9" spans="1:61" ht="22.5" x14ac:dyDescent="0.15">
      <c r="A9" s="572"/>
      <c r="B9" s="573"/>
      <c r="C9" s="574"/>
      <c r="D9" s="555"/>
      <c r="E9" s="269" t="s">
        <v>10</v>
      </c>
      <c r="F9" s="17" t="s">
        <v>11</v>
      </c>
      <c r="G9" s="17" t="s">
        <v>12</v>
      </c>
      <c r="H9" s="17" t="s">
        <v>13</v>
      </c>
      <c r="I9" s="17" t="s">
        <v>14</v>
      </c>
      <c r="J9" s="17" t="s">
        <v>15</v>
      </c>
      <c r="K9" s="17" t="s">
        <v>16</v>
      </c>
      <c r="L9" s="17" t="s">
        <v>17</v>
      </c>
      <c r="M9" s="17" t="s">
        <v>18</v>
      </c>
      <c r="N9" s="17" t="s">
        <v>19</v>
      </c>
      <c r="O9" s="18" t="s">
        <v>20</v>
      </c>
      <c r="P9" s="19" t="s">
        <v>21</v>
      </c>
      <c r="Q9" s="270" t="s">
        <v>22</v>
      </c>
      <c r="R9" s="611"/>
      <c r="S9" s="654"/>
      <c r="T9" s="654"/>
      <c r="BB9" s="15"/>
      <c r="BC9" s="15"/>
      <c r="BD9" s="15"/>
      <c r="BE9" s="15"/>
      <c r="BF9" s="15"/>
      <c r="BG9" s="15"/>
      <c r="BH9" s="15"/>
    </row>
    <row r="10" spans="1:61" ht="15.75" customHeight="1" x14ac:dyDescent="0.15">
      <c r="A10" s="542" t="s">
        <v>23</v>
      </c>
      <c r="B10" s="543"/>
      <c r="C10" s="543"/>
      <c r="D10" s="21">
        <f>SUM(E10:O10)</f>
        <v>599</v>
      </c>
      <c r="E10" s="22">
        <v>2</v>
      </c>
      <c r="F10" s="22">
        <v>7</v>
      </c>
      <c r="G10" s="22">
        <v>36</v>
      </c>
      <c r="H10" s="23">
        <v>24</v>
      </c>
      <c r="I10" s="23">
        <v>16</v>
      </c>
      <c r="J10" s="23">
        <v>11</v>
      </c>
      <c r="K10" s="23">
        <v>93</v>
      </c>
      <c r="L10" s="23">
        <v>83</v>
      </c>
      <c r="M10" s="23">
        <v>217</v>
      </c>
      <c r="N10" s="24">
        <v>56</v>
      </c>
      <c r="O10" s="24">
        <v>54</v>
      </c>
      <c r="P10" s="25">
        <v>220</v>
      </c>
      <c r="Q10" s="26">
        <v>379</v>
      </c>
      <c r="R10" s="27">
        <v>6</v>
      </c>
      <c r="S10" s="28">
        <v>1</v>
      </c>
      <c r="T10" s="28">
        <v>1</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4" t="s">
        <v>24</v>
      </c>
      <c r="B11" s="535"/>
      <c r="C11" s="535"/>
      <c r="D11" s="32">
        <f>SUM(E11:O11)</f>
        <v>184</v>
      </c>
      <c r="E11" s="33">
        <v>2</v>
      </c>
      <c r="F11" s="33">
        <v>4</v>
      </c>
      <c r="G11" s="33">
        <v>6</v>
      </c>
      <c r="H11" s="34">
        <v>5</v>
      </c>
      <c r="I11" s="34">
        <v>5</v>
      </c>
      <c r="J11" s="34">
        <v>5</v>
      </c>
      <c r="K11" s="34">
        <v>38</v>
      </c>
      <c r="L11" s="34">
        <v>22</v>
      </c>
      <c r="M11" s="34">
        <v>64</v>
      </c>
      <c r="N11" s="35">
        <v>15</v>
      </c>
      <c r="O11" s="35">
        <v>18</v>
      </c>
      <c r="P11" s="36">
        <v>81</v>
      </c>
      <c r="Q11" s="37">
        <v>103</v>
      </c>
      <c r="R11" s="38">
        <v>3</v>
      </c>
      <c r="S11" s="39">
        <v>3</v>
      </c>
      <c r="T11" s="39">
        <v>1</v>
      </c>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4" t="s">
        <v>25</v>
      </c>
      <c r="B12" s="535"/>
      <c r="C12" s="535"/>
      <c r="D12" s="32">
        <f>SUM(E12:O12)</f>
        <v>11</v>
      </c>
      <c r="E12" s="33"/>
      <c r="F12" s="33"/>
      <c r="G12" s="33"/>
      <c r="H12" s="34"/>
      <c r="I12" s="34">
        <v>1</v>
      </c>
      <c r="J12" s="34"/>
      <c r="K12" s="34">
        <v>1</v>
      </c>
      <c r="L12" s="34">
        <v>3</v>
      </c>
      <c r="M12" s="34">
        <v>6</v>
      </c>
      <c r="N12" s="35"/>
      <c r="O12" s="35"/>
      <c r="P12" s="36">
        <v>2</v>
      </c>
      <c r="Q12" s="37">
        <v>9</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1" t="s">
        <v>26</v>
      </c>
      <c r="B13" s="672"/>
      <c r="C13" s="673"/>
      <c r="D13" s="32">
        <f>SUM(E13:O13)</f>
        <v>37</v>
      </c>
      <c r="E13" s="33"/>
      <c r="F13" s="34"/>
      <c r="G13" s="34">
        <v>3</v>
      </c>
      <c r="H13" s="34">
        <v>2</v>
      </c>
      <c r="I13" s="34">
        <v>5</v>
      </c>
      <c r="J13" s="34">
        <v>1</v>
      </c>
      <c r="K13" s="34">
        <v>12</v>
      </c>
      <c r="L13" s="34">
        <v>5</v>
      </c>
      <c r="M13" s="34">
        <v>8</v>
      </c>
      <c r="N13" s="34">
        <v>1</v>
      </c>
      <c r="O13" s="35"/>
      <c r="P13" s="36">
        <v>23</v>
      </c>
      <c r="Q13" s="37">
        <v>14</v>
      </c>
      <c r="R13" s="38"/>
      <c r="S13" s="39">
        <v>2</v>
      </c>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5" t="s">
        <v>27</v>
      </c>
      <c r="B14" s="675"/>
      <c r="C14" s="676"/>
      <c r="D14" s="40">
        <f>SUM(E14:O14)</f>
        <v>147</v>
      </c>
      <c r="E14" s="41">
        <v>2</v>
      </c>
      <c r="F14" s="42">
        <v>2</v>
      </c>
      <c r="G14" s="42">
        <v>9</v>
      </c>
      <c r="H14" s="42">
        <v>4</v>
      </c>
      <c r="I14" s="42">
        <v>11</v>
      </c>
      <c r="J14" s="42">
        <v>1</v>
      </c>
      <c r="K14" s="42">
        <v>26</v>
      </c>
      <c r="L14" s="42">
        <v>11</v>
      </c>
      <c r="M14" s="42">
        <v>47</v>
      </c>
      <c r="N14" s="42">
        <v>13</v>
      </c>
      <c r="O14" s="43">
        <v>21</v>
      </c>
      <c r="P14" s="44">
        <v>48</v>
      </c>
      <c r="Q14" s="45">
        <v>99</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BB16" s="9"/>
      <c r="BC16" s="9"/>
      <c r="BD16" s="9"/>
      <c r="BE16" s="9"/>
      <c r="BF16" s="15"/>
      <c r="BG16" s="15"/>
      <c r="BH16" s="15"/>
    </row>
    <row r="17" spans="1:63" ht="30.75" customHeight="1" x14ac:dyDescent="0.15">
      <c r="A17" s="572"/>
      <c r="B17" s="573"/>
      <c r="C17" s="574"/>
      <c r="D17" s="678"/>
      <c r="E17" s="269"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BG17" s="15"/>
      <c r="BH17" s="15"/>
    </row>
    <row r="18" spans="1:63" ht="18.75" customHeight="1" x14ac:dyDescent="0.15">
      <c r="A18" s="665" t="s">
        <v>33</v>
      </c>
      <c r="B18" s="666"/>
      <c r="C18" s="667"/>
      <c r="D18" s="21">
        <f>SUM(E18:O18)</f>
        <v>19</v>
      </c>
      <c r="E18" s="22"/>
      <c r="F18" s="22"/>
      <c r="G18" s="22"/>
      <c r="H18" s="23"/>
      <c r="I18" s="23"/>
      <c r="J18" s="23"/>
      <c r="K18" s="23"/>
      <c r="L18" s="23"/>
      <c r="M18" s="23">
        <v>14</v>
      </c>
      <c r="N18" s="23">
        <v>2</v>
      </c>
      <c r="O18" s="24">
        <v>3</v>
      </c>
      <c r="P18" s="52"/>
      <c r="Q18" s="24">
        <v>1</v>
      </c>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5" t="s">
        <v>34</v>
      </c>
      <c r="B19" s="666"/>
      <c r="C19" s="667"/>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68" t="s">
        <v>35</v>
      </c>
      <c r="B20" s="669"/>
      <c r="C20" s="670"/>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2" t="s">
        <v>36</v>
      </c>
      <c r="B21" s="543"/>
      <c r="C21" s="544"/>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4" t="s">
        <v>37</v>
      </c>
      <c r="B22" s="535"/>
      <c r="C22" s="536"/>
      <c r="D22" s="32">
        <f t="shared" si="1"/>
        <v>2</v>
      </c>
      <c r="E22" s="36"/>
      <c r="F22" s="33"/>
      <c r="G22" s="33"/>
      <c r="H22" s="33"/>
      <c r="I22" s="33"/>
      <c r="J22" s="33"/>
      <c r="K22" s="34">
        <v>2</v>
      </c>
      <c r="L22" s="34"/>
      <c r="M22" s="34"/>
      <c r="N22" s="34"/>
      <c r="O22" s="37"/>
      <c r="P22" s="39">
        <v>2</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4" t="s">
        <v>38</v>
      </c>
      <c r="B23" s="535"/>
      <c r="C23" s="536"/>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4" t="s">
        <v>39</v>
      </c>
      <c r="B24" s="535"/>
      <c r="C24" s="536"/>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4" t="s">
        <v>40</v>
      </c>
      <c r="B25" s="535"/>
      <c r="C25" s="536"/>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46" t="s">
        <v>41</v>
      </c>
      <c r="B26" s="647"/>
      <c r="C26" s="648"/>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2" t="s">
        <v>42</v>
      </c>
      <c r="B27" s="543"/>
      <c r="C27" s="544"/>
      <c r="D27" s="68">
        <f t="shared" si="1"/>
        <v>8</v>
      </c>
      <c r="E27" s="25"/>
      <c r="F27" s="23"/>
      <c r="G27" s="23"/>
      <c r="H27" s="23"/>
      <c r="I27" s="23">
        <v>1</v>
      </c>
      <c r="J27" s="23"/>
      <c r="K27" s="23">
        <v>1</v>
      </c>
      <c r="L27" s="23"/>
      <c r="M27" s="23">
        <v>6</v>
      </c>
      <c r="N27" s="24"/>
      <c r="O27" s="24"/>
      <c r="P27" s="28">
        <v>8</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4" t="s">
        <v>43</v>
      </c>
      <c r="B28" s="535"/>
      <c r="C28" s="536"/>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4" t="s">
        <v>44</v>
      </c>
      <c r="B29" s="535"/>
      <c r="C29" s="536"/>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4" t="s">
        <v>45</v>
      </c>
      <c r="B30" s="535"/>
      <c r="C30" s="536"/>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4" t="s">
        <v>46</v>
      </c>
      <c r="B31" s="535"/>
      <c r="C31" s="536"/>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4" t="s">
        <v>47</v>
      </c>
      <c r="B32" s="535"/>
      <c r="C32" s="536"/>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4" t="s">
        <v>48</v>
      </c>
      <c r="B33" s="535"/>
      <c r="C33" s="536"/>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4" t="s">
        <v>49</v>
      </c>
      <c r="B34" s="535"/>
      <c r="C34" s="536"/>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4" t="s">
        <v>50</v>
      </c>
      <c r="B35" s="535"/>
      <c r="C35" s="536"/>
      <c r="D35" s="32">
        <f t="shared" si="1"/>
        <v>6</v>
      </c>
      <c r="E35" s="33"/>
      <c r="F35" s="34"/>
      <c r="G35" s="34"/>
      <c r="H35" s="34"/>
      <c r="I35" s="34"/>
      <c r="J35" s="34"/>
      <c r="K35" s="34"/>
      <c r="L35" s="34">
        <v>1</v>
      </c>
      <c r="M35" s="33">
        <v>5</v>
      </c>
      <c r="N35" s="33"/>
      <c r="O35" s="38"/>
      <c r="P35" s="39">
        <v>6</v>
      </c>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f t="shared" si="10"/>
        <v>0</v>
      </c>
      <c r="BJ35" s="53">
        <f t="shared" si="5"/>
        <v>0</v>
      </c>
      <c r="BK35" s="53">
        <f t="shared" si="6"/>
        <v>0</v>
      </c>
    </row>
    <row r="36" spans="1:65" ht="20.25" customHeight="1" x14ac:dyDescent="0.15">
      <c r="A36" s="661" t="s">
        <v>51</v>
      </c>
      <c r="B36" s="662"/>
      <c r="C36" s="663"/>
      <c r="D36" s="77">
        <f t="shared" si="1"/>
        <v>509</v>
      </c>
      <c r="E36" s="78"/>
      <c r="F36" s="79">
        <v>4</v>
      </c>
      <c r="G36" s="79">
        <v>8</v>
      </c>
      <c r="H36" s="80">
        <v>10</v>
      </c>
      <c r="I36" s="80">
        <v>24</v>
      </c>
      <c r="J36" s="80">
        <v>15</v>
      </c>
      <c r="K36" s="80">
        <v>53</v>
      </c>
      <c r="L36" s="80">
        <v>23</v>
      </c>
      <c r="M36" s="80">
        <v>333</v>
      </c>
      <c r="N36" s="81">
        <v>15</v>
      </c>
      <c r="O36" s="81">
        <v>24</v>
      </c>
      <c r="P36" s="82">
        <v>509</v>
      </c>
      <c r="Q36" s="83">
        <v>2</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4" t="s">
        <v>52</v>
      </c>
      <c r="B37" s="664"/>
      <c r="C37" s="664"/>
      <c r="D37" s="84">
        <f>SUM(D18:D36)</f>
        <v>544</v>
      </c>
      <c r="E37" s="84">
        <f t="shared" ref="E37:S37" si="12">SUM(E18:E36)</f>
        <v>0</v>
      </c>
      <c r="F37" s="84">
        <f t="shared" si="12"/>
        <v>4</v>
      </c>
      <c r="G37" s="84">
        <f t="shared" si="12"/>
        <v>8</v>
      </c>
      <c r="H37" s="84">
        <f t="shared" si="12"/>
        <v>10</v>
      </c>
      <c r="I37" s="84">
        <f t="shared" si="12"/>
        <v>25</v>
      </c>
      <c r="J37" s="84">
        <f t="shared" si="12"/>
        <v>15</v>
      </c>
      <c r="K37" s="84">
        <f t="shared" si="12"/>
        <v>56</v>
      </c>
      <c r="L37" s="84">
        <f t="shared" si="12"/>
        <v>24</v>
      </c>
      <c r="M37" s="84">
        <f t="shared" si="12"/>
        <v>358</v>
      </c>
      <c r="N37" s="84">
        <f t="shared" si="12"/>
        <v>17</v>
      </c>
      <c r="O37" s="84">
        <f t="shared" si="12"/>
        <v>27</v>
      </c>
      <c r="P37" s="84">
        <f t="shared" si="12"/>
        <v>525</v>
      </c>
      <c r="Q37" s="84">
        <f t="shared" si="12"/>
        <v>3</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5" ht="24" customHeight="1" x14ac:dyDescent="0.15">
      <c r="A40" s="572"/>
      <c r="B40" s="573"/>
      <c r="C40" s="574"/>
      <c r="D40" s="562"/>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1"/>
      <c r="S40" s="19" t="s">
        <v>61</v>
      </c>
      <c r="T40" s="270" t="s">
        <v>62</v>
      </c>
      <c r="U40" s="611"/>
      <c r="V40" s="654"/>
      <c r="BB40" s="64"/>
      <c r="BC40" s="64"/>
      <c r="BD40" s="15"/>
      <c r="BE40" s="15"/>
      <c r="BF40" s="89"/>
      <c r="BG40" s="89"/>
      <c r="BH40" s="9"/>
    </row>
    <row r="41" spans="1:65" ht="14.25" customHeight="1" x14ac:dyDescent="0.15">
      <c r="A41" s="542" t="s">
        <v>63</v>
      </c>
      <c r="B41" s="543"/>
      <c r="C41" s="544"/>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5" t="s">
        <v>64</v>
      </c>
      <c r="B42" s="656"/>
      <c r="C42" s="657"/>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28" t="s">
        <v>65</v>
      </c>
      <c r="B43" s="629"/>
      <c r="C43" s="630"/>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37" t="s">
        <v>66</v>
      </c>
      <c r="B44" s="638"/>
      <c r="C44" s="639"/>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58" t="s">
        <v>67</v>
      </c>
      <c r="B45" s="659"/>
      <c r="C45" s="660"/>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28" t="s">
        <v>68</v>
      </c>
      <c r="B46" s="629"/>
      <c r="C46" s="630"/>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49" t="s">
        <v>69</v>
      </c>
      <c r="B48" s="592"/>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0"/>
      <c r="B49" s="595"/>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0"/>
      <c r="B50" s="595"/>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0"/>
      <c r="B51" s="595"/>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0"/>
      <c r="B52" s="595"/>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0"/>
      <c r="B53" s="595"/>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3"/>
      <c r="B54" s="651"/>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37" t="s">
        <v>77</v>
      </c>
      <c r="B56" s="638"/>
      <c r="C56" s="639"/>
      <c r="D56" s="123" t="s">
        <v>78</v>
      </c>
      <c r="E56" s="124" t="s">
        <v>79</v>
      </c>
      <c r="BA56" s="9"/>
      <c r="BB56" s="9"/>
      <c r="BC56" s="9"/>
      <c r="BD56" s="9"/>
      <c r="BE56" s="9"/>
      <c r="BF56" s="15"/>
      <c r="BG56" s="15"/>
      <c r="BH56" s="2"/>
      <c r="BJ56" s="4"/>
    </row>
    <row r="57" spans="1:65" ht="15.75" customHeight="1" x14ac:dyDescent="0.15">
      <c r="A57" s="542" t="s">
        <v>80</v>
      </c>
      <c r="B57" s="543"/>
      <c r="C57" s="544"/>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2" t="s">
        <v>81</v>
      </c>
      <c r="B58" s="535" t="s">
        <v>82</v>
      </c>
      <c r="C58" s="536"/>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3"/>
      <c r="B59" s="535" t="s">
        <v>83</v>
      </c>
      <c r="C59" s="536"/>
      <c r="D59" s="127"/>
      <c r="E59" s="127"/>
      <c r="F59" s="126" t="str">
        <f t="shared" si="29"/>
        <v/>
      </c>
      <c r="BA59" s="30" t="str">
        <f t="shared" si="27"/>
        <v/>
      </c>
      <c r="BB59" s="9"/>
      <c r="BC59" s="9"/>
      <c r="BD59" s="9"/>
      <c r="BE59" s="9"/>
      <c r="BF59" s="31">
        <f t="shared" si="28"/>
        <v>0</v>
      </c>
      <c r="BG59" s="15"/>
      <c r="BH59" s="2"/>
      <c r="BJ59" s="4"/>
    </row>
    <row r="60" spans="1:65" ht="15.75" customHeight="1" x14ac:dyDescent="0.15">
      <c r="A60" s="534" t="s">
        <v>84</v>
      </c>
      <c r="B60" s="535"/>
      <c r="C60" s="536"/>
      <c r="D60" s="128"/>
      <c r="E60" s="128"/>
      <c r="F60" s="126" t="str">
        <f t="shared" si="29"/>
        <v/>
      </c>
      <c r="BA60" s="30" t="str">
        <f t="shared" si="27"/>
        <v/>
      </c>
      <c r="BB60" s="9"/>
      <c r="BC60" s="9"/>
      <c r="BD60" s="9"/>
      <c r="BE60" s="9"/>
      <c r="BF60" s="31">
        <f t="shared" si="28"/>
        <v>0</v>
      </c>
      <c r="BG60" s="9"/>
      <c r="BH60" s="2"/>
      <c r="BJ60" s="4"/>
    </row>
    <row r="61" spans="1:65" ht="15.75" customHeight="1" x14ac:dyDescent="0.15">
      <c r="A61" s="534" t="s">
        <v>85</v>
      </c>
      <c r="B61" s="535"/>
      <c r="C61" s="536"/>
      <c r="D61" s="128"/>
      <c r="E61" s="128"/>
      <c r="F61" s="126" t="str">
        <f t="shared" si="29"/>
        <v/>
      </c>
      <c r="BA61" s="30" t="str">
        <f t="shared" si="27"/>
        <v/>
      </c>
      <c r="BB61" s="9"/>
      <c r="BC61" s="9"/>
      <c r="BD61" s="9"/>
      <c r="BE61" s="9"/>
      <c r="BF61" s="31">
        <f t="shared" si="28"/>
        <v>0</v>
      </c>
      <c r="BG61" s="15"/>
      <c r="BH61" s="2"/>
      <c r="BJ61" s="4"/>
    </row>
    <row r="62" spans="1:65" ht="15.75" customHeight="1" x14ac:dyDescent="0.15">
      <c r="A62" s="534" t="s">
        <v>86</v>
      </c>
      <c r="B62" s="535"/>
      <c r="C62" s="536"/>
      <c r="D62" s="128"/>
      <c r="E62" s="128"/>
      <c r="F62" s="126" t="str">
        <f t="shared" si="29"/>
        <v/>
      </c>
      <c r="BA62" s="30" t="str">
        <f t="shared" si="27"/>
        <v/>
      </c>
      <c r="BB62" s="9"/>
      <c r="BC62" s="9"/>
      <c r="BD62" s="9"/>
      <c r="BE62" s="9"/>
      <c r="BF62" s="31">
        <f t="shared" si="28"/>
        <v>0</v>
      </c>
      <c r="BG62" s="15"/>
      <c r="BH62" s="2"/>
      <c r="BJ62" s="4"/>
    </row>
    <row r="63" spans="1:65" ht="17.25" customHeight="1" x14ac:dyDescent="0.15">
      <c r="A63" s="646" t="s">
        <v>87</v>
      </c>
      <c r="B63" s="647"/>
      <c r="C63" s="648"/>
      <c r="D63" s="129"/>
      <c r="E63" s="129"/>
      <c r="F63" s="126" t="str">
        <f t="shared" si="29"/>
        <v/>
      </c>
      <c r="BA63" s="30" t="str">
        <f t="shared" si="27"/>
        <v/>
      </c>
      <c r="BF63" s="31">
        <f t="shared" si="28"/>
        <v>0</v>
      </c>
      <c r="BH63" s="2"/>
      <c r="BJ63" s="4"/>
    </row>
    <row r="64" spans="1:65" ht="15.75" customHeight="1" x14ac:dyDescent="0.15">
      <c r="A64" s="534" t="s">
        <v>88</v>
      </c>
      <c r="B64" s="535"/>
      <c r="C64" s="536"/>
      <c r="D64" s="128"/>
      <c r="E64" s="128"/>
      <c r="F64" s="126" t="str">
        <f t="shared" si="29"/>
        <v/>
      </c>
      <c r="BA64" s="30" t="str">
        <f t="shared" si="27"/>
        <v/>
      </c>
      <c r="BF64" s="31">
        <f t="shared" si="28"/>
        <v>0</v>
      </c>
      <c r="BH64" s="2"/>
      <c r="BJ64" s="4"/>
    </row>
    <row r="65" spans="1:62" ht="15.75" customHeight="1" x14ac:dyDescent="0.15">
      <c r="A65" s="531" t="s">
        <v>89</v>
      </c>
      <c r="B65" s="532"/>
      <c r="C65" s="533"/>
      <c r="D65" s="129"/>
      <c r="E65" s="129"/>
      <c r="F65" s="126" t="str">
        <f t="shared" si="29"/>
        <v/>
      </c>
      <c r="BA65" s="30" t="str">
        <f t="shared" si="27"/>
        <v/>
      </c>
      <c r="BF65" s="31">
        <f t="shared" si="28"/>
        <v>0</v>
      </c>
      <c r="BH65" s="2"/>
      <c r="BJ65" s="4"/>
    </row>
    <row r="66" spans="1:62" ht="15.75" customHeight="1" x14ac:dyDescent="0.15">
      <c r="A66" s="531" t="s">
        <v>90</v>
      </c>
      <c r="B66" s="532"/>
      <c r="C66" s="533"/>
      <c r="D66" s="129"/>
      <c r="E66" s="129"/>
      <c r="F66" s="126" t="str">
        <f t="shared" si="29"/>
        <v/>
      </c>
      <c r="BA66" s="30" t="str">
        <f t="shared" si="27"/>
        <v/>
      </c>
      <c r="BF66" s="31">
        <f t="shared" si="28"/>
        <v>0</v>
      </c>
      <c r="BH66" s="2"/>
      <c r="BJ66" s="4"/>
    </row>
    <row r="67" spans="1:62" ht="15.75" customHeight="1" x14ac:dyDescent="0.15">
      <c r="A67" s="628" t="s">
        <v>91</v>
      </c>
      <c r="B67" s="629"/>
      <c r="C67" s="630"/>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1" t="s">
        <v>93</v>
      </c>
      <c r="B69" s="632"/>
      <c r="C69" s="633"/>
      <c r="D69" s="637" t="s">
        <v>94</v>
      </c>
      <c r="E69" s="638"/>
      <c r="F69" s="639"/>
      <c r="BA69" s="51"/>
      <c r="BH69" s="2"/>
      <c r="BJ69" s="4"/>
    </row>
    <row r="70" spans="1:62" ht="15.75" customHeight="1" x14ac:dyDescent="0.15">
      <c r="A70" s="634"/>
      <c r="B70" s="635"/>
      <c r="C70" s="636"/>
      <c r="D70" s="136" t="s">
        <v>4</v>
      </c>
      <c r="E70" s="137" t="s">
        <v>21</v>
      </c>
      <c r="F70" s="138" t="s">
        <v>22</v>
      </c>
      <c r="BA70" s="51"/>
      <c r="BH70" s="2"/>
      <c r="BJ70" s="4"/>
    </row>
    <row r="71" spans="1:62" ht="15.75" customHeight="1" x14ac:dyDescent="0.15">
      <c r="A71" s="640" t="s">
        <v>95</v>
      </c>
      <c r="B71" s="642" t="s">
        <v>96</v>
      </c>
      <c r="C71" s="643"/>
      <c r="D71" s="139">
        <f>+SUM(E71:F71)</f>
        <v>0</v>
      </c>
      <c r="E71" s="71"/>
      <c r="F71" s="140"/>
      <c r="G71" s="126"/>
      <c r="BA71" s="141"/>
      <c r="BB71" s="141"/>
      <c r="BC71" s="15"/>
      <c r="BD71" s="64"/>
      <c r="BE71" s="64"/>
      <c r="BF71" s="64"/>
      <c r="BG71" s="15"/>
      <c r="BH71" s="2"/>
      <c r="BJ71" s="4"/>
    </row>
    <row r="72" spans="1:62" ht="15.75" customHeight="1" x14ac:dyDescent="0.15">
      <c r="A72" s="641"/>
      <c r="B72" s="644" t="s">
        <v>97</v>
      </c>
      <c r="C72" s="645"/>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BA74" s="9"/>
      <c r="BB74" s="9"/>
      <c r="BC74" s="9"/>
      <c r="BD74" s="9"/>
      <c r="BE74" s="9"/>
      <c r="BF74" s="15"/>
      <c r="BG74" s="15"/>
      <c r="BH74" s="2"/>
    </row>
    <row r="75" spans="1:62"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270" t="s">
        <v>62</v>
      </c>
      <c r="S75" s="611"/>
      <c r="BA75" s="9"/>
      <c r="BB75" s="9"/>
      <c r="BC75" s="9"/>
      <c r="BD75" s="9"/>
      <c r="BE75" s="9"/>
      <c r="BF75" s="15"/>
      <c r="BG75" s="15"/>
      <c r="BH75" s="2"/>
    </row>
    <row r="76" spans="1:62" ht="15.75" customHeight="1" x14ac:dyDescent="0.15">
      <c r="A76" s="626" t="s">
        <v>104</v>
      </c>
      <c r="B76" s="627"/>
      <c r="C76" s="627"/>
      <c r="D76" s="21">
        <f>+SUM(E76:M76)</f>
        <v>98</v>
      </c>
      <c r="E76" s="25">
        <v>1</v>
      </c>
      <c r="F76" s="23">
        <v>6</v>
      </c>
      <c r="G76" s="23">
        <v>4</v>
      </c>
      <c r="H76" s="23">
        <v>5</v>
      </c>
      <c r="I76" s="23">
        <v>31</v>
      </c>
      <c r="J76" s="23">
        <v>6</v>
      </c>
      <c r="K76" s="23">
        <v>20</v>
      </c>
      <c r="L76" s="23">
        <v>9</v>
      </c>
      <c r="M76" s="26">
        <v>16</v>
      </c>
      <c r="N76" s="28">
        <v>98</v>
      </c>
      <c r="O76" s="28">
        <v>2</v>
      </c>
      <c r="P76" s="144"/>
      <c r="Q76" s="25">
        <v>35</v>
      </c>
      <c r="R76" s="26">
        <v>18</v>
      </c>
      <c r="S76" s="69">
        <v>5</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2" t="s">
        <v>105</v>
      </c>
      <c r="B77" s="622"/>
      <c r="C77" s="622"/>
      <c r="D77" s="32">
        <f>+SUM(E77:M77)</f>
        <v>37</v>
      </c>
      <c r="E77" s="36">
        <v>5</v>
      </c>
      <c r="F77" s="34">
        <v>5</v>
      </c>
      <c r="G77" s="34"/>
      <c r="H77" s="34">
        <v>1</v>
      </c>
      <c r="I77" s="34">
        <v>12</v>
      </c>
      <c r="J77" s="34">
        <v>5</v>
      </c>
      <c r="K77" s="34">
        <v>8</v>
      </c>
      <c r="L77" s="34">
        <v>1</v>
      </c>
      <c r="M77" s="37"/>
      <c r="N77" s="39">
        <v>37</v>
      </c>
      <c r="O77" s="39">
        <v>1</v>
      </c>
      <c r="P77" s="145"/>
      <c r="Q77" s="36">
        <v>17</v>
      </c>
      <c r="R77" s="37">
        <v>11</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4" t="s">
        <v>106</v>
      </c>
      <c r="B78" s="535"/>
      <c r="C78" s="536"/>
      <c r="D78" s="32">
        <f>+SUM(E78:M78)</f>
        <v>366</v>
      </c>
      <c r="E78" s="36">
        <v>92</v>
      </c>
      <c r="F78" s="72">
        <v>16</v>
      </c>
      <c r="G78" s="72">
        <v>18</v>
      </c>
      <c r="H78" s="72">
        <v>7</v>
      </c>
      <c r="I78" s="72">
        <v>67</v>
      </c>
      <c r="J78" s="72">
        <v>31</v>
      </c>
      <c r="K78" s="72">
        <v>124</v>
      </c>
      <c r="L78" s="72">
        <v>11</v>
      </c>
      <c r="M78" s="140"/>
      <c r="N78" s="74">
        <v>366</v>
      </c>
      <c r="O78" s="74">
        <v>8</v>
      </c>
      <c r="P78" s="146"/>
      <c r="Q78" s="36">
        <v>87</v>
      </c>
      <c r="R78" s="37">
        <v>78</v>
      </c>
      <c r="S78" s="75">
        <v>1</v>
      </c>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2" t="s">
        <v>107</v>
      </c>
      <c r="B79" s="622"/>
      <c r="C79" s="622"/>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2" t="s">
        <v>108</v>
      </c>
      <c r="B80" s="622"/>
      <c r="C80" s="622"/>
      <c r="D80" s="32">
        <f t="shared" ref="D80:D85" si="39">+SUM(H80:M80)</f>
        <v>235</v>
      </c>
      <c r="E80" s="54"/>
      <c r="F80" s="56"/>
      <c r="G80" s="56"/>
      <c r="H80" s="34"/>
      <c r="I80" s="34"/>
      <c r="J80" s="34">
        <v>2</v>
      </c>
      <c r="K80" s="34">
        <v>206</v>
      </c>
      <c r="L80" s="34">
        <v>14</v>
      </c>
      <c r="M80" s="37">
        <v>13</v>
      </c>
      <c r="N80" s="39">
        <v>235</v>
      </c>
      <c r="O80" s="39">
        <v>2</v>
      </c>
      <c r="P80" s="145"/>
      <c r="Q80" s="36"/>
      <c r="R80" s="37">
        <v>2</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67" t="s">
        <v>109</v>
      </c>
      <c r="B81" s="567"/>
      <c r="C81" s="567"/>
      <c r="D81" s="32">
        <f t="shared" si="39"/>
        <v>12</v>
      </c>
      <c r="E81" s="54"/>
      <c r="F81" s="56"/>
      <c r="G81" s="56"/>
      <c r="H81" s="34"/>
      <c r="I81" s="34">
        <v>8</v>
      </c>
      <c r="J81" s="34"/>
      <c r="K81" s="34">
        <v>2</v>
      </c>
      <c r="L81" s="34"/>
      <c r="M81" s="37">
        <v>2</v>
      </c>
      <c r="N81" s="39">
        <v>12</v>
      </c>
      <c r="O81" s="39"/>
      <c r="P81" s="145"/>
      <c r="Q81" s="36">
        <v>4</v>
      </c>
      <c r="R81" s="37">
        <v>6</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67" t="s">
        <v>110</v>
      </c>
      <c r="B82" s="567"/>
      <c r="C82" s="567"/>
      <c r="D82" s="32">
        <f t="shared" si="39"/>
        <v>8</v>
      </c>
      <c r="E82" s="54"/>
      <c r="F82" s="56"/>
      <c r="G82" s="56"/>
      <c r="H82" s="34"/>
      <c r="I82" s="34"/>
      <c r="J82" s="34"/>
      <c r="K82" s="34">
        <v>1</v>
      </c>
      <c r="L82" s="34"/>
      <c r="M82" s="37">
        <v>7</v>
      </c>
      <c r="N82" s="39">
        <v>8</v>
      </c>
      <c r="O82" s="39"/>
      <c r="P82" s="145"/>
      <c r="Q82" s="36"/>
      <c r="R82" s="37"/>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67" t="s">
        <v>111</v>
      </c>
      <c r="B83" s="567"/>
      <c r="C83" s="567"/>
      <c r="D83" s="32">
        <f t="shared" si="39"/>
        <v>2</v>
      </c>
      <c r="E83" s="54"/>
      <c r="F83" s="56"/>
      <c r="G83" s="56"/>
      <c r="H83" s="34"/>
      <c r="I83" s="34"/>
      <c r="J83" s="34"/>
      <c r="K83" s="34">
        <v>1</v>
      </c>
      <c r="L83" s="34"/>
      <c r="M83" s="37">
        <v>1</v>
      </c>
      <c r="N83" s="39">
        <v>2</v>
      </c>
      <c r="O83" s="39"/>
      <c r="P83" s="145"/>
      <c r="Q83" s="36"/>
      <c r="R83" s="37"/>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67" t="s">
        <v>48</v>
      </c>
      <c r="B84" s="567"/>
      <c r="C84" s="567"/>
      <c r="D84" s="32">
        <f t="shared" si="39"/>
        <v>13</v>
      </c>
      <c r="E84" s="54"/>
      <c r="F84" s="56"/>
      <c r="G84" s="56"/>
      <c r="H84" s="34"/>
      <c r="I84" s="34"/>
      <c r="J84" s="34"/>
      <c r="K84" s="34">
        <v>12</v>
      </c>
      <c r="L84" s="34">
        <v>1</v>
      </c>
      <c r="M84" s="37"/>
      <c r="N84" s="39">
        <v>13</v>
      </c>
      <c r="O84" s="39">
        <v>1</v>
      </c>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2" t="s">
        <v>112</v>
      </c>
      <c r="B85" s="622"/>
      <c r="C85" s="622"/>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2" t="s">
        <v>113</v>
      </c>
      <c r="B86" s="622"/>
      <c r="C86" s="622"/>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2" t="s">
        <v>114</v>
      </c>
      <c r="B87" s="622"/>
      <c r="C87" s="622"/>
      <c r="D87" s="32">
        <f>+SUM(G87:M87)</f>
        <v>2</v>
      </c>
      <c r="E87" s="54"/>
      <c r="F87" s="56"/>
      <c r="G87" s="34"/>
      <c r="H87" s="34"/>
      <c r="I87" s="34"/>
      <c r="J87" s="34"/>
      <c r="K87" s="34">
        <v>2</v>
      </c>
      <c r="L87" s="34"/>
      <c r="M87" s="37"/>
      <c r="N87" s="39">
        <v>2</v>
      </c>
      <c r="O87" s="39"/>
      <c r="P87" s="145"/>
      <c r="Q87" s="36"/>
      <c r="R87" s="37"/>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2" t="s">
        <v>115</v>
      </c>
      <c r="B88" s="622"/>
      <c r="C88" s="622"/>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2" t="s">
        <v>116</v>
      </c>
      <c r="B89" s="622"/>
      <c r="C89" s="622"/>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2" t="s">
        <v>117</v>
      </c>
      <c r="B90" s="622"/>
      <c r="C90" s="622"/>
      <c r="D90" s="32">
        <f>+SUM(E90:K90)</f>
        <v>207</v>
      </c>
      <c r="E90" s="36"/>
      <c r="F90" s="34"/>
      <c r="G90" s="34"/>
      <c r="H90" s="34">
        <v>9</v>
      </c>
      <c r="I90" s="34">
        <v>83</v>
      </c>
      <c r="J90" s="34">
        <v>103</v>
      </c>
      <c r="K90" s="34">
        <v>12</v>
      </c>
      <c r="L90" s="56"/>
      <c r="M90" s="147"/>
      <c r="N90" s="39">
        <v>207</v>
      </c>
      <c r="O90" s="39"/>
      <c r="P90" s="145"/>
      <c r="Q90" s="36">
        <v>48</v>
      </c>
      <c r="R90" s="37">
        <v>58</v>
      </c>
      <c r="S90" s="76"/>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2" t="s">
        <v>118</v>
      </c>
      <c r="B91" s="622"/>
      <c r="C91" s="622"/>
      <c r="D91" s="32">
        <f>+SUM(E91:K91)</f>
        <v>2</v>
      </c>
      <c r="E91" s="36"/>
      <c r="F91" s="34"/>
      <c r="G91" s="34"/>
      <c r="H91" s="34">
        <v>1</v>
      </c>
      <c r="I91" s="34"/>
      <c r="J91" s="34">
        <v>1</v>
      </c>
      <c r="K91" s="34"/>
      <c r="L91" s="56"/>
      <c r="M91" s="147"/>
      <c r="N91" s="39">
        <v>2</v>
      </c>
      <c r="O91" s="39"/>
      <c r="P91" s="145"/>
      <c r="Q91" s="36"/>
      <c r="R91" s="37">
        <v>2</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3" t="s">
        <v>119</v>
      </c>
      <c r="B92" s="624"/>
      <c r="C92" s="625"/>
      <c r="D92" s="32">
        <f>+SUM(E92:K92)</f>
        <v>10</v>
      </c>
      <c r="E92" s="36"/>
      <c r="F92" s="34"/>
      <c r="G92" s="34"/>
      <c r="H92" s="34">
        <v>1</v>
      </c>
      <c r="I92" s="34">
        <v>5</v>
      </c>
      <c r="J92" s="34">
        <v>4</v>
      </c>
      <c r="K92" s="34"/>
      <c r="L92" s="56"/>
      <c r="M92" s="147"/>
      <c r="N92" s="39">
        <v>10</v>
      </c>
      <c r="O92" s="39"/>
      <c r="P92" s="145"/>
      <c r="Q92" s="36">
        <v>4</v>
      </c>
      <c r="R92" s="37">
        <v>6</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19" t="s">
        <v>120</v>
      </c>
      <c r="B93" s="620"/>
      <c r="C93" s="621"/>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2" t="s">
        <v>121</v>
      </c>
      <c r="B94" s="622"/>
      <c r="C94" s="622"/>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19" t="s">
        <v>122</v>
      </c>
      <c r="B95" s="620"/>
      <c r="C95" s="621"/>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19" t="s">
        <v>123</v>
      </c>
      <c r="B96" s="620"/>
      <c r="C96" s="621"/>
      <c r="D96" s="32">
        <f>+SUM(J96:M96)</f>
        <v>29</v>
      </c>
      <c r="E96" s="54"/>
      <c r="F96" s="56"/>
      <c r="G96" s="56"/>
      <c r="H96" s="56"/>
      <c r="I96" s="56"/>
      <c r="J96" s="34"/>
      <c r="K96" s="34">
        <v>6</v>
      </c>
      <c r="L96" s="34">
        <v>21</v>
      </c>
      <c r="M96" s="37">
        <v>2</v>
      </c>
      <c r="N96" s="39">
        <v>29</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19" t="s">
        <v>124</v>
      </c>
      <c r="B97" s="620"/>
      <c r="C97" s="621"/>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19" t="s">
        <v>125</v>
      </c>
      <c r="B98" s="620"/>
      <c r="C98" s="621"/>
      <c r="D98" s="32">
        <f>+SUM(J98:M98)</f>
        <v>5</v>
      </c>
      <c r="E98" s="54"/>
      <c r="F98" s="56"/>
      <c r="G98" s="56"/>
      <c r="H98" s="56"/>
      <c r="I98" s="56"/>
      <c r="J98" s="34"/>
      <c r="K98" s="34">
        <v>2</v>
      </c>
      <c r="L98" s="34">
        <v>2</v>
      </c>
      <c r="M98" s="37">
        <v>1</v>
      </c>
      <c r="N98" s="39">
        <v>5</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2" t="s">
        <v>126</v>
      </c>
      <c r="B99" s="622"/>
      <c r="C99" s="622"/>
      <c r="D99" s="32">
        <f t="shared" ref="D99:D105" si="40">+SUM(E99:M99)</f>
        <v>1</v>
      </c>
      <c r="E99" s="36"/>
      <c r="F99" s="34"/>
      <c r="G99" s="34"/>
      <c r="H99" s="34"/>
      <c r="I99" s="34"/>
      <c r="J99" s="34">
        <v>1</v>
      </c>
      <c r="K99" s="34"/>
      <c r="L99" s="34"/>
      <c r="M99" s="37"/>
      <c r="N99" s="39">
        <v>1</v>
      </c>
      <c r="O99" s="39"/>
      <c r="P99" s="145"/>
      <c r="Q99" s="36">
        <v>1</v>
      </c>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2" t="s">
        <v>127</v>
      </c>
      <c r="B100" s="622"/>
      <c r="C100" s="622"/>
      <c r="D100" s="32">
        <f t="shared" si="40"/>
        <v>34</v>
      </c>
      <c r="E100" s="36"/>
      <c r="F100" s="34"/>
      <c r="G100" s="34"/>
      <c r="H100" s="34"/>
      <c r="I100" s="34">
        <v>1</v>
      </c>
      <c r="J100" s="34">
        <v>13</v>
      </c>
      <c r="K100" s="34">
        <v>19</v>
      </c>
      <c r="L100" s="34">
        <v>1</v>
      </c>
      <c r="M100" s="37"/>
      <c r="N100" s="39">
        <v>34</v>
      </c>
      <c r="O100" s="39"/>
      <c r="P100" s="145"/>
      <c r="Q100" s="36">
        <v>3</v>
      </c>
      <c r="R100" s="37">
        <v>11</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67" t="s">
        <v>128</v>
      </c>
      <c r="B101" s="567"/>
      <c r="C101" s="567"/>
      <c r="D101" s="32">
        <f t="shared" si="40"/>
        <v>51</v>
      </c>
      <c r="E101" s="36">
        <v>2</v>
      </c>
      <c r="F101" s="34">
        <v>1</v>
      </c>
      <c r="G101" s="34"/>
      <c r="H101" s="34"/>
      <c r="I101" s="34">
        <v>6</v>
      </c>
      <c r="J101" s="34">
        <v>14</v>
      </c>
      <c r="K101" s="34">
        <v>26</v>
      </c>
      <c r="L101" s="34">
        <v>2</v>
      </c>
      <c r="M101" s="37"/>
      <c r="N101" s="39">
        <v>51</v>
      </c>
      <c r="O101" s="39"/>
      <c r="P101" s="145"/>
      <c r="Q101" s="36">
        <v>11</v>
      </c>
      <c r="R101" s="37">
        <v>12</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67" t="s">
        <v>129</v>
      </c>
      <c r="B102" s="567"/>
      <c r="C102" s="567"/>
      <c r="D102" s="32">
        <f t="shared" si="40"/>
        <v>31</v>
      </c>
      <c r="E102" s="36">
        <v>5</v>
      </c>
      <c r="F102" s="34">
        <v>5</v>
      </c>
      <c r="G102" s="34"/>
      <c r="H102" s="34">
        <v>1</v>
      </c>
      <c r="I102" s="34">
        <v>12</v>
      </c>
      <c r="J102" s="34">
        <v>4</v>
      </c>
      <c r="K102" s="34">
        <v>3</v>
      </c>
      <c r="L102" s="34">
        <v>1</v>
      </c>
      <c r="M102" s="37"/>
      <c r="N102" s="39">
        <v>31</v>
      </c>
      <c r="O102" s="39"/>
      <c r="P102" s="145"/>
      <c r="Q102" s="36">
        <v>13</v>
      </c>
      <c r="R102" s="37">
        <v>14</v>
      </c>
      <c r="S102" s="76">
        <v>1</v>
      </c>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1" t="s">
        <v>130</v>
      </c>
      <c r="B103" s="532"/>
      <c r="C103" s="533"/>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18" t="s">
        <v>131</v>
      </c>
      <c r="B104" s="618"/>
      <c r="C104" s="618"/>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37" t="s">
        <v>132</v>
      </c>
      <c r="B105" s="538"/>
      <c r="C105" s="539"/>
      <c r="D105" s="84">
        <f t="shared" si="40"/>
        <v>1143</v>
      </c>
      <c r="E105" s="100">
        <f>+SUM(E76:E79,E88:E93,E99:E104)</f>
        <v>105</v>
      </c>
      <c r="F105" s="101">
        <f>+SUM(F76:F79,F90:F93,F99:F104)</f>
        <v>33</v>
      </c>
      <c r="G105" s="101">
        <f>+SUM(G76:G79,G87,G90:G93,G99:G104)</f>
        <v>22</v>
      </c>
      <c r="H105" s="101">
        <f>+SUM(H76:H85,H87,H90:H95,H99:H104)</f>
        <v>25</v>
      </c>
      <c r="I105" s="101">
        <f>+SUM(I76:I85,I87:I95,I99:I104)</f>
        <v>225</v>
      </c>
      <c r="J105" s="101">
        <f>+SUM(J76:J87,J90:J104)</f>
        <v>184</v>
      </c>
      <c r="K105" s="101">
        <f>+SUM(K76:K87,K90:K104)</f>
        <v>444</v>
      </c>
      <c r="L105" s="101">
        <f>+SUM(L76:L87,L94:L104)</f>
        <v>63</v>
      </c>
      <c r="M105" s="119">
        <f>+SUM(M76:M87,M94:M104)</f>
        <v>42</v>
      </c>
      <c r="N105" s="101">
        <f t="shared" ref="N105:S105" si="41">+SUM(N76:N104)</f>
        <v>1143</v>
      </c>
      <c r="O105" s="98">
        <f t="shared" si="41"/>
        <v>14</v>
      </c>
      <c r="P105" s="119">
        <f t="shared" si="41"/>
        <v>0</v>
      </c>
      <c r="Q105" s="99">
        <f t="shared" si="41"/>
        <v>223</v>
      </c>
      <c r="R105" s="102">
        <f t="shared" si="41"/>
        <v>218</v>
      </c>
      <c r="S105" s="84">
        <f t="shared" si="41"/>
        <v>7</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row>
    <row r="108" spans="1:76" ht="33.75" customHeight="1" x14ac:dyDescent="0.15">
      <c r="A108" s="572"/>
      <c r="B108" s="573"/>
      <c r="C108" s="574"/>
      <c r="D108" s="555"/>
      <c r="E108" s="272" t="s">
        <v>10</v>
      </c>
      <c r="F108" s="272" t="s">
        <v>11</v>
      </c>
      <c r="G108" s="272" t="s">
        <v>12</v>
      </c>
      <c r="H108" s="272" t="s">
        <v>13</v>
      </c>
      <c r="I108" s="150" t="s">
        <v>135</v>
      </c>
      <c r="J108" s="150" t="s">
        <v>17</v>
      </c>
      <c r="K108" s="150" t="s">
        <v>18</v>
      </c>
      <c r="L108" s="150" t="s">
        <v>19</v>
      </c>
      <c r="M108" s="19" t="s">
        <v>21</v>
      </c>
      <c r="N108" s="18" t="s">
        <v>22</v>
      </c>
      <c r="O108" s="541"/>
      <c r="P108" s="19" t="s">
        <v>61</v>
      </c>
      <c r="Q108" s="270" t="s">
        <v>62</v>
      </c>
      <c r="R108" s="611"/>
      <c r="AY108" s="51"/>
      <c r="AZ108" s="51"/>
      <c r="BA108" s="51"/>
      <c r="BE108" s="15"/>
      <c r="BF108" s="2"/>
      <c r="BG108" s="2"/>
      <c r="BH108" s="4"/>
      <c r="BI108" s="4"/>
      <c r="BJ108" s="4"/>
    </row>
    <row r="109" spans="1:76" ht="15.75" customHeight="1" x14ac:dyDescent="0.15">
      <c r="A109" s="612" t="s">
        <v>136</v>
      </c>
      <c r="B109" s="616" t="s">
        <v>137</v>
      </c>
      <c r="C109" s="616"/>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3"/>
      <c r="B110" s="531" t="s">
        <v>138</v>
      </c>
      <c r="C110" s="533"/>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4"/>
      <c r="B111" s="532" t="s">
        <v>139</v>
      </c>
      <c r="C111" s="532"/>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5"/>
      <c r="B112" s="607" t="s">
        <v>140</v>
      </c>
      <c r="C112" s="617"/>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0" t="s">
        <v>141</v>
      </c>
      <c r="B113" s="605" t="s">
        <v>142</v>
      </c>
      <c r="C113" s="606"/>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5"/>
      <c r="B114" s="531" t="s">
        <v>143</v>
      </c>
      <c r="C114" s="533"/>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5"/>
      <c r="B115" s="607" t="s">
        <v>144</v>
      </c>
      <c r="C115" s="608"/>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5"/>
      <c r="B116" s="609"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5"/>
      <c r="B117" s="610"/>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5"/>
      <c r="B118" s="610"/>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5"/>
      <c r="B119" s="610"/>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5"/>
      <c r="B120" s="610"/>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1"/>
      <c r="B121" s="555"/>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0" t="s">
        <v>151</v>
      </c>
      <c r="B122" s="540"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5"/>
      <c r="B123" s="541"/>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5"/>
      <c r="B124" s="540"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1"/>
      <c r="B125" s="541"/>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4" t="s">
        <v>157</v>
      </c>
      <c r="B126" s="597" t="s">
        <v>145</v>
      </c>
      <c r="C126" s="598"/>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596"/>
      <c r="B127" s="540"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596"/>
      <c r="B128" s="541"/>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596"/>
      <c r="B129" s="540"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2"/>
      <c r="B130" s="541"/>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599" t="s">
        <v>158</v>
      </c>
      <c r="B131" s="602"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0"/>
      <c r="B132" s="603"/>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0"/>
      <c r="B133" s="604"/>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0"/>
      <c r="B134" s="599"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1"/>
      <c r="B135" s="601"/>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69" t="s">
        <v>167</v>
      </c>
      <c r="B137" s="570"/>
      <c r="C137" s="571"/>
      <c r="D137" s="554" t="s">
        <v>4</v>
      </c>
      <c r="E137" s="537" t="s">
        <v>5</v>
      </c>
      <c r="F137" s="538"/>
      <c r="G137" s="538"/>
      <c r="H137" s="539"/>
      <c r="BA137" s="51"/>
      <c r="BF137" s="15"/>
      <c r="BG137" s="15"/>
      <c r="BH137" s="2"/>
    </row>
    <row r="138" spans="1:62" ht="27.75" customHeight="1" x14ac:dyDescent="0.15">
      <c r="A138" s="572"/>
      <c r="B138" s="573"/>
      <c r="C138" s="574"/>
      <c r="D138" s="555"/>
      <c r="E138" s="269" t="s">
        <v>168</v>
      </c>
      <c r="F138" s="17" t="s">
        <v>169</v>
      </c>
      <c r="G138" s="17" t="s">
        <v>60</v>
      </c>
      <c r="H138" s="18" t="s">
        <v>170</v>
      </c>
      <c r="BA138" s="51"/>
      <c r="BF138" s="9"/>
      <c r="BG138" s="15"/>
      <c r="BH138" s="2"/>
    </row>
    <row r="139" spans="1:62" ht="13.5" customHeight="1" x14ac:dyDescent="0.15">
      <c r="A139" s="584" t="s">
        <v>171</v>
      </c>
      <c r="B139" s="585"/>
      <c r="C139" s="586"/>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87" t="s">
        <v>172</v>
      </c>
      <c r="B140" s="588"/>
      <c r="C140" s="589"/>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BA142" s="51"/>
      <c r="BG142" s="15"/>
      <c r="BH142" s="2"/>
    </row>
    <row r="143" spans="1:62"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271" t="s">
        <v>21</v>
      </c>
      <c r="O143" s="212" t="s">
        <v>22</v>
      </c>
      <c r="P143" s="581"/>
      <c r="BA143" s="51"/>
      <c r="BG143" s="15"/>
      <c r="BH143" s="2"/>
    </row>
    <row r="144" spans="1:62" ht="15" customHeight="1" x14ac:dyDescent="0.15">
      <c r="A144" s="582" t="s">
        <v>177</v>
      </c>
      <c r="B144" s="580" t="s">
        <v>178</v>
      </c>
      <c r="C144" s="580"/>
      <c r="D144" s="68">
        <f>+SUM(E144:M144)</f>
        <v>77</v>
      </c>
      <c r="E144" s="36">
        <v>1</v>
      </c>
      <c r="F144" s="34">
        <v>5</v>
      </c>
      <c r="G144" s="34"/>
      <c r="H144" s="34">
        <v>1</v>
      </c>
      <c r="I144" s="34">
        <v>19</v>
      </c>
      <c r="J144" s="34">
        <v>10</v>
      </c>
      <c r="K144" s="34">
        <v>30</v>
      </c>
      <c r="L144" s="34">
        <v>10</v>
      </c>
      <c r="M144" s="37">
        <v>1</v>
      </c>
      <c r="N144" s="39">
        <v>38</v>
      </c>
      <c r="O144" s="28">
        <v>39</v>
      </c>
      <c r="P144" s="69">
        <v>1</v>
      </c>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3"/>
      <c r="B145" s="567" t="s">
        <v>179</v>
      </c>
      <c r="C145" s="567"/>
      <c r="D145" s="70">
        <f>+SUM(E145:M145)</f>
        <v>184</v>
      </c>
      <c r="E145" s="36">
        <v>3</v>
      </c>
      <c r="F145" s="34">
        <v>5</v>
      </c>
      <c r="G145" s="34">
        <v>6</v>
      </c>
      <c r="H145" s="34">
        <v>5</v>
      </c>
      <c r="I145" s="34">
        <v>46</v>
      </c>
      <c r="J145" s="34">
        <v>22</v>
      </c>
      <c r="K145" s="34">
        <v>64</v>
      </c>
      <c r="L145" s="34">
        <v>15</v>
      </c>
      <c r="M145" s="37">
        <v>18</v>
      </c>
      <c r="N145" s="39">
        <v>81</v>
      </c>
      <c r="O145" s="39">
        <v>103</v>
      </c>
      <c r="P145" s="76">
        <v>3</v>
      </c>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0" t="s">
        <v>180</v>
      </c>
      <c r="B146" s="580" t="s">
        <v>181</v>
      </c>
      <c r="C146" s="580"/>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5"/>
      <c r="B147" s="567" t="s">
        <v>182</v>
      </c>
      <c r="C147" s="567"/>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5"/>
      <c r="B148" s="567" t="s">
        <v>183</v>
      </c>
      <c r="C148" s="567"/>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1"/>
      <c r="B149" s="568" t="s">
        <v>184</v>
      </c>
      <c r="C149" s="568"/>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0" t="s">
        <v>185</v>
      </c>
      <c r="B150" s="580" t="s">
        <v>181</v>
      </c>
      <c r="C150" s="580"/>
      <c r="D150" s="68">
        <f t="shared" si="56"/>
        <v>35</v>
      </c>
      <c r="E150" s="25">
        <v>3</v>
      </c>
      <c r="F150" s="23"/>
      <c r="G150" s="23">
        <v>1</v>
      </c>
      <c r="H150" s="23"/>
      <c r="I150" s="23">
        <v>2</v>
      </c>
      <c r="J150" s="23">
        <v>6</v>
      </c>
      <c r="K150" s="23">
        <v>19</v>
      </c>
      <c r="L150" s="23">
        <v>4</v>
      </c>
      <c r="M150" s="26"/>
      <c r="N150" s="28">
        <v>20</v>
      </c>
      <c r="O150" s="28">
        <v>15</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5"/>
      <c r="B151" s="567" t="s">
        <v>182</v>
      </c>
      <c r="C151" s="567"/>
      <c r="D151" s="70">
        <f t="shared" si="56"/>
        <v>51</v>
      </c>
      <c r="E151" s="36">
        <v>2</v>
      </c>
      <c r="F151" s="34">
        <v>1</v>
      </c>
      <c r="G151" s="34"/>
      <c r="H151" s="34"/>
      <c r="I151" s="34">
        <v>6</v>
      </c>
      <c r="J151" s="34">
        <v>14</v>
      </c>
      <c r="K151" s="34">
        <v>26</v>
      </c>
      <c r="L151" s="34">
        <v>2</v>
      </c>
      <c r="M151" s="37"/>
      <c r="N151" s="39">
        <v>27</v>
      </c>
      <c r="O151" s="39">
        <v>24</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5"/>
      <c r="B152" s="567" t="s">
        <v>183</v>
      </c>
      <c r="C152" s="567"/>
      <c r="D152" s="70">
        <f t="shared" si="56"/>
        <v>29</v>
      </c>
      <c r="E152" s="36">
        <v>2</v>
      </c>
      <c r="F152" s="34"/>
      <c r="G152" s="34">
        <v>1</v>
      </c>
      <c r="H152" s="34">
        <v>1</v>
      </c>
      <c r="I152" s="34">
        <v>6</v>
      </c>
      <c r="J152" s="34">
        <v>16</v>
      </c>
      <c r="K152" s="34"/>
      <c r="L152" s="34">
        <v>3</v>
      </c>
      <c r="M152" s="37"/>
      <c r="N152" s="39">
        <v>16</v>
      </c>
      <c r="O152" s="39">
        <v>13</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1"/>
      <c r="B153" s="568" t="s">
        <v>184</v>
      </c>
      <c r="C153" s="568"/>
      <c r="D153" s="159">
        <f t="shared" si="56"/>
        <v>19</v>
      </c>
      <c r="E153" s="44">
        <v>3</v>
      </c>
      <c r="F153" s="42">
        <v>1</v>
      </c>
      <c r="G153" s="42"/>
      <c r="H153" s="42"/>
      <c r="I153" s="42">
        <v>3</v>
      </c>
      <c r="J153" s="42">
        <v>4</v>
      </c>
      <c r="K153" s="42">
        <v>7</v>
      </c>
      <c r="L153" s="42">
        <v>1</v>
      </c>
      <c r="M153" s="45"/>
      <c r="N153" s="47">
        <v>11</v>
      </c>
      <c r="O153" s="47">
        <v>8</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0" t="s">
        <v>80</v>
      </c>
      <c r="B154" s="580" t="s">
        <v>181</v>
      </c>
      <c r="C154" s="580"/>
      <c r="D154" s="68">
        <f t="shared" si="56"/>
        <v>16</v>
      </c>
      <c r="E154" s="25"/>
      <c r="F154" s="23"/>
      <c r="G154" s="23"/>
      <c r="H154" s="23"/>
      <c r="I154" s="23">
        <v>1</v>
      </c>
      <c r="J154" s="23"/>
      <c r="K154" s="23">
        <v>4</v>
      </c>
      <c r="L154" s="23"/>
      <c r="M154" s="26">
        <v>11</v>
      </c>
      <c r="N154" s="28">
        <v>1</v>
      </c>
      <c r="O154" s="28">
        <v>15</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5"/>
      <c r="B155" s="567" t="s">
        <v>182</v>
      </c>
      <c r="C155" s="567"/>
      <c r="D155" s="70">
        <f t="shared" si="56"/>
        <v>72</v>
      </c>
      <c r="E155" s="36"/>
      <c r="F155" s="34"/>
      <c r="G155" s="34"/>
      <c r="H155" s="34"/>
      <c r="I155" s="34">
        <v>7</v>
      </c>
      <c r="J155" s="34">
        <v>2</v>
      </c>
      <c r="K155" s="34">
        <v>17</v>
      </c>
      <c r="L155" s="34"/>
      <c r="M155" s="37">
        <v>46</v>
      </c>
      <c r="N155" s="39">
        <v>8</v>
      </c>
      <c r="O155" s="39">
        <v>64</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5"/>
      <c r="B156" s="567" t="s">
        <v>183</v>
      </c>
      <c r="C156" s="567"/>
      <c r="D156" s="70">
        <f t="shared" si="56"/>
        <v>13</v>
      </c>
      <c r="E156" s="36"/>
      <c r="F156" s="34"/>
      <c r="G156" s="34"/>
      <c r="H156" s="34"/>
      <c r="I156" s="34">
        <v>1</v>
      </c>
      <c r="J156" s="34"/>
      <c r="K156" s="34">
        <v>4</v>
      </c>
      <c r="L156" s="34"/>
      <c r="M156" s="37">
        <v>8</v>
      </c>
      <c r="N156" s="39">
        <v>1</v>
      </c>
      <c r="O156" s="39">
        <v>12</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1"/>
      <c r="B157" s="568" t="s">
        <v>184</v>
      </c>
      <c r="C157" s="568"/>
      <c r="D157" s="159">
        <f t="shared" si="56"/>
        <v>17</v>
      </c>
      <c r="E157" s="44"/>
      <c r="F157" s="42"/>
      <c r="G157" s="42"/>
      <c r="H157" s="42"/>
      <c r="I157" s="42">
        <v>1</v>
      </c>
      <c r="J157" s="42"/>
      <c r="K157" s="42">
        <v>7</v>
      </c>
      <c r="L157" s="42"/>
      <c r="M157" s="45">
        <v>9</v>
      </c>
      <c r="N157" s="47">
        <v>1</v>
      </c>
      <c r="O157" s="47">
        <v>16</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0" t="s">
        <v>85</v>
      </c>
      <c r="B158" s="580" t="s">
        <v>181</v>
      </c>
      <c r="C158" s="580"/>
      <c r="D158" s="68">
        <f>+SUM(E158:J158)</f>
        <v>53</v>
      </c>
      <c r="E158" s="25">
        <v>17</v>
      </c>
      <c r="F158" s="23">
        <v>4</v>
      </c>
      <c r="G158" s="23">
        <v>5</v>
      </c>
      <c r="H158" s="23">
        <v>4</v>
      </c>
      <c r="I158" s="23">
        <v>17</v>
      </c>
      <c r="J158" s="23">
        <v>6</v>
      </c>
      <c r="K158" s="178"/>
      <c r="L158" s="178"/>
      <c r="M158" s="179"/>
      <c r="N158" s="28">
        <v>34</v>
      </c>
      <c r="O158" s="28">
        <v>19</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5"/>
      <c r="B159" s="567" t="s">
        <v>182</v>
      </c>
      <c r="C159" s="567"/>
      <c r="D159" s="70">
        <f>+SUM(E159:J159)</f>
        <v>137</v>
      </c>
      <c r="E159" s="36">
        <v>68</v>
      </c>
      <c r="F159" s="34">
        <v>14</v>
      </c>
      <c r="G159" s="34">
        <v>10</v>
      </c>
      <c r="H159" s="34">
        <v>3</v>
      </c>
      <c r="I159" s="34">
        <v>26</v>
      </c>
      <c r="J159" s="34">
        <v>16</v>
      </c>
      <c r="K159" s="56"/>
      <c r="L159" s="56"/>
      <c r="M159" s="147"/>
      <c r="N159" s="39">
        <v>78</v>
      </c>
      <c r="O159" s="39">
        <v>59</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5"/>
      <c r="B160" s="567" t="s">
        <v>183</v>
      </c>
      <c r="C160" s="567"/>
      <c r="D160" s="70">
        <f>+SUM(E160:J160)</f>
        <v>50</v>
      </c>
      <c r="E160" s="36">
        <v>16</v>
      </c>
      <c r="F160" s="34">
        <v>5</v>
      </c>
      <c r="G160" s="34">
        <v>4</v>
      </c>
      <c r="H160" s="34">
        <v>4</v>
      </c>
      <c r="I160" s="34">
        <v>13</v>
      </c>
      <c r="J160" s="34">
        <v>8</v>
      </c>
      <c r="K160" s="56"/>
      <c r="L160" s="56"/>
      <c r="M160" s="147"/>
      <c r="N160" s="39">
        <v>32</v>
      </c>
      <c r="O160" s="39">
        <v>18</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1"/>
      <c r="B161" s="568" t="s">
        <v>184</v>
      </c>
      <c r="C161" s="568"/>
      <c r="D161" s="159">
        <f>+SUM(E161:J161)</f>
        <v>28</v>
      </c>
      <c r="E161" s="44">
        <v>6</v>
      </c>
      <c r="F161" s="42">
        <v>3</v>
      </c>
      <c r="G161" s="42">
        <v>2</v>
      </c>
      <c r="H161" s="42">
        <v>2</v>
      </c>
      <c r="I161" s="42">
        <v>12</v>
      </c>
      <c r="J161" s="42">
        <v>3</v>
      </c>
      <c r="K161" s="184"/>
      <c r="L161" s="184"/>
      <c r="M161" s="186"/>
      <c r="N161" s="47">
        <v>19</v>
      </c>
      <c r="O161" s="47">
        <v>9</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0" t="s">
        <v>186</v>
      </c>
      <c r="B162" s="576" t="s">
        <v>181</v>
      </c>
      <c r="C162" s="576"/>
      <c r="D162" s="158">
        <f t="shared" si="56"/>
        <v>24</v>
      </c>
      <c r="E162" s="71"/>
      <c r="F162" s="72">
        <v>1</v>
      </c>
      <c r="G162" s="72"/>
      <c r="H162" s="72"/>
      <c r="I162" s="72"/>
      <c r="J162" s="72"/>
      <c r="K162" s="72">
        <v>20</v>
      </c>
      <c r="L162" s="72">
        <v>3</v>
      </c>
      <c r="M162" s="140"/>
      <c r="N162" s="74">
        <v>9</v>
      </c>
      <c r="O162" s="74">
        <v>15</v>
      </c>
      <c r="P162" s="75">
        <v>3</v>
      </c>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5"/>
      <c r="B163" s="567" t="s">
        <v>182</v>
      </c>
      <c r="C163" s="567"/>
      <c r="D163" s="70">
        <f t="shared" si="56"/>
        <v>102</v>
      </c>
      <c r="E163" s="36"/>
      <c r="F163" s="34">
        <v>1</v>
      </c>
      <c r="G163" s="34"/>
      <c r="H163" s="34"/>
      <c r="I163" s="34"/>
      <c r="J163" s="34"/>
      <c r="K163" s="34">
        <v>94</v>
      </c>
      <c r="L163" s="34">
        <v>7</v>
      </c>
      <c r="M163" s="37"/>
      <c r="N163" s="39">
        <v>26</v>
      </c>
      <c r="O163" s="39">
        <v>76</v>
      </c>
      <c r="P163" s="76">
        <v>4</v>
      </c>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5"/>
      <c r="B164" s="567" t="s">
        <v>183</v>
      </c>
      <c r="C164" s="567"/>
      <c r="D164" s="70">
        <f t="shared" si="56"/>
        <v>13</v>
      </c>
      <c r="E164" s="36"/>
      <c r="F164" s="34"/>
      <c r="G164" s="34"/>
      <c r="H164" s="34"/>
      <c r="I164" s="34"/>
      <c r="J164" s="34"/>
      <c r="K164" s="34">
        <v>11</v>
      </c>
      <c r="L164" s="34">
        <v>2</v>
      </c>
      <c r="M164" s="37"/>
      <c r="N164" s="39">
        <v>3</v>
      </c>
      <c r="O164" s="39">
        <v>10</v>
      </c>
      <c r="P164" s="76">
        <v>1</v>
      </c>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1"/>
      <c r="B165" s="579" t="s">
        <v>184</v>
      </c>
      <c r="C165" s="579"/>
      <c r="D165" s="219">
        <f t="shared" si="56"/>
        <v>10</v>
      </c>
      <c r="E165" s="94"/>
      <c r="F165" s="96"/>
      <c r="G165" s="96"/>
      <c r="H165" s="96"/>
      <c r="I165" s="96"/>
      <c r="J165" s="96"/>
      <c r="K165" s="96">
        <v>9</v>
      </c>
      <c r="L165" s="96">
        <v>1</v>
      </c>
      <c r="M165" s="97"/>
      <c r="N165" s="61"/>
      <c r="O165" s="61">
        <v>10</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0" t="s">
        <v>187</v>
      </c>
      <c r="B166" s="580" t="s">
        <v>181</v>
      </c>
      <c r="C166" s="580"/>
      <c r="D166" s="68">
        <f>+SUM(E166:K166)</f>
        <v>21</v>
      </c>
      <c r="E166" s="25"/>
      <c r="F166" s="23"/>
      <c r="G166" s="23"/>
      <c r="H166" s="23">
        <v>1</v>
      </c>
      <c r="I166" s="23">
        <v>9</v>
      </c>
      <c r="J166" s="23">
        <v>9</v>
      </c>
      <c r="K166" s="23">
        <v>2</v>
      </c>
      <c r="L166" s="178"/>
      <c r="M166" s="179"/>
      <c r="N166" s="28">
        <v>10</v>
      </c>
      <c r="O166" s="28">
        <v>11</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5"/>
      <c r="B167" s="567" t="s">
        <v>182</v>
      </c>
      <c r="C167" s="567"/>
      <c r="D167" s="70">
        <f>+SUM(E167:K167)</f>
        <v>104</v>
      </c>
      <c r="E167" s="36"/>
      <c r="F167" s="34"/>
      <c r="G167" s="34"/>
      <c r="H167" s="34">
        <v>8</v>
      </c>
      <c r="I167" s="34">
        <v>43</v>
      </c>
      <c r="J167" s="34">
        <v>50</v>
      </c>
      <c r="K167" s="34">
        <v>3</v>
      </c>
      <c r="L167" s="56"/>
      <c r="M167" s="147"/>
      <c r="N167" s="39">
        <v>46</v>
      </c>
      <c r="O167" s="39">
        <v>58</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5"/>
      <c r="B168" s="567" t="s">
        <v>183</v>
      </c>
      <c r="C168" s="567"/>
      <c r="D168" s="70">
        <f>+SUM(E168:K168)</f>
        <v>3</v>
      </c>
      <c r="E168" s="36"/>
      <c r="F168" s="34"/>
      <c r="G168" s="34"/>
      <c r="H168" s="34">
        <v>1</v>
      </c>
      <c r="I168" s="34">
        <v>1</v>
      </c>
      <c r="J168" s="34">
        <v>1</v>
      </c>
      <c r="K168" s="34"/>
      <c r="L168" s="56"/>
      <c r="M168" s="147"/>
      <c r="N168" s="39"/>
      <c r="O168" s="39">
        <v>3</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1"/>
      <c r="B169" s="568" t="s">
        <v>184</v>
      </c>
      <c r="C169" s="568"/>
      <c r="D169" s="159">
        <f>+SUM(E169:K169)</f>
        <v>6</v>
      </c>
      <c r="E169" s="44"/>
      <c r="F169" s="42"/>
      <c r="G169" s="42"/>
      <c r="H169" s="42"/>
      <c r="I169" s="42"/>
      <c r="J169" s="42">
        <v>5</v>
      </c>
      <c r="K169" s="42">
        <v>1</v>
      </c>
      <c r="L169" s="184"/>
      <c r="M169" s="186"/>
      <c r="N169" s="47">
        <v>2</v>
      </c>
      <c r="O169" s="47">
        <v>4</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0" t="s">
        <v>87</v>
      </c>
      <c r="B170" s="576" t="s">
        <v>181</v>
      </c>
      <c r="C170" s="576"/>
      <c r="D170" s="158">
        <f t="shared" si="56"/>
        <v>15</v>
      </c>
      <c r="E170" s="71"/>
      <c r="F170" s="72"/>
      <c r="G170" s="72"/>
      <c r="H170" s="72"/>
      <c r="I170" s="72"/>
      <c r="J170" s="72">
        <v>1</v>
      </c>
      <c r="K170" s="72">
        <v>12</v>
      </c>
      <c r="L170" s="72">
        <v>1</v>
      </c>
      <c r="M170" s="140">
        <v>1</v>
      </c>
      <c r="N170" s="74">
        <v>3</v>
      </c>
      <c r="O170" s="74">
        <v>12</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5"/>
      <c r="B171" s="567" t="s">
        <v>182</v>
      </c>
      <c r="C171" s="567"/>
      <c r="D171" s="70">
        <f t="shared" si="56"/>
        <v>57</v>
      </c>
      <c r="E171" s="36"/>
      <c r="F171" s="34"/>
      <c r="G171" s="34"/>
      <c r="H171" s="34"/>
      <c r="I171" s="34"/>
      <c r="J171" s="34">
        <v>1</v>
      </c>
      <c r="K171" s="34">
        <v>49</v>
      </c>
      <c r="L171" s="34">
        <v>2</v>
      </c>
      <c r="M171" s="37">
        <v>5</v>
      </c>
      <c r="N171" s="39">
        <v>13</v>
      </c>
      <c r="O171" s="39">
        <v>44</v>
      </c>
      <c r="P171" s="76">
        <v>2</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5"/>
      <c r="B172" s="567" t="s">
        <v>183</v>
      </c>
      <c r="C172" s="567"/>
      <c r="D172" s="70">
        <f t="shared" si="56"/>
        <v>17</v>
      </c>
      <c r="E172" s="36"/>
      <c r="F172" s="34"/>
      <c r="G172" s="34"/>
      <c r="H172" s="34"/>
      <c r="I172" s="34"/>
      <c r="J172" s="34">
        <v>1</v>
      </c>
      <c r="K172" s="34">
        <v>14</v>
      </c>
      <c r="L172" s="34">
        <v>1</v>
      </c>
      <c r="M172" s="37">
        <v>1</v>
      </c>
      <c r="N172" s="39">
        <v>3</v>
      </c>
      <c r="O172" s="39">
        <v>14</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1"/>
      <c r="B173" s="579" t="s">
        <v>184</v>
      </c>
      <c r="C173" s="579"/>
      <c r="D173" s="219">
        <f t="shared" si="56"/>
        <v>19</v>
      </c>
      <c r="E173" s="94"/>
      <c r="F173" s="96"/>
      <c r="G173" s="96"/>
      <c r="H173" s="96"/>
      <c r="I173" s="96"/>
      <c r="J173" s="96">
        <v>1</v>
      </c>
      <c r="K173" s="96">
        <v>16</v>
      </c>
      <c r="L173" s="96">
        <v>1</v>
      </c>
      <c r="M173" s="97">
        <v>1</v>
      </c>
      <c r="N173" s="61">
        <v>2</v>
      </c>
      <c r="O173" s="61">
        <v>17</v>
      </c>
      <c r="P173" s="117">
        <v>2</v>
      </c>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0" t="s">
        <v>188</v>
      </c>
      <c r="B174" s="580" t="s">
        <v>181</v>
      </c>
      <c r="C174" s="580"/>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5"/>
      <c r="B175" s="567" t="s">
        <v>182</v>
      </c>
      <c r="C175" s="567"/>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5"/>
      <c r="B176" s="567" t="s">
        <v>183</v>
      </c>
      <c r="C176" s="567"/>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1"/>
      <c r="B177" s="568" t="s">
        <v>184</v>
      </c>
      <c r="C177" s="568"/>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0" t="s">
        <v>189</v>
      </c>
      <c r="B178" s="576" t="s">
        <v>181</v>
      </c>
      <c r="C178" s="576"/>
      <c r="D178" s="158">
        <f t="shared" si="57"/>
        <v>20</v>
      </c>
      <c r="E178" s="222"/>
      <c r="F178" s="223"/>
      <c r="G178" s="223"/>
      <c r="H178" s="72"/>
      <c r="I178" s="72"/>
      <c r="J178" s="72"/>
      <c r="K178" s="72">
        <v>7</v>
      </c>
      <c r="L178" s="72">
        <v>7</v>
      </c>
      <c r="M178" s="140">
        <v>6</v>
      </c>
      <c r="N178" s="74">
        <v>4</v>
      </c>
      <c r="O178" s="74">
        <v>16</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5"/>
      <c r="B179" s="567" t="s">
        <v>182</v>
      </c>
      <c r="C179" s="567"/>
      <c r="D179" s="70">
        <f t="shared" si="57"/>
        <v>76</v>
      </c>
      <c r="E179" s="54"/>
      <c r="F179" s="56"/>
      <c r="G179" s="56"/>
      <c r="H179" s="34"/>
      <c r="I179" s="34"/>
      <c r="J179" s="34"/>
      <c r="K179" s="34">
        <v>28</v>
      </c>
      <c r="L179" s="34">
        <v>45</v>
      </c>
      <c r="M179" s="37">
        <v>3</v>
      </c>
      <c r="N179" s="39">
        <v>22</v>
      </c>
      <c r="O179" s="39">
        <v>54</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5"/>
      <c r="B180" s="567" t="s">
        <v>183</v>
      </c>
      <c r="C180" s="567"/>
      <c r="D180" s="70">
        <f t="shared" si="57"/>
        <v>20</v>
      </c>
      <c r="E180" s="54"/>
      <c r="F180" s="56"/>
      <c r="G180" s="56"/>
      <c r="H180" s="34"/>
      <c r="I180" s="34"/>
      <c r="J180" s="34"/>
      <c r="K180" s="34">
        <v>7</v>
      </c>
      <c r="L180" s="34">
        <v>7</v>
      </c>
      <c r="M180" s="37">
        <v>6</v>
      </c>
      <c r="N180" s="39">
        <v>4</v>
      </c>
      <c r="O180" s="39">
        <v>16</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1"/>
      <c r="B181" s="568" t="s">
        <v>184</v>
      </c>
      <c r="C181" s="568"/>
      <c r="D181" s="159">
        <f t="shared" si="57"/>
        <v>15</v>
      </c>
      <c r="E181" s="183"/>
      <c r="F181" s="184"/>
      <c r="G181" s="184"/>
      <c r="H181" s="42"/>
      <c r="I181" s="42"/>
      <c r="J181" s="42"/>
      <c r="K181" s="42">
        <v>3</v>
      </c>
      <c r="L181" s="42">
        <v>11</v>
      </c>
      <c r="M181" s="45">
        <v>1</v>
      </c>
      <c r="N181" s="47">
        <v>3</v>
      </c>
      <c r="O181" s="47">
        <v>12</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0" t="s">
        <v>190</v>
      </c>
      <c r="B182" s="576" t="s">
        <v>181</v>
      </c>
      <c r="C182" s="576"/>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5"/>
      <c r="B183" s="567" t="s">
        <v>182</v>
      </c>
      <c r="C183" s="567"/>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5"/>
      <c r="B184" s="567" t="s">
        <v>183</v>
      </c>
      <c r="C184" s="567"/>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1"/>
      <c r="B185" s="568" t="s">
        <v>184</v>
      </c>
      <c r="C185" s="568"/>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0" t="s">
        <v>191</v>
      </c>
      <c r="B186" s="576" t="s">
        <v>181</v>
      </c>
      <c r="C186" s="576"/>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5"/>
      <c r="B187" s="567" t="s">
        <v>182</v>
      </c>
      <c r="C187" s="567"/>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5"/>
      <c r="B188" s="567" t="s">
        <v>183</v>
      </c>
      <c r="C188" s="567"/>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1"/>
      <c r="B189" s="568" t="s">
        <v>184</v>
      </c>
      <c r="C189" s="568"/>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0" t="s">
        <v>192</v>
      </c>
      <c r="B190" s="576" t="s">
        <v>181</v>
      </c>
      <c r="C190" s="576"/>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5"/>
      <c r="B191" s="567" t="s">
        <v>182</v>
      </c>
      <c r="C191" s="567"/>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5"/>
      <c r="B192" s="567" t="s">
        <v>183</v>
      </c>
      <c r="C192" s="567"/>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1"/>
      <c r="B193" s="568" t="s">
        <v>184</v>
      </c>
      <c r="C193" s="568"/>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77" t="s">
        <v>193</v>
      </c>
      <c r="B194" s="576" t="s">
        <v>181</v>
      </c>
      <c r="C194" s="576"/>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78"/>
      <c r="B195" s="567" t="s">
        <v>182</v>
      </c>
      <c r="C195" s="567"/>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78"/>
      <c r="B196" s="567" t="s">
        <v>183</v>
      </c>
      <c r="C196" s="567"/>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78"/>
      <c r="B197" s="579" t="s">
        <v>184</v>
      </c>
      <c r="C197" s="579"/>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3" t="s">
        <v>4</v>
      </c>
      <c r="B198" s="566" t="s">
        <v>181</v>
      </c>
      <c r="C198" s="566"/>
      <c r="D198" s="224">
        <f t="shared" si="56"/>
        <v>184</v>
      </c>
      <c r="E198" s="225">
        <f t="shared" ref="E198:G201" si="58">+E146+E150+E154+E158+E162+E166+E170+E182+E186+E190+E194</f>
        <v>20</v>
      </c>
      <c r="F198" s="226">
        <f t="shared" si="58"/>
        <v>5</v>
      </c>
      <c r="G198" s="226">
        <f t="shared" si="58"/>
        <v>6</v>
      </c>
      <c r="H198" s="226">
        <f t="shared" ref="H198:J201" si="59">+H146+H150+H154+H158+H162+H166+H170+H174+H182+H186+H190+H194+H178</f>
        <v>5</v>
      </c>
      <c r="I198" s="226">
        <f t="shared" si="59"/>
        <v>29</v>
      </c>
      <c r="J198" s="226">
        <f t="shared" si="59"/>
        <v>22</v>
      </c>
      <c r="K198" s="226">
        <f>+K146+K150+K154+K162+K166+K170+K174+K182+K186+K190+K194+K178</f>
        <v>64</v>
      </c>
      <c r="L198" s="226">
        <f t="shared" ref="L198:M201" si="60">+L146+L150+L154+L162+L170+L174+L182+L186+L190+L194+L178</f>
        <v>15</v>
      </c>
      <c r="M198" s="227">
        <f t="shared" si="60"/>
        <v>18</v>
      </c>
      <c r="N198" s="224">
        <f t="shared" ref="N198:O201" si="61">+N146+N150+N154+N158+N162+N166+N170+N174+N182+N186+N190+N194+N178</f>
        <v>81</v>
      </c>
      <c r="O198" s="224">
        <f t="shared" si="61"/>
        <v>103</v>
      </c>
      <c r="P198" s="224">
        <f>+P146+P150+P154+P162+P170+P174+P182+P186+P190+P194+P178</f>
        <v>3</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4"/>
      <c r="B199" s="567" t="s">
        <v>182</v>
      </c>
      <c r="C199" s="567"/>
      <c r="D199" s="70">
        <f t="shared" si="56"/>
        <v>599</v>
      </c>
      <c r="E199" s="228">
        <f t="shared" si="58"/>
        <v>70</v>
      </c>
      <c r="F199" s="229">
        <f t="shared" si="58"/>
        <v>16</v>
      </c>
      <c r="G199" s="229">
        <f t="shared" si="58"/>
        <v>10</v>
      </c>
      <c r="H199" s="229">
        <f t="shared" si="59"/>
        <v>11</v>
      </c>
      <c r="I199" s="229">
        <f t="shared" si="59"/>
        <v>82</v>
      </c>
      <c r="J199" s="229">
        <f t="shared" si="59"/>
        <v>83</v>
      </c>
      <c r="K199" s="229">
        <f>+K147+K151+K155+K163+K167+K171+K175+K183+K187+K191+K195+K179</f>
        <v>217</v>
      </c>
      <c r="L199" s="229">
        <f t="shared" si="60"/>
        <v>56</v>
      </c>
      <c r="M199" s="230">
        <f t="shared" si="60"/>
        <v>54</v>
      </c>
      <c r="N199" s="70">
        <f t="shared" si="61"/>
        <v>220</v>
      </c>
      <c r="O199" s="70">
        <f t="shared" si="61"/>
        <v>379</v>
      </c>
      <c r="P199" s="70">
        <f>+P147+P151+P155+P163+P171+P175+P183+P187+P191+P195+P179</f>
        <v>6</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4"/>
      <c r="B200" s="567" t="s">
        <v>183</v>
      </c>
      <c r="C200" s="567"/>
      <c r="D200" s="70">
        <f t="shared" si="56"/>
        <v>145</v>
      </c>
      <c r="E200" s="228">
        <f t="shared" si="58"/>
        <v>18</v>
      </c>
      <c r="F200" s="229">
        <f t="shared" si="58"/>
        <v>5</v>
      </c>
      <c r="G200" s="229">
        <f t="shared" si="58"/>
        <v>5</v>
      </c>
      <c r="H200" s="229">
        <f t="shared" si="59"/>
        <v>6</v>
      </c>
      <c r="I200" s="229">
        <f t="shared" si="59"/>
        <v>21</v>
      </c>
      <c r="J200" s="229">
        <f t="shared" si="59"/>
        <v>26</v>
      </c>
      <c r="K200" s="229">
        <f>+K148+K152+K156+K164+K168+K172+K176+K184+K188+K192+K196+K180</f>
        <v>36</v>
      </c>
      <c r="L200" s="229">
        <f t="shared" si="60"/>
        <v>13</v>
      </c>
      <c r="M200" s="230">
        <f t="shared" si="60"/>
        <v>15</v>
      </c>
      <c r="N200" s="70">
        <f t="shared" si="61"/>
        <v>59</v>
      </c>
      <c r="O200" s="70">
        <f t="shared" si="61"/>
        <v>86</v>
      </c>
      <c r="P200" s="70">
        <f>+P148+P152+P156+P164+P172+P176+P184+P188+P192+P196+P180</f>
        <v>1</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5"/>
      <c r="B201" s="568" t="s">
        <v>184</v>
      </c>
      <c r="C201" s="568"/>
      <c r="D201" s="159">
        <f t="shared" si="56"/>
        <v>114</v>
      </c>
      <c r="E201" s="231">
        <f t="shared" si="58"/>
        <v>9</v>
      </c>
      <c r="F201" s="232">
        <f t="shared" si="58"/>
        <v>4</v>
      </c>
      <c r="G201" s="232">
        <f t="shared" si="58"/>
        <v>2</v>
      </c>
      <c r="H201" s="232">
        <f t="shared" si="59"/>
        <v>2</v>
      </c>
      <c r="I201" s="232">
        <f t="shared" si="59"/>
        <v>16</v>
      </c>
      <c r="J201" s="232">
        <f t="shared" si="59"/>
        <v>13</v>
      </c>
      <c r="K201" s="232">
        <f>+K149+K153+K157+K165+K169+K173+K177+K185+K189+K193+K197+K181</f>
        <v>43</v>
      </c>
      <c r="L201" s="232">
        <f t="shared" si="60"/>
        <v>14</v>
      </c>
      <c r="M201" s="233">
        <f t="shared" si="60"/>
        <v>11</v>
      </c>
      <c r="N201" s="159">
        <f t="shared" si="61"/>
        <v>38</v>
      </c>
      <c r="O201" s="159">
        <f t="shared" si="61"/>
        <v>76</v>
      </c>
      <c r="P201" s="159">
        <f>+P149+P153+P157+P165+P173+P177+P185+P189+P193+P197+P181</f>
        <v>2</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69" t="s">
        <v>29</v>
      </c>
      <c r="B203" s="570"/>
      <c r="C203" s="571"/>
      <c r="D203" s="554" t="s">
        <v>4</v>
      </c>
      <c r="E203" s="537" t="s">
        <v>5</v>
      </c>
      <c r="F203" s="538"/>
      <c r="G203" s="538"/>
      <c r="H203" s="538"/>
      <c r="I203" s="538"/>
      <c r="J203" s="538"/>
      <c r="K203" s="538"/>
      <c r="L203" s="538"/>
      <c r="M203" s="539"/>
      <c r="N203" s="540" t="s">
        <v>7</v>
      </c>
      <c r="BA203" s="220"/>
      <c r="BB203" s="220"/>
      <c r="BC203" s="220"/>
      <c r="BD203" s="220"/>
      <c r="BE203" s="220"/>
      <c r="BF203" s="220"/>
      <c r="BG203" s="220"/>
      <c r="BH203" s="2"/>
    </row>
    <row r="204" spans="1:60" ht="48" customHeight="1" x14ac:dyDescent="0.15">
      <c r="A204" s="572"/>
      <c r="B204" s="573"/>
      <c r="C204" s="574"/>
      <c r="D204" s="562"/>
      <c r="E204" s="269" t="s">
        <v>168</v>
      </c>
      <c r="F204" s="17" t="s">
        <v>14</v>
      </c>
      <c r="G204" s="17" t="s">
        <v>175</v>
      </c>
      <c r="H204" s="17" t="s">
        <v>59</v>
      </c>
      <c r="I204" s="17" t="s">
        <v>176</v>
      </c>
      <c r="J204" s="17" t="s">
        <v>195</v>
      </c>
      <c r="K204" s="17" t="s">
        <v>18</v>
      </c>
      <c r="L204" s="17" t="s">
        <v>19</v>
      </c>
      <c r="M204" s="18" t="s">
        <v>20</v>
      </c>
      <c r="N204" s="541"/>
      <c r="BA204" s="220"/>
      <c r="BB204" s="220"/>
      <c r="BC204" s="220"/>
      <c r="BD204" s="220"/>
      <c r="BE204" s="220"/>
      <c r="BF204" s="220"/>
      <c r="BG204" s="220"/>
      <c r="BH204" s="2"/>
    </row>
    <row r="205" spans="1:60" ht="15.75" customHeight="1" x14ac:dyDescent="0.15">
      <c r="A205" s="542" t="s">
        <v>196</v>
      </c>
      <c r="B205" s="543"/>
      <c r="C205" s="544"/>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4" t="s">
        <v>197</v>
      </c>
      <c r="B206" s="535"/>
      <c r="C206" s="536"/>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4" t="s">
        <v>198</v>
      </c>
      <c r="B207" s="535"/>
      <c r="C207" s="536"/>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4" t="s">
        <v>199</v>
      </c>
      <c r="B208" s="535"/>
      <c r="C208" s="536"/>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56" t="s">
        <v>200</v>
      </c>
      <c r="B209" s="557"/>
      <c r="C209" s="558"/>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59" t="s">
        <v>201</v>
      </c>
      <c r="B210" s="560"/>
      <c r="C210" s="561"/>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48" t="s">
        <v>213</v>
      </c>
      <c r="B221" s="549"/>
      <c r="C221" s="550"/>
      <c r="D221" s="554" t="s">
        <v>4</v>
      </c>
      <c r="E221" s="537" t="s">
        <v>5</v>
      </c>
      <c r="F221" s="538"/>
      <c r="G221" s="538"/>
      <c r="H221" s="538"/>
      <c r="I221" s="538"/>
      <c r="J221" s="538"/>
      <c r="K221" s="538"/>
      <c r="L221" s="538"/>
      <c r="M221" s="539"/>
      <c r="N221" s="554" t="s">
        <v>31</v>
      </c>
      <c r="O221" s="540" t="s">
        <v>7</v>
      </c>
      <c r="P221" s="540"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1"/>
      <c r="B222" s="552"/>
      <c r="C222" s="553"/>
      <c r="D222" s="555"/>
      <c r="E222" s="19" t="s">
        <v>101</v>
      </c>
      <c r="F222" s="17" t="s">
        <v>102</v>
      </c>
      <c r="G222" s="17" t="s">
        <v>103</v>
      </c>
      <c r="H222" s="17" t="s">
        <v>15</v>
      </c>
      <c r="I222" s="17" t="s">
        <v>16</v>
      </c>
      <c r="J222" s="17" t="s">
        <v>17</v>
      </c>
      <c r="K222" s="17" t="s">
        <v>18</v>
      </c>
      <c r="L222" s="17" t="s">
        <v>19</v>
      </c>
      <c r="M222" s="18" t="s">
        <v>20</v>
      </c>
      <c r="N222" s="555"/>
      <c r="O222" s="541"/>
      <c r="P222" s="541"/>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2" t="s">
        <v>214</v>
      </c>
      <c r="B223" s="543"/>
      <c r="C223" s="544"/>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4" t="s">
        <v>215</v>
      </c>
      <c r="B224" s="535"/>
      <c r="C224" s="536"/>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1" t="s">
        <v>216</v>
      </c>
      <c r="B225" s="532"/>
      <c r="C225" s="533"/>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1" t="s">
        <v>217</v>
      </c>
      <c r="B226" s="532"/>
      <c r="C226" s="533"/>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1" t="s">
        <v>218</v>
      </c>
      <c r="B227" s="532"/>
      <c r="C227" s="533"/>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4" t="s">
        <v>219</v>
      </c>
      <c r="B228" s="535"/>
      <c r="C228" s="536"/>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37" t="s">
        <v>132</v>
      </c>
      <c r="B229" s="538"/>
      <c r="C229" s="539"/>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21028</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H9" sqref="H9"/>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",[5]NOMBRE!B2," - ","( ",[5]NOMBRE!C2,[5]NOMBRE!D2,[5]NOMBRE!E2,[5]NOMBRE!F2,[5]NOMBRE!G2," )")</f>
        <v>COMUNA: LINARES - ( 07408 )</v>
      </c>
      <c r="BB2" s="5"/>
      <c r="BC2" s="5"/>
      <c r="BD2" s="5"/>
      <c r="BE2" s="5"/>
      <c r="BF2" s="5"/>
      <c r="BG2" s="5"/>
      <c r="BH2" s="5"/>
    </row>
    <row r="3" spans="1:61" ht="12.75" customHeight="1" x14ac:dyDescent="0.15">
      <c r="A3" s="1" t="str">
        <f>CONCATENATE("ESTABLECIMIENTO/ESTRATEGIA: ",[5]NOMBRE!B3," - ","( ",[5]NOMBRE!C3,[5]NOMBRE!D3,[5]NOMBRE!E3,[5]NOMBRE!F3,[5]NOMBRE!G3,[5]NOMBRE!H3," )")</f>
        <v>ESTABLECIMIENTO/ESTRATEGIA: HOSPITAL DE LINARES  - ( 116108 )</v>
      </c>
      <c r="BB3" s="5"/>
      <c r="BC3" s="5"/>
      <c r="BD3" s="5"/>
      <c r="BE3" s="5"/>
      <c r="BF3" s="5"/>
      <c r="BG3" s="5"/>
      <c r="BH3" s="5"/>
    </row>
    <row r="4" spans="1:61" ht="12.75" customHeight="1" x14ac:dyDescent="0.15">
      <c r="A4" s="1" t="str">
        <f>CONCATENATE("MES: ",[5]NOMBRE!B6," - ","( ",[5]NOMBRE!C6,[5]NOMBRE!D6," )")</f>
        <v>MES: ABRIL - ( 04 )</v>
      </c>
      <c r="BB4" s="5"/>
      <c r="BC4" s="5"/>
      <c r="BD4" s="5"/>
      <c r="BE4" s="5"/>
      <c r="BF4" s="5"/>
      <c r="BG4" s="5"/>
      <c r="BH4" s="5"/>
    </row>
    <row r="5" spans="1:61" ht="12.75" customHeight="1" x14ac:dyDescent="0.15">
      <c r="A5" s="7" t="str">
        <f>CONCATENATE("AÑO: ",[5]NOMBRE!B7)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4" t="s">
        <v>1</v>
      </c>
      <c r="B6" s="674"/>
      <c r="C6" s="674"/>
      <c r="D6" s="674"/>
      <c r="E6" s="674"/>
      <c r="F6" s="674"/>
      <c r="G6" s="674"/>
      <c r="H6" s="674"/>
      <c r="I6" s="674"/>
      <c r="J6" s="674"/>
      <c r="K6" s="674"/>
      <c r="L6" s="674"/>
      <c r="M6" s="674"/>
      <c r="N6" s="674"/>
      <c r="O6" s="674"/>
      <c r="P6" s="674"/>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BB8" s="15"/>
      <c r="BC8" s="15"/>
      <c r="BD8" s="15"/>
      <c r="BE8" s="15"/>
      <c r="BF8" s="15"/>
      <c r="BG8" s="15"/>
      <c r="BH8" s="15"/>
    </row>
    <row r="9" spans="1:61" ht="22.5" x14ac:dyDescent="0.15">
      <c r="A9" s="572"/>
      <c r="B9" s="573"/>
      <c r="C9" s="574"/>
      <c r="D9" s="555"/>
      <c r="E9" s="269" t="s">
        <v>10</v>
      </c>
      <c r="F9" s="17" t="s">
        <v>11</v>
      </c>
      <c r="G9" s="17" t="s">
        <v>12</v>
      </c>
      <c r="H9" s="17" t="s">
        <v>13</v>
      </c>
      <c r="I9" s="17" t="s">
        <v>14</v>
      </c>
      <c r="J9" s="17" t="s">
        <v>15</v>
      </c>
      <c r="K9" s="17" t="s">
        <v>16</v>
      </c>
      <c r="L9" s="17" t="s">
        <v>17</v>
      </c>
      <c r="M9" s="17" t="s">
        <v>18</v>
      </c>
      <c r="N9" s="17" t="s">
        <v>19</v>
      </c>
      <c r="O9" s="18" t="s">
        <v>20</v>
      </c>
      <c r="P9" s="19" t="s">
        <v>21</v>
      </c>
      <c r="Q9" s="270" t="s">
        <v>22</v>
      </c>
      <c r="R9" s="611"/>
      <c r="S9" s="654"/>
      <c r="T9" s="654"/>
      <c r="BB9" s="15"/>
      <c r="BC9" s="15"/>
      <c r="BD9" s="15"/>
      <c r="BE9" s="15"/>
      <c r="BF9" s="15"/>
      <c r="BG9" s="15"/>
      <c r="BH9" s="15"/>
    </row>
    <row r="10" spans="1:61" ht="15.75" customHeight="1" x14ac:dyDescent="0.15">
      <c r="A10" s="542" t="s">
        <v>23</v>
      </c>
      <c r="B10" s="543"/>
      <c r="C10" s="543"/>
      <c r="D10" s="21">
        <f>SUM(E10:O10)</f>
        <v>720</v>
      </c>
      <c r="E10" s="22">
        <v>6</v>
      </c>
      <c r="F10" s="22">
        <v>3</v>
      </c>
      <c r="G10" s="22">
        <v>18</v>
      </c>
      <c r="H10" s="23">
        <v>14</v>
      </c>
      <c r="I10" s="23">
        <v>15</v>
      </c>
      <c r="J10" s="23">
        <v>20</v>
      </c>
      <c r="K10" s="23">
        <v>127</v>
      </c>
      <c r="L10" s="23">
        <v>107</v>
      </c>
      <c r="M10" s="23">
        <v>275</v>
      </c>
      <c r="N10" s="24">
        <v>41</v>
      </c>
      <c r="O10" s="24">
        <v>94</v>
      </c>
      <c r="P10" s="25">
        <v>242</v>
      </c>
      <c r="Q10" s="26">
        <v>478</v>
      </c>
      <c r="R10" s="27">
        <v>14</v>
      </c>
      <c r="S10" s="28">
        <v>1</v>
      </c>
      <c r="T10" s="28">
        <v>1</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4" t="s">
        <v>24</v>
      </c>
      <c r="B11" s="535"/>
      <c r="C11" s="535"/>
      <c r="D11" s="32">
        <f>SUM(E11:O11)</f>
        <v>266</v>
      </c>
      <c r="E11" s="33"/>
      <c r="F11" s="33"/>
      <c r="G11" s="33">
        <v>2</v>
      </c>
      <c r="H11" s="34"/>
      <c r="I11" s="34">
        <v>2</v>
      </c>
      <c r="J11" s="34">
        <v>3</v>
      </c>
      <c r="K11" s="34">
        <v>35</v>
      </c>
      <c r="L11" s="34">
        <v>52</v>
      </c>
      <c r="M11" s="34">
        <v>102</v>
      </c>
      <c r="N11" s="35">
        <v>13</v>
      </c>
      <c r="O11" s="35">
        <v>57</v>
      </c>
      <c r="P11" s="36">
        <v>79</v>
      </c>
      <c r="Q11" s="37">
        <v>187</v>
      </c>
      <c r="R11" s="38">
        <v>2</v>
      </c>
      <c r="S11" s="39"/>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4" t="s">
        <v>25</v>
      </c>
      <c r="B12" s="535"/>
      <c r="C12" s="535"/>
      <c r="D12" s="32">
        <f>SUM(E12:O12)</f>
        <v>19</v>
      </c>
      <c r="E12" s="33">
        <v>1</v>
      </c>
      <c r="F12" s="33"/>
      <c r="G12" s="33">
        <v>1</v>
      </c>
      <c r="H12" s="34"/>
      <c r="I12" s="34"/>
      <c r="J12" s="34"/>
      <c r="K12" s="34">
        <v>4</v>
      </c>
      <c r="L12" s="34"/>
      <c r="M12" s="34">
        <v>11</v>
      </c>
      <c r="N12" s="35">
        <v>2</v>
      </c>
      <c r="O12" s="35"/>
      <c r="P12" s="36">
        <v>7</v>
      </c>
      <c r="Q12" s="37">
        <v>12</v>
      </c>
      <c r="R12" s="38"/>
      <c r="S12" s="39"/>
      <c r="T12" s="39">
        <v>1</v>
      </c>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1" t="s">
        <v>26</v>
      </c>
      <c r="B13" s="672"/>
      <c r="C13" s="673"/>
      <c r="D13" s="32">
        <f>SUM(E13:O13)</f>
        <v>36</v>
      </c>
      <c r="E13" s="33">
        <v>2</v>
      </c>
      <c r="F13" s="34">
        <v>2</v>
      </c>
      <c r="G13" s="34">
        <v>1</v>
      </c>
      <c r="H13" s="34"/>
      <c r="I13" s="34">
        <v>3</v>
      </c>
      <c r="J13" s="34">
        <v>1</v>
      </c>
      <c r="K13" s="34">
        <v>14</v>
      </c>
      <c r="L13" s="34">
        <v>5</v>
      </c>
      <c r="M13" s="34">
        <v>8</v>
      </c>
      <c r="N13" s="34"/>
      <c r="O13" s="35"/>
      <c r="P13" s="36">
        <v>25</v>
      </c>
      <c r="Q13" s="37">
        <v>11</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5" t="s">
        <v>27</v>
      </c>
      <c r="B14" s="675"/>
      <c r="C14" s="676"/>
      <c r="D14" s="40">
        <f>SUM(E14:O14)</f>
        <v>378</v>
      </c>
      <c r="E14" s="41">
        <v>3</v>
      </c>
      <c r="F14" s="42">
        <v>1</v>
      </c>
      <c r="G14" s="42">
        <v>6</v>
      </c>
      <c r="H14" s="42">
        <v>3</v>
      </c>
      <c r="I14" s="42">
        <v>3</v>
      </c>
      <c r="J14" s="42">
        <v>8</v>
      </c>
      <c r="K14" s="42">
        <v>41</v>
      </c>
      <c r="L14" s="42">
        <v>64</v>
      </c>
      <c r="M14" s="42">
        <v>201</v>
      </c>
      <c r="N14" s="42">
        <v>19</v>
      </c>
      <c r="O14" s="43">
        <v>29</v>
      </c>
      <c r="P14" s="44">
        <v>141</v>
      </c>
      <c r="Q14" s="45">
        <v>237</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BB16" s="9"/>
      <c r="BC16" s="9"/>
      <c r="BD16" s="9"/>
      <c r="BE16" s="9"/>
      <c r="BF16" s="15"/>
      <c r="BG16" s="15"/>
      <c r="BH16" s="15"/>
    </row>
    <row r="17" spans="1:63" ht="30.75" customHeight="1" x14ac:dyDescent="0.15">
      <c r="A17" s="572"/>
      <c r="B17" s="573"/>
      <c r="C17" s="574"/>
      <c r="D17" s="678"/>
      <c r="E17" s="269"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BG17" s="15"/>
      <c r="BH17" s="15"/>
    </row>
    <row r="18" spans="1:63" ht="18.75" customHeight="1" x14ac:dyDescent="0.15">
      <c r="A18" s="665" t="s">
        <v>33</v>
      </c>
      <c r="B18" s="666"/>
      <c r="C18" s="667"/>
      <c r="D18" s="21">
        <f>SUM(E18:O18)</f>
        <v>27</v>
      </c>
      <c r="E18" s="22"/>
      <c r="F18" s="22"/>
      <c r="G18" s="22"/>
      <c r="H18" s="23"/>
      <c r="I18" s="23"/>
      <c r="J18" s="23"/>
      <c r="K18" s="23"/>
      <c r="L18" s="23"/>
      <c r="M18" s="23">
        <v>22</v>
      </c>
      <c r="N18" s="23">
        <v>1</v>
      </c>
      <c r="O18" s="24">
        <v>4</v>
      </c>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5" t="s">
        <v>34</v>
      </c>
      <c r="B19" s="666"/>
      <c r="C19" s="667"/>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68" t="s">
        <v>35</v>
      </c>
      <c r="B20" s="669"/>
      <c r="C20" s="670"/>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2" t="s">
        <v>36</v>
      </c>
      <c r="B21" s="543"/>
      <c r="C21" s="544"/>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4" t="s">
        <v>37</v>
      </c>
      <c r="B22" s="535"/>
      <c r="C22" s="536"/>
      <c r="D22" s="32">
        <f t="shared" si="1"/>
        <v>5</v>
      </c>
      <c r="E22" s="36"/>
      <c r="F22" s="33">
        <v>1</v>
      </c>
      <c r="G22" s="33"/>
      <c r="H22" s="33"/>
      <c r="I22" s="33">
        <v>1</v>
      </c>
      <c r="J22" s="33"/>
      <c r="K22" s="34">
        <v>2</v>
      </c>
      <c r="L22" s="34">
        <v>1</v>
      </c>
      <c r="M22" s="34"/>
      <c r="N22" s="34"/>
      <c r="O22" s="37"/>
      <c r="P22" s="39">
        <v>5</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4" t="s">
        <v>38</v>
      </c>
      <c r="B23" s="535"/>
      <c r="C23" s="536"/>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4" t="s">
        <v>39</v>
      </c>
      <c r="B24" s="535"/>
      <c r="C24" s="536"/>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4" t="s">
        <v>40</v>
      </c>
      <c r="B25" s="535"/>
      <c r="C25" s="536"/>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46" t="s">
        <v>41</v>
      </c>
      <c r="B26" s="647"/>
      <c r="C26" s="648"/>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2" t="s">
        <v>42</v>
      </c>
      <c r="B27" s="543"/>
      <c r="C27" s="544"/>
      <c r="D27" s="68">
        <f t="shared" si="1"/>
        <v>16</v>
      </c>
      <c r="E27" s="25"/>
      <c r="F27" s="23"/>
      <c r="G27" s="23"/>
      <c r="H27" s="23"/>
      <c r="I27" s="23"/>
      <c r="J27" s="23"/>
      <c r="K27" s="23"/>
      <c r="L27" s="23"/>
      <c r="M27" s="23">
        <v>13</v>
      </c>
      <c r="N27" s="24">
        <v>3</v>
      </c>
      <c r="O27" s="24"/>
      <c r="P27" s="28">
        <v>16</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4" t="s">
        <v>43</v>
      </c>
      <c r="B28" s="535"/>
      <c r="C28" s="536"/>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4" t="s">
        <v>44</v>
      </c>
      <c r="B29" s="535"/>
      <c r="C29" s="536"/>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4" t="s">
        <v>45</v>
      </c>
      <c r="B30" s="535"/>
      <c r="C30" s="536"/>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4" t="s">
        <v>46</v>
      </c>
      <c r="B31" s="535"/>
      <c r="C31" s="536"/>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4" t="s">
        <v>47</v>
      </c>
      <c r="B32" s="535"/>
      <c r="C32" s="536"/>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4" t="s">
        <v>48</v>
      </c>
      <c r="B33" s="535"/>
      <c r="C33" s="536"/>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4" t="s">
        <v>49</v>
      </c>
      <c r="B34" s="535"/>
      <c r="C34" s="536"/>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4" t="s">
        <v>50</v>
      </c>
      <c r="B35" s="535"/>
      <c r="C35" s="536"/>
      <c r="D35" s="32">
        <f t="shared" si="1"/>
        <v>5</v>
      </c>
      <c r="E35" s="33"/>
      <c r="F35" s="34"/>
      <c r="G35" s="34">
        <v>1</v>
      </c>
      <c r="H35" s="34"/>
      <c r="I35" s="34"/>
      <c r="J35" s="34"/>
      <c r="K35" s="34"/>
      <c r="L35" s="34"/>
      <c r="M35" s="33">
        <v>4</v>
      </c>
      <c r="N35" s="33"/>
      <c r="O35" s="38"/>
      <c r="P35" s="39">
        <v>5</v>
      </c>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f t="shared" si="10"/>
        <v>0</v>
      </c>
      <c r="BJ35" s="53">
        <f t="shared" si="5"/>
        <v>0</v>
      </c>
      <c r="BK35" s="53">
        <f t="shared" si="6"/>
        <v>0</v>
      </c>
    </row>
    <row r="36" spans="1:65" ht="20.25" customHeight="1" x14ac:dyDescent="0.15">
      <c r="A36" s="661" t="s">
        <v>51</v>
      </c>
      <c r="B36" s="662"/>
      <c r="C36" s="663"/>
      <c r="D36" s="77">
        <f t="shared" si="1"/>
        <v>605</v>
      </c>
      <c r="E36" s="78">
        <v>2</v>
      </c>
      <c r="F36" s="79">
        <v>3</v>
      </c>
      <c r="G36" s="79">
        <v>7</v>
      </c>
      <c r="H36" s="80">
        <v>22</v>
      </c>
      <c r="I36" s="80">
        <v>13</v>
      </c>
      <c r="J36" s="80">
        <v>12</v>
      </c>
      <c r="K36" s="80">
        <v>73</v>
      </c>
      <c r="L36" s="80">
        <v>48</v>
      </c>
      <c r="M36" s="80">
        <v>332</v>
      </c>
      <c r="N36" s="81">
        <v>45</v>
      </c>
      <c r="O36" s="81">
        <v>48</v>
      </c>
      <c r="P36" s="82">
        <v>605</v>
      </c>
      <c r="Q36" s="83">
        <v>4</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4" t="s">
        <v>52</v>
      </c>
      <c r="B37" s="664"/>
      <c r="C37" s="664"/>
      <c r="D37" s="84">
        <f>SUM(D18:D36)</f>
        <v>658</v>
      </c>
      <c r="E37" s="84">
        <f t="shared" ref="E37:S37" si="12">SUM(E18:E36)</f>
        <v>2</v>
      </c>
      <c r="F37" s="84">
        <f t="shared" si="12"/>
        <v>4</v>
      </c>
      <c r="G37" s="84">
        <f t="shared" si="12"/>
        <v>8</v>
      </c>
      <c r="H37" s="84">
        <f t="shared" si="12"/>
        <v>22</v>
      </c>
      <c r="I37" s="84">
        <f t="shared" si="12"/>
        <v>14</v>
      </c>
      <c r="J37" s="84">
        <f t="shared" si="12"/>
        <v>12</v>
      </c>
      <c r="K37" s="84">
        <f t="shared" si="12"/>
        <v>75</v>
      </c>
      <c r="L37" s="84">
        <f t="shared" si="12"/>
        <v>49</v>
      </c>
      <c r="M37" s="84">
        <f t="shared" si="12"/>
        <v>371</v>
      </c>
      <c r="N37" s="84">
        <f t="shared" si="12"/>
        <v>49</v>
      </c>
      <c r="O37" s="84">
        <f t="shared" si="12"/>
        <v>52</v>
      </c>
      <c r="P37" s="84">
        <f t="shared" si="12"/>
        <v>631</v>
      </c>
      <c r="Q37" s="84">
        <f t="shared" si="12"/>
        <v>4</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5" ht="24" customHeight="1" x14ac:dyDescent="0.15">
      <c r="A40" s="572"/>
      <c r="B40" s="573"/>
      <c r="C40" s="574"/>
      <c r="D40" s="562"/>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1"/>
      <c r="S40" s="19" t="s">
        <v>61</v>
      </c>
      <c r="T40" s="270" t="s">
        <v>62</v>
      </c>
      <c r="U40" s="611"/>
      <c r="V40" s="654"/>
      <c r="BB40" s="64"/>
      <c r="BC40" s="64"/>
      <c r="BD40" s="15"/>
      <c r="BE40" s="15"/>
      <c r="BF40" s="89"/>
      <c r="BG40" s="89"/>
      <c r="BH40" s="9"/>
    </row>
    <row r="41" spans="1:65" ht="14.25" customHeight="1" x14ac:dyDescent="0.15">
      <c r="A41" s="542" t="s">
        <v>63</v>
      </c>
      <c r="B41" s="543"/>
      <c r="C41" s="544"/>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5" t="s">
        <v>64</v>
      </c>
      <c r="B42" s="656"/>
      <c r="C42" s="657"/>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28" t="s">
        <v>65</v>
      </c>
      <c r="B43" s="629"/>
      <c r="C43" s="630"/>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37" t="s">
        <v>66</v>
      </c>
      <c r="B44" s="638"/>
      <c r="C44" s="639"/>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58" t="s">
        <v>67</v>
      </c>
      <c r="B45" s="659"/>
      <c r="C45" s="660"/>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28" t="s">
        <v>68</v>
      </c>
      <c r="B46" s="629"/>
      <c r="C46" s="630"/>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49" t="s">
        <v>69</v>
      </c>
      <c r="B48" s="592"/>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0"/>
      <c r="B49" s="595"/>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0"/>
      <c r="B50" s="595"/>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0"/>
      <c r="B51" s="595"/>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0"/>
      <c r="B52" s="595"/>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0"/>
      <c r="B53" s="595"/>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3"/>
      <c r="B54" s="651"/>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37" t="s">
        <v>77</v>
      </c>
      <c r="B56" s="638"/>
      <c r="C56" s="639"/>
      <c r="D56" s="123" t="s">
        <v>78</v>
      </c>
      <c r="E56" s="124" t="s">
        <v>79</v>
      </c>
      <c r="BA56" s="9"/>
      <c r="BB56" s="9"/>
      <c r="BC56" s="9"/>
      <c r="BD56" s="9"/>
      <c r="BE56" s="9"/>
      <c r="BF56" s="15"/>
      <c r="BG56" s="15"/>
      <c r="BH56" s="2"/>
      <c r="BJ56" s="4"/>
    </row>
    <row r="57" spans="1:65" ht="15.75" customHeight="1" x14ac:dyDescent="0.15">
      <c r="A57" s="542" t="s">
        <v>80</v>
      </c>
      <c r="B57" s="543"/>
      <c r="C57" s="544"/>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2" t="s">
        <v>81</v>
      </c>
      <c r="B58" s="535" t="s">
        <v>82</v>
      </c>
      <c r="C58" s="536"/>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3"/>
      <c r="B59" s="535" t="s">
        <v>83</v>
      </c>
      <c r="C59" s="536"/>
      <c r="D59" s="127"/>
      <c r="E59" s="127"/>
      <c r="F59" s="126" t="str">
        <f t="shared" si="29"/>
        <v/>
      </c>
      <c r="BA59" s="30" t="str">
        <f t="shared" si="27"/>
        <v/>
      </c>
      <c r="BB59" s="9"/>
      <c r="BC59" s="9"/>
      <c r="BD59" s="9"/>
      <c r="BE59" s="9"/>
      <c r="BF59" s="31">
        <f t="shared" si="28"/>
        <v>0</v>
      </c>
      <c r="BG59" s="15"/>
      <c r="BH59" s="2"/>
      <c r="BJ59" s="4"/>
    </row>
    <row r="60" spans="1:65" ht="15.75" customHeight="1" x14ac:dyDescent="0.15">
      <c r="A60" s="534" t="s">
        <v>84</v>
      </c>
      <c r="B60" s="535"/>
      <c r="C60" s="536"/>
      <c r="D60" s="128"/>
      <c r="E60" s="128"/>
      <c r="F60" s="126" t="str">
        <f t="shared" si="29"/>
        <v/>
      </c>
      <c r="BA60" s="30" t="str">
        <f t="shared" si="27"/>
        <v/>
      </c>
      <c r="BB60" s="9"/>
      <c r="BC60" s="9"/>
      <c r="BD60" s="9"/>
      <c r="BE60" s="9"/>
      <c r="BF60" s="31">
        <f t="shared" si="28"/>
        <v>0</v>
      </c>
      <c r="BG60" s="9"/>
      <c r="BH60" s="2"/>
      <c r="BJ60" s="4"/>
    </row>
    <row r="61" spans="1:65" ht="15.75" customHeight="1" x14ac:dyDescent="0.15">
      <c r="A61" s="534" t="s">
        <v>85</v>
      </c>
      <c r="B61" s="535"/>
      <c r="C61" s="536"/>
      <c r="D61" s="128"/>
      <c r="E61" s="128"/>
      <c r="F61" s="126" t="str">
        <f t="shared" si="29"/>
        <v/>
      </c>
      <c r="BA61" s="30" t="str">
        <f t="shared" si="27"/>
        <v/>
      </c>
      <c r="BB61" s="9"/>
      <c r="BC61" s="9"/>
      <c r="BD61" s="9"/>
      <c r="BE61" s="9"/>
      <c r="BF61" s="31">
        <f t="shared" si="28"/>
        <v>0</v>
      </c>
      <c r="BG61" s="15"/>
      <c r="BH61" s="2"/>
      <c r="BJ61" s="4"/>
    </row>
    <row r="62" spans="1:65" ht="15.75" customHeight="1" x14ac:dyDescent="0.15">
      <c r="A62" s="534" t="s">
        <v>86</v>
      </c>
      <c r="B62" s="535"/>
      <c r="C62" s="536"/>
      <c r="D62" s="128"/>
      <c r="E62" s="128"/>
      <c r="F62" s="126" t="str">
        <f t="shared" si="29"/>
        <v/>
      </c>
      <c r="BA62" s="30" t="str">
        <f t="shared" si="27"/>
        <v/>
      </c>
      <c r="BB62" s="9"/>
      <c r="BC62" s="9"/>
      <c r="BD62" s="9"/>
      <c r="BE62" s="9"/>
      <c r="BF62" s="31">
        <f t="shared" si="28"/>
        <v>0</v>
      </c>
      <c r="BG62" s="15"/>
      <c r="BH62" s="2"/>
      <c r="BJ62" s="4"/>
    </row>
    <row r="63" spans="1:65" ht="17.25" customHeight="1" x14ac:dyDescent="0.15">
      <c r="A63" s="646" t="s">
        <v>87</v>
      </c>
      <c r="B63" s="647"/>
      <c r="C63" s="648"/>
      <c r="D63" s="129"/>
      <c r="E63" s="129"/>
      <c r="F63" s="126" t="str">
        <f t="shared" si="29"/>
        <v/>
      </c>
      <c r="BA63" s="30" t="str">
        <f t="shared" si="27"/>
        <v/>
      </c>
      <c r="BF63" s="31">
        <f t="shared" si="28"/>
        <v>0</v>
      </c>
      <c r="BH63" s="2"/>
      <c r="BJ63" s="4"/>
    </row>
    <row r="64" spans="1:65" ht="15.75" customHeight="1" x14ac:dyDescent="0.15">
      <c r="A64" s="534" t="s">
        <v>88</v>
      </c>
      <c r="B64" s="535"/>
      <c r="C64" s="536"/>
      <c r="D64" s="128"/>
      <c r="E64" s="128"/>
      <c r="F64" s="126" t="str">
        <f t="shared" si="29"/>
        <v/>
      </c>
      <c r="BA64" s="30" t="str">
        <f t="shared" si="27"/>
        <v/>
      </c>
      <c r="BF64" s="31">
        <f t="shared" si="28"/>
        <v>0</v>
      </c>
      <c r="BH64" s="2"/>
      <c r="BJ64" s="4"/>
    </row>
    <row r="65" spans="1:62" ht="15.75" customHeight="1" x14ac:dyDescent="0.15">
      <c r="A65" s="531" t="s">
        <v>89</v>
      </c>
      <c r="B65" s="532"/>
      <c r="C65" s="533"/>
      <c r="D65" s="129"/>
      <c r="E65" s="129"/>
      <c r="F65" s="126" t="str">
        <f t="shared" si="29"/>
        <v/>
      </c>
      <c r="BA65" s="30" t="str">
        <f t="shared" si="27"/>
        <v/>
      </c>
      <c r="BF65" s="31">
        <f t="shared" si="28"/>
        <v>0</v>
      </c>
      <c r="BH65" s="2"/>
      <c r="BJ65" s="4"/>
    </row>
    <row r="66" spans="1:62" ht="15.75" customHeight="1" x14ac:dyDescent="0.15">
      <c r="A66" s="531" t="s">
        <v>90</v>
      </c>
      <c r="B66" s="532"/>
      <c r="C66" s="533"/>
      <c r="D66" s="129"/>
      <c r="E66" s="129"/>
      <c r="F66" s="126" t="str">
        <f t="shared" si="29"/>
        <v/>
      </c>
      <c r="BA66" s="30" t="str">
        <f t="shared" si="27"/>
        <v/>
      </c>
      <c r="BF66" s="31">
        <f t="shared" si="28"/>
        <v>0</v>
      </c>
      <c r="BH66" s="2"/>
      <c r="BJ66" s="4"/>
    </row>
    <row r="67" spans="1:62" ht="15.75" customHeight="1" x14ac:dyDescent="0.15">
      <c r="A67" s="628" t="s">
        <v>91</v>
      </c>
      <c r="B67" s="629"/>
      <c r="C67" s="630"/>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1" t="s">
        <v>93</v>
      </c>
      <c r="B69" s="632"/>
      <c r="C69" s="633"/>
      <c r="D69" s="637" t="s">
        <v>94</v>
      </c>
      <c r="E69" s="638"/>
      <c r="F69" s="639"/>
      <c r="BA69" s="51"/>
      <c r="BH69" s="2"/>
      <c r="BJ69" s="4"/>
    </row>
    <row r="70" spans="1:62" ht="15.75" customHeight="1" x14ac:dyDescent="0.15">
      <c r="A70" s="634"/>
      <c r="B70" s="635"/>
      <c r="C70" s="636"/>
      <c r="D70" s="136" t="s">
        <v>4</v>
      </c>
      <c r="E70" s="137" t="s">
        <v>21</v>
      </c>
      <c r="F70" s="138" t="s">
        <v>22</v>
      </c>
      <c r="BA70" s="51"/>
      <c r="BH70" s="2"/>
      <c r="BJ70" s="4"/>
    </row>
    <row r="71" spans="1:62" ht="15.75" customHeight="1" x14ac:dyDescent="0.15">
      <c r="A71" s="640" t="s">
        <v>95</v>
      </c>
      <c r="B71" s="642" t="s">
        <v>96</v>
      </c>
      <c r="C71" s="643"/>
      <c r="D71" s="139">
        <f>+SUM(E71:F71)</f>
        <v>0</v>
      </c>
      <c r="E71" s="71"/>
      <c r="F71" s="140"/>
      <c r="G71" s="126"/>
      <c r="BA71" s="141"/>
      <c r="BB71" s="141"/>
      <c r="BC71" s="15"/>
      <c r="BD71" s="64"/>
      <c r="BE71" s="64"/>
      <c r="BF71" s="64"/>
      <c r="BG71" s="15"/>
      <c r="BH71" s="2"/>
      <c r="BJ71" s="4"/>
    </row>
    <row r="72" spans="1:62" ht="15.75" customHeight="1" x14ac:dyDescent="0.15">
      <c r="A72" s="641"/>
      <c r="B72" s="644" t="s">
        <v>97</v>
      </c>
      <c r="C72" s="645"/>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BA74" s="9"/>
      <c r="BB74" s="9"/>
      <c r="BC74" s="9"/>
      <c r="BD74" s="9"/>
      <c r="BE74" s="9"/>
      <c r="BF74" s="15"/>
      <c r="BG74" s="15"/>
      <c r="BH74" s="2"/>
    </row>
    <row r="75" spans="1:62"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270" t="s">
        <v>62</v>
      </c>
      <c r="S75" s="611"/>
      <c r="BA75" s="9"/>
      <c r="BB75" s="9"/>
      <c r="BC75" s="9"/>
      <c r="BD75" s="9"/>
      <c r="BE75" s="9"/>
      <c r="BF75" s="15"/>
      <c r="BG75" s="15"/>
      <c r="BH75" s="2"/>
    </row>
    <row r="76" spans="1:62" ht="15.75" customHeight="1" x14ac:dyDescent="0.15">
      <c r="A76" s="626" t="s">
        <v>104</v>
      </c>
      <c r="B76" s="627"/>
      <c r="C76" s="627"/>
      <c r="D76" s="21">
        <f>+SUM(E76:M76)</f>
        <v>174</v>
      </c>
      <c r="E76" s="25">
        <v>5</v>
      </c>
      <c r="F76" s="23">
        <v>3</v>
      </c>
      <c r="G76" s="23">
        <v>3</v>
      </c>
      <c r="H76" s="23">
        <v>4</v>
      </c>
      <c r="I76" s="23">
        <v>27</v>
      </c>
      <c r="J76" s="23">
        <v>32</v>
      </c>
      <c r="K76" s="23">
        <v>60</v>
      </c>
      <c r="L76" s="23">
        <v>9</v>
      </c>
      <c r="M76" s="26">
        <v>31</v>
      </c>
      <c r="N76" s="28">
        <v>174</v>
      </c>
      <c r="O76" s="28">
        <v>2</v>
      </c>
      <c r="P76" s="144"/>
      <c r="Q76" s="25">
        <v>34</v>
      </c>
      <c r="R76" s="26">
        <v>40</v>
      </c>
      <c r="S76" s="69">
        <v>1</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2" t="s">
        <v>105</v>
      </c>
      <c r="B77" s="622"/>
      <c r="C77" s="622"/>
      <c r="D77" s="32">
        <f>+SUM(E77:M77)</f>
        <v>65</v>
      </c>
      <c r="E77" s="36">
        <v>9</v>
      </c>
      <c r="F77" s="34">
        <v>3</v>
      </c>
      <c r="G77" s="34">
        <v>3</v>
      </c>
      <c r="H77" s="34">
        <v>1</v>
      </c>
      <c r="I77" s="34">
        <v>12</v>
      </c>
      <c r="J77" s="34">
        <v>6</v>
      </c>
      <c r="K77" s="34">
        <v>23</v>
      </c>
      <c r="L77" s="34">
        <v>8</v>
      </c>
      <c r="M77" s="37"/>
      <c r="N77" s="39">
        <v>65</v>
      </c>
      <c r="O77" s="39"/>
      <c r="P77" s="145"/>
      <c r="Q77" s="36">
        <v>30</v>
      </c>
      <c r="R77" s="37">
        <v>4</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4" t="s">
        <v>106</v>
      </c>
      <c r="B78" s="535"/>
      <c r="C78" s="536"/>
      <c r="D78" s="32">
        <f>+SUM(E78:M78)</f>
        <v>380</v>
      </c>
      <c r="E78" s="36">
        <v>52</v>
      </c>
      <c r="F78" s="72">
        <v>19</v>
      </c>
      <c r="G78" s="72">
        <v>20</v>
      </c>
      <c r="H78" s="72">
        <v>9</v>
      </c>
      <c r="I78" s="72">
        <v>80</v>
      </c>
      <c r="J78" s="72">
        <v>44</v>
      </c>
      <c r="K78" s="72">
        <v>153</v>
      </c>
      <c r="L78" s="72">
        <v>3</v>
      </c>
      <c r="M78" s="140"/>
      <c r="N78" s="74">
        <v>380</v>
      </c>
      <c r="O78" s="74">
        <v>10</v>
      </c>
      <c r="P78" s="146"/>
      <c r="Q78" s="36">
        <v>94</v>
      </c>
      <c r="R78" s="37">
        <v>130</v>
      </c>
      <c r="S78" s="75">
        <v>4</v>
      </c>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2" t="s">
        <v>107</v>
      </c>
      <c r="B79" s="622"/>
      <c r="C79" s="622"/>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2" t="s">
        <v>108</v>
      </c>
      <c r="B80" s="622"/>
      <c r="C80" s="622"/>
      <c r="D80" s="32">
        <f t="shared" ref="D80:D85" si="39">+SUM(H80:M80)</f>
        <v>257</v>
      </c>
      <c r="E80" s="54"/>
      <c r="F80" s="56"/>
      <c r="G80" s="56"/>
      <c r="H80" s="34"/>
      <c r="I80" s="34">
        <v>13</v>
      </c>
      <c r="J80" s="34">
        <v>4</v>
      </c>
      <c r="K80" s="34">
        <v>187</v>
      </c>
      <c r="L80" s="34">
        <v>5</v>
      </c>
      <c r="M80" s="37">
        <v>48</v>
      </c>
      <c r="N80" s="39">
        <v>257</v>
      </c>
      <c r="O80" s="39"/>
      <c r="P80" s="145"/>
      <c r="Q80" s="36">
        <v>2</v>
      </c>
      <c r="R80" s="37">
        <v>15</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67" t="s">
        <v>109</v>
      </c>
      <c r="B81" s="567"/>
      <c r="C81" s="567"/>
      <c r="D81" s="32">
        <f t="shared" si="39"/>
        <v>27</v>
      </c>
      <c r="E81" s="54"/>
      <c r="F81" s="56"/>
      <c r="G81" s="56"/>
      <c r="H81" s="34">
        <v>1</v>
      </c>
      <c r="I81" s="34">
        <v>11</v>
      </c>
      <c r="J81" s="34">
        <v>1</v>
      </c>
      <c r="K81" s="34">
        <v>4</v>
      </c>
      <c r="L81" s="34"/>
      <c r="M81" s="37">
        <v>10</v>
      </c>
      <c r="N81" s="39">
        <v>27</v>
      </c>
      <c r="O81" s="39">
        <v>1</v>
      </c>
      <c r="P81" s="145"/>
      <c r="Q81" s="36">
        <v>9</v>
      </c>
      <c r="R81" s="37">
        <v>4</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67" t="s">
        <v>110</v>
      </c>
      <c r="B82" s="567"/>
      <c r="C82" s="567"/>
      <c r="D82" s="32">
        <f t="shared" si="39"/>
        <v>6</v>
      </c>
      <c r="E82" s="54"/>
      <c r="F82" s="56"/>
      <c r="G82" s="56"/>
      <c r="H82" s="34"/>
      <c r="I82" s="34"/>
      <c r="J82" s="34"/>
      <c r="K82" s="34">
        <v>2</v>
      </c>
      <c r="L82" s="34"/>
      <c r="M82" s="37">
        <v>4</v>
      </c>
      <c r="N82" s="39">
        <v>6</v>
      </c>
      <c r="O82" s="39"/>
      <c r="P82" s="145"/>
      <c r="Q82" s="36"/>
      <c r="R82" s="37"/>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67" t="s">
        <v>111</v>
      </c>
      <c r="B83" s="567"/>
      <c r="C83" s="567"/>
      <c r="D83" s="32">
        <f t="shared" si="39"/>
        <v>6</v>
      </c>
      <c r="E83" s="54"/>
      <c r="F83" s="56"/>
      <c r="G83" s="56"/>
      <c r="H83" s="34"/>
      <c r="I83" s="34">
        <v>1</v>
      </c>
      <c r="J83" s="34"/>
      <c r="K83" s="34">
        <v>1</v>
      </c>
      <c r="L83" s="34"/>
      <c r="M83" s="37">
        <v>4</v>
      </c>
      <c r="N83" s="39">
        <v>6</v>
      </c>
      <c r="O83" s="39"/>
      <c r="P83" s="145"/>
      <c r="Q83" s="36"/>
      <c r="R83" s="37">
        <v>1</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67" t="s">
        <v>48</v>
      </c>
      <c r="B84" s="567"/>
      <c r="C84" s="567"/>
      <c r="D84" s="32">
        <f t="shared" si="39"/>
        <v>7</v>
      </c>
      <c r="E84" s="54"/>
      <c r="F84" s="56"/>
      <c r="G84" s="56"/>
      <c r="H84" s="34"/>
      <c r="I84" s="34"/>
      <c r="J84" s="34"/>
      <c r="K84" s="34">
        <v>6</v>
      </c>
      <c r="L84" s="34"/>
      <c r="M84" s="37">
        <v>1</v>
      </c>
      <c r="N84" s="39">
        <v>7</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2" t="s">
        <v>112</v>
      </c>
      <c r="B85" s="622"/>
      <c r="C85" s="622"/>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2" t="s">
        <v>113</v>
      </c>
      <c r="B86" s="622"/>
      <c r="C86" s="622"/>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2" t="s">
        <v>114</v>
      </c>
      <c r="B87" s="622"/>
      <c r="C87" s="622"/>
      <c r="D87" s="32">
        <f>+SUM(G87:M87)</f>
        <v>5</v>
      </c>
      <c r="E87" s="54"/>
      <c r="F87" s="56"/>
      <c r="G87" s="34"/>
      <c r="H87" s="34"/>
      <c r="I87" s="34"/>
      <c r="J87" s="34"/>
      <c r="K87" s="34">
        <v>4</v>
      </c>
      <c r="L87" s="34">
        <v>1</v>
      </c>
      <c r="M87" s="37"/>
      <c r="N87" s="39">
        <v>5</v>
      </c>
      <c r="O87" s="39"/>
      <c r="P87" s="145"/>
      <c r="Q87" s="36"/>
      <c r="R87" s="37"/>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2" t="s">
        <v>115</v>
      </c>
      <c r="B88" s="622"/>
      <c r="C88" s="622"/>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2" t="s">
        <v>116</v>
      </c>
      <c r="B89" s="622"/>
      <c r="C89" s="622"/>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2" t="s">
        <v>117</v>
      </c>
      <c r="B90" s="622"/>
      <c r="C90" s="622"/>
      <c r="D90" s="32">
        <f>+SUM(E90:K90)</f>
        <v>220</v>
      </c>
      <c r="E90" s="36"/>
      <c r="F90" s="34"/>
      <c r="G90" s="34"/>
      <c r="H90" s="34">
        <v>13</v>
      </c>
      <c r="I90" s="34">
        <v>69</v>
      </c>
      <c r="J90" s="34">
        <v>130</v>
      </c>
      <c r="K90" s="34">
        <v>8</v>
      </c>
      <c r="L90" s="56"/>
      <c r="M90" s="147"/>
      <c r="N90" s="39">
        <v>220</v>
      </c>
      <c r="O90" s="39"/>
      <c r="P90" s="145"/>
      <c r="Q90" s="36">
        <v>52</v>
      </c>
      <c r="R90" s="37">
        <v>160</v>
      </c>
      <c r="S90" s="76">
        <v>1</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2" t="s">
        <v>118</v>
      </c>
      <c r="B91" s="622"/>
      <c r="C91" s="622"/>
      <c r="D91" s="32">
        <f>+SUM(E91:K91)</f>
        <v>7</v>
      </c>
      <c r="E91" s="36"/>
      <c r="F91" s="34"/>
      <c r="G91" s="34"/>
      <c r="H91" s="34"/>
      <c r="I91" s="34">
        <v>3</v>
      </c>
      <c r="J91" s="34">
        <v>3</v>
      </c>
      <c r="K91" s="34">
        <v>1</v>
      </c>
      <c r="L91" s="56"/>
      <c r="M91" s="147"/>
      <c r="N91" s="39">
        <v>7</v>
      </c>
      <c r="O91" s="39"/>
      <c r="P91" s="145"/>
      <c r="Q91" s="36">
        <v>3</v>
      </c>
      <c r="R91" s="37">
        <v>3</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3" t="s">
        <v>119</v>
      </c>
      <c r="B92" s="624"/>
      <c r="C92" s="625"/>
      <c r="D92" s="32">
        <f>+SUM(E92:K92)</f>
        <v>9</v>
      </c>
      <c r="E92" s="36"/>
      <c r="F92" s="34"/>
      <c r="G92" s="34"/>
      <c r="H92" s="34">
        <v>1</v>
      </c>
      <c r="I92" s="34">
        <v>5</v>
      </c>
      <c r="J92" s="34">
        <v>3</v>
      </c>
      <c r="K92" s="34"/>
      <c r="L92" s="56"/>
      <c r="M92" s="147"/>
      <c r="N92" s="39">
        <v>9</v>
      </c>
      <c r="O92" s="39"/>
      <c r="P92" s="145"/>
      <c r="Q92" s="36">
        <v>8</v>
      </c>
      <c r="R92" s="37">
        <v>1</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19" t="s">
        <v>120</v>
      </c>
      <c r="B93" s="620"/>
      <c r="C93" s="621"/>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2" t="s">
        <v>121</v>
      </c>
      <c r="B94" s="622"/>
      <c r="C94" s="622"/>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19" t="s">
        <v>122</v>
      </c>
      <c r="B95" s="620"/>
      <c r="C95" s="621"/>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19" t="s">
        <v>123</v>
      </c>
      <c r="B96" s="620"/>
      <c r="C96" s="621"/>
      <c r="D96" s="32">
        <f>+SUM(J96:M96)</f>
        <v>34</v>
      </c>
      <c r="E96" s="54"/>
      <c r="F96" s="56"/>
      <c r="G96" s="56"/>
      <c r="H96" s="56"/>
      <c r="I96" s="56"/>
      <c r="J96" s="34"/>
      <c r="K96" s="34">
        <v>14</v>
      </c>
      <c r="L96" s="34">
        <v>10</v>
      </c>
      <c r="M96" s="37">
        <v>10</v>
      </c>
      <c r="N96" s="39">
        <v>34</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19" t="s">
        <v>124</v>
      </c>
      <c r="B97" s="620"/>
      <c r="C97" s="621"/>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19" t="s">
        <v>125</v>
      </c>
      <c r="B98" s="620"/>
      <c r="C98" s="621"/>
      <c r="D98" s="32">
        <f>+SUM(J98:M98)</f>
        <v>9</v>
      </c>
      <c r="E98" s="54"/>
      <c r="F98" s="56"/>
      <c r="G98" s="56"/>
      <c r="H98" s="56"/>
      <c r="I98" s="56"/>
      <c r="J98" s="34"/>
      <c r="K98" s="34">
        <v>2</v>
      </c>
      <c r="L98" s="34">
        <v>7</v>
      </c>
      <c r="M98" s="37"/>
      <c r="N98" s="39">
        <v>9</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2" t="s">
        <v>126</v>
      </c>
      <c r="B99" s="622"/>
      <c r="C99" s="622"/>
      <c r="D99" s="32">
        <f t="shared" ref="D99:D105" si="40">+SUM(E99:M99)</f>
        <v>9</v>
      </c>
      <c r="E99" s="36"/>
      <c r="F99" s="34"/>
      <c r="G99" s="34"/>
      <c r="H99" s="34"/>
      <c r="I99" s="34"/>
      <c r="J99" s="34"/>
      <c r="K99" s="34">
        <v>9</v>
      </c>
      <c r="L99" s="34"/>
      <c r="M99" s="37"/>
      <c r="N99" s="39">
        <v>9</v>
      </c>
      <c r="O99" s="39"/>
      <c r="P99" s="145"/>
      <c r="Q99" s="36"/>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2" t="s">
        <v>127</v>
      </c>
      <c r="B100" s="622"/>
      <c r="C100" s="622"/>
      <c r="D100" s="32">
        <f t="shared" si="40"/>
        <v>39</v>
      </c>
      <c r="E100" s="36">
        <v>1</v>
      </c>
      <c r="F100" s="34"/>
      <c r="G100" s="34">
        <v>1</v>
      </c>
      <c r="H100" s="34"/>
      <c r="I100" s="34">
        <v>7</v>
      </c>
      <c r="J100" s="34">
        <v>7</v>
      </c>
      <c r="K100" s="34">
        <v>23</v>
      </c>
      <c r="L100" s="34"/>
      <c r="M100" s="37"/>
      <c r="N100" s="39">
        <v>39</v>
      </c>
      <c r="O100" s="39"/>
      <c r="P100" s="145"/>
      <c r="Q100" s="36">
        <v>6</v>
      </c>
      <c r="R100" s="37">
        <v>10</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67" t="s">
        <v>128</v>
      </c>
      <c r="B101" s="567"/>
      <c r="C101" s="567"/>
      <c r="D101" s="32">
        <f t="shared" si="40"/>
        <v>35</v>
      </c>
      <c r="E101" s="36">
        <v>1</v>
      </c>
      <c r="F101" s="34"/>
      <c r="G101" s="34"/>
      <c r="H101" s="34"/>
      <c r="I101" s="34">
        <v>4</v>
      </c>
      <c r="J101" s="34">
        <v>8</v>
      </c>
      <c r="K101" s="34">
        <v>19</v>
      </c>
      <c r="L101" s="34">
        <v>2</v>
      </c>
      <c r="M101" s="37">
        <v>1</v>
      </c>
      <c r="N101" s="39">
        <v>35</v>
      </c>
      <c r="O101" s="39"/>
      <c r="P101" s="145"/>
      <c r="Q101" s="36">
        <v>2</v>
      </c>
      <c r="R101" s="37">
        <v>11</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67" t="s">
        <v>129</v>
      </c>
      <c r="B102" s="567"/>
      <c r="C102" s="567"/>
      <c r="D102" s="32">
        <f t="shared" si="40"/>
        <v>28</v>
      </c>
      <c r="E102" s="36">
        <v>5</v>
      </c>
      <c r="F102" s="34">
        <v>3</v>
      </c>
      <c r="G102" s="34">
        <v>3</v>
      </c>
      <c r="H102" s="34">
        <v>1</v>
      </c>
      <c r="I102" s="34">
        <v>10</v>
      </c>
      <c r="J102" s="34">
        <v>4</v>
      </c>
      <c r="K102" s="34">
        <v>2</v>
      </c>
      <c r="L102" s="34"/>
      <c r="M102" s="37"/>
      <c r="N102" s="39">
        <v>28</v>
      </c>
      <c r="O102" s="39"/>
      <c r="P102" s="145"/>
      <c r="Q102" s="36">
        <v>19</v>
      </c>
      <c r="R102" s="37">
        <v>7</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1" t="s">
        <v>130</v>
      </c>
      <c r="B103" s="532"/>
      <c r="C103" s="533"/>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18" t="s">
        <v>131</v>
      </c>
      <c r="B104" s="618"/>
      <c r="C104" s="618"/>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37" t="s">
        <v>132</v>
      </c>
      <c r="B105" s="538"/>
      <c r="C105" s="539"/>
      <c r="D105" s="84">
        <f t="shared" si="40"/>
        <v>1317</v>
      </c>
      <c r="E105" s="100">
        <f>+SUM(E76:E79,E88:E93,E99:E104)</f>
        <v>73</v>
      </c>
      <c r="F105" s="101">
        <f>+SUM(F76:F79,F90:F93,F99:F104)</f>
        <v>28</v>
      </c>
      <c r="G105" s="101">
        <f>+SUM(G76:G79,G87,G90:G93,G99:G104)</f>
        <v>30</v>
      </c>
      <c r="H105" s="101">
        <f>+SUM(H76:H85,H87,H90:H95,H99:H104)</f>
        <v>30</v>
      </c>
      <c r="I105" s="101">
        <f>+SUM(I76:I85,I87:I95,I99:I104)</f>
        <v>242</v>
      </c>
      <c r="J105" s="101">
        <f>+SUM(J76:J87,J90:J104)</f>
        <v>242</v>
      </c>
      <c r="K105" s="101">
        <f>+SUM(K76:K87,K90:K104)</f>
        <v>518</v>
      </c>
      <c r="L105" s="101">
        <f>+SUM(L76:L87,L94:L104)</f>
        <v>45</v>
      </c>
      <c r="M105" s="119">
        <f>+SUM(M76:M87,M94:M104)</f>
        <v>109</v>
      </c>
      <c r="N105" s="101">
        <f t="shared" ref="N105:S105" si="41">+SUM(N76:N104)</f>
        <v>1317</v>
      </c>
      <c r="O105" s="98">
        <f t="shared" si="41"/>
        <v>13</v>
      </c>
      <c r="P105" s="119">
        <f t="shared" si="41"/>
        <v>0</v>
      </c>
      <c r="Q105" s="99">
        <f t="shared" si="41"/>
        <v>259</v>
      </c>
      <c r="R105" s="102">
        <f t="shared" si="41"/>
        <v>386</v>
      </c>
      <c r="S105" s="84">
        <f t="shared" si="41"/>
        <v>6</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row>
    <row r="108" spans="1:76" ht="33.75" customHeight="1" x14ac:dyDescent="0.15">
      <c r="A108" s="572"/>
      <c r="B108" s="573"/>
      <c r="C108" s="574"/>
      <c r="D108" s="555"/>
      <c r="E108" s="272" t="s">
        <v>10</v>
      </c>
      <c r="F108" s="272" t="s">
        <v>11</v>
      </c>
      <c r="G108" s="272" t="s">
        <v>12</v>
      </c>
      <c r="H108" s="272" t="s">
        <v>13</v>
      </c>
      <c r="I108" s="150" t="s">
        <v>135</v>
      </c>
      <c r="J108" s="150" t="s">
        <v>17</v>
      </c>
      <c r="K108" s="150" t="s">
        <v>18</v>
      </c>
      <c r="L108" s="150" t="s">
        <v>19</v>
      </c>
      <c r="M108" s="19" t="s">
        <v>21</v>
      </c>
      <c r="N108" s="18" t="s">
        <v>22</v>
      </c>
      <c r="O108" s="541"/>
      <c r="P108" s="19" t="s">
        <v>61</v>
      </c>
      <c r="Q108" s="270" t="s">
        <v>62</v>
      </c>
      <c r="R108" s="611"/>
      <c r="AY108" s="51"/>
      <c r="AZ108" s="51"/>
      <c r="BA108" s="51"/>
      <c r="BE108" s="15"/>
      <c r="BF108" s="2"/>
      <c r="BG108" s="2"/>
      <c r="BH108" s="4"/>
      <c r="BI108" s="4"/>
      <c r="BJ108" s="4"/>
    </row>
    <row r="109" spans="1:76" ht="15.75" customHeight="1" x14ac:dyDescent="0.15">
      <c r="A109" s="612" t="s">
        <v>136</v>
      </c>
      <c r="B109" s="616" t="s">
        <v>137</v>
      </c>
      <c r="C109" s="616"/>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3"/>
      <c r="B110" s="531" t="s">
        <v>138</v>
      </c>
      <c r="C110" s="533"/>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4"/>
      <c r="B111" s="532" t="s">
        <v>139</v>
      </c>
      <c r="C111" s="532"/>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5"/>
      <c r="B112" s="607" t="s">
        <v>140</v>
      </c>
      <c r="C112" s="617"/>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0" t="s">
        <v>141</v>
      </c>
      <c r="B113" s="605" t="s">
        <v>142</v>
      </c>
      <c r="C113" s="606"/>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5"/>
      <c r="B114" s="531" t="s">
        <v>143</v>
      </c>
      <c r="C114" s="533"/>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5"/>
      <c r="B115" s="607" t="s">
        <v>144</v>
      </c>
      <c r="C115" s="608"/>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5"/>
      <c r="B116" s="609"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5"/>
      <c r="B117" s="610"/>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5"/>
      <c r="B118" s="610"/>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5"/>
      <c r="B119" s="610"/>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5"/>
      <c r="B120" s="610"/>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1"/>
      <c r="B121" s="555"/>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0" t="s">
        <v>151</v>
      </c>
      <c r="B122" s="540"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5"/>
      <c r="B123" s="541"/>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5"/>
      <c r="B124" s="540"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1"/>
      <c r="B125" s="541"/>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4" t="s">
        <v>157</v>
      </c>
      <c r="B126" s="597" t="s">
        <v>145</v>
      </c>
      <c r="C126" s="598"/>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596"/>
      <c r="B127" s="540"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596"/>
      <c r="B128" s="541"/>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596"/>
      <c r="B129" s="540"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2"/>
      <c r="B130" s="541"/>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599" t="s">
        <v>158</v>
      </c>
      <c r="B131" s="602"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0"/>
      <c r="B132" s="603"/>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0"/>
      <c r="B133" s="604"/>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0"/>
      <c r="B134" s="599"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1"/>
      <c r="B135" s="601"/>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69" t="s">
        <v>167</v>
      </c>
      <c r="B137" s="570"/>
      <c r="C137" s="571"/>
      <c r="D137" s="554" t="s">
        <v>4</v>
      </c>
      <c r="E137" s="537" t="s">
        <v>5</v>
      </c>
      <c r="F137" s="538"/>
      <c r="G137" s="538"/>
      <c r="H137" s="539"/>
      <c r="BA137" s="51"/>
      <c r="BF137" s="15"/>
      <c r="BG137" s="15"/>
      <c r="BH137" s="2"/>
    </row>
    <row r="138" spans="1:62" ht="27.75" customHeight="1" x14ac:dyDescent="0.15">
      <c r="A138" s="572"/>
      <c r="B138" s="573"/>
      <c r="C138" s="574"/>
      <c r="D138" s="555"/>
      <c r="E138" s="269" t="s">
        <v>168</v>
      </c>
      <c r="F138" s="17" t="s">
        <v>169</v>
      </c>
      <c r="G138" s="17" t="s">
        <v>60</v>
      </c>
      <c r="H138" s="18" t="s">
        <v>170</v>
      </c>
      <c r="BA138" s="51"/>
      <c r="BF138" s="9"/>
      <c r="BG138" s="15"/>
      <c r="BH138" s="2"/>
    </row>
    <row r="139" spans="1:62" ht="13.5" customHeight="1" x14ac:dyDescent="0.15">
      <c r="A139" s="584" t="s">
        <v>171</v>
      </c>
      <c r="B139" s="585"/>
      <c r="C139" s="586"/>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87" t="s">
        <v>172</v>
      </c>
      <c r="B140" s="588"/>
      <c r="C140" s="589"/>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BA142" s="51"/>
      <c r="BG142" s="15"/>
      <c r="BH142" s="2"/>
    </row>
    <row r="143" spans="1:62"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271" t="s">
        <v>21</v>
      </c>
      <c r="O143" s="212" t="s">
        <v>22</v>
      </c>
      <c r="P143" s="581"/>
      <c r="BA143" s="51"/>
      <c r="BG143" s="15"/>
      <c r="BH143" s="2"/>
    </row>
    <row r="144" spans="1:62" ht="15" customHeight="1" x14ac:dyDescent="0.15">
      <c r="A144" s="582" t="s">
        <v>177</v>
      </c>
      <c r="B144" s="580" t="s">
        <v>178</v>
      </c>
      <c r="C144" s="580"/>
      <c r="D144" s="68">
        <f>+SUM(E144:M144)</f>
        <v>65</v>
      </c>
      <c r="E144" s="25">
        <v>9</v>
      </c>
      <c r="F144" s="23">
        <v>3</v>
      </c>
      <c r="G144" s="23">
        <v>3</v>
      </c>
      <c r="H144" s="23">
        <v>1</v>
      </c>
      <c r="I144" s="23">
        <v>12</v>
      </c>
      <c r="J144" s="23">
        <v>6</v>
      </c>
      <c r="K144" s="23">
        <v>23</v>
      </c>
      <c r="L144" s="23">
        <v>8</v>
      </c>
      <c r="M144" s="26"/>
      <c r="N144" s="28">
        <v>36</v>
      </c>
      <c r="O144" s="28">
        <v>29</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3"/>
      <c r="B145" s="567" t="s">
        <v>179</v>
      </c>
      <c r="C145" s="567"/>
      <c r="D145" s="70">
        <f>+SUM(E145:M145)</f>
        <v>266</v>
      </c>
      <c r="E145" s="36">
        <v>2</v>
      </c>
      <c r="F145" s="34">
        <v>2</v>
      </c>
      <c r="G145" s="34">
        <v>1</v>
      </c>
      <c r="H145" s="34">
        <v>3</v>
      </c>
      <c r="I145" s="34">
        <v>34</v>
      </c>
      <c r="J145" s="34">
        <v>52</v>
      </c>
      <c r="K145" s="34">
        <v>102</v>
      </c>
      <c r="L145" s="34">
        <v>13</v>
      </c>
      <c r="M145" s="37">
        <v>57</v>
      </c>
      <c r="N145" s="39">
        <v>79</v>
      </c>
      <c r="O145" s="39">
        <v>187</v>
      </c>
      <c r="P145" s="76">
        <v>2</v>
      </c>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0" t="s">
        <v>180</v>
      </c>
      <c r="B146" s="580" t="s">
        <v>181</v>
      </c>
      <c r="C146" s="580"/>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5"/>
      <c r="B147" s="567" t="s">
        <v>182</v>
      </c>
      <c r="C147" s="567"/>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5"/>
      <c r="B148" s="567" t="s">
        <v>183</v>
      </c>
      <c r="C148" s="567"/>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1"/>
      <c r="B149" s="568" t="s">
        <v>184</v>
      </c>
      <c r="C149" s="568"/>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0" t="s">
        <v>185</v>
      </c>
      <c r="B150" s="580" t="s">
        <v>181</v>
      </c>
      <c r="C150" s="580"/>
      <c r="D150" s="68">
        <f t="shared" si="56"/>
        <v>13</v>
      </c>
      <c r="E150" s="25">
        <v>1</v>
      </c>
      <c r="F150" s="23"/>
      <c r="G150" s="23"/>
      <c r="H150" s="23"/>
      <c r="I150" s="23">
        <v>2</v>
      </c>
      <c r="J150" s="23">
        <v>6</v>
      </c>
      <c r="K150" s="23">
        <v>3</v>
      </c>
      <c r="L150" s="23">
        <v>1</v>
      </c>
      <c r="M150" s="26"/>
      <c r="N150" s="28">
        <v>10</v>
      </c>
      <c r="O150" s="28">
        <v>3</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5"/>
      <c r="B151" s="567" t="s">
        <v>182</v>
      </c>
      <c r="C151" s="567"/>
      <c r="D151" s="70">
        <f t="shared" si="56"/>
        <v>55</v>
      </c>
      <c r="E151" s="36">
        <v>3</v>
      </c>
      <c r="F151" s="34"/>
      <c r="G151" s="34">
        <v>2</v>
      </c>
      <c r="H151" s="34"/>
      <c r="I151" s="34">
        <v>10</v>
      </c>
      <c r="J151" s="34">
        <v>11</v>
      </c>
      <c r="K151" s="34">
        <v>25</v>
      </c>
      <c r="L151" s="34">
        <v>4</v>
      </c>
      <c r="M151" s="37"/>
      <c r="N151" s="39">
        <v>28</v>
      </c>
      <c r="O151" s="39">
        <v>27</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5"/>
      <c r="B152" s="567" t="s">
        <v>183</v>
      </c>
      <c r="C152" s="567"/>
      <c r="D152" s="70">
        <f t="shared" si="56"/>
        <v>12</v>
      </c>
      <c r="E152" s="36">
        <v>1</v>
      </c>
      <c r="F152" s="34"/>
      <c r="G152" s="34"/>
      <c r="H152" s="34"/>
      <c r="I152" s="34">
        <v>2</v>
      </c>
      <c r="J152" s="34">
        <v>5</v>
      </c>
      <c r="K152" s="34">
        <v>3</v>
      </c>
      <c r="L152" s="34">
        <v>1</v>
      </c>
      <c r="M152" s="37"/>
      <c r="N152" s="39">
        <v>10</v>
      </c>
      <c r="O152" s="39">
        <v>2</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1"/>
      <c r="B153" s="568" t="s">
        <v>184</v>
      </c>
      <c r="C153" s="568"/>
      <c r="D153" s="159">
        <f t="shared" si="56"/>
        <v>9</v>
      </c>
      <c r="E153" s="44"/>
      <c r="F153" s="42"/>
      <c r="G153" s="42">
        <v>1</v>
      </c>
      <c r="H153" s="42"/>
      <c r="I153" s="42">
        <v>1</v>
      </c>
      <c r="J153" s="42">
        <v>3</v>
      </c>
      <c r="K153" s="42">
        <v>3</v>
      </c>
      <c r="L153" s="42">
        <v>1</v>
      </c>
      <c r="M153" s="45"/>
      <c r="N153" s="47">
        <v>2</v>
      </c>
      <c r="O153" s="47">
        <v>7</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0" t="s">
        <v>80</v>
      </c>
      <c r="B154" s="580" t="s">
        <v>181</v>
      </c>
      <c r="C154" s="580"/>
      <c r="D154" s="68">
        <f t="shared" si="56"/>
        <v>104</v>
      </c>
      <c r="E154" s="25"/>
      <c r="F154" s="23"/>
      <c r="G154" s="23"/>
      <c r="H154" s="23">
        <v>1</v>
      </c>
      <c r="I154" s="23">
        <v>13</v>
      </c>
      <c r="J154" s="23">
        <v>24</v>
      </c>
      <c r="K154" s="23">
        <v>23</v>
      </c>
      <c r="L154" s="23">
        <v>1</v>
      </c>
      <c r="M154" s="26">
        <v>42</v>
      </c>
      <c r="N154" s="28">
        <v>16</v>
      </c>
      <c r="O154" s="28">
        <v>88</v>
      </c>
      <c r="P154" s="69">
        <v>2</v>
      </c>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5"/>
      <c r="B155" s="567" t="s">
        <v>182</v>
      </c>
      <c r="C155" s="567"/>
      <c r="D155" s="70">
        <f t="shared" si="56"/>
        <v>124</v>
      </c>
      <c r="E155" s="36"/>
      <c r="F155" s="34"/>
      <c r="G155" s="34"/>
      <c r="H155" s="34">
        <v>3</v>
      </c>
      <c r="I155" s="34">
        <v>12</v>
      </c>
      <c r="J155" s="34">
        <v>7</v>
      </c>
      <c r="K155" s="34">
        <v>27</v>
      </c>
      <c r="L155" s="34">
        <v>7</v>
      </c>
      <c r="M155" s="37">
        <v>68</v>
      </c>
      <c r="N155" s="39">
        <v>15</v>
      </c>
      <c r="O155" s="39">
        <v>109</v>
      </c>
      <c r="P155" s="76">
        <v>8</v>
      </c>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5"/>
      <c r="B156" s="567" t="s">
        <v>183</v>
      </c>
      <c r="C156" s="567"/>
      <c r="D156" s="70">
        <f t="shared" si="56"/>
        <v>94</v>
      </c>
      <c r="E156" s="36"/>
      <c r="F156" s="34"/>
      <c r="G156" s="34"/>
      <c r="H156" s="34">
        <v>1</v>
      </c>
      <c r="I156" s="34">
        <v>12</v>
      </c>
      <c r="J156" s="34">
        <v>24</v>
      </c>
      <c r="K156" s="34">
        <v>22</v>
      </c>
      <c r="L156" s="34">
        <v>1</v>
      </c>
      <c r="M156" s="37">
        <v>34</v>
      </c>
      <c r="N156" s="39">
        <v>14</v>
      </c>
      <c r="O156" s="39">
        <v>80</v>
      </c>
      <c r="P156" s="76">
        <v>1</v>
      </c>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1"/>
      <c r="B157" s="568" t="s">
        <v>184</v>
      </c>
      <c r="C157" s="568"/>
      <c r="D157" s="159">
        <f t="shared" si="56"/>
        <v>49</v>
      </c>
      <c r="E157" s="44"/>
      <c r="F157" s="42"/>
      <c r="G157" s="42"/>
      <c r="H157" s="42"/>
      <c r="I157" s="42">
        <v>6</v>
      </c>
      <c r="J157" s="42">
        <v>13</v>
      </c>
      <c r="K157" s="42">
        <v>14</v>
      </c>
      <c r="L157" s="42"/>
      <c r="M157" s="45">
        <v>16</v>
      </c>
      <c r="N157" s="47">
        <v>10</v>
      </c>
      <c r="O157" s="47">
        <v>39</v>
      </c>
      <c r="P157" s="107">
        <v>1</v>
      </c>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0" t="s">
        <v>85</v>
      </c>
      <c r="B158" s="580" t="s">
        <v>181</v>
      </c>
      <c r="C158" s="580"/>
      <c r="D158" s="68">
        <f>+SUM(E158:J158)</f>
        <v>20</v>
      </c>
      <c r="E158" s="25">
        <v>1</v>
      </c>
      <c r="F158" s="23">
        <v>2</v>
      </c>
      <c r="G158" s="23">
        <v>1</v>
      </c>
      <c r="H158" s="23">
        <v>1</v>
      </c>
      <c r="I158" s="23">
        <v>10</v>
      </c>
      <c r="J158" s="23">
        <v>5</v>
      </c>
      <c r="K158" s="178"/>
      <c r="L158" s="178"/>
      <c r="M158" s="179"/>
      <c r="N158" s="28">
        <v>14</v>
      </c>
      <c r="O158" s="28">
        <v>6</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5"/>
      <c r="B159" s="567" t="s">
        <v>182</v>
      </c>
      <c r="C159" s="567"/>
      <c r="D159" s="70">
        <f>+SUM(E159:J159)</f>
        <v>134</v>
      </c>
      <c r="E159" s="36">
        <v>41</v>
      </c>
      <c r="F159" s="34">
        <v>15</v>
      </c>
      <c r="G159" s="34">
        <v>11</v>
      </c>
      <c r="H159" s="34">
        <v>6</v>
      </c>
      <c r="I159" s="34">
        <v>43</v>
      </c>
      <c r="J159" s="34">
        <v>18</v>
      </c>
      <c r="K159" s="56"/>
      <c r="L159" s="56"/>
      <c r="M159" s="147"/>
      <c r="N159" s="39">
        <v>81</v>
      </c>
      <c r="O159" s="39">
        <v>53</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5"/>
      <c r="B160" s="567" t="s">
        <v>183</v>
      </c>
      <c r="C160" s="567"/>
      <c r="D160" s="70">
        <f>+SUM(E160:J160)</f>
        <v>30</v>
      </c>
      <c r="E160" s="36">
        <v>6</v>
      </c>
      <c r="F160" s="34">
        <v>5</v>
      </c>
      <c r="G160" s="34">
        <v>3</v>
      </c>
      <c r="H160" s="34">
        <v>2</v>
      </c>
      <c r="I160" s="34">
        <v>11</v>
      </c>
      <c r="J160" s="34">
        <v>3</v>
      </c>
      <c r="K160" s="56"/>
      <c r="L160" s="56"/>
      <c r="M160" s="147"/>
      <c r="N160" s="39">
        <v>23</v>
      </c>
      <c r="O160" s="39">
        <v>7</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1"/>
      <c r="B161" s="568" t="s">
        <v>184</v>
      </c>
      <c r="C161" s="568"/>
      <c r="D161" s="159">
        <f>+SUM(E161:J161)</f>
        <v>24</v>
      </c>
      <c r="E161" s="44">
        <v>4</v>
      </c>
      <c r="F161" s="42">
        <v>4</v>
      </c>
      <c r="G161" s="42">
        <v>4</v>
      </c>
      <c r="H161" s="42">
        <v>1</v>
      </c>
      <c r="I161" s="42">
        <v>8</v>
      </c>
      <c r="J161" s="42">
        <v>3</v>
      </c>
      <c r="K161" s="184"/>
      <c r="L161" s="184"/>
      <c r="M161" s="186"/>
      <c r="N161" s="47">
        <v>17</v>
      </c>
      <c r="O161" s="47">
        <v>7</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0" t="s">
        <v>186</v>
      </c>
      <c r="B162" s="576" t="s">
        <v>181</v>
      </c>
      <c r="C162" s="576"/>
      <c r="D162" s="158">
        <f t="shared" si="56"/>
        <v>44</v>
      </c>
      <c r="E162" s="71"/>
      <c r="F162" s="72"/>
      <c r="G162" s="72"/>
      <c r="H162" s="72"/>
      <c r="I162" s="72">
        <v>3</v>
      </c>
      <c r="J162" s="72">
        <v>9</v>
      </c>
      <c r="K162" s="72">
        <v>28</v>
      </c>
      <c r="L162" s="72">
        <v>4</v>
      </c>
      <c r="M162" s="140"/>
      <c r="N162" s="74">
        <v>18</v>
      </c>
      <c r="O162" s="74">
        <v>26</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5"/>
      <c r="B163" s="567" t="s">
        <v>182</v>
      </c>
      <c r="C163" s="567"/>
      <c r="D163" s="70">
        <f t="shared" si="56"/>
        <v>92</v>
      </c>
      <c r="E163" s="36"/>
      <c r="F163" s="34"/>
      <c r="G163" s="34"/>
      <c r="H163" s="34"/>
      <c r="I163" s="34"/>
      <c r="J163" s="34">
        <v>3</v>
      </c>
      <c r="K163" s="34">
        <v>87</v>
      </c>
      <c r="L163" s="34">
        <v>2</v>
      </c>
      <c r="M163" s="37"/>
      <c r="N163" s="39">
        <v>27</v>
      </c>
      <c r="O163" s="39">
        <v>65</v>
      </c>
      <c r="P163" s="76">
        <v>6</v>
      </c>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5"/>
      <c r="B164" s="567" t="s">
        <v>183</v>
      </c>
      <c r="C164" s="567"/>
      <c r="D164" s="70">
        <f t="shared" si="56"/>
        <v>20</v>
      </c>
      <c r="E164" s="36"/>
      <c r="F164" s="34"/>
      <c r="G164" s="34"/>
      <c r="H164" s="34"/>
      <c r="I164" s="34">
        <v>1</v>
      </c>
      <c r="J164" s="34">
        <v>5</v>
      </c>
      <c r="K164" s="34">
        <v>12</v>
      </c>
      <c r="L164" s="34">
        <v>2</v>
      </c>
      <c r="M164" s="37"/>
      <c r="N164" s="39">
        <v>9</v>
      </c>
      <c r="O164" s="39">
        <v>11</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1"/>
      <c r="B165" s="579" t="s">
        <v>184</v>
      </c>
      <c r="C165" s="579"/>
      <c r="D165" s="219">
        <f t="shared" si="56"/>
        <v>34</v>
      </c>
      <c r="E165" s="94"/>
      <c r="F165" s="96"/>
      <c r="G165" s="96"/>
      <c r="H165" s="96"/>
      <c r="I165" s="96">
        <v>2</v>
      </c>
      <c r="J165" s="96">
        <v>7</v>
      </c>
      <c r="K165" s="96">
        <v>23</v>
      </c>
      <c r="L165" s="96">
        <v>2</v>
      </c>
      <c r="M165" s="97"/>
      <c r="N165" s="61">
        <v>12</v>
      </c>
      <c r="O165" s="61">
        <v>22</v>
      </c>
      <c r="P165" s="117">
        <v>1</v>
      </c>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0" t="s">
        <v>187</v>
      </c>
      <c r="B166" s="580" t="s">
        <v>181</v>
      </c>
      <c r="C166" s="580"/>
      <c r="D166" s="68">
        <f>+SUM(E166:K166)</f>
        <v>12</v>
      </c>
      <c r="E166" s="25"/>
      <c r="F166" s="23"/>
      <c r="G166" s="23"/>
      <c r="H166" s="23">
        <v>1</v>
      </c>
      <c r="I166" s="23">
        <v>4</v>
      </c>
      <c r="J166" s="23">
        <v>5</v>
      </c>
      <c r="K166" s="23">
        <v>2</v>
      </c>
      <c r="L166" s="178"/>
      <c r="M166" s="179"/>
      <c r="N166" s="28">
        <v>3</v>
      </c>
      <c r="O166" s="28">
        <v>9</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5"/>
      <c r="B167" s="567" t="s">
        <v>182</v>
      </c>
      <c r="C167" s="567"/>
      <c r="D167" s="70">
        <f>+SUM(E167:K167)</f>
        <v>125</v>
      </c>
      <c r="E167" s="36">
        <v>1</v>
      </c>
      <c r="F167" s="34"/>
      <c r="G167" s="34"/>
      <c r="H167" s="34">
        <v>11</v>
      </c>
      <c r="I167" s="34">
        <v>43</v>
      </c>
      <c r="J167" s="34">
        <v>67</v>
      </c>
      <c r="K167" s="34">
        <v>3</v>
      </c>
      <c r="L167" s="56"/>
      <c r="M167" s="147"/>
      <c r="N167" s="39">
        <v>55</v>
      </c>
      <c r="O167" s="39">
        <v>70</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5"/>
      <c r="B168" s="567" t="s">
        <v>183</v>
      </c>
      <c r="C168" s="567"/>
      <c r="D168" s="70">
        <f>+SUM(E168:K168)</f>
        <v>4</v>
      </c>
      <c r="E168" s="36">
        <v>1</v>
      </c>
      <c r="F168" s="34"/>
      <c r="G168" s="34"/>
      <c r="H168" s="34">
        <v>1</v>
      </c>
      <c r="I168" s="34">
        <v>1</v>
      </c>
      <c r="J168" s="34">
        <v>1</v>
      </c>
      <c r="K168" s="34"/>
      <c r="L168" s="56"/>
      <c r="M168" s="147"/>
      <c r="N168" s="39">
        <v>1</v>
      </c>
      <c r="O168" s="39">
        <v>3</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1"/>
      <c r="B169" s="568" t="s">
        <v>184</v>
      </c>
      <c r="C169" s="568"/>
      <c r="D169" s="159">
        <f>+SUM(E169:K169)</f>
        <v>3</v>
      </c>
      <c r="E169" s="44"/>
      <c r="F169" s="42"/>
      <c r="G169" s="42"/>
      <c r="H169" s="42"/>
      <c r="I169" s="42">
        <v>1</v>
      </c>
      <c r="J169" s="42">
        <v>1</v>
      </c>
      <c r="K169" s="42">
        <v>1</v>
      </c>
      <c r="L169" s="184"/>
      <c r="M169" s="186"/>
      <c r="N169" s="47"/>
      <c r="O169" s="47">
        <v>3</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0" t="s">
        <v>87</v>
      </c>
      <c r="B170" s="576" t="s">
        <v>181</v>
      </c>
      <c r="C170" s="576"/>
      <c r="D170" s="158">
        <f t="shared" si="56"/>
        <v>59</v>
      </c>
      <c r="E170" s="71"/>
      <c r="F170" s="72"/>
      <c r="G170" s="72"/>
      <c r="H170" s="72"/>
      <c r="I170" s="72">
        <v>2</v>
      </c>
      <c r="J170" s="72">
        <v>3</v>
      </c>
      <c r="K170" s="72">
        <v>42</v>
      </c>
      <c r="L170" s="72">
        <v>2</v>
      </c>
      <c r="M170" s="140">
        <v>10</v>
      </c>
      <c r="N170" s="74">
        <v>16</v>
      </c>
      <c r="O170" s="74">
        <v>43</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5"/>
      <c r="B171" s="567" t="s">
        <v>182</v>
      </c>
      <c r="C171" s="567"/>
      <c r="D171" s="70">
        <f t="shared" si="56"/>
        <v>126</v>
      </c>
      <c r="E171" s="36"/>
      <c r="F171" s="34"/>
      <c r="G171" s="34"/>
      <c r="H171" s="34"/>
      <c r="I171" s="34">
        <v>2</v>
      </c>
      <c r="J171" s="34">
        <v>1</v>
      </c>
      <c r="K171" s="34">
        <v>102</v>
      </c>
      <c r="L171" s="34">
        <v>2</v>
      </c>
      <c r="M171" s="37">
        <v>19</v>
      </c>
      <c r="N171" s="39">
        <v>28</v>
      </c>
      <c r="O171" s="39">
        <v>98</v>
      </c>
      <c r="P171" s="76"/>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5"/>
      <c r="B172" s="567" t="s">
        <v>183</v>
      </c>
      <c r="C172" s="567"/>
      <c r="D172" s="70">
        <f t="shared" si="56"/>
        <v>54</v>
      </c>
      <c r="E172" s="36"/>
      <c r="F172" s="34"/>
      <c r="G172" s="34"/>
      <c r="H172" s="34"/>
      <c r="I172" s="34">
        <v>2</v>
      </c>
      <c r="J172" s="34">
        <v>3</v>
      </c>
      <c r="K172" s="34">
        <v>38</v>
      </c>
      <c r="L172" s="34">
        <v>2</v>
      </c>
      <c r="M172" s="37">
        <v>9</v>
      </c>
      <c r="N172" s="39">
        <v>15</v>
      </c>
      <c r="O172" s="39">
        <v>39</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1"/>
      <c r="B173" s="579" t="s">
        <v>184</v>
      </c>
      <c r="C173" s="579"/>
      <c r="D173" s="219">
        <f t="shared" si="56"/>
        <v>30</v>
      </c>
      <c r="E173" s="94"/>
      <c r="F173" s="96"/>
      <c r="G173" s="96"/>
      <c r="H173" s="96"/>
      <c r="I173" s="96"/>
      <c r="J173" s="96"/>
      <c r="K173" s="96">
        <v>28</v>
      </c>
      <c r="L173" s="96">
        <v>2</v>
      </c>
      <c r="M173" s="97"/>
      <c r="N173" s="61">
        <v>7</v>
      </c>
      <c r="O173" s="61">
        <v>23</v>
      </c>
      <c r="P173" s="117"/>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0" t="s">
        <v>188</v>
      </c>
      <c r="B174" s="580" t="s">
        <v>181</v>
      </c>
      <c r="C174" s="580"/>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5"/>
      <c r="B175" s="567" t="s">
        <v>182</v>
      </c>
      <c r="C175" s="567"/>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5"/>
      <c r="B176" s="567" t="s">
        <v>183</v>
      </c>
      <c r="C176" s="567"/>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1"/>
      <c r="B177" s="568" t="s">
        <v>184</v>
      </c>
      <c r="C177" s="568"/>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0" t="s">
        <v>189</v>
      </c>
      <c r="B178" s="576" t="s">
        <v>181</v>
      </c>
      <c r="C178" s="576"/>
      <c r="D178" s="158">
        <f t="shared" si="57"/>
        <v>14</v>
      </c>
      <c r="E178" s="222"/>
      <c r="F178" s="223"/>
      <c r="G178" s="223"/>
      <c r="H178" s="72"/>
      <c r="I178" s="72"/>
      <c r="J178" s="72"/>
      <c r="K178" s="72">
        <v>4</v>
      </c>
      <c r="L178" s="72">
        <v>5</v>
      </c>
      <c r="M178" s="140">
        <v>5</v>
      </c>
      <c r="N178" s="74">
        <v>2</v>
      </c>
      <c r="O178" s="74">
        <v>12</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5"/>
      <c r="B179" s="567" t="s">
        <v>182</v>
      </c>
      <c r="C179" s="567"/>
      <c r="D179" s="70">
        <f t="shared" si="57"/>
        <v>64</v>
      </c>
      <c r="E179" s="54"/>
      <c r="F179" s="56"/>
      <c r="G179" s="56"/>
      <c r="H179" s="34"/>
      <c r="I179" s="34"/>
      <c r="J179" s="34"/>
      <c r="K179" s="34">
        <v>31</v>
      </c>
      <c r="L179" s="34">
        <v>26</v>
      </c>
      <c r="M179" s="37">
        <v>7</v>
      </c>
      <c r="N179" s="39">
        <v>8</v>
      </c>
      <c r="O179" s="39">
        <v>56</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5"/>
      <c r="B180" s="567" t="s">
        <v>183</v>
      </c>
      <c r="C180" s="567"/>
      <c r="D180" s="70">
        <f t="shared" si="57"/>
        <v>14</v>
      </c>
      <c r="E180" s="54"/>
      <c r="F180" s="56"/>
      <c r="G180" s="56"/>
      <c r="H180" s="34"/>
      <c r="I180" s="34"/>
      <c r="J180" s="34"/>
      <c r="K180" s="34">
        <v>4</v>
      </c>
      <c r="L180" s="34">
        <v>5</v>
      </c>
      <c r="M180" s="37">
        <v>5</v>
      </c>
      <c r="N180" s="39">
        <v>2</v>
      </c>
      <c r="O180" s="39">
        <v>12</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1"/>
      <c r="B181" s="568" t="s">
        <v>184</v>
      </c>
      <c r="C181" s="568"/>
      <c r="D181" s="159">
        <f t="shared" si="57"/>
        <v>18</v>
      </c>
      <c r="E181" s="183"/>
      <c r="F181" s="184"/>
      <c r="G181" s="184"/>
      <c r="H181" s="42"/>
      <c r="I181" s="42"/>
      <c r="J181" s="42"/>
      <c r="K181" s="42">
        <v>7</v>
      </c>
      <c r="L181" s="42">
        <v>5</v>
      </c>
      <c r="M181" s="45">
        <v>6</v>
      </c>
      <c r="N181" s="47">
        <v>4</v>
      </c>
      <c r="O181" s="47">
        <v>14</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0" t="s">
        <v>190</v>
      </c>
      <c r="B182" s="576" t="s">
        <v>181</v>
      </c>
      <c r="C182" s="576"/>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5"/>
      <c r="B183" s="567" t="s">
        <v>182</v>
      </c>
      <c r="C183" s="567"/>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5"/>
      <c r="B184" s="567" t="s">
        <v>183</v>
      </c>
      <c r="C184" s="567"/>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1"/>
      <c r="B185" s="568" t="s">
        <v>184</v>
      </c>
      <c r="C185" s="568"/>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0" t="s">
        <v>191</v>
      </c>
      <c r="B186" s="576" t="s">
        <v>181</v>
      </c>
      <c r="C186" s="576"/>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5"/>
      <c r="B187" s="567" t="s">
        <v>182</v>
      </c>
      <c r="C187" s="567"/>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5"/>
      <c r="B188" s="567" t="s">
        <v>183</v>
      </c>
      <c r="C188" s="567"/>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1"/>
      <c r="B189" s="568" t="s">
        <v>184</v>
      </c>
      <c r="C189" s="568"/>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0" t="s">
        <v>192</v>
      </c>
      <c r="B190" s="576" t="s">
        <v>181</v>
      </c>
      <c r="C190" s="576"/>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5"/>
      <c r="B191" s="567" t="s">
        <v>182</v>
      </c>
      <c r="C191" s="567"/>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5"/>
      <c r="B192" s="567" t="s">
        <v>183</v>
      </c>
      <c r="C192" s="567"/>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1"/>
      <c r="B193" s="568" t="s">
        <v>184</v>
      </c>
      <c r="C193" s="568"/>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77" t="s">
        <v>193</v>
      </c>
      <c r="B194" s="576" t="s">
        <v>181</v>
      </c>
      <c r="C194" s="576"/>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78"/>
      <c r="B195" s="567" t="s">
        <v>182</v>
      </c>
      <c r="C195" s="567"/>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78"/>
      <c r="B196" s="567" t="s">
        <v>183</v>
      </c>
      <c r="C196" s="567"/>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78"/>
      <c r="B197" s="579" t="s">
        <v>184</v>
      </c>
      <c r="C197" s="579"/>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3" t="s">
        <v>4</v>
      </c>
      <c r="B198" s="566" t="s">
        <v>181</v>
      </c>
      <c r="C198" s="566"/>
      <c r="D198" s="224">
        <f t="shared" si="56"/>
        <v>266</v>
      </c>
      <c r="E198" s="225">
        <f t="shared" ref="E198:G201" si="58">+E146+E150+E154+E158+E162+E166+E170+E182+E186+E190+E194</f>
        <v>2</v>
      </c>
      <c r="F198" s="226">
        <f t="shared" si="58"/>
        <v>2</v>
      </c>
      <c r="G198" s="226">
        <f t="shared" si="58"/>
        <v>1</v>
      </c>
      <c r="H198" s="226">
        <f t="shared" ref="H198:J201" si="59">+H146+H150+H154+H158+H162+H166+H170+H174+H182+H186+H190+H194+H178</f>
        <v>3</v>
      </c>
      <c r="I198" s="226">
        <f t="shared" si="59"/>
        <v>34</v>
      </c>
      <c r="J198" s="226">
        <f t="shared" si="59"/>
        <v>52</v>
      </c>
      <c r="K198" s="226">
        <f>+K146+K150+K154+K162+K166+K170+K174+K182+K186+K190+K194+K178</f>
        <v>102</v>
      </c>
      <c r="L198" s="226">
        <f t="shared" ref="L198:M201" si="60">+L146+L150+L154+L162+L170+L174+L182+L186+L190+L194+L178</f>
        <v>13</v>
      </c>
      <c r="M198" s="227">
        <f t="shared" si="60"/>
        <v>57</v>
      </c>
      <c r="N198" s="224">
        <f t="shared" ref="N198:O201" si="61">+N146+N150+N154+N158+N162+N166+N170+N174+N182+N186+N190+N194+N178</f>
        <v>79</v>
      </c>
      <c r="O198" s="224">
        <f t="shared" si="61"/>
        <v>187</v>
      </c>
      <c r="P198" s="224">
        <f>+P146+P150+P154+P162+P170+P174+P182+P186+P190+P194+P178</f>
        <v>2</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4"/>
      <c r="B199" s="567" t="s">
        <v>182</v>
      </c>
      <c r="C199" s="567"/>
      <c r="D199" s="70">
        <f t="shared" si="56"/>
        <v>720</v>
      </c>
      <c r="E199" s="228">
        <f t="shared" si="58"/>
        <v>45</v>
      </c>
      <c r="F199" s="229">
        <f t="shared" si="58"/>
        <v>15</v>
      </c>
      <c r="G199" s="229">
        <f t="shared" si="58"/>
        <v>13</v>
      </c>
      <c r="H199" s="229">
        <f t="shared" si="59"/>
        <v>20</v>
      </c>
      <c r="I199" s="229">
        <f t="shared" si="59"/>
        <v>110</v>
      </c>
      <c r="J199" s="229">
        <f t="shared" si="59"/>
        <v>107</v>
      </c>
      <c r="K199" s="229">
        <f>+K147+K151+K155+K163+K167+K171+K175+K183+K187+K191+K195+K179</f>
        <v>275</v>
      </c>
      <c r="L199" s="229">
        <f t="shared" si="60"/>
        <v>41</v>
      </c>
      <c r="M199" s="230">
        <f t="shared" si="60"/>
        <v>94</v>
      </c>
      <c r="N199" s="70">
        <f t="shared" si="61"/>
        <v>242</v>
      </c>
      <c r="O199" s="70">
        <f t="shared" si="61"/>
        <v>478</v>
      </c>
      <c r="P199" s="70">
        <f>+P147+P151+P155+P163+P171+P175+P183+P187+P191+P195+P179</f>
        <v>14</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4"/>
      <c r="B200" s="567" t="s">
        <v>183</v>
      </c>
      <c r="C200" s="567"/>
      <c r="D200" s="70">
        <f t="shared" si="56"/>
        <v>228</v>
      </c>
      <c r="E200" s="228">
        <f t="shared" si="58"/>
        <v>8</v>
      </c>
      <c r="F200" s="229">
        <f t="shared" si="58"/>
        <v>5</v>
      </c>
      <c r="G200" s="229">
        <f t="shared" si="58"/>
        <v>3</v>
      </c>
      <c r="H200" s="229">
        <f t="shared" si="59"/>
        <v>4</v>
      </c>
      <c r="I200" s="229">
        <f t="shared" si="59"/>
        <v>29</v>
      </c>
      <c r="J200" s="229">
        <f t="shared" si="59"/>
        <v>41</v>
      </c>
      <c r="K200" s="229">
        <f>+K148+K152+K156+K164+K168+K172+K176+K184+K188+K192+K196+K180</f>
        <v>79</v>
      </c>
      <c r="L200" s="229">
        <f t="shared" si="60"/>
        <v>11</v>
      </c>
      <c r="M200" s="230">
        <f t="shared" si="60"/>
        <v>48</v>
      </c>
      <c r="N200" s="70">
        <f t="shared" si="61"/>
        <v>74</v>
      </c>
      <c r="O200" s="70">
        <f t="shared" si="61"/>
        <v>154</v>
      </c>
      <c r="P200" s="70">
        <f>+P148+P152+P156+P164+P172+P176+P184+P188+P192+P196+P180</f>
        <v>1</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5"/>
      <c r="B201" s="568" t="s">
        <v>184</v>
      </c>
      <c r="C201" s="568"/>
      <c r="D201" s="159">
        <f t="shared" si="56"/>
        <v>167</v>
      </c>
      <c r="E201" s="231">
        <f t="shared" si="58"/>
        <v>4</v>
      </c>
      <c r="F201" s="232">
        <f t="shared" si="58"/>
        <v>4</v>
      </c>
      <c r="G201" s="232">
        <f t="shared" si="58"/>
        <v>5</v>
      </c>
      <c r="H201" s="232">
        <f t="shared" si="59"/>
        <v>1</v>
      </c>
      <c r="I201" s="232">
        <f t="shared" si="59"/>
        <v>18</v>
      </c>
      <c r="J201" s="232">
        <f t="shared" si="59"/>
        <v>27</v>
      </c>
      <c r="K201" s="232">
        <f>+K149+K153+K157+K165+K169+K173+K177+K185+K189+K193+K197+K181</f>
        <v>76</v>
      </c>
      <c r="L201" s="232">
        <f t="shared" si="60"/>
        <v>10</v>
      </c>
      <c r="M201" s="233">
        <f t="shared" si="60"/>
        <v>22</v>
      </c>
      <c r="N201" s="159">
        <f t="shared" si="61"/>
        <v>52</v>
      </c>
      <c r="O201" s="159">
        <f t="shared" si="61"/>
        <v>115</v>
      </c>
      <c r="P201" s="159">
        <f>+P149+P153+P157+P165+P173+P177+P185+P189+P193+P197+P181</f>
        <v>2</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69" t="s">
        <v>29</v>
      </c>
      <c r="B203" s="570"/>
      <c r="C203" s="571"/>
      <c r="D203" s="554" t="s">
        <v>4</v>
      </c>
      <c r="E203" s="537" t="s">
        <v>5</v>
      </c>
      <c r="F203" s="538"/>
      <c r="G203" s="538"/>
      <c r="H203" s="538"/>
      <c r="I203" s="538"/>
      <c r="J203" s="538"/>
      <c r="K203" s="538"/>
      <c r="L203" s="538"/>
      <c r="M203" s="539"/>
      <c r="N203" s="540" t="s">
        <v>7</v>
      </c>
      <c r="BA203" s="220"/>
      <c r="BB203" s="220"/>
      <c r="BC203" s="220"/>
      <c r="BD203" s="220"/>
      <c r="BE203" s="220"/>
      <c r="BF203" s="220"/>
      <c r="BG203" s="220"/>
      <c r="BH203" s="2"/>
    </row>
    <row r="204" spans="1:60" ht="48" customHeight="1" x14ac:dyDescent="0.15">
      <c r="A204" s="572"/>
      <c r="B204" s="573"/>
      <c r="C204" s="574"/>
      <c r="D204" s="562"/>
      <c r="E204" s="269" t="s">
        <v>168</v>
      </c>
      <c r="F204" s="17" t="s">
        <v>14</v>
      </c>
      <c r="G204" s="17" t="s">
        <v>175</v>
      </c>
      <c r="H204" s="17" t="s">
        <v>59</v>
      </c>
      <c r="I204" s="17" t="s">
        <v>176</v>
      </c>
      <c r="J204" s="17" t="s">
        <v>195</v>
      </c>
      <c r="K204" s="17" t="s">
        <v>18</v>
      </c>
      <c r="L204" s="17" t="s">
        <v>19</v>
      </c>
      <c r="M204" s="18" t="s">
        <v>20</v>
      </c>
      <c r="N204" s="541"/>
      <c r="BA204" s="220"/>
      <c r="BB204" s="220"/>
      <c r="BC204" s="220"/>
      <c r="BD204" s="220"/>
      <c r="BE204" s="220"/>
      <c r="BF204" s="220"/>
      <c r="BG204" s="220"/>
      <c r="BH204" s="2"/>
    </row>
    <row r="205" spans="1:60" ht="15.75" customHeight="1" x14ac:dyDescent="0.15">
      <c r="A205" s="542" t="s">
        <v>196</v>
      </c>
      <c r="B205" s="543"/>
      <c r="C205" s="544"/>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4" t="s">
        <v>197</v>
      </c>
      <c r="B206" s="535"/>
      <c r="C206" s="536"/>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4" t="s">
        <v>198</v>
      </c>
      <c r="B207" s="535"/>
      <c r="C207" s="536"/>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4" t="s">
        <v>199</v>
      </c>
      <c r="B208" s="535"/>
      <c r="C208" s="536"/>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56" t="s">
        <v>200</v>
      </c>
      <c r="B209" s="557"/>
      <c r="C209" s="558"/>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59" t="s">
        <v>201</v>
      </c>
      <c r="B210" s="560"/>
      <c r="C210" s="561"/>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48" t="s">
        <v>213</v>
      </c>
      <c r="B221" s="549"/>
      <c r="C221" s="550"/>
      <c r="D221" s="554" t="s">
        <v>4</v>
      </c>
      <c r="E221" s="537" t="s">
        <v>5</v>
      </c>
      <c r="F221" s="538"/>
      <c r="G221" s="538"/>
      <c r="H221" s="538"/>
      <c r="I221" s="538"/>
      <c r="J221" s="538"/>
      <c r="K221" s="538"/>
      <c r="L221" s="538"/>
      <c r="M221" s="539"/>
      <c r="N221" s="554" t="s">
        <v>31</v>
      </c>
      <c r="O221" s="540" t="s">
        <v>7</v>
      </c>
      <c r="P221" s="540"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1"/>
      <c r="B222" s="552"/>
      <c r="C222" s="553"/>
      <c r="D222" s="555"/>
      <c r="E222" s="19" t="s">
        <v>101</v>
      </c>
      <c r="F222" s="17" t="s">
        <v>102</v>
      </c>
      <c r="G222" s="17" t="s">
        <v>103</v>
      </c>
      <c r="H222" s="17" t="s">
        <v>15</v>
      </c>
      <c r="I222" s="17" t="s">
        <v>16</v>
      </c>
      <c r="J222" s="17" t="s">
        <v>17</v>
      </c>
      <c r="K222" s="17" t="s">
        <v>18</v>
      </c>
      <c r="L222" s="17" t="s">
        <v>19</v>
      </c>
      <c r="M222" s="18" t="s">
        <v>20</v>
      </c>
      <c r="N222" s="555"/>
      <c r="O222" s="541"/>
      <c r="P222" s="541"/>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2" t="s">
        <v>214</v>
      </c>
      <c r="B223" s="543"/>
      <c r="C223" s="544"/>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4" t="s">
        <v>215</v>
      </c>
      <c r="B224" s="535"/>
      <c r="C224" s="536"/>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1" t="s">
        <v>216</v>
      </c>
      <c r="B225" s="532"/>
      <c r="C225" s="533"/>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1" t="s">
        <v>217</v>
      </c>
      <c r="B226" s="532"/>
      <c r="C226" s="533"/>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1" t="s">
        <v>218</v>
      </c>
      <c r="B227" s="532"/>
      <c r="C227" s="533"/>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4" t="s">
        <v>219</v>
      </c>
      <c r="B228" s="535"/>
      <c r="C228" s="536"/>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37" t="s">
        <v>132</v>
      </c>
      <c r="B229" s="538"/>
      <c r="C229" s="539"/>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26727</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C5" sqref="C5"/>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",[6]NOMBRE!B2," - ","( ",[6]NOMBRE!C2,[6]NOMBRE!D2,[6]NOMBRE!E2,[6]NOMBRE!F2,[6]NOMBRE!G2," )")</f>
        <v>COMUNA: LINARES  - ( 07401 )</v>
      </c>
      <c r="BB2" s="5"/>
      <c r="BC2" s="5"/>
      <c r="BD2" s="5"/>
      <c r="BE2" s="5"/>
      <c r="BF2" s="5"/>
      <c r="BG2" s="5"/>
      <c r="BH2" s="5"/>
    </row>
    <row r="3" spans="1:61" ht="12.75" customHeight="1" x14ac:dyDescent="0.15">
      <c r="A3" s="1" t="str">
        <f>CONCATENATE("ESTABLECIMIENTO/ESTRATEGIA: ",[6]NOMBRE!B3," - ","( ",[6]NOMBRE!C3,[6]NOMBRE!D3,[6]NOMBRE!E3,[6]NOMBRE!F3,[6]NOMBRE!G3,[6]NOMBRE!H3," )")</f>
        <v>ESTABLECIMIENTO/ESTRATEGIA: HOSPITAL DE LINARES  - ( 116108 )</v>
      </c>
      <c r="BB3" s="5"/>
      <c r="BC3" s="5"/>
      <c r="BD3" s="5"/>
      <c r="BE3" s="5"/>
      <c r="BF3" s="5"/>
      <c r="BG3" s="5"/>
      <c r="BH3" s="5"/>
    </row>
    <row r="4" spans="1:61" ht="12.75" customHeight="1" x14ac:dyDescent="0.15">
      <c r="A4" s="1" t="str">
        <f>CONCATENATE("MES: ",[6]NOMBRE!B6," - ","( ",[6]NOMBRE!C6,[6]NOMBRE!D6," )")</f>
        <v>MES: MAYO - ( 05 )</v>
      </c>
      <c r="BB4" s="5"/>
      <c r="BC4" s="5"/>
      <c r="BD4" s="5"/>
      <c r="BE4" s="5"/>
      <c r="BF4" s="5"/>
      <c r="BG4" s="5"/>
      <c r="BH4" s="5"/>
    </row>
    <row r="5" spans="1:61" ht="12.75" customHeight="1" x14ac:dyDescent="0.15">
      <c r="A5" s="7" t="str">
        <f>CONCATENATE("AÑO: ",[6]NOMBRE!B7)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4" t="s">
        <v>1</v>
      </c>
      <c r="B6" s="674"/>
      <c r="C6" s="674"/>
      <c r="D6" s="674"/>
      <c r="E6" s="674"/>
      <c r="F6" s="674"/>
      <c r="G6" s="674"/>
      <c r="H6" s="674"/>
      <c r="I6" s="674"/>
      <c r="J6" s="674"/>
      <c r="K6" s="674"/>
      <c r="L6" s="674"/>
      <c r="M6" s="674"/>
      <c r="N6" s="674"/>
      <c r="O6" s="674"/>
      <c r="P6" s="674"/>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BB8" s="15"/>
      <c r="BC8" s="15"/>
      <c r="BD8" s="15"/>
      <c r="BE8" s="15"/>
      <c r="BF8" s="15"/>
      <c r="BG8" s="15"/>
      <c r="BH8" s="15"/>
    </row>
    <row r="9" spans="1:61" ht="22.5" x14ac:dyDescent="0.15">
      <c r="A9" s="572"/>
      <c r="B9" s="573"/>
      <c r="C9" s="574"/>
      <c r="D9" s="555"/>
      <c r="E9" s="269" t="s">
        <v>10</v>
      </c>
      <c r="F9" s="17" t="s">
        <v>11</v>
      </c>
      <c r="G9" s="17" t="s">
        <v>12</v>
      </c>
      <c r="H9" s="17" t="s">
        <v>13</v>
      </c>
      <c r="I9" s="17" t="s">
        <v>14</v>
      </c>
      <c r="J9" s="17" t="s">
        <v>15</v>
      </c>
      <c r="K9" s="17" t="s">
        <v>16</v>
      </c>
      <c r="L9" s="17" t="s">
        <v>17</v>
      </c>
      <c r="M9" s="17" t="s">
        <v>18</v>
      </c>
      <c r="N9" s="17" t="s">
        <v>19</v>
      </c>
      <c r="O9" s="18" t="s">
        <v>20</v>
      </c>
      <c r="P9" s="19" t="s">
        <v>21</v>
      </c>
      <c r="Q9" s="270" t="s">
        <v>22</v>
      </c>
      <c r="R9" s="611"/>
      <c r="S9" s="654"/>
      <c r="T9" s="654"/>
      <c r="BB9" s="15"/>
      <c r="BC9" s="15"/>
      <c r="BD9" s="15"/>
      <c r="BE9" s="15"/>
      <c r="BF9" s="15"/>
      <c r="BG9" s="15"/>
      <c r="BH9" s="15"/>
    </row>
    <row r="10" spans="1:61" ht="15.75" customHeight="1" x14ac:dyDescent="0.15">
      <c r="A10" s="542" t="s">
        <v>23</v>
      </c>
      <c r="B10" s="543"/>
      <c r="C10" s="543"/>
      <c r="D10" s="21">
        <f>SUM(E10:O10)</f>
        <v>630</v>
      </c>
      <c r="E10" s="22">
        <v>4</v>
      </c>
      <c r="F10" s="22">
        <v>3</v>
      </c>
      <c r="G10" s="22">
        <v>21</v>
      </c>
      <c r="H10" s="23">
        <v>10</v>
      </c>
      <c r="I10" s="23">
        <v>10</v>
      </c>
      <c r="J10" s="23">
        <v>16</v>
      </c>
      <c r="K10" s="23">
        <v>108</v>
      </c>
      <c r="L10" s="23">
        <v>125</v>
      </c>
      <c r="M10" s="23">
        <v>208</v>
      </c>
      <c r="N10" s="24">
        <v>48</v>
      </c>
      <c r="O10" s="24">
        <v>77</v>
      </c>
      <c r="P10" s="25">
        <v>196</v>
      </c>
      <c r="Q10" s="26">
        <v>434</v>
      </c>
      <c r="R10" s="27">
        <v>4</v>
      </c>
      <c r="S10" s="28">
        <v>1</v>
      </c>
      <c r="T10" s="28">
        <v>2</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4" t="s">
        <v>24</v>
      </c>
      <c r="B11" s="535"/>
      <c r="C11" s="535"/>
      <c r="D11" s="32">
        <f>SUM(E11:O11)</f>
        <v>195</v>
      </c>
      <c r="E11" s="33"/>
      <c r="F11" s="33">
        <v>1</v>
      </c>
      <c r="G11" s="33">
        <v>1</v>
      </c>
      <c r="H11" s="34">
        <v>2</v>
      </c>
      <c r="I11" s="34">
        <v>3</v>
      </c>
      <c r="J11" s="34">
        <v>14</v>
      </c>
      <c r="K11" s="34">
        <v>41</v>
      </c>
      <c r="L11" s="34">
        <v>33</v>
      </c>
      <c r="M11" s="34">
        <v>69</v>
      </c>
      <c r="N11" s="35">
        <v>18</v>
      </c>
      <c r="O11" s="35">
        <v>13</v>
      </c>
      <c r="P11" s="36">
        <v>76</v>
      </c>
      <c r="Q11" s="37">
        <v>119</v>
      </c>
      <c r="R11" s="38"/>
      <c r="S11" s="39"/>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4" t="s">
        <v>25</v>
      </c>
      <c r="B12" s="535"/>
      <c r="C12" s="535"/>
      <c r="D12" s="32">
        <f>SUM(E12:O12)</f>
        <v>32</v>
      </c>
      <c r="E12" s="33"/>
      <c r="F12" s="33"/>
      <c r="G12" s="33"/>
      <c r="H12" s="34"/>
      <c r="I12" s="34">
        <v>1</v>
      </c>
      <c r="J12" s="34"/>
      <c r="K12" s="34">
        <v>5</v>
      </c>
      <c r="L12" s="34">
        <v>7</v>
      </c>
      <c r="M12" s="34">
        <v>12</v>
      </c>
      <c r="N12" s="35">
        <v>1</v>
      </c>
      <c r="O12" s="35">
        <v>6</v>
      </c>
      <c r="P12" s="36">
        <v>8</v>
      </c>
      <c r="Q12" s="37">
        <v>24</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1" t="s">
        <v>26</v>
      </c>
      <c r="B13" s="672"/>
      <c r="C13" s="673"/>
      <c r="D13" s="32">
        <f>SUM(E13:O13)</f>
        <v>32</v>
      </c>
      <c r="E13" s="33">
        <v>1</v>
      </c>
      <c r="F13" s="34"/>
      <c r="G13" s="34">
        <v>1</v>
      </c>
      <c r="H13" s="34">
        <v>2</v>
      </c>
      <c r="I13" s="34">
        <v>2</v>
      </c>
      <c r="J13" s="34">
        <v>4</v>
      </c>
      <c r="K13" s="34">
        <v>11</v>
      </c>
      <c r="L13" s="34">
        <v>2</v>
      </c>
      <c r="M13" s="34">
        <v>9</v>
      </c>
      <c r="N13" s="34"/>
      <c r="O13" s="35"/>
      <c r="P13" s="36">
        <v>14</v>
      </c>
      <c r="Q13" s="37">
        <v>18</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5" t="s">
        <v>27</v>
      </c>
      <c r="B14" s="675"/>
      <c r="C14" s="676"/>
      <c r="D14" s="40">
        <f>SUM(E14:O14)</f>
        <v>348</v>
      </c>
      <c r="E14" s="41">
        <v>1</v>
      </c>
      <c r="F14" s="42">
        <v>1</v>
      </c>
      <c r="G14" s="42">
        <v>7</v>
      </c>
      <c r="H14" s="42">
        <v>13</v>
      </c>
      <c r="I14" s="42">
        <v>8</v>
      </c>
      <c r="J14" s="42">
        <v>15</v>
      </c>
      <c r="K14" s="42">
        <v>57</v>
      </c>
      <c r="L14" s="42">
        <v>51</v>
      </c>
      <c r="M14" s="42">
        <v>142</v>
      </c>
      <c r="N14" s="42">
        <v>28</v>
      </c>
      <c r="O14" s="43">
        <v>25</v>
      </c>
      <c r="P14" s="44">
        <v>127</v>
      </c>
      <c r="Q14" s="45">
        <v>221</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BB16" s="9"/>
      <c r="BC16" s="9"/>
      <c r="BD16" s="9"/>
      <c r="BE16" s="9"/>
      <c r="BF16" s="15"/>
      <c r="BG16" s="15"/>
      <c r="BH16" s="15"/>
    </row>
    <row r="17" spans="1:63" ht="30.75" customHeight="1" x14ac:dyDescent="0.15">
      <c r="A17" s="572"/>
      <c r="B17" s="573"/>
      <c r="C17" s="574"/>
      <c r="D17" s="678"/>
      <c r="E17" s="269"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BG17" s="15"/>
      <c r="BH17" s="15"/>
    </row>
    <row r="18" spans="1:63" ht="18.75" customHeight="1" x14ac:dyDescent="0.15">
      <c r="A18" s="665" t="s">
        <v>33</v>
      </c>
      <c r="B18" s="666"/>
      <c r="C18" s="667"/>
      <c r="D18" s="21">
        <f>SUM(E18:O18)</f>
        <v>21</v>
      </c>
      <c r="E18" s="22"/>
      <c r="F18" s="22"/>
      <c r="G18" s="22"/>
      <c r="H18" s="23"/>
      <c r="I18" s="23"/>
      <c r="J18" s="23"/>
      <c r="K18" s="23"/>
      <c r="L18" s="23">
        <v>1</v>
      </c>
      <c r="M18" s="23">
        <v>14</v>
      </c>
      <c r="N18" s="23">
        <v>1</v>
      </c>
      <c r="O18" s="24">
        <v>5</v>
      </c>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5" t="s">
        <v>34</v>
      </c>
      <c r="B19" s="666"/>
      <c r="C19" s="667"/>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68" t="s">
        <v>35</v>
      </c>
      <c r="B20" s="669"/>
      <c r="C20" s="670"/>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2" t="s">
        <v>36</v>
      </c>
      <c r="B21" s="543"/>
      <c r="C21" s="544"/>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4" t="s">
        <v>37</v>
      </c>
      <c r="B22" s="535"/>
      <c r="C22" s="536"/>
      <c r="D22" s="32">
        <f t="shared" si="1"/>
        <v>0</v>
      </c>
      <c r="E22" s="36"/>
      <c r="F22" s="33"/>
      <c r="G22" s="33"/>
      <c r="H22" s="33"/>
      <c r="I22" s="33"/>
      <c r="J22" s="33"/>
      <c r="K22" s="34"/>
      <c r="L22" s="34"/>
      <c r="M22" s="34"/>
      <c r="N22" s="34"/>
      <c r="O22" s="37"/>
      <c r="P22" s="39"/>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t="str">
        <f t="shared" si="10"/>
        <v/>
      </c>
      <c r="BJ22" s="53">
        <f t="shared" si="5"/>
        <v>0</v>
      </c>
      <c r="BK22" s="53">
        <f t="shared" si="6"/>
        <v>0</v>
      </c>
    </row>
    <row r="23" spans="1:63" ht="18" customHeight="1" x14ac:dyDescent="0.15">
      <c r="A23" s="534" t="s">
        <v>38</v>
      </c>
      <c r="B23" s="535"/>
      <c r="C23" s="536"/>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4" t="s">
        <v>39</v>
      </c>
      <c r="B24" s="535"/>
      <c r="C24" s="536"/>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4" t="s">
        <v>40</v>
      </c>
      <c r="B25" s="535"/>
      <c r="C25" s="536"/>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46" t="s">
        <v>41</v>
      </c>
      <c r="B26" s="647"/>
      <c r="C26" s="648"/>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2" t="s">
        <v>42</v>
      </c>
      <c r="B27" s="543"/>
      <c r="C27" s="544"/>
      <c r="D27" s="68">
        <f t="shared" si="1"/>
        <v>17</v>
      </c>
      <c r="E27" s="25"/>
      <c r="F27" s="23"/>
      <c r="G27" s="23"/>
      <c r="H27" s="23"/>
      <c r="I27" s="23"/>
      <c r="J27" s="23"/>
      <c r="K27" s="23">
        <v>2</v>
      </c>
      <c r="L27" s="23">
        <v>3</v>
      </c>
      <c r="M27" s="23">
        <v>7</v>
      </c>
      <c r="N27" s="24">
        <v>3</v>
      </c>
      <c r="O27" s="24">
        <v>2</v>
      </c>
      <c r="P27" s="28">
        <v>17</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4" t="s">
        <v>43</v>
      </c>
      <c r="B28" s="535"/>
      <c r="C28" s="536"/>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4" t="s">
        <v>44</v>
      </c>
      <c r="B29" s="535"/>
      <c r="C29" s="536"/>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4" t="s">
        <v>45</v>
      </c>
      <c r="B30" s="535"/>
      <c r="C30" s="536"/>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4" t="s">
        <v>46</v>
      </c>
      <c r="B31" s="535"/>
      <c r="C31" s="536"/>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4" t="s">
        <v>47</v>
      </c>
      <c r="B32" s="535"/>
      <c r="C32" s="536"/>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4" t="s">
        <v>48</v>
      </c>
      <c r="B33" s="535"/>
      <c r="C33" s="536"/>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4" t="s">
        <v>49</v>
      </c>
      <c r="B34" s="535"/>
      <c r="C34" s="536"/>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4" t="s">
        <v>50</v>
      </c>
      <c r="B35" s="535"/>
      <c r="C35" s="536"/>
      <c r="D35" s="32">
        <f t="shared" si="1"/>
        <v>5</v>
      </c>
      <c r="E35" s="33"/>
      <c r="F35" s="34"/>
      <c r="G35" s="34"/>
      <c r="H35" s="34"/>
      <c r="I35" s="34">
        <v>1</v>
      </c>
      <c r="J35" s="34"/>
      <c r="K35" s="34"/>
      <c r="L35" s="34"/>
      <c r="M35" s="33">
        <v>4</v>
      </c>
      <c r="N35" s="33"/>
      <c r="O35" s="38"/>
      <c r="P35" s="39">
        <v>5</v>
      </c>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f t="shared" si="10"/>
        <v>0</v>
      </c>
      <c r="BJ35" s="53">
        <f t="shared" si="5"/>
        <v>0</v>
      </c>
      <c r="BK35" s="53">
        <f t="shared" si="6"/>
        <v>0</v>
      </c>
    </row>
    <row r="36" spans="1:65" ht="20.25" customHeight="1" x14ac:dyDescent="0.15">
      <c r="A36" s="661" t="s">
        <v>51</v>
      </c>
      <c r="B36" s="662"/>
      <c r="C36" s="663"/>
      <c r="D36" s="77">
        <f t="shared" si="1"/>
        <v>524</v>
      </c>
      <c r="E36" s="78"/>
      <c r="F36" s="79"/>
      <c r="G36" s="79">
        <v>10</v>
      </c>
      <c r="H36" s="80">
        <v>8</v>
      </c>
      <c r="I36" s="80">
        <v>18</v>
      </c>
      <c r="J36" s="80">
        <v>5</v>
      </c>
      <c r="K36" s="80">
        <v>123</v>
      </c>
      <c r="L36" s="80">
        <v>68</v>
      </c>
      <c r="M36" s="80">
        <v>228</v>
      </c>
      <c r="N36" s="81">
        <v>28</v>
      </c>
      <c r="O36" s="81">
        <v>36</v>
      </c>
      <c r="P36" s="82">
        <v>524</v>
      </c>
      <c r="Q36" s="83">
        <v>17</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4" t="s">
        <v>52</v>
      </c>
      <c r="B37" s="664"/>
      <c r="C37" s="664"/>
      <c r="D37" s="84">
        <f>SUM(D18:D36)</f>
        <v>567</v>
      </c>
      <c r="E37" s="84">
        <f t="shared" ref="E37:S37" si="12">SUM(E18:E36)</f>
        <v>0</v>
      </c>
      <c r="F37" s="84">
        <f t="shared" si="12"/>
        <v>0</v>
      </c>
      <c r="G37" s="84">
        <f t="shared" si="12"/>
        <v>10</v>
      </c>
      <c r="H37" s="84">
        <f t="shared" si="12"/>
        <v>8</v>
      </c>
      <c r="I37" s="84">
        <f t="shared" si="12"/>
        <v>19</v>
      </c>
      <c r="J37" s="84">
        <f t="shared" si="12"/>
        <v>5</v>
      </c>
      <c r="K37" s="84">
        <f t="shared" si="12"/>
        <v>125</v>
      </c>
      <c r="L37" s="84">
        <f t="shared" si="12"/>
        <v>72</v>
      </c>
      <c r="M37" s="84">
        <f t="shared" si="12"/>
        <v>253</v>
      </c>
      <c r="N37" s="84">
        <f t="shared" si="12"/>
        <v>32</v>
      </c>
      <c r="O37" s="84">
        <f t="shared" si="12"/>
        <v>43</v>
      </c>
      <c r="P37" s="84">
        <f t="shared" si="12"/>
        <v>546</v>
      </c>
      <c r="Q37" s="84">
        <f t="shared" si="12"/>
        <v>17</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5" ht="24" customHeight="1" x14ac:dyDescent="0.15">
      <c r="A40" s="572"/>
      <c r="B40" s="573"/>
      <c r="C40" s="574"/>
      <c r="D40" s="562"/>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1"/>
      <c r="S40" s="19" t="s">
        <v>61</v>
      </c>
      <c r="T40" s="270" t="s">
        <v>62</v>
      </c>
      <c r="U40" s="611"/>
      <c r="V40" s="654"/>
      <c r="BB40" s="64"/>
      <c r="BC40" s="64"/>
      <c r="BD40" s="15"/>
      <c r="BE40" s="15"/>
      <c r="BF40" s="89"/>
      <c r="BG40" s="89"/>
      <c r="BH40" s="9"/>
    </row>
    <row r="41" spans="1:65" ht="14.25" customHeight="1" x14ac:dyDescent="0.15">
      <c r="A41" s="542" t="s">
        <v>63</v>
      </c>
      <c r="B41" s="543"/>
      <c r="C41" s="544"/>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5" t="s">
        <v>64</v>
      </c>
      <c r="B42" s="656"/>
      <c r="C42" s="657"/>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28" t="s">
        <v>65</v>
      </c>
      <c r="B43" s="629"/>
      <c r="C43" s="630"/>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37" t="s">
        <v>66</v>
      </c>
      <c r="B44" s="638"/>
      <c r="C44" s="639"/>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58" t="s">
        <v>67</v>
      </c>
      <c r="B45" s="659"/>
      <c r="C45" s="660"/>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28" t="s">
        <v>68</v>
      </c>
      <c r="B46" s="629"/>
      <c r="C46" s="630"/>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49" t="s">
        <v>69</v>
      </c>
      <c r="B48" s="592"/>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0"/>
      <c r="B49" s="595"/>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0"/>
      <c r="B50" s="595"/>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0"/>
      <c r="B51" s="595"/>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0"/>
      <c r="B52" s="595"/>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0"/>
      <c r="B53" s="595"/>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3"/>
      <c r="B54" s="651"/>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37" t="s">
        <v>77</v>
      </c>
      <c r="B56" s="638"/>
      <c r="C56" s="639"/>
      <c r="D56" s="123" t="s">
        <v>78</v>
      </c>
      <c r="E56" s="124" t="s">
        <v>79</v>
      </c>
      <c r="BA56" s="9"/>
      <c r="BB56" s="9"/>
      <c r="BC56" s="9"/>
      <c r="BD56" s="9"/>
      <c r="BE56" s="9"/>
      <c r="BF56" s="15"/>
      <c r="BG56" s="15"/>
      <c r="BH56" s="2"/>
      <c r="BJ56" s="4"/>
    </row>
    <row r="57" spans="1:65" ht="15.75" customHeight="1" x14ac:dyDescent="0.15">
      <c r="A57" s="542" t="s">
        <v>80</v>
      </c>
      <c r="B57" s="543"/>
      <c r="C57" s="544"/>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2" t="s">
        <v>81</v>
      </c>
      <c r="B58" s="535" t="s">
        <v>82</v>
      </c>
      <c r="C58" s="536"/>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3"/>
      <c r="B59" s="535" t="s">
        <v>83</v>
      </c>
      <c r="C59" s="536"/>
      <c r="D59" s="127"/>
      <c r="E59" s="127"/>
      <c r="F59" s="126" t="str">
        <f t="shared" si="29"/>
        <v/>
      </c>
      <c r="BA59" s="30" t="str">
        <f t="shared" si="27"/>
        <v/>
      </c>
      <c r="BB59" s="9"/>
      <c r="BC59" s="9"/>
      <c r="BD59" s="9"/>
      <c r="BE59" s="9"/>
      <c r="BF59" s="31">
        <f t="shared" si="28"/>
        <v>0</v>
      </c>
      <c r="BG59" s="15"/>
      <c r="BH59" s="2"/>
      <c r="BJ59" s="4"/>
    </row>
    <row r="60" spans="1:65" ht="15.75" customHeight="1" x14ac:dyDescent="0.15">
      <c r="A60" s="534" t="s">
        <v>84</v>
      </c>
      <c r="B60" s="535"/>
      <c r="C60" s="536"/>
      <c r="D60" s="128"/>
      <c r="E60" s="128"/>
      <c r="F60" s="126" t="str">
        <f t="shared" si="29"/>
        <v/>
      </c>
      <c r="BA60" s="30" t="str">
        <f t="shared" si="27"/>
        <v/>
      </c>
      <c r="BB60" s="9"/>
      <c r="BC60" s="9"/>
      <c r="BD60" s="9"/>
      <c r="BE60" s="9"/>
      <c r="BF60" s="31">
        <f t="shared" si="28"/>
        <v>0</v>
      </c>
      <c r="BG60" s="9"/>
      <c r="BH60" s="2"/>
      <c r="BJ60" s="4"/>
    </row>
    <row r="61" spans="1:65" ht="15.75" customHeight="1" x14ac:dyDescent="0.15">
      <c r="A61" s="534" t="s">
        <v>85</v>
      </c>
      <c r="B61" s="535"/>
      <c r="C61" s="536"/>
      <c r="D61" s="128"/>
      <c r="E61" s="128"/>
      <c r="F61" s="126" t="str">
        <f t="shared" si="29"/>
        <v/>
      </c>
      <c r="BA61" s="30" t="str">
        <f t="shared" si="27"/>
        <v/>
      </c>
      <c r="BB61" s="9"/>
      <c r="BC61" s="9"/>
      <c r="BD61" s="9"/>
      <c r="BE61" s="9"/>
      <c r="BF61" s="31">
        <f t="shared" si="28"/>
        <v>0</v>
      </c>
      <c r="BG61" s="15"/>
      <c r="BH61" s="2"/>
      <c r="BJ61" s="4"/>
    </row>
    <row r="62" spans="1:65" ht="15.75" customHeight="1" x14ac:dyDescent="0.15">
      <c r="A62" s="534" t="s">
        <v>86</v>
      </c>
      <c r="B62" s="535"/>
      <c r="C62" s="536"/>
      <c r="D62" s="128"/>
      <c r="E62" s="128"/>
      <c r="F62" s="126" t="str">
        <f t="shared" si="29"/>
        <v/>
      </c>
      <c r="BA62" s="30" t="str">
        <f t="shared" si="27"/>
        <v/>
      </c>
      <c r="BB62" s="9"/>
      <c r="BC62" s="9"/>
      <c r="BD62" s="9"/>
      <c r="BE62" s="9"/>
      <c r="BF62" s="31">
        <f t="shared" si="28"/>
        <v>0</v>
      </c>
      <c r="BG62" s="15"/>
      <c r="BH62" s="2"/>
      <c r="BJ62" s="4"/>
    </row>
    <row r="63" spans="1:65" ht="17.25" customHeight="1" x14ac:dyDescent="0.15">
      <c r="A63" s="646" t="s">
        <v>87</v>
      </c>
      <c r="B63" s="647"/>
      <c r="C63" s="648"/>
      <c r="D63" s="129"/>
      <c r="E63" s="129"/>
      <c r="F63" s="126" t="str">
        <f t="shared" si="29"/>
        <v/>
      </c>
      <c r="BA63" s="30" t="str">
        <f t="shared" si="27"/>
        <v/>
      </c>
      <c r="BF63" s="31">
        <f t="shared" si="28"/>
        <v>0</v>
      </c>
      <c r="BH63" s="2"/>
      <c r="BJ63" s="4"/>
    </row>
    <row r="64" spans="1:65" ht="15.75" customHeight="1" x14ac:dyDescent="0.15">
      <c r="A64" s="534" t="s">
        <v>88</v>
      </c>
      <c r="B64" s="535"/>
      <c r="C64" s="536"/>
      <c r="D64" s="128"/>
      <c r="E64" s="128"/>
      <c r="F64" s="126" t="str">
        <f t="shared" si="29"/>
        <v/>
      </c>
      <c r="BA64" s="30" t="str">
        <f t="shared" si="27"/>
        <v/>
      </c>
      <c r="BF64" s="31">
        <f t="shared" si="28"/>
        <v>0</v>
      </c>
      <c r="BH64" s="2"/>
      <c r="BJ64" s="4"/>
    </row>
    <row r="65" spans="1:62" ht="15.75" customHeight="1" x14ac:dyDescent="0.15">
      <c r="A65" s="531" t="s">
        <v>89</v>
      </c>
      <c r="B65" s="532"/>
      <c r="C65" s="533"/>
      <c r="D65" s="129"/>
      <c r="E65" s="129"/>
      <c r="F65" s="126" t="str">
        <f t="shared" si="29"/>
        <v/>
      </c>
      <c r="BA65" s="30" t="str">
        <f t="shared" si="27"/>
        <v/>
      </c>
      <c r="BF65" s="31">
        <f t="shared" si="28"/>
        <v>0</v>
      </c>
      <c r="BH65" s="2"/>
      <c r="BJ65" s="4"/>
    </row>
    <row r="66" spans="1:62" ht="15.75" customHeight="1" x14ac:dyDescent="0.15">
      <c r="A66" s="531" t="s">
        <v>90</v>
      </c>
      <c r="B66" s="532"/>
      <c r="C66" s="533"/>
      <c r="D66" s="129"/>
      <c r="E66" s="129"/>
      <c r="F66" s="126" t="str">
        <f t="shared" si="29"/>
        <v/>
      </c>
      <c r="BA66" s="30" t="str">
        <f t="shared" si="27"/>
        <v/>
      </c>
      <c r="BF66" s="31">
        <f t="shared" si="28"/>
        <v>0</v>
      </c>
      <c r="BH66" s="2"/>
      <c r="BJ66" s="4"/>
    </row>
    <row r="67" spans="1:62" ht="15.75" customHeight="1" x14ac:dyDescent="0.15">
      <c r="A67" s="628" t="s">
        <v>91</v>
      </c>
      <c r="B67" s="629"/>
      <c r="C67" s="630"/>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1" t="s">
        <v>93</v>
      </c>
      <c r="B69" s="632"/>
      <c r="C69" s="633"/>
      <c r="D69" s="637" t="s">
        <v>94</v>
      </c>
      <c r="E69" s="638"/>
      <c r="F69" s="639"/>
      <c r="BA69" s="51"/>
      <c r="BH69" s="2"/>
      <c r="BJ69" s="4"/>
    </row>
    <row r="70" spans="1:62" ht="15.75" customHeight="1" x14ac:dyDescent="0.15">
      <c r="A70" s="634"/>
      <c r="B70" s="635"/>
      <c r="C70" s="636"/>
      <c r="D70" s="136" t="s">
        <v>4</v>
      </c>
      <c r="E70" s="137" t="s">
        <v>21</v>
      </c>
      <c r="F70" s="138" t="s">
        <v>22</v>
      </c>
      <c r="BA70" s="51"/>
      <c r="BH70" s="2"/>
      <c r="BJ70" s="4"/>
    </row>
    <row r="71" spans="1:62" ht="15.75" customHeight="1" x14ac:dyDescent="0.15">
      <c r="A71" s="640" t="s">
        <v>95</v>
      </c>
      <c r="B71" s="642" t="s">
        <v>96</v>
      </c>
      <c r="C71" s="643"/>
      <c r="D71" s="139">
        <f>+SUM(E71:F71)</f>
        <v>0</v>
      </c>
      <c r="E71" s="71"/>
      <c r="F71" s="140"/>
      <c r="G71" s="126"/>
      <c r="BA71" s="141"/>
      <c r="BB71" s="141"/>
      <c r="BC71" s="15"/>
      <c r="BD71" s="64"/>
      <c r="BE71" s="64"/>
      <c r="BF71" s="64"/>
      <c r="BG71" s="15"/>
      <c r="BH71" s="2"/>
      <c r="BJ71" s="4"/>
    </row>
    <row r="72" spans="1:62" ht="15.75" customHeight="1" x14ac:dyDescent="0.15">
      <c r="A72" s="641"/>
      <c r="B72" s="644" t="s">
        <v>97</v>
      </c>
      <c r="C72" s="645"/>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BA74" s="9"/>
      <c r="BB74" s="9"/>
      <c r="BC74" s="9"/>
      <c r="BD74" s="9"/>
      <c r="BE74" s="9"/>
      <c r="BF74" s="15"/>
      <c r="BG74" s="15"/>
      <c r="BH74" s="2"/>
    </row>
    <row r="75" spans="1:62"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270" t="s">
        <v>62</v>
      </c>
      <c r="S75" s="611"/>
      <c r="BA75" s="9"/>
      <c r="BB75" s="9"/>
      <c r="BC75" s="9"/>
      <c r="BD75" s="9"/>
      <c r="BE75" s="9"/>
      <c r="BF75" s="15"/>
      <c r="BG75" s="15"/>
      <c r="BH75" s="2"/>
    </row>
    <row r="76" spans="1:62" ht="15.75" customHeight="1" x14ac:dyDescent="0.15">
      <c r="A76" s="626" t="s">
        <v>104</v>
      </c>
      <c r="B76" s="627"/>
      <c r="C76" s="627"/>
      <c r="D76" s="21">
        <f>+SUM(E76:M76)</f>
        <v>159</v>
      </c>
      <c r="E76" s="25">
        <v>7</v>
      </c>
      <c r="F76" s="23">
        <v>4</v>
      </c>
      <c r="G76" s="23">
        <v>8</v>
      </c>
      <c r="H76" s="23">
        <v>15</v>
      </c>
      <c r="I76" s="23">
        <v>38</v>
      </c>
      <c r="J76" s="23">
        <v>26</v>
      </c>
      <c r="K76" s="23">
        <v>27</v>
      </c>
      <c r="L76" s="23">
        <v>17</v>
      </c>
      <c r="M76" s="26">
        <v>17</v>
      </c>
      <c r="N76" s="28">
        <v>159</v>
      </c>
      <c r="O76" s="28">
        <v>2</v>
      </c>
      <c r="P76" s="144"/>
      <c r="Q76" s="25">
        <v>40</v>
      </c>
      <c r="R76" s="26">
        <v>58</v>
      </c>
      <c r="S76" s="69">
        <v>1</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2" t="s">
        <v>105</v>
      </c>
      <c r="B77" s="622"/>
      <c r="C77" s="622"/>
      <c r="D77" s="32">
        <f>+SUM(E77:M77)</f>
        <v>0</v>
      </c>
      <c r="E77" s="36"/>
      <c r="F77" s="34"/>
      <c r="G77" s="34"/>
      <c r="H77" s="34"/>
      <c r="I77" s="34"/>
      <c r="J77" s="34"/>
      <c r="K77" s="34"/>
      <c r="L77" s="34"/>
      <c r="M77" s="37"/>
      <c r="N77" s="39"/>
      <c r="O77" s="39"/>
      <c r="P77" s="145"/>
      <c r="Q77" s="36"/>
      <c r="R77" s="37"/>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t="str">
        <f t="shared" si="35"/>
        <v/>
      </c>
      <c r="BH77" s="53">
        <f t="shared" ref="BH77:BH105" si="38">IF($D77&lt;$S77,1,0)</f>
        <v>0</v>
      </c>
    </row>
    <row r="78" spans="1:62" ht="20.25" customHeight="1" x14ac:dyDescent="0.15">
      <c r="A78" s="534" t="s">
        <v>106</v>
      </c>
      <c r="B78" s="535"/>
      <c r="C78" s="536"/>
      <c r="D78" s="32">
        <f>+SUM(E78:M78)</f>
        <v>335</v>
      </c>
      <c r="E78" s="36">
        <v>51</v>
      </c>
      <c r="F78" s="72">
        <v>14</v>
      </c>
      <c r="G78" s="72">
        <v>17</v>
      </c>
      <c r="H78" s="72">
        <v>20</v>
      </c>
      <c r="I78" s="72">
        <v>76</v>
      </c>
      <c r="J78" s="72">
        <v>38</v>
      </c>
      <c r="K78" s="72">
        <v>97</v>
      </c>
      <c r="L78" s="72">
        <v>22</v>
      </c>
      <c r="M78" s="140"/>
      <c r="N78" s="74">
        <v>335</v>
      </c>
      <c r="O78" s="74"/>
      <c r="P78" s="146"/>
      <c r="Q78" s="36">
        <v>70</v>
      </c>
      <c r="R78" s="37">
        <v>62</v>
      </c>
      <c r="S78" s="75">
        <v>2</v>
      </c>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2" t="s">
        <v>107</v>
      </c>
      <c r="B79" s="622"/>
      <c r="C79" s="622"/>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2" t="s">
        <v>108</v>
      </c>
      <c r="B80" s="622"/>
      <c r="C80" s="622"/>
      <c r="D80" s="32">
        <f t="shared" ref="D80:D85" si="39">+SUM(H80:M80)</f>
        <v>213</v>
      </c>
      <c r="E80" s="54"/>
      <c r="F80" s="56"/>
      <c r="G80" s="56"/>
      <c r="H80" s="34"/>
      <c r="I80" s="34">
        <v>2</v>
      </c>
      <c r="J80" s="34">
        <v>12</v>
      </c>
      <c r="K80" s="34">
        <v>173</v>
      </c>
      <c r="L80" s="34">
        <v>2</v>
      </c>
      <c r="M80" s="37">
        <v>24</v>
      </c>
      <c r="N80" s="39">
        <v>213</v>
      </c>
      <c r="O80" s="39">
        <v>5</v>
      </c>
      <c r="P80" s="145"/>
      <c r="Q80" s="36">
        <v>1</v>
      </c>
      <c r="R80" s="37">
        <v>7</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67" t="s">
        <v>109</v>
      </c>
      <c r="B81" s="567"/>
      <c r="C81" s="567"/>
      <c r="D81" s="32">
        <f t="shared" si="39"/>
        <v>14</v>
      </c>
      <c r="E81" s="54"/>
      <c r="F81" s="56"/>
      <c r="G81" s="56"/>
      <c r="H81" s="34"/>
      <c r="I81" s="34">
        <v>4</v>
      </c>
      <c r="J81" s="34"/>
      <c r="K81" s="34">
        <v>1</v>
      </c>
      <c r="L81" s="34">
        <v>1</v>
      </c>
      <c r="M81" s="37">
        <v>8</v>
      </c>
      <c r="N81" s="39">
        <v>14</v>
      </c>
      <c r="O81" s="39"/>
      <c r="P81" s="145"/>
      <c r="Q81" s="36">
        <v>2</v>
      </c>
      <c r="R81" s="37">
        <v>2</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67" t="s">
        <v>110</v>
      </c>
      <c r="B82" s="567"/>
      <c r="C82" s="567"/>
      <c r="D82" s="32">
        <f t="shared" si="39"/>
        <v>14</v>
      </c>
      <c r="E82" s="54"/>
      <c r="F82" s="56"/>
      <c r="G82" s="56"/>
      <c r="H82" s="34"/>
      <c r="I82" s="34"/>
      <c r="J82" s="34"/>
      <c r="K82" s="34"/>
      <c r="L82" s="34"/>
      <c r="M82" s="37">
        <v>14</v>
      </c>
      <c r="N82" s="39">
        <v>14</v>
      </c>
      <c r="O82" s="39"/>
      <c r="P82" s="145"/>
      <c r="Q82" s="36"/>
      <c r="R82" s="37"/>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67" t="s">
        <v>111</v>
      </c>
      <c r="B83" s="567"/>
      <c r="C83" s="567"/>
      <c r="D83" s="32">
        <f t="shared" si="39"/>
        <v>12</v>
      </c>
      <c r="E83" s="54"/>
      <c r="F83" s="56"/>
      <c r="G83" s="56"/>
      <c r="H83" s="34"/>
      <c r="I83" s="34">
        <v>3</v>
      </c>
      <c r="J83" s="34">
        <v>2</v>
      </c>
      <c r="K83" s="34">
        <v>2</v>
      </c>
      <c r="L83" s="34"/>
      <c r="M83" s="37">
        <v>5</v>
      </c>
      <c r="N83" s="39">
        <v>12</v>
      </c>
      <c r="O83" s="39">
        <v>1</v>
      </c>
      <c r="P83" s="145"/>
      <c r="Q83" s="36"/>
      <c r="R83" s="37">
        <v>5</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67" t="s">
        <v>48</v>
      </c>
      <c r="B84" s="567"/>
      <c r="C84" s="567"/>
      <c r="D84" s="32">
        <f t="shared" si="39"/>
        <v>5</v>
      </c>
      <c r="E84" s="54"/>
      <c r="F84" s="56"/>
      <c r="G84" s="56"/>
      <c r="H84" s="34"/>
      <c r="I84" s="34"/>
      <c r="J84" s="34"/>
      <c r="K84" s="34">
        <v>5</v>
      </c>
      <c r="L84" s="34"/>
      <c r="M84" s="37"/>
      <c r="N84" s="39">
        <v>5</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2" t="s">
        <v>112</v>
      </c>
      <c r="B85" s="622"/>
      <c r="C85" s="622"/>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2" t="s">
        <v>113</v>
      </c>
      <c r="B86" s="622"/>
      <c r="C86" s="622"/>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2" t="s">
        <v>114</v>
      </c>
      <c r="B87" s="622"/>
      <c r="C87" s="622"/>
      <c r="D87" s="32">
        <f>+SUM(G87:M87)</f>
        <v>15</v>
      </c>
      <c r="E87" s="54"/>
      <c r="F87" s="56"/>
      <c r="G87" s="34"/>
      <c r="H87" s="34"/>
      <c r="I87" s="34"/>
      <c r="J87" s="34">
        <v>3</v>
      </c>
      <c r="K87" s="34">
        <v>12</v>
      </c>
      <c r="L87" s="34"/>
      <c r="M87" s="37"/>
      <c r="N87" s="39">
        <v>15</v>
      </c>
      <c r="O87" s="39"/>
      <c r="P87" s="145"/>
      <c r="Q87" s="36">
        <v>1</v>
      </c>
      <c r="R87" s="37">
        <v>2</v>
      </c>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2" t="s">
        <v>115</v>
      </c>
      <c r="B88" s="622"/>
      <c r="C88" s="622"/>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2" t="s">
        <v>116</v>
      </c>
      <c r="B89" s="622"/>
      <c r="C89" s="622"/>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2" t="s">
        <v>117</v>
      </c>
      <c r="B90" s="622"/>
      <c r="C90" s="622"/>
      <c r="D90" s="32">
        <f>+SUM(E90:K90)</f>
        <v>159</v>
      </c>
      <c r="E90" s="36">
        <v>1</v>
      </c>
      <c r="F90" s="34"/>
      <c r="G90" s="34"/>
      <c r="H90" s="34">
        <v>9</v>
      </c>
      <c r="I90" s="34">
        <v>45</v>
      </c>
      <c r="J90" s="34">
        <v>100</v>
      </c>
      <c r="K90" s="34">
        <v>4</v>
      </c>
      <c r="L90" s="56"/>
      <c r="M90" s="147"/>
      <c r="N90" s="39">
        <v>159</v>
      </c>
      <c r="O90" s="39"/>
      <c r="P90" s="145"/>
      <c r="Q90" s="36">
        <v>43</v>
      </c>
      <c r="R90" s="37">
        <v>57</v>
      </c>
      <c r="S90" s="76"/>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2" t="s">
        <v>118</v>
      </c>
      <c r="B91" s="622"/>
      <c r="C91" s="622"/>
      <c r="D91" s="32">
        <f>+SUM(E91:K91)</f>
        <v>6</v>
      </c>
      <c r="E91" s="36"/>
      <c r="F91" s="34"/>
      <c r="G91" s="34"/>
      <c r="H91" s="34">
        <v>1</v>
      </c>
      <c r="I91" s="34">
        <v>1</v>
      </c>
      <c r="J91" s="34">
        <v>4</v>
      </c>
      <c r="K91" s="34"/>
      <c r="L91" s="56"/>
      <c r="M91" s="147"/>
      <c r="N91" s="39">
        <v>6</v>
      </c>
      <c r="O91" s="39"/>
      <c r="P91" s="145"/>
      <c r="Q91" s="36">
        <v>3</v>
      </c>
      <c r="R91" s="37">
        <v>3</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3" t="s">
        <v>119</v>
      </c>
      <c r="B92" s="624"/>
      <c r="C92" s="625"/>
      <c r="D92" s="32">
        <f>+SUM(E92:K92)</f>
        <v>8</v>
      </c>
      <c r="E92" s="36"/>
      <c r="F92" s="34"/>
      <c r="G92" s="34"/>
      <c r="H92" s="34">
        <v>1</v>
      </c>
      <c r="I92" s="34">
        <v>6</v>
      </c>
      <c r="J92" s="34">
        <v>1</v>
      </c>
      <c r="K92" s="34"/>
      <c r="L92" s="56"/>
      <c r="M92" s="147"/>
      <c r="N92" s="39">
        <v>8</v>
      </c>
      <c r="O92" s="39"/>
      <c r="P92" s="145"/>
      <c r="Q92" s="36">
        <v>2</v>
      </c>
      <c r="R92" s="37">
        <v>6</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19" t="s">
        <v>120</v>
      </c>
      <c r="B93" s="620"/>
      <c r="C93" s="621"/>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2" t="s">
        <v>121</v>
      </c>
      <c r="B94" s="622"/>
      <c r="C94" s="622"/>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19" t="s">
        <v>122</v>
      </c>
      <c r="B95" s="620"/>
      <c r="C95" s="621"/>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19" t="s">
        <v>123</v>
      </c>
      <c r="B96" s="620"/>
      <c r="C96" s="621"/>
      <c r="D96" s="32">
        <f>+SUM(J96:M96)</f>
        <v>31</v>
      </c>
      <c r="E96" s="54"/>
      <c r="F96" s="56"/>
      <c r="G96" s="56"/>
      <c r="H96" s="56"/>
      <c r="I96" s="56"/>
      <c r="J96" s="34"/>
      <c r="K96" s="34">
        <v>10</v>
      </c>
      <c r="L96" s="34">
        <v>16</v>
      </c>
      <c r="M96" s="37">
        <v>5</v>
      </c>
      <c r="N96" s="39">
        <v>31</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19" t="s">
        <v>124</v>
      </c>
      <c r="B97" s="620"/>
      <c r="C97" s="621"/>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19" t="s">
        <v>125</v>
      </c>
      <c r="B98" s="620"/>
      <c r="C98" s="621"/>
      <c r="D98" s="32">
        <f>+SUM(J98:M98)</f>
        <v>2</v>
      </c>
      <c r="E98" s="54"/>
      <c r="F98" s="56"/>
      <c r="G98" s="56"/>
      <c r="H98" s="56"/>
      <c r="I98" s="56"/>
      <c r="J98" s="34"/>
      <c r="K98" s="34">
        <v>2</v>
      </c>
      <c r="L98" s="34"/>
      <c r="M98" s="37"/>
      <c r="N98" s="39">
        <v>2</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2" t="s">
        <v>126</v>
      </c>
      <c r="B99" s="622"/>
      <c r="C99" s="622"/>
      <c r="D99" s="32">
        <f t="shared" ref="D99:D105" si="40">+SUM(E99:M99)</f>
        <v>12</v>
      </c>
      <c r="E99" s="36"/>
      <c r="F99" s="34"/>
      <c r="G99" s="34"/>
      <c r="H99" s="34"/>
      <c r="I99" s="34"/>
      <c r="J99" s="34">
        <v>1</v>
      </c>
      <c r="K99" s="34">
        <v>11</v>
      </c>
      <c r="L99" s="34"/>
      <c r="M99" s="37"/>
      <c r="N99" s="39">
        <v>12</v>
      </c>
      <c r="O99" s="39"/>
      <c r="P99" s="145"/>
      <c r="Q99" s="36">
        <v>1</v>
      </c>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2" t="s">
        <v>127</v>
      </c>
      <c r="B100" s="622"/>
      <c r="C100" s="622"/>
      <c r="D100" s="32">
        <f t="shared" si="40"/>
        <v>19</v>
      </c>
      <c r="E100" s="36">
        <v>1</v>
      </c>
      <c r="F100" s="34"/>
      <c r="G100" s="34">
        <v>2</v>
      </c>
      <c r="H100" s="34"/>
      <c r="I100" s="34">
        <v>2</v>
      </c>
      <c r="J100" s="34">
        <v>14</v>
      </c>
      <c r="K100" s="34"/>
      <c r="L100" s="34"/>
      <c r="M100" s="37"/>
      <c r="N100" s="39">
        <v>19</v>
      </c>
      <c r="O100" s="39"/>
      <c r="P100" s="145"/>
      <c r="Q100" s="36">
        <v>6</v>
      </c>
      <c r="R100" s="37">
        <v>13</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67" t="s">
        <v>128</v>
      </c>
      <c r="B101" s="567"/>
      <c r="C101" s="567"/>
      <c r="D101" s="32">
        <f t="shared" si="40"/>
        <v>51</v>
      </c>
      <c r="E101" s="36">
        <v>2</v>
      </c>
      <c r="F101" s="34"/>
      <c r="G101" s="34">
        <v>3</v>
      </c>
      <c r="H101" s="34"/>
      <c r="I101" s="34">
        <v>7</v>
      </c>
      <c r="J101" s="34">
        <v>19</v>
      </c>
      <c r="K101" s="34">
        <v>16</v>
      </c>
      <c r="L101" s="34">
        <v>4</v>
      </c>
      <c r="M101" s="37"/>
      <c r="N101" s="39">
        <v>51</v>
      </c>
      <c r="O101" s="39"/>
      <c r="P101" s="145"/>
      <c r="Q101" s="36">
        <v>15</v>
      </c>
      <c r="R101" s="37">
        <v>16</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67" t="s">
        <v>129</v>
      </c>
      <c r="B102" s="567"/>
      <c r="C102" s="567"/>
      <c r="D102" s="32">
        <f t="shared" si="40"/>
        <v>27</v>
      </c>
      <c r="E102" s="36">
        <v>5</v>
      </c>
      <c r="F102" s="34">
        <v>1</v>
      </c>
      <c r="G102" s="34">
        <v>3</v>
      </c>
      <c r="H102" s="34">
        <v>4</v>
      </c>
      <c r="I102" s="34">
        <v>7</v>
      </c>
      <c r="J102" s="34">
        <v>2</v>
      </c>
      <c r="K102" s="34">
        <v>5</v>
      </c>
      <c r="L102" s="34"/>
      <c r="M102" s="37"/>
      <c r="N102" s="39">
        <v>27</v>
      </c>
      <c r="O102" s="39"/>
      <c r="P102" s="145"/>
      <c r="Q102" s="36">
        <v>10</v>
      </c>
      <c r="R102" s="37">
        <v>17</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1" t="s">
        <v>130</v>
      </c>
      <c r="B103" s="532"/>
      <c r="C103" s="533"/>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18" t="s">
        <v>131</v>
      </c>
      <c r="B104" s="618"/>
      <c r="C104" s="618"/>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37" t="s">
        <v>132</v>
      </c>
      <c r="B105" s="538"/>
      <c r="C105" s="539"/>
      <c r="D105" s="84">
        <f t="shared" si="40"/>
        <v>1082</v>
      </c>
      <c r="E105" s="100">
        <f>+SUM(E76:E79,E88:E93,E99:E104)</f>
        <v>67</v>
      </c>
      <c r="F105" s="101">
        <f>+SUM(F76:F79,F90:F93,F99:F104)</f>
        <v>19</v>
      </c>
      <c r="G105" s="101">
        <f>+SUM(G76:G79,G87,G90:G93,G99:G104)</f>
        <v>33</v>
      </c>
      <c r="H105" s="101">
        <f>+SUM(H76:H85,H87,H90:H95,H99:H104)</f>
        <v>50</v>
      </c>
      <c r="I105" s="101">
        <f>+SUM(I76:I85,I87:I95,I99:I104)</f>
        <v>191</v>
      </c>
      <c r="J105" s="101">
        <f>+SUM(J76:J87,J90:J104)</f>
        <v>222</v>
      </c>
      <c r="K105" s="101">
        <f>+SUM(K76:K87,K90:K104)</f>
        <v>365</v>
      </c>
      <c r="L105" s="101">
        <f>+SUM(L76:L87,L94:L104)</f>
        <v>62</v>
      </c>
      <c r="M105" s="119">
        <f>+SUM(M76:M87,M94:M104)</f>
        <v>73</v>
      </c>
      <c r="N105" s="101">
        <f t="shared" ref="N105:S105" si="41">+SUM(N76:N104)</f>
        <v>1082</v>
      </c>
      <c r="O105" s="98">
        <f t="shared" si="41"/>
        <v>8</v>
      </c>
      <c r="P105" s="119">
        <f t="shared" si="41"/>
        <v>0</v>
      </c>
      <c r="Q105" s="99">
        <f t="shared" si="41"/>
        <v>194</v>
      </c>
      <c r="R105" s="102">
        <f t="shared" si="41"/>
        <v>248</v>
      </c>
      <c r="S105" s="84">
        <f t="shared" si="41"/>
        <v>3</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row>
    <row r="108" spans="1:76" ht="33.75" customHeight="1" x14ac:dyDescent="0.15">
      <c r="A108" s="572"/>
      <c r="B108" s="573"/>
      <c r="C108" s="574"/>
      <c r="D108" s="555"/>
      <c r="E108" s="272" t="s">
        <v>10</v>
      </c>
      <c r="F108" s="272" t="s">
        <v>11</v>
      </c>
      <c r="G108" s="272" t="s">
        <v>12</v>
      </c>
      <c r="H108" s="272" t="s">
        <v>13</v>
      </c>
      <c r="I108" s="150" t="s">
        <v>135</v>
      </c>
      <c r="J108" s="150" t="s">
        <v>17</v>
      </c>
      <c r="K108" s="150" t="s">
        <v>18</v>
      </c>
      <c r="L108" s="150" t="s">
        <v>19</v>
      </c>
      <c r="M108" s="19" t="s">
        <v>21</v>
      </c>
      <c r="N108" s="18" t="s">
        <v>22</v>
      </c>
      <c r="O108" s="541"/>
      <c r="P108" s="19" t="s">
        <v>61</v>
      </c>
      <c r="Q108" s="270" t="s">
        <v>62</v>
      </c>
      <c r="R108" s="611"/>
      <c r="AY108" s="51"/>
      <c r="AZ108" s="51"/>
      <c r="BA108" s="51"/>
      <c r="BE108" s="15"/>
      <c r="BF108" s="2"/>
      <c r="BG108" s="2"/>
      <c r="BH108" s="4"/>
      <c r="BI108" s="4"/>
      <c r="BJ108" s="4"/>
    </row>
    <row r="109" spans="1:76" ht="15.75" customHeight="1" x14ac:dyDescent="0.15">
      <c r="A109" s="612" t="s">
        <v>136</v>
      </c>
      <c r="B109" s="616" t="s">
        <v>137</v>
      </c>
      <c r="C109" s="616"/>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3"/>
      <c r="B110" s="531" t="s">
        <v>138</v>
      </c>
      <c r="C110" s="533"/>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4"/>
      <c r="B111" s="532" t="s">
        <v>139</v>
      </c>
      <c r="C111" s="532"/>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5"/>
      <c r="B112" s="607" t="s">
        <v>140</v>
      </c>
      <c r="C112" s="617"/>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0" t="s">
        <v>141</v>
      </c>
      <c r="B113" s="605" t="s">
        <v>142</v>
      </c>
      <c r="C113" s="606"/>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5"/>
      <c r="B114" s="531" t="s">
        <v>143</v>
      </c>
      <c r="C114" s="533"/>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5"/>
      <c r="B115" s="607" t="s">
        <v>144</v>
      </c>
      <c r="C115" s="608"/>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5"/>
      <c r="B116" s="609"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5"/>
      <c r="B117" s="610"/>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5"/>
      <c r="B118" s="610"/>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5"/>
      <c r="B119" s="610"/>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5"/>
      <c r="B120" s="610"/>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1"/>
      <c r="B121" s="555"/>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0" t="s">
        <v>151</v>
      </c>
      <c r="B122" s="540"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5"/>
      <c r="B123" s="541"/>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5"/>
      <c r="B124" s="540"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1"/>
      <c r="B125" s="541"/>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4" t="s">
        <v>157</v>
      </c>
      <c r="B126" s="597" t="s">
        <v>145</v>
      </c>
      <c r="C126" s="598"/>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596"/>
      <c r="B127" s="540"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596"/>
      <c r="B128" s="541"/>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596"/>
      <c r="B129" s="540"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2"/>
      <c r="B130" s="541"/>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599" t="s">
        <v>158</v>
      </c>
      <c r="B131" s="602"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0"/>
      <c r="B132" s="603"/>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0"/>
      <c r="B133" s="604"/>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0"/>
      <c r="B134" s="599"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1"/>
      <c r="B135" s="601"/>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69" t="s">
        <v>167</v>
      </c>
      <c r="B137" s="570"/>
      <c r="C137" s="571"/>
      <c r="D137" s="554" t="s">
        <v>4</v>
      </c>
      <c r="E137" s="537" t="s">
        <v>5</v>
      </c>
      <c r="F137" s="538"/>
      <c r="G137" s="538"/>
      <c r="H137" s="539"/>
      <c r="BA137" s="51"/>
      <c r="BF137" s="15"/>
      <c r="BG137" s="15"/>
      <c r="BH137" s="2"/>
    </row>
    <row r="138" spans="1:62" ht="27.75" customHeight="1" x14ac:dyDescent="0.15">
      <c r="A138" s="572"/>
      <c r="B138" s="573"/>
      <c r="C138" s="574"/>
      <c r="D138" s="555"/>
      <c r="E138" s="269" t="s">
        <v>168</v>
      </c>
      <c r="F138" s="17" t="s">
        <v>169</v>
      </c>
      <c r="G138" s="17" t="s">
        <v>60</v>
      </c>
      <c r="H138" s="18" t="s">
        <v>170</v>
      </c>
      <c r="BA138" s="51"/>
      <c r="BF138" s="9"/>
      <c r="BG138" s="15"/>
      <c r="BH138" s="2"/>
    </row>
    <row r="139" spans="1:62" ht="13.5" customHeight="1" x14ac:dyDescent="0.15">
      <c r="A139" s="584" t="s">
        <v>171</v>
      </c>
      <c r="B139" s="585"/>
      <c r="C139" s="586"/>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87" t="s">
        <v>172</v>
      </c>
      <c r="B140" s="588"/>
      <c r="C140" s="589"/>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BA142" s="51"/>
      <c r="BG142" s="15"/>
      <c r="BH142" s="2"/>
    </row>
    <row r="143" spans="1:62"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271" t="s">
        <v>21</v>
      </c>
      <c r="O143" s="212" t="s">
        <v>22</v>
      </c>
      <c r="P143" s="581"/>
      <c r="BA143" s="51"/>
      <c r="BG143" s="15"/>
      <c r="BH143" s="2"/>
    </row>
    <row r="144" spans="1:62" ht="15" customHeight="1" x14ac:dyDescent="0.15">
      <c r="A144" s="582" t="s">
        <v>177</v>
      </c>
      <c r="B144" s="580" t="s">
        <v>178</v>
      </c>
      <c r="C144" s="580"/>
      <c r="D144" s="68">
        <f>+SUM(E144:M144)</f>
        <v>61</v>
      </c>
      <c r="E144" s="25">
        <v>8</v>
      </c>
      <c r="F144" s="23">
        <v>3</v>
      </c>
      <c r="G144" s="23">
        <v>4</v>
      </c>
      <c r="H144" s="23">
        <v>4</v>
      </c>
      <c r="I144" s="23">
        <v>12</v>
      </c>
      <c r="J144" s="23">
        <v>6</v>
      </c>
      <c r="K144" s="23">
        <v>21</v>
      </c>
      <c r="L144" s="23">
        <v>3</v>
      </c>
      <c r="M144" s="26"/>
      <c r="N144" s="28">
        <v>27</v>
      </c>
      <c r="O144" s="28">
        <v>34</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3"/>
      <c r="B145" s="567" t="s">
        <v>179</v>
      </c>
      <c r="C145" s="567"/>
      <c r="D145" s="70">
        <f>+SUM(E145:M145)</f>
        <v>195</v>
      </c>
      <c r="E145" s="36">
        <v>5</v>
      </c>
      <c r="F145" s="34">
        <v>3</v>
      </c>
      <c r="G145" s="34">
        <v>7</v>
      </c>
      <c r="H145" s="34">
        <v>14</v>
      </c>
      <c r="I145" s="34">
        <v>33</v>
      </c>
      <c r="J145" s="34">
        <v>33</v>
      </c>
      <c r="K145" s="34">
        <v>69</v>
      </c>
      <c r="L145" s="34">
        <v>18</v>
      </c>
      <c r="M145" s="37">
        <v>13</v>
      </c>
      <c r="N145" s="39">
        <v>76</v>
      </c>
      <c r="O145" s="39">
        <v>119</v>
      </c>
      <c r="P145" s="76"/>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0" t="s">
        <v>180</v>
      </c>
      <c r="B146" s="580" t="s">
        <v>181</v>
      </c>
      <c r="C146" s="580"/>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5"/>
      <c r="B147" s="567" t="s">
        <v>182</v>
      </c>
      <c r="C147" s="567"/>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5"/>
      <c r="B148" s="567" t="s">
        <v>183</v>
      </c>
      <c r="C148" s="567"/>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1"/>
      <c r="B149" s="568" t="s">
        <v>184</v>
      </c>
      <c r="C149" s="568"/>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0" t="s">
        <v>185</v>
      </c>
      <c r="B150" s="580" t="s">
        <v>181</v>
      </c>
      <c r="C150" s="580"/>
      <c r="D150" s="68">
        <f t="shared" si="56"/>
        <v>18</v>
      </c>
      <c r="E150" s="25">
        <v>1</v>
      </c>
      <c r="F150" s="23"/>
      <c r="G150" s="23"/>
      <c r="H150" s="23">
        <v>1</v>
      </c>
      <c r="I150" s="23">
        <v>1</v>
      </c>
      <c r="J150" s="23">
        <v>6</v>
      </c>
      <c r="K150" s="23">
        <v>9</v>
      </c>
      <c r="L150" s="23"/>
      <c r="M150" s="26"/>
      <c r="N150" s="28">
        <v>13</v>
      </c>
      <c r="O150" s="28">
        <v>5</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5"/>
      <c r="B151" s="567" t="s">
        <v>182</v>
      </c>
      <c r="C151" s="567"/>
      <c r="D151" s="70">
        <f t="shared" si="56"/>
        <v>51</v>
      </c>
      <c r="E151" s="36">
        <v>2</v>
      </c>
      <c r="F151" s="34"/>
      <c r="G151" s="34">
        <v>3</v>
      </c>
      <c r="H151" s="34"/>
      <c r="I151" s="34">
        <v>7</v>
      </c>
      <c r="J151" s="34">
        <v>19</v>
      </c>
      <c r="K151" s="34">
        <v>16</v>
      </c>
      <c r="L151" s="34">
        <v>4</v>
      </c>
      <c r="M151" s="37"/>
      <c r="N151" s="39">
        <v>23</v>
      </c>
      <c r="O151" s="39">
        <v>28</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5"/>
      <c r="B152" s="567" t="s">
        <v>183</v>
      </c>
      <c r="C152" s="567"/>
      <c r="D152" s="70">
        <f t="shared" si="56"/>
        <v>19</v>
      </c>
      <c r="E152" s="36">
        <v>1</v>
      </c>
      <c r="F152" s="34"/>
      <c r="G152" s="34"/>
      <c r="H152" s="34">
        <v>1</v>
      </c>
      <c r="I152" s="34">
        <v>1</v>
      </c>
      <c r="J152" s="34">
        <v>6</v>
      </c>
      <c r="K152" s="34">
        <v>9</v>
      </c>
      <c r="L152" s="34">
        <v>1</v>
      </c>
      <c r="M152" s="37"/>
      <c r="N152" s="39">
        <v>13</v>
      </c>
      <c r="O152" s="39">
        <v>6</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1"/>
      <c r="B153" s="568" t="s">
        <v>184</v>
      </c>
      <c r="C153" s="568"/>
      <c r="D153" s="159">
        <f t="shared" si="56"/>
        <v>22</v>
      </c>
      <c r="E153" s="44">
        <v>1</v>
      </c>
      <c r="F153" s="42"/>
      <c r="G153" s="42">
        <v>2</v>
      </c>
      <c r="H153" s="42"/>
      <c r="I153" s="42">
        <v>1</v>
      </c>
      <c r="J153" s="42">
        <v>10</v>
      </c>
      <c r="K153" s="42">
        <v>6</v>
      </c>
      <c r="L153" s="42">
        <v>2</v>
      </c>
      <c r="M153" s="45"/>
      <c r="N153" s="47">
        <v>12</v>
      </c>
      <c r="O153" s="47">
        <v>10</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0" t="s">
        <v>80</v>
      </c>
      <c r="B154" s="580" t="s">
        <v>181</v>
      </c>
      <c r="C154" s="580"/>
      <c r="D154" s="68">
        <f t="shared" si="56"/>
        <v>46</v>
      </c>
      <c r="E154" s="25"/>
      <c r="F154" s="23"/>
      <c r="G154" s="23"/>
      <c r="H154" s="23">
        <v>1</v>
      </c>
      <c r="I154" s="23">
        <v>10</v>
      </c>
      <c r="J154" s="23">
        <v>13</v>
      </c>
      <c r="K154" s="23">
        <v>13</v>
      </c>
      <c r="L154" s="23"/>
      <c r="M154" s="26">
        <v>9</v>
      </c>
      <c r="N154" s="28">
        <v>15</v>
      </c>
      <c r="O154" s="28">
        <v>31</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5"/>
      <c r="B155" s="567" t="s">
        <v>182</v>
      </c>
      <c r="C155" s="567"/>
      <c r="D155" s="70">
        <f t="shared" si="56"/>
        <v>121</v>
      </c>
      <c r="E155" s="36"/>
      <c r="F155" s="34"/>
      <c r="G155" s="34"/>
      <c r="H155" s="34">
        <v>3</v>
      </c>
      <c r="I155" s="34">
        <v>13</v>
      </c>
      <c r="J155" s="34">
        <v>25</v>
      </c>
      <c r="K155" s="34">
        <v>17</v>
      </c>
      <c r="L155" s="34">
        <v>3</v>
      </c>
      <c r="M155" s="37">
        <v>60</v>
      </c>
      <c r="N155" s="39">
        <v>10</v>
      </c>
      <c r="O155" s="39">
        <v>111</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5"/>
      <c r="B156" s="567" t="s">
        <v>183</v>
      </c>
      <c r="C156" s="567"/>
      <c r="D156" s="70">
        <f t="shared" si="56"/>
        <v>50</v>
      </c>
      <c r="E156" s="36"/>
      <c r="F156" s="34"/>
      <c r="G156" s="34"/>
      <c r="H156" s="34">
        <v>2</v>
      </c>
      <c r="I156" s="34">
        <v>10</v>
      </c>
      <c r="J156" s="34">
        <v>14</v>
      </c>
      <c r="K156" s="34">
        <v>11</v>
      </c>
      <c r="L156" s="34"/>
      <c r="M156" s="37">
        <v>13</v>
      </c>
      <c r="N156" s="39">
        <v>15</v>
      </c>
      <c r="O156" s="39">
        <v>35</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1"/>
      <c r="B157" s="568" t="s">
        <v>184</v>
      </c>
      <c r="C157" s="568"/>
      <c r="D157" s="159">
        <f t="shared" si="56"/>
        <v>48</v>
      </c>
      <c r="E157" s="44"/>
      <c r="F157" s="42"/>
      <c r="G157" s="42"/>
      <c r="H157" s="42"/>
      <c r="I157" s="42">
        <v>12</v>
      </c>
      <c r="J157" s="42">
        <v>8</v>
      </c>
      <c r="K157" s="42">
        <v>4</v>
      </c>
      <c r="L157" s="42">
        <v>2</v>
      </c>
      <c r="M157" s="45">
        <v>22</v>
      </c>
      <c r="N157" s="47">
        <v>9</v>
      </c>
      <c r="O157" s="47">
        <v>39</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0" t="s">
        <v>85</v>
      </c>
      <c r="B158" s="580" t="s">
        <v>181</v>
      </c>
      <c r="C158" s="580"/>
      <c r="D158" s="68">
        <f>+SUM(E158:J158)</f>
        <v>21</v>
      </c>
      <c r="E158" s="25">
        <v>4</v>
      </c>
      <c r="F158" s="23">
        <v>3</v>
      </c>
      <c r="G158" s="23">
        <v>7</v>
      </c>
      <c r="H158" s="23">
        <v>1</v>
      </c>
      <c r="I158" s="23">
        <v>5</v>
      </c>
      <c r="J158" s="23">
        <v>1</v>
      </c>
      <c r="K158" s="178"/>
      <c r="L158" s="178"/>
      <c r="M158" s="179"/>
      <c r="N158" s="28">
        <v>7</v>
      </c>
      <c r="O158" s="28">
        <v>14</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5"/>
      <c r="B159" s="567" t="s">
        <v>182</v>
      </c>
      <c r="C159" s="567"/>
      <c r="D159" s="70">
        <f>+SUM(E159:J159)</f>
        <v>108</v>
      </c>
      <c r="E159" s="36">
        <v>38</v>
      </c>
      <c r="F159" s="34">
        <v>10</v>
      </c>
      <c r="G159" s="34">
        <v>7</v>
      </c>
      <c r="H159" s="34">
        <v>4</v>
      </c>
      <c r="I159" s="34">
        <v>36</v>
      </c>
      <c r="J159" s="34">
        <v>13</v>
      </c>
      <c r="K159" s="56"/>
      <c r="L159" s="56"/>
      <c r="M159" s="147"/>
      <c r="N159" s="39">
        <v>62</v>
      </c>
      <c r="O159" s="39">
        <v>46</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5"/>
      <c r="B160" s="567" t="s">
        <v>183</v>
      </c>
      <c r="C160" s="567"/>
      <c r="D160" s="70">
        <f>+SUM(E160:J160)</f>
        <v>33</v>
      </c>
      <c r="E160" s="36">
        <v>7</v>
      </c>
      <c r="F160" s="34">
        <v>4</v>
      </c>
      <c r="G160" s="34">
        <v>8</v>
      </c>
      <c r="H160" s="34">
        <v>1</v>
      </c>
      <c r="I160" s="34">
        <v>11</v>
      </c>
      <c r="J160" s="34">
        <v>2</v>
      </c>
      <c r="K160" s="56"/>
      <c r="L160" s="56"/>
      <c r="M160" s="147"/>
      <c r="N160" s="39">
        <v>11</v>
      </c>
      <c r="O160" s="39">
        <v>22</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1"/>
      <c r="B161" s="568" t="s">
        <v>184</v>
      </c>
      <c r="C161" s="568"/>
      <c r="D161" s="159">
        <f>+SUM(E161:J161)</f>
        <v>18</v>
      </c>
      <c r="E161" s="44">
        <v>5</v>
      </c>
      <c r="F161" s="42">
        <v>3</v>
      </c>
      <c r="G161" s="42">
        <v>3</v>
      </c>
      <c r="H161" s="42"/>
      <c r="I161" s="42">
        <v>6</v>
      </c>
      <c r="J161" s="42">
        <v>1</v>
      </c>
      <c r="K161" s="184"/>
      <c r="L161" s="184"/>
      <c r="M161" s="186"/>
      <c r="N161" s="47">
        <v>9</v>
      </c>
      <c r="O161" s="47">
        <v>9</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0" t="s">
        <v>186</v>
      </c>
      <c r="B162" s="576" t="s">
        <v>181</v>
      </c>
      <c r="C162" s="576"/>
      <c r="D162" s="158">
        <f t="shared" si="56"/>
        <v>28</v>
      </c>
      <c r="E162" s="71"/>
      <c r="F162" s="72"/>
      <c r="G162" s="72"/>
      <c r="H162" s="72">
        <v>2</v>
      </c>
      <c r="I162" s="72">
        <v>4</v>
      </c>
      <c r="J162" s="72">
        <v>7</v>
      </c>
      <c r="K162" s="72">
        <v>10</v>
      </c>
      <c r="L162" s="72">
        <v>5</v>
      </c>
      <c r="M162" s="140"/>
      <c r="N162" s="74">
        <v>9</v>
      </c>
      <c r="O162" s="74">
        <v>19</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5"/>
      <c r="B163" s="567" t="s">
        <v>182</v>
      </c>
      <c r="C163" s="567"/>
      <c r="D163" s="70">
        <f t="shared" si="56"/>
        <v>64</v>
      </c>
      <c r="E163" s="36"/>
      <c r="F163" s="34"/>
      <c r="G163" s="34"/>
      <c r="H163" s="34"/>
      <c r="I163" s="34">
        <v>1</v>
      </c>
      <c r="J163" s="34">
        <v>6</v>
      </c>
      <c r="K163" s="34">
        <v>46</v>
      </c>
      <c r="L163" s="34">
        <v>11</v>
      </c>
      <c r="M163" s="37"/>
      <c r="N163" s="39">
        <v>15</v>
      </c>
      <c r="O163" s="39">
        <v>49</v>
      </c>
      <c r="P163" s="76">
        <v>2</v>
      </c>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5"/>
      <c r="B164" s="567" t="s">
        <v>183</v>
      </c>
      <c r="C164" s="567"/>
      <c r="D164" s="70">
        <f t="shared" si="56"/>
        <v>15</v>
      </c>
      <c r="E164" s="36"/>
      <c r="F164" s="34"/>
      <c r="G164" s="34"/>
      <c r="H164" s="34">
        <v>1</v>
      </c>
      <c r="I164" s="34">
        <v>2</v>
      </c>
      <c r="J164" s="34">
        <v>5</v>
      </c>
      <c r="K164" s="34">
        <v>3</v>
      </c>
      <c r="L164" s="34">
        <v>4</v>
      </c>
      <c r="M164" s="37"/>
      <c r="N164" s="39">
        <v>5</v>
      </c>
      <c r="O164" s="39">
        <v>10</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1"/>
      <c r="B165" s="579" t="s">
        <v>184</v>
      </c>
      <c r="C165" s="579"/>
      <c r="D165" s="219">
        <f t="shared" si="56"/>
        <v>22</v>
      </c>
      <c r="E165" s="94"/>
      <c r="F165" s="96"/>
      <c r="G165" s="96"/>
      <c r="H165" s="96">
        <v>2</v>
      </c>
      <c r="I165" s="96">
        <v>3</v>
      </c>
      <c r="J165" s="96">
        <v>3</v>
      </c>
      <c r="K165" s="96">
        <v>11</v>
      </c>
      <c r="L165" s="96">
        <v>3</v>
      </c>
      <c r="M165" s="97"/>
      <c r="N165" s="61">
        <v>6</v>
      </c>
      <c r="O165" s="61">
        <v>16</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0" t="s">
        <v>187</v>
      </c>
      <c r="B166" s="580" t="s">
        <v>181</v>
      </c>
      <c r="C166" s="580"/>
      <c r="D166" s="68">
        <f>+SUM(E166:K166)</f>
        <v>23</v>
      </c>
      <c r="E166" s="25"/>
      <c r="F166" s="23"/>
      <c r="G166" s="23"/>
      <c r="H166" s="23">
        <v>9</v>
      </c>
      <c r="I166" s="23">
        <v>12</v>
      </c>
      <c r="J166" s="23">
        <v>2</v>
      </c>
      <c r="K166" s="23"/>
      <c r="L166" s="178"/>
      <c r="M166" s="179"/>
      <c r="N166" s="28">
        <v>11</v>
      </c>
      <c r="O166" s="28">
        <v>12</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5"/>
      <c r="B167" s="567" t="s">
        <v>182</v>
      </c>
      <c r="C167" s="567"/>
      <c r="D167" s="70">
        <f>+SUM(E167:K167)</f>
        <v>103</v>
      </c>
      <c r="E167" s="36">
        <v>1</v>
      </c>
      <c r="F167" s="34"/>
      <c r="G167" s="34"/>
      <c r="H167" s="34">
        <v>9</v>
      </c>
      <c r="I167" s="34">
        <v>36</v>
      </c>
      <c r="J167" s="34">
        <v>54</v>
      </c>
      <c r="K167" s="34">
        <v>3</v>
      </c>
      <c r="L167" s="56"/>
      <c r="M167" s="147"/>
      <c r="N167" s="39">
        <v>43</v>
      </c>
      <c r="O167" s="39">
        <v>60</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5"/>
      <c r="B168" s="567" t="s">
        <v>183</v>
      </c>
      <c r="C168" s="567"/>
      <c r="D168" s="70">
        <f>+SUM(E168:K168)</f>
        <v>23</v>
      </c>
      <c r="E168" s="36"/>
      <c r="F168" s="34"/>
      <c r="G168" s="34"/>
      <c r="H168" s="34">
        <v>9</v>
      </c>
      <c r="I168" s="34">
        <v>12</v>
      </c>
      <c r="J168" s="34">
        <v>2</v>
      </c>
      <c r="K168" s="34"/>
      <c r="L168" s="56"/>
      <c r="M168" s="147"/>
      <c r="N168" s="39">
        <v>11</v>
      </c>
      <c r="O168" s="39">
        <v>12</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1"/>
      <c r="B169" s="568" t="s">
        <v>184</v>
      </c>
      <c r="C169" s="568"/>
      <c r="D169" s="159">
        <f>+SUM(E169:K169)</f>
        <v>5</v>
      </c>
      <c r="E169" s="44"/>
      <c r="F169" s="42"/>
      <c r="G169" s="42"/>
      <c r="H169" s="42">
        <v>1</v>
      </c>
      <c r="I169" s="42"/>
      <c r="J169" s="42">
        <v>4</v>
      </c>
      <c r="K169" s="42"/>
      <c r="L169" s="184"/>
      <c r="M169" s="186"/>
      <c r="N169" s="47">
        <v>2</v>
      </c>
      <c r="O169" s="47">
        <v>3</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0" t="s">
        <v>87</v>
      </c>
      <c r="B170" s="576" t="s">
        <v>181</v>
      </c>
      <c r="C170" s="576"/>
      <c r="D170" s="158">
        <f t="shared" si="56"/>
        <v>40</v>
      </c>
      <c r="E170" s="71"/>
      <c r="F170" s="72"/>
      <c r="G170" s="72"/>
      <c r="H170" s="72"/>
      <c r="I170" s="72">
        <v>1</v>
      </c>
      <c r="J170" s="72">
        <v>4</v>
      </c>
      <c r="K170" s="72">
        <v>34</v>
      </c>
      <c r="L170" s="72">
        <v>1</v>
      </c>
      <c r="M170" s="140"/>
      <c r="N170" s="74">
        <v>14</v>
      </c>
      <c r="O170" s="74">
        <v>26</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5"/>
      <c r="B171" s="567" t="s">
        <v>182</v>
      </c>
      <c r="C171" s="567"/>
      <c r="D171" s="70">
        <f t="shared" si="56"/>
        <v>128</v>
      </c>
      <c r="E171" s="36"/>
      <c r="F171" s="34"/>
      <c r="G171" s="34"/>
      <c r="H171" s="34"/>
      <c r="I171" s="34">
        <v>2</v>
      </c>
      <c r="J171" s="34">
        <v>8</v>
      </c>
      <c r="K171" s="34">
        <v>102</v>
      </c>
      <c r="L171" s="34">
        <v>2</v>
      </c>
      <c r="M171" s="37">
        <v>14</v>
      </c>
      <c r="N171" s="39">
        <v>35</v>
      </c>
      <c r="O171" s="39">
        <v>93</v>
      </c>
      <c r="P171" s="76">
        <v>2</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5"/>
      <c r="B172" s="567" t="s">
        <v>183</v>
      </c>
      <c r="C172" s="567"/>
      <c r="D172" s="70">
        <f t="shared" si="56"/>
        <v>41</v>
      </c>
      <c r="E172" s="36"/>
      <c r="F172" s="34"/>
      <c r="G172" s="34"/>
      <c r="H172" s="34"/>
      <c r="I172" s="34">
        <v>1</v>
      </c>
      <c r="J172" s="34">
        <v>4</v>
      </c>
      <c r="K172" s="34">
        <v>34</v>
      </c>
      <c r="L172" s="34">
        <v>2</v>
      </c>
      <c r="M172" s="37"/>
      <c r="N172" s="39">
        <v>15</v>
      </c>
      <c r="O172" s="39">
        <v>26</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1"/>
      <c r="B173" s="579" t="s">
        <v>184</v>
      </c>
      <c r="C173" s="579"/>
      <c r="D173" s="219">
        <f t="shared" si="56"/>
        <v>32</v>
      </c>
      <c r="E173" s="94"/>
      <c r="F173" s="96"/>
      <c r="G173" s="96"/>
      <c r="H173" s="96"/>
      <c r="I173" s="96">
        <v>2</v>
      </c>
      <c r="J173" s="96">
        <v>3</v>
      </c>
      <c r="K173" s="96">
        <v>20</v>
      </c>
      <c r="L173" s="96">
        <v>2</v>
      </c>
      <c r="M173" s="97">
        <v>5</v>
      </c>
      <c r="N173" s="61">
        <v>7</v>
      </c>
      <c r="O173" s="61">
        <v>25</v>
      </c>
      <c r="P173" s="117">
        <v>1</v>
      </c>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0" t="s">
        <v>188</v>
      </c>
      <c r="B174" s="580" t="s">
        <v>181</v>
      </c>
      <c r="C174" s="580"/>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5"/>
      <c r="B175" s="567" t="s">
        <v>182</v>
      </c>
      <c r="C175" s="567"/>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5"/>
      <c r="B176" s="567" t="s">
        <v>183</v>
      </c>
      <c r="C176" s="567"/>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1"/>
      <c r="B177" s="568" t="s">
        <v>184</v>
      </c>
      <c r="C177" s="568"/>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0" t="s">
        <v>189</v>
      </c>
      <c r="B178" s="576" t="s">
        <v>181</v>
      </c>
      <c r="C178" s="576"/>
      <c r="D178" s="158">
        <f t="shared" si="57"/>
        <v>19</v>
      </c>
      <c r="E178" s="222"/>
      <c r="F178" s="223"/>
      <c r="G178" s="223"/>
      <c r="H178" s="72"/>
      <c r="I178" s="72"/>
      <c r="J178" s="72"/>
      <c r="K178" s="72">
        <v>3</v>
      </c>
      <c r="L178" s="72">
        <v>12</v>
      </c>
      <c r="M178" s="140">
        <v>4</v>
      </c>
      <c r="N178" s="74">
        <v>7</v>
      </c>
      <c r="O178" s="74">
        <v>12</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5"/>
      <c r="B179" s="567" t="s">
        <v>182</v>
      </c>
      <c r="C179" s="567"/>
      <c r="D179" s="70">
        <f t="shared" si="57"/>
        <v>55</v>
      </c>
      <c r="E179" s="54"/>
      <c r="F179" s="56"/>
      <c r="G179" s="56"/>
      <c r="H179" s="34"/>
      <c r="I179" s="34"/>
      <c r="J179" s="34"/>
      <c r="K179" s="34">
        <v>24</v>
      </c>
      <c r="L179" s="34">
        <v>28</v>
      </c>
      <c r="M179" s="37">
        <v>3</v>
      </c>
      <c r="N179" s="39">
        <v>8</v>
      </c>
      <c r="O179" s="39">
        <v>47</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5"/>
      <c r="B180" s="567" t="s">
        <v>183</v>
      </c>
      <c r="C180" s="567"/>
      <c r="D180" s="70">
        <f t="shared" si="57"/>
        <v>19</v>
      </c>
      <c r="E180" s="54"/>
      <c r="F180" s="56"/>
      <c r="G180" s="56"/>
      <c r="H180" s="34"/>
      <c r="I180" s="34"/>
      <c r="J180" s="34"/>
      <c r="K180" s="34">
        <v>3</v>
      </c>
      <c r="L180" s="34">
        <v>12</v>
      </c>
      <c r="M180" s="37">
        <v>4</v>
      </c>
      <c r="N180" s="39">
        <v>7</v>
      </c>
      <c r="O180" s="39">
        <v>12</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1"/>
      <c r="B181" s="568" t="s">
        <v>184</v>
      </c>
      <c r="C181" s="568"/>
      <c r="D181" s="159">
        <f t="shared" si="57"/>
        <v>16</v>
      </c>
      <c r="E181" s="183"/>
      <c r="F181" s="184"/>
      <c r="G181" s="184"/>
      <c r="H181" s="42"/>
      <c r="I181" s="42"/>
      <c r="J181" s="42"/>
      <c r="K181" s="42">
        <v>5</v>
      </c>
      <c r="L181" s="42">
        <v>8</v>
      </c>
      <c r="M181" s="45">
        <v>3</v>
      </c>
      <c r="N181" s="47">
        <v>2</v>
      </c>
      <c r="O181" s="47">
        <v>14</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0" t="s">
        <v>190</v>
      </c>
      <c r="B182" s="576" t="s">
        <v>181</v>
      </c>
      <c r="C182" s="576"/>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5"/>
      <c r="B183" s="567" t="s">
        <v>182</v>
      </c>
      <c r="C183" s="567"/>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5"/>
      <c r="B184" s="567" t="s">
        <v>183</v>
      </c>
      <c r="C184" s="567"/>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1"/>
      <c r="B185" s="568" t="s">
        <v>184</v>
      </c>
      <c r="C185" s="568"/>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0" t="s">
        <v>191</v>
      </c>
      <c r="B186" s="576" t="s">
        <v>181</v>
      </c>
      <c r="C186" s="576"/>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5"/>
      <c r="B187" s="567" t="s">
        <v>182</v>
      </c>
      <c r="C187" s="567"/>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5"/>
      <c r="B188" s="567" t="s">
        <v>183</v>
      </c>
      <c r="C188" s="567"/>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1"/>
      <c r="B189" s="568" t="s">
        <v>184</v>
      </c>
      <c r="C189" s="568"/>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0" t="s">
        <v>192</v>
      </c>
      <c r="B190" s="576" t="s">
        <v>181</v>
      </c>
      <c r="C190" s="576"/>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5"/>
      <c r="B191" s="567" t="s">
        <v>182</v>
      </c>
      <c r="C191" s="567"/>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5"/>
      <c r="B192" s="567" t="s">
        <v>183</v>
      </c>
      <c r="C192" s="567"/>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1"/>
      <c r="B193" s="568" t="s">
        <v>184</v>
      </c>
      <c r="C193" s="568"/>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77" t="s">
        <v>193</v>
      </c>
      <c r="B194" s="576" t="s">
        <v>181</v>
      </c>
      <c r="C194" s="576"/>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78"/>
      <c r="B195" s="567" t="s">
        <v>182</v>
      </c>
      <c r="C195" s="567"/>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78"/>
      <c r="B196" s="567" t="s">
        <v>183</v>
      </c>
      <c r="C196" s="567"/>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78"/>
      <c r="B197" s="579" t="s">
        <v>184</v>
      </c>
      <c r="C197" s="579"/>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3" t="s">
        <v>4</v>
      </c>
      <c r="B198" s="566" t="s">
        <v>181</v>
      </c>
      <c r="C198" s="566"/>
      <c r="D198" s="224">
        <f t="shared" si="56"/>
        <v>195</v>
      </c>
      <c r="E198" s="225">
        <f t="shared" ref="E198:G201" si="58">+E146+E150+E154+E158+E162+E166+E170+E182+E186+E190+E194</f>
        <v>5</v>
      </c>
      <c r="F198" s="226">
        <f t="shared" si="58"/>
        <v>3</v>
      </c>
      <c r="G198" s="226">
        <f t="shared" si="58"/>
        <v>7</v>
      </c>
      <c r="H198" s="226">
        <f t="shared" ref="H198:J201" si="59">+H146+H150+H154+H158+H162+H166+H170+H174+H182+H186+H190+H194+H178</f>
        <v>14</v>
      </c>
      <c r="I198" s="226">
        <f t="shared" si="59"/>
        <v>33</v>
      </c>
      <c r="J198" s="226">
        <f t="shared" si="59"/>
        <v>33</v>
      </c>
      <c r="K198" s="226">
        <f>+K146+K150+K154+K162+K166+K170+K174+K182+K186+K190+K194+K178</f>
        <v>69</v>
      </c>
      <c r="L198" s="226">
        <f t="shared" ref="L198:M201" si="60">+L146+L150+L154+L162+L170+L174+L182+L186+L190+L194+L178</f>
        <v>18</v>
      </c>
      <c r="M198" s="227">
        <f t="shared" si="60"/>
        <v>13</v>
      </c>
      <c r="N198" s="224">
        <f t="shared" ref="N198:O201" si="61">+N146+N150+N154+N158+N162+N166+N170+N174+N182+N186+N190+N194+N178</f>
        <v>76</v>
      </c>
      <c r="O198" s="224">
        <f t="shared" si="61"/>
        <v>119</v>
      </c>
      <c r="P198" s="224">
        <f>+P146+P150+P154+P162+P170+P174+P182+P186+P190+P194+P178</f>
        <v>0</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4"/>
      <c r="B199" s="567" t="s">
        <v>182</v>
      </c>
      <c r="C199" s="567"/>
      <c r="D199" s="70">
        <f t="shared" si="56"/>
        <v>630</v>
      </c>
      <c r="E199" s="228">
        <f t="shared" si="58"/>
        <v>41</v>
      </c>
      <c r="F199" s="229">
        <f t="shared" si="58"/>
        <v>10</v>
      </c>
      <c r="G199" s="229">
        <f t="shared" si="58"/>
        <v>10</v>
      </c>
      <c r="H199" s="229">
        <f t="shared" si="59"/>
        <v>16</v>
      </c>
      <c r="I199" s="229">
        <f t="shared" si="59"/>
        <v>95</v>
      </c>
      <c r="J199" s="229">
        <f t="shared" si="59"/>
        <v>125</v>
      </c>
      <c r="K199" s="229">
        <f>+K147+K151+K155+K163+K167+K171+K175+K183+K187+K191+K195+K179</f>
        <v>208</v>
      </c>
      <c r="L199" s="229">
        <f t="shared" si="60"/>
        <v>48</v>
      </c>
      <c r="M199" s="230">
        <f t="shared" si="60"/>
        <v>77</v>
      </c>
      <c r="N199" s="70">
        <f t="shared" si="61"/>
        <v>196</v>
      </c>
      <c r="O199" s="70">
        <f t="shared" si="61"/>
        <v>434</v>
      </c>
      <c r="P199" s="70">
        <f>+P147+P151+P155+P163+P171+P175+P183+P187+P191+P195+P179</f>
        <v>4</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4"/>
      <c r="B200" s="567" t="s">
        <v>183</v>
      </c>
      <c r="C200" s="567"/>
      <c r="D200" s="70">
        <f t="shared" si="56"/>
        <v>200</v>
      </c>
      <c r="E200" s="228">
        <f t="shared" si="58"/>
        <v>8</v>
      </c>
      <c r="F200" s="229">
        <f t="shared" si="58"/>
        <v>4</v>
      </c>
      <c r="G200" s="229">
        <f t="shared" si="58"/>
        <v>8</v>
      </c>
      <c r="H200" s="229">
        <f t="shared" si="59"/>
        <v>14</v>
      </c>
      <c r="I200" s="229">
        <f t="shared" si="59"/>
        <v>37</v>
      </c>
      <c r="J200" s="229">
        <f t="shared" si="59"/>
        <v>33</v>
      </c>
      <c r="K200" s="229">
        <f>+K148+K152+K156+K164+K168+K172+K176+K184+K188+K192+K196+K180</f>
        <v>60</v>
      </c>
      <c r="L200" s="229">
        <f t="shared" si="60"/>
        <v>19</v>
      </c>
      <c r="M200" s="230">
        <f t="shared" si="60"/>
        <v>17</v>
      </c>
      <c r="N200" s="70">
        <f t="shared" si="61"/>
        <v>77</v>
      </c>
      <c r="O200" s="70">
        <f t="shared" si="61"/>
        <v>123</v>
      </c>
      <c r="P200" s="70">
        <f>+P148+P152+P156+P164+P172+P176+P184+P188+P192+P196+P180</f>
        <v>0</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5"/>
      <c r="B201" s="568" t="s">
        <v>184</v>
      </c>
      <c r="C201" s="568"/>
      <c r="D201" s="159">
        <f t="shared" si="56"/>
        <v>163</v>
      </c>
      <c r="E201" s="231">
        <f t="shared" si="58"/>
        <v>6</v>
      </c>
      <c r="F201" s="232">
        <f t="shared" si="58"/>
        <v>3</v>
      </c>
      <c r="G201" s="232">
        <f t="shared" si="58"/>
        <v>5</v>
      </c>
      <c r="H201" s="232">
        <f t="shared" si="59"/>
        <v>3</v>
      </c>
      <c r="I201" s="232">
        <f t="shared" si="59"/>
        <v>24</v>
      </c>
      <c r="J201" s="232">
        <f t="shared" si="59"/>
        <v>29</v>
      </c>
      <c r="K201" s="232">
        <f>+K149+K153+K157+K165+K169+K173+K177+K185+K189+K193+K197+K181</f>
        <v>46</v>
      </c>
      <c r="L201" s="232">
        <f t="shared" si="60"/>
        <v>17</v>
      </c>
      <c r="M201" s="233">
        <f t="shared" si="60"/>
        <v>30</v>
      </c>
      <c r="N201" s="159">
        <f t="shared" si="61"/>
        <v>47</v>
      </c>
      <c r="O201" s="159">
        <f t="shared" si="61"/>
        <v>116</v>
      </c>
      <c r="P201" s="159">
        <f>+P149+P153+P157+P165+P173+P177+P185+P189+P193+P197+P181</f>
        <v>1</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69" t="s">
        <v>29</v>
      </c>
      <c r="B203" s="570"/>
      <c r="C203" s="571"/>
      <c r="D203" s="554" t="s">
        <v>4</v>
      </c>
      <c r="E203" s="537" t="s">
        <v>5</v>
      </c>
      <c r="F203" s="538"/>
      <c r="G203" s="538"/>
      <c r="H203" s="538"/>
      <c r="I203" s="538"/>
      <c r="J203" s="538"/>
      <c r="K203" s="538"/>
      <c r="L203" s="538"/>
      <c r="M203" s="539"/>
      <c r="N203" s="540" t="s">
        <v>7</v>
      </c>
      <c r="BA203" s="220"/>
      <c r="BB203" s="220"/>
      <c r="BC203" s="220"/>
      <c r="BD203" s="220"/>
      <c r="BE203" s="220"/>
      <c r="BF203" s="220"/>
      <c r="BG203" s="220"/>
      <c r="BH203" s="2"/>
    </row>
    <row r="204" spans="1:60" ht="48" customHeight="1" x14ac:dyDescent="0.15">
      <c r="A204" s="572"/>
      <c r="B204" s="573"/>
      <c r="C204" s="574"/>
      <c r="D204" s="562"/>
      <c r="E204" s="269" t="s">
        <v>168</v>
      </c>
      <c r="F204" s="17" t="s">
        <v>14</v>
      </c>
      <c r="G204" s="17" t="s">
        <v>175</v>
      </c>
      <c r="H204" s="17" t="s">
        <v>59</v>
      </c>
      <c r="I204" s="17" t="s">
        <v>176</v>
      </c>
      <c r="J204" s="17" t="s">
        <v>195</v>
      </c>
      <c r="K204" s="17" t="s">
        <v>18</v>
      </c>
      <c r="L204" s="17" t="s">
        <v>19</v>
      </c>
      <c r="M204" s="18" t="s">
        <v>20</v>
      </c>
      <c r="N204" s="541"/>
      <c r="BA204" s="220"/>
      <c r="BB204" s="220"/>
      <c r="BC204" s="220"/>
      <c r="BD204" s="220"/>
      <c r="BE204" s="220"/>
      <c r="BF204" s="220"/>
      <c r="BG204" s="220"/>
      <c r="BH204" s="2"/>
    </row>
    <row r="205" spans="1:60" ht="15.75" customHeight="1" x14ac:dyDescent="0.15">
      <c r="A205" s="542" t="s">
        <v>196</v>
      </c>
      <c r="B205" s="543"/>
      <c r="C205" s="544"/>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4" t="s">
        <v>197</v>
      </c>
      <c r="B206" s="535"/>
      <c r="C206" s="536"/>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4" t="s">
        <v>198</v>
      </c>
      <c r="B207" s="535"/>
      <c r="C207" s="536"/>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4" t="s">
        <v>199</v>
      </c>
      <c r="B208" s="535"/>
      <c r="C208" s="536"/>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56" t="s">
        <v>200</v>
      </c>
      <c r="B209" s="557"/>
      <c r="C209" s="558"/>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59" t="s">
        <v>201</v>
      </c>
      <c r="B210" s="560"/>
      <c r="C210" s="561"/>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48" t="s">
        <v>213</v>
      </c>
      <c r="B221" s="549"/>
      <c r="C221" s="550"/>
      <c r="D221" s="554" t="s">
        <v>4</v>
      </c>
      <c r="E221" s="537" t="s">
        <v>5</v>
      </c>
      <c r="F221" s="538"/>
      <c r="G221" s="538"/>
      <c r="H221" s="538"/>
      <c r="I221" s="538"/>
      <c r="J221" s="538"/>
      <c r="K221" s="538"/>
      <c r="L221" s="538"/>
      <c r="M221" s="539"/>
      <c r="N221" s="554" t="s">
        <v>31</v>
      </c>
      <c r="O221" s="540" t="s">
        <v>7</v>
      </c>
      <c r="P221" s="540"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1"/>
      <c r="B222" s="552"/>
      <c r="C222" s="553"/>
      <c r="D222" s="555"/>
      <c r="E222" s="19" t="s">
        <v>101</v>
      </c>
      <c r="F222" s="17" t="s">
        <v>102</v>
      </c>
      <c r="G222" s="17" t="s">
        <v>103</v>
      </c>
      <c r="H222" s="17" t="s">
        <v>15</v>
      </c>
      <c r="I222" s="17" t="s">
        <v>16</v>
      </c>
      <c r="J222" s="17" t="s">
        <v>17</v>
      </c>
      <c r="K222" s="17" t="s">
        <v>18</v>
      </c>
      <c r="L222" s="17" t="s">
        <v>19</v>
      </c>
      <c r="M222" s="18" t="s">
        <v>20</v>
      </c>
      <c r="N222" s="555"/>
      <c r="O222" s="541"/>
      <c r="P222" s="541"/>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2" t="s">
        <v>214</v>
      </c>
      <c r="B223" s="543"/>
      <c r="C223" s="544"/>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4" t="s">
        <v>215</v>
      </c>
      <c r="B224" s="535"/>
      <c r="C224" s="536"/>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1" t="s">
        <v>216</v>
      </c>
      <c r="B225" s="532"/>
      <c r="C225" s="533"/>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1" t="s">
        <v>217</v>
      </c>
      <c r="B226" s="532"/>
      <c r="C226" s="533"/>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1" t="s">
        <v>218</v>
      </c>
      <c r="B227" s="532"/>
      <c r="C227" s="533"/>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4" t="s">
        <v>219</v>
      </c>
      <c r="B228" s="535"/>
      <c r="C228" s="536"/>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37" t="s">
        <v>132</v>
      </c>
      <c r="B229" s="538"/>
      <c r="C229" s="539"/>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22416</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H11" sqref="H11"/>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",[7]NOMBRE!B2," - ","( ",[7]NOMBRE!C2,[7]NOMBRE!D2,[7]NOMBRE!E2,[7]NOMBRE!F2,[7]NOMBRE!G2," )")</f>
        <v>COMUNA: LINARES  - ( 07401 )</v>
      </c>
      <c r="BB2" s="5"/>
      <c r="BC2" s="5"/>
      <c r="BD2" s="5"/>
      <c r="BE2" s="5"/>
      <c r="BF2" s="5"/>
      <c r="BG2" s="5"/>
      <c r="BH2" s="5"/>
    </row>
    <row r="3" spans="1:61" ht="12.75" customHeight="1" x14ac:dyDescent="0.15">
      <c r="A3" s="1" t="str">
        <f>CONCATENATE("ESTABLECIMIENTO/ESTRATEGIA: ",[7]NOMBRE!B3," - ","( ",[7]NOMBRE!C3,[7]NOMBRE!D3,[7]NOMBRE!E3,[7]NOMBRE!F3,[7]NOMBRE!G3,[7]NOMBRE!H3," )")</f>
        <v>ESTABLECIMIENTO/ESTRATEGIA: HOSPITAL DE LINARES  - ( 116108 )</v>
      </c>
      <c r="BB3" s="5"/>
      <c r="BC3" s="5"/>
      <c r="BD3" s="5"/>
      <c r="BE3" s="5"/>
      <c r="BF3" s="5"/>
      <c r="BG3" s="5"/>
      <c r="BH3" s="5"/>
    </row>
    <row r="4" spans="1:61" ht="12.75" customHeight="1" x14ac:dyDescent="0.15">
      <c r="A4" s="1" t="str">
        <f>CONCATENATE("MES: ",[7]NOMBRE!B6," - ","( ",[7]NOMBRE!C6,[7]NOMBRE!D6," )")</f>
        <v>MES: JUNIO - ( 06 )</v>
      </c>
      <c r="BB4" s="5"/>
      <c r="BC4" s="5"/>
      <c r="BD4" s="5"/>
      <c r="BE4" s="5"/>
      <c r="BF4" s="5"/>
      <c r="BG4" s="5"/>
      <c r="BH4" s="5"/>
    </row>
    <row r="5" spans="1:61" ht="12.75" customHeight="1" x14ac:dyDescent="0.15">
      <c r="A5" s="7" t="str">
        <f>CONCATENATE("AÑO: ",[7]NOMBRE!B7)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4" t="s">
        <v>1</v>
      </c>
      <c r="B6" s="674"/>
      <c r="C6" s="674"/>
      <c r="D6" s="674"/>
      <c r="E6" s="674"/>
      <c r="F6" s="674"/>
      <c r="G6" s="674"/>
      <c r="H6" s="674"/>
      <c r="I6" s="674"/>
      <c r="J6" s="674"/>
      <c r="K6" s="674"/>
      <c r="L6" s="674"/>
      <c r="M6" s="674"/>
      <c r="N6" s="674"/>
      <c r="O6" s="674"/>
      <c r="P6" s="674"/>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BB8" s="15"/>
      <c r="BC8" s="15"/>
      <c r="BD8" s="15"/>
      <c r="BE8" s="15"/>
      <c r="BF8" s="15"/>
      <c r="BG8" s="15"/>
      <c r="BH8" s="15"/>
    </row>
    <row r="9" spans="1:61" ht="22.5" x14ac:dyDescent="0.15">
      <c r="A9" s="572"/>
      <c r="B9" s="573"/>
      <c r="C9" s="574"/>
      <c r="D9" s="555"/>
      <c r="E9" s="269" t="s">
        <v>10</v>
      </c>
      <c r="F9" s="17" t="s">
        <v>11</v>
      </c>
      <c r="G9" s="17" t="s">
        <v>12</v>
      </c>
      <c r="H9" s="17" t="s">
        <v>13</v>
      </c>
      <c r="I9" s="17" t="s">
        <v>14</v>
      </c>
      <c r="J9" s="17" t="s">
        <v>15</v>
      </c>
      <c r="K9" s="17" t="s">
        <v>16</v>
      </c>
      <c r="L9" s="17" t="s">
        <v>17</v>
      </c>
      <c r="M9" s="17" t="s">
        <v>18</v>
      </c>
      <c r="N9" s="17" t="s">
        <v>19</v>
      </c>
      <c r="O9" s="18" t="s">
        <v>20</v>
      </c>
      <c r="P9" s="19" t="s">
        <v>21</v>
      </c>
      <c r="Q9" s="270" t="s">
        <v>22</v>
      </c>
      <c r="R9" s="611"/>
      <c r="S9" s="654"/>
      <c r="T9" s="654"/>
      <c r="BB9" s="15"/>
      <c r="BC9" s="15"/>
      <c r="BD9" s="15"/>
      <c r="BE9" s="15"/>
      <c r="BF9" s="15"/>
      <c r="BG9" s="15"/>
      <c r="BH9" s="15"/>
    </row>
    <row r="10" spans="1:61" ht="15.75" customHeight="1" x14ac:dyDescent="0.15">
      <c r="A10" s="542" t="s">
        <v>23</v>
      </c>
      <c r="B10" s="543"/>
      <c r="C10" s="543"/>
      <c r="D10" s="21">
        <f>SUM(E10:O10)</f>
        <v>701</v>
      </c>
      <c r="E10" s="22">
        <v>4</v>
      </c>
      <c r="F10" s="22">
        <v>3</v>
      </c>
      <c r="G10" s="22">
        <v>21</v>
      </c>
      <c r="H10" s="23">
        <v>19</v>
      </c>
      <c r="I10" s="23">
        <v>11</v>
      </c>
      <c r="J10" s="23">
        <v>13</v>
      </c>
      <c r="K10" s="23">
        <v>87</v>
      </c>
      <c r="L10" s="23">
        <v>113</v>
      </c>
      <c r="M10" s="23">
        <v>283</v>
      </c>
      <c r="N10" s="24">
        <v>60</v>
      </c>
      <c r="O10" s="24">
        <v>87</v>
      </c>
      <c r="P10" s="25">
        <v>247</v>
      </c>
      <c r="Q10" s="26">
        <v>454</v>
      </c>
      <c r="R10" s="27">
        <v>3</v>
      </c>
      <c r="S10" s="28"/>
      <c r="T10" s="28"/>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4" t="s">
        <v>24</v>
      </c>
      <c r="B11" s="535"/>
      <c r="C11" s="535"/>
      <c r="D11" s="32">
        <f>SUM(E11:O11)</f>
        <v>223</v>
      </c>
      <c r="E11" s="33">
        <v>1</v>
      </c>
      <c r="F11" s="33">
        <v>1</v>
      </c>
      <c r="G11" s="33">
        <v>6</v>
      </c>
      <c r="H11" s="34">
        <v>5</v>
      </c>
      <c r="I11" s="34">
        <v>3</v>
      </c>
      <c r="J11" s="34">
        <v>4</v>
      </c>
      <c r="K11" s="34">
        <v>36</v>
      </c>
      <c r="L11" s="34">
        <v>31</v>
      </c>
      <c r="M11" s="34">
        <v>89</v>
      </c>
      <c r="N11" s="35">
        <v>21</v>
      </c>
      <c r="O11" s="35">
        <v>26</v>
      </c>
      <c r="P11" s="36">
        <v>84</v>
      </c>
      <c r="Q11" s="37">
        <v>139</v>
      </c>
      <c r="R11" s="38"/>
      <c r="S11" s="39">
        <v>1</v>
      </c>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4" t="s">
        <v>25</v>
      </c>
      <c r="B12" s="535"/>
      <c r="C12" s="535"/>
      <c r="D12" s="32">
        <f>SUM(E12:O12)</f>
        <v>50</v>
      </c>
      <c r="E12" s="33">
        <v>1</v>
      </c>
      <c r="F12" s="33"/>
      <c r="G12" s="33"/>
      <c r="H12" s="34"/>
      <c r="I12" s="34"/>
      <c r="J12" s="34">
        <v>1</v>
      </c>
      <c r="K12" s="34">
        <v>2</v>
      </c>
      <c r="L12" s="34">
        <v>11</v>
      </c>
      <c r="M12" s="34">
        <v>20</v>
      </c>
      <c r="N12" s="35">
        <v>6</v>
      </c>
      <c r="O12" s="35">
        <v>9</v>
      </c>
      <c r="P12" s="36">
        <v>14</v>
      </c>
      <c r="Q12" s="37">
        <v>36</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1" t="s">
        <v>26</v>
      </c>
      <c r="B13" s="672"/>
      <c r="C13" s="673"/>
      <c r="D13" s="32">
        <f>SUM(E13:O13)</f>
        <v>37</v>
      </c>
      <c r="E13" s="33"/>
      <c r="F13" s="34"/>
      <c r="G13" s="34">
        <v>4</v>
      </c>
      <c r="H13" s="34">
        <v>1</v>
      </c>
      <c r="I13" s="34"/>
      <c r="J13" s="34">
        <v>2</v>
      </c>
      <c r="K13" s="34">
        <v>12</v>
      </c>
      <c r="L13" s="34">
        <v>3</v>
      </c>
      <c r="M13" s="34">
        <v>14</v>
      </c>
      <c r="N13" s="34">
        <v>1</v>
      </c>
      <c r="O13" s="35"/>
      <c r="P13" s="36">
        <v>23</v>
      </c>
      <c r="Q13" s="37">
        <v>14</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5" t="s">
        <v>27</v>
      </c>
      <c r="B14" s="675"/>
      <c r="C14" s="676"/>
      <c r="D14" s="40">
        <f>SUM(E14:O14)</f>
        <v>299</v>
      </c>
      <c r="E14" s="41">
        <v>1</v>
      </c>
      <c r="F14" s="42">
        <v>2</v>
      </c>
      <c r="G14" s="42">
        <v>4</v>
      </c>
      <c r="H14" s="42">
        <v>3</v>
      </c>
      <c r="I14" s="42">
        <v>3</v>
      </c>
      <c r="J14" s="42">
        <v>13</v>
      </c>
      <c r="K14" s="42">
        <v>42</v>
      </c>
      <c r="L14" s="42">
        <v>54</v>
      </c>
      <c r="M14" s="42">
        <v>126</v>
      </c>
      <c r="N14" s="42">
        <v>27</v>
      </c>
      <c r="O14" s="43">
        <v>24</v>
      </c>
      <c r="P14" s="44">
        <v>93</v>
      </c>
      <c r="Q14" s="45">
        <v>206</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BB16" s="9"/>
      <c r="BC16" s="9"/>
      <c r="BD16" s="9"/>
      <c r="BE16" s="9"/>
      <c r="BF16" s="15"/>
      <c r="BG16" s="15"/>
      <c r="BH16" s="15"/>
    </row>
    <row r="17" spans="1:63" ht="30.75" customHeight="1" x14ac:dyDescent="0.15">
      <c r="A17" s="572"/>
      <c r="B17" s="573"/>
      <c r="C17" s="574"/>
      <c r="D17" s="678"/>
      <c r="E17" s="269"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BG17" s="15"/>
      <c r="BH17" s="15"/>
    </row>
    <row r="18" spans="1:63" ht="18.75" customHeight="1" x14ac:dyDescent="0.15">
      <c r="A18" s="665" t="s">
        <v>33</v>
      </c>
      <c r="B18" s="666"/>
      <c r="C18" s="667"/>
      <c r="D18" s="21">
        <f>SUM(E18:O18)</f>
        <v>16</v>
      </c>
      <c r="E18" s="22"/>
      <c r="F18" s="22"/>
      <c r="G18" s="22"/>
      <c r="H18" s="23"/>
      <c r="I18" s="23"/>
      <c r="J18" s="23"/>
      <c r="K18" s="23">
        <v>1</v>
      </c>
      <c r="L18" s="23">
        <v>2</v>
      </c>
      <c r="M18" s="23">
        <v>11</v>
      </c>
      <c r="N18" s="23">
        <v>1</v>
      </c>
      <c r="O18" s="24">
        <v>1</v>
      </c>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5" t="s">
        <v>34</v>
      </c>
      <c r="B19" s="666"/>
      <c r="C19" s="667"/>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68" t="s">
        <v>35</v>
      </c>
      <c r="B20" s="669"/>
      <c r="C20" s="670"/>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2" t="s">
        <v>36</v>
      </c>
      <c r="B21" s="543"/>
      <c r="C21" s="544"/>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4" t="s">
        <v>37</v>
      </c>
      <c r="B22" s="535"/>
      <c r="C22" s="536"/>
      <c r="D22" s="32">
        <f t="shared" si="1"/>
        <v>0</v>
      </c>
      <c r="E22" s="36"/>
      <c r="F22" s="33"/>
      <c r="G22" s="33"/>
      <c r="H22" s="33"/>
      <c r="I22" s="33"/>
      <c r="J22" s="33"/>
      <c r="K22" s="34"/>
      <c r="L22" s="34"/>
      <c r="M22" s="34"/>
      <c r="N22" s="34"/>
      <c r="O22" s="37"/>
      <c r="P22" s="39"/>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t="str">
        <f t="shared" si="10"/>
        <v/>
      </c>
      <c r="BJ22" s="53">
        <f t="shared" si="5"/>
        <v>0</v>
      </c>
      <c r="BK22" s="53">
        <f t="shared" si="6"/>
        <v>0</v>
      </c>
    </row>
    <row r="23" spans="1:63" ht="18" customHeight="1" x14ac:dyDescent="0.15">
      <c r="A23" s="534" t="s">
        <v>38</v>
      </c>
      <c r="B23" s="535"/>
      <c r="C23" s="536"/>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4" t="s">
        <v>39</v>
      </c>
      <c r="B24" s="535"/>
      <c r="C24" s="536"/>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4" t="s">
        <v>40</v>
      </c>
      <c r="B25" s="535"/>
      <c r="C25" s="536"/>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46" t="s">
        <v>41</v>
      </c>
      <c r="B26" s="647"/>
      <c r="C26" s="648"/>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2" t="s">
        <v>42</v>
      </c>
      <c r="B27" s="543"/>
      <c r="C27" s="544"/>
      <c r="D27" s="68">
        <f t="shared" si="1"/>
        <v>3</v>
      </c>
      <c r="E27" s="25"/>
      <c r="F27" s="23"/>
      <c r="G27" s="23"/>
      <c r="H27" s="23"/>
      <c r="I27" s="23"/>
      <c r="J27" s="23"/>
      <c r="K27" s="23"/>
      <c r="L27" s="23"/>
      <c r="M27" s="23">
        <v>3</v>
      </c>
      <c r="N27" s="24"/>
      <c r="O27" s="24"/>
      <c r="P27" s="28">
        <v>3</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4" t="s">
        <v>43</v>
      </c>
      <c r="B28" s="535"/>
      <c r="C28" s="536"/>
      <c r="D28" s="70">
        <f t="shared" si="1"/>
        <v>3</v>
      </c>
      <c r="E28" s="71"/>
      <c r="F28" s="72"/>
      <c r="G28" s="72"/>
      <c r="H28" s="72">
        <v>2</v>
      </c>
      <c r="I28" s="72"/>
      <c r="J28" s="72"/>
      <c r="K28" s="72"/>
      <c r="L28" s="72">
        <v>1</v>
      </c>
      <c r="M28" s="72"/>
      <c r="N28" s="73"/>
      <c r="O28" s="73"/>
      <c r="P28" s="74">
        <v>3</v>
      </c>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f t="shared" si="10"/>
        <v>0</v>
      </c>
      <c r="BJ28" s="53">
        <f t="shared" si="5"/>
        <v>0</v>
      </c>
      <c r="BK28" s="53">
        <f t="shared" si="6"/>
        <v>0</v>
      </c>
    </row>
    <row r="29" spans="1:63" ht="15.75" customHeight="1" x14ac:dyDescent="0.15">
      <c r="A29" s="534" t="s">
        <v>44</v>
      </c>
      <c r="B29" s="535"/>
      <c r="C29" s="536"/>
      <c r="D29" s="32">
        <f t="shared" si="1"/>
        <v>2</v>
      </c>
      <c r="E29" s="36"/>
      <c r="F29" s="34"/>
      <c r="G29" s="34"/>
      <c r="H29" s="34"/>
      <c r="I29" s="34"/>
      <c r="J29" s="34"/>
      <c r="K29" s="34"/>
      <c r="L29" s="34">
        <v>1</v>
      </c>
      <c r="M29" s="34"/>
      <c r="N29" s="35"/>
      <c r="O29" s="35">
        <v>1</v>
      </c>
      <c r="P29" s="39">
        <v>1</v>
      </c>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f t="shared" si="10"/>
        <v>0</v>
      </c>
      <c r="BJ29" s="53">
        <f t="shared" si="5"/>
        <v>0</v>
      </c>
      <c r="BK29" s="53">
        <f t="shared" si="6"/>
        <v>0</v>
      </c>
    </row>
    <row r="30" spans="1:63" ht="15.75" customHeight="1" x14ac:dyDescent="0.15">
      <c r="A30" s="534" t="s">
        <v>45</v>
      </c>
      <c r="B30" s="535"/>
      <c r="C30" s="536"/>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4" t="s">
        <v>46</v>
      </c>
      <c r="B31" s="535"/>
      <c r="C31" s="536"/>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4" t="s">
        <v>47</v>
      </c>
      <c r="B32" s="535"/>
      <c r="C32" s="536"/>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4" t="s">
        <v>48</v>
      </c>
      <c r="B33" s="535"/>
      <c r="C33" s="536"/>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4" t="s">
        <v>49</v>
      </c>
      <c r="B34" s="535"/>
      <c r="C34" s="536"/>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4" t="s">
        <v>50</v>
      </c>
      <c r="B35" s="535"/>
      <c r="C35" s="536"/>
      <c r="D35" s="32">
        <f t="shared" si="1"/>
        <v>12</v>
      </c>
      <c r="E35" s="33"/>
      <c r="F35" s="34"/>
      <c r="G35" s="34"/>
      <c r="H35" s="34"/>
      <c r="I35" s="34"/>
      <c r="J35" s="34"/>
      <c r="K35" s="34">
        <v>1</v>
      </c>
      <c r="L35" s="34">
        <v>2</v>
      </c>
      <c r="M35" s="33">
        <v>8</v>
      </c>
      <c r="N35" s="33">
        <v>1</v>
      </c>
      <c r="O35" s="38"/>
      <c r="P35" s="39">
        <v>2</v>
      </c>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f t="shared" si="10"/>
        <v>0</v>
      </c>
      <c r="BJ35" s="53">
        <f t="shared" si="5"/>
        <v>0</v>
      </c>
      <c r="BK35" s="53">
        <f t="shared" si="6"/>
        <v>0</v>
      </c>
    </row>
    <row r="36" spans="1:65" ht="20.25" customHeight="1" x14ac:dyDescent="0.15">
      <c r="A36" s="661" t="s">
        <v>51</v>
      </c>
      <c r="B36" s="662"/>
      <c r="C36" s="663"/>
      <c r="D36" s="77">
        <f t="shared" si="1"/>
        <v>560</v>
      </c>
      <c r="E36" s="78"/>
      <c r="F36" s="79">
        <v>2</v>
      </c>
      <c r="G36" s="79">
        <v>17</v>
      </c>
      <c r="H36" s="80">
        <v>12</v>
      </c>
      <c r="I36" s="80">
        <v>14</v>
      </c>
      <c r="J36" s="80">
        <v>30</v>
      </c>
      <c r="K36" s="80">
        <f>59+14</f>
        <v>73</v>
      </c>
      <c r="L36" s="80">
        <v>83</v>
      </c>
      <c r="M36" s="80">
        <v>231</v>
      </c>
      <c r="N36" s="81">
        <v>52</v>
      </c>
      <c r="O36" s="81">
        <v>46</v>
      </c>
      <c r="P36" s="82">
        <v>560</v>
      </c>
      <c r="Q36" s="83"/>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4" t="s">
        <v>52</v>
      </c>
      <c r="B37" s="664"/>
      <c r="C37" s="664"/>
      <c r="D37" s="84">
        <f>SUM(D18:D36)</f>
        <v>596</v>
      </c>
      <c r="E37" s="84">
        <f t="shared" ref="E37:S37" si="12">SUM(E18:E36)</f>
        <v>0</v>
      </c>
      <c r="F37" s="84">
        <f t="shared" si="12"/>
        <v>2</v>
      </c>
      <c r="G37" s="84">
        <f t="shared" si="12"/>
        <v>17</v>
      </c>
      <c r="H37" s="84">
        <f t="shared" si="12"/>
        <v>14</v>
      </c>
      <c r="I37" s="84">
        <f t="shared" si="12"/>
        <v>14</v>
      </c>
      <c r="J37" s="84">
        <f t="shared" si="12"/>
        <v>30</v>
      </c>
      <c r="K37" s="84">
        <f t="shared" si="12"/>
        <v>75</v>
      </c>
      <c r="L37" s="84">
        <f t="shared" si="12"/>
        <v>89</v>
      </c>
      <c r="M37" s="84">
        <f t="shared" si="12"/>
        <v>253</v>
      </c>
      <c r="N37" s="84">
        <f t="shared" si="12"/>
        <v>54</v>
      </c>
      <c r="O37" s="84">
        <f t="shared" si="12"/>
        <v>48</v>
      </c>
      <c r="P37" s="84">
        <f t="shared" si="12"/>
        <v>569</v>
      </c>
      <c r="Q37" s="84">
        <f t="shared" si="12"/>
        <v>0</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5" ht="24" customHeight="1" x14ac:dyDescent="0.15">
      <c r="A40" s="572"/>
      <c r="B40" s="573"/>
      <c r="C40" s="574"/>
      <c r="D40" s="562"/>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1"/>
      <c r="S40" s="19" t="s">
        <v>61</v>
      </c>
      <c r="T40" s="270" t="s">
        <v>62</v>
      </c>
      <c r="U40" s="611"/>
      <c r="V40" s="654"/>
      <c r="BB40" s="64"/>
      <c r="BC40" s="64"/>
      <c r="BD40" s="15"/>
      <c r="BE40" s="15"/>
      <c r="BF40" s="89"/>
      <c r="BG40" s="89"/>
      <c r="BH40" s="9"/>
    </row>
    <row r="41" spans="1:65" ht="14.25" customHeight="1" x14ac:dyDescent="0.15">
      <c r="A41" s="542" t="s">
        <v>63</v>
      </c>
      <c r="B41" s="543"/>
      <c r="C41" s="544"/>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5" t="s">
        <v>64</v>
      </c>
      <c r="B42" s="656"/>
      <c r="C42" s="657"/>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28" t="s">
        <v>65</v>
      </c>
      <c r="B43" s="629"/>
      <c r="C43" s="630"/>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37" t="s">
        <v>66</v>
      </c>
      <c r="B44" s="638"/>
      <c r="C44" s="639"/>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58" t="s">
        <v>67</v>
      </c>
      <c r="B45" s="659"/>
      <c r="C45" s="660"/>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28" t="s">
        <v>68</v>
      </c>
      <c r="B46" s="629"/>
      <c r="C46" s="630"/>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49" t="s">
        <v>69</v>
      </c>
      <c r="B48" s="592"/>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0"/>
      <c r="B49" s="595"/>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0"/>
      <c r="B50" s="595"/>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0"/>
      <c r="B51" s="595"/>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0"/>
      <c r="B52" s="595"/>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0"/>
      <c r="B53" s="595"/>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3"/>
      <c r="B54" s="651"/>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37" t="s">
        <v>77</v>
      </c>
      <c r="B56" s="638"/>
      <c r="C56" s="639"/>
      <c r="D56" s="123" t="s">
        <v>78</v>
      </c>
      <c r="E56" s="124" t="s">
        <v>79</v>
      </c>
      <c r="BA56" s="9"/>
      <c r="BB56" s="9"/>
      <c r="BC56" s="9"/>
      <c r="BD56" s="9"/>
      <c r="BE56" s="9"/>
      <c r="BF56" s="15"/>
      <c r="BG56" s="15"/>
      <c r="BH56" s="2"/>
      <c r="BJ56" s="4"/>
    </row>
    <row r="57" spans="1:65" ht="15.75" customHeight="1" x14ac:dyDescent="0.15">
      <c r="A57" s="542" t="s">
        <v>80</v>
      </c>
      <c r="B57" s="543"/>
      <c r="C57" s="544"/>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2" t="s">
        <v>81</v>
      </c>
      <c r="B58" s="535" t="s">
        <v>82</v>
      </c>
      <c r="C58" s="536"/>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3"/>
      <c r="B59" s="535" t="s">
        <v>83</v>
      </c>
      <c r="C59" s="536"/>
      <c r="D59" s="127"/>
      <c r="E59" s="127"/>
      <c r="F59" s="126" t="str">
        <f t="shared" si="29"/>
        <v/>
      </c>
      <c r="BA59" s="30" t="str">
        <f t="shared" si="27"/>
        <v/>
      </c>
      <c r="BB59" s="9"/>
      <c r="BC59" s="9"/>
      <c r="BD59" s="9"/>
      <c r="BE59" s="9"/>
      <c r="BF59" s="31">
        <f t="shared" si="28"/>
        <v>0</v>
      </c>
      <c r="BG59" s="15"/>
      <c r="BH59" s="2"/>
      <c r="BJ59" s="4"/>
    </row>
    <row r="60" spans="1:65" ht="15.75" customHeight="1" x14ac:dyDescent="0.15">
      <c r="A60" s="534" t="s">
        <v>84</v>
      </c>
      <c r="B60" s="535"/>
      <c r="C60" s="536"/>
      <c r="D60" s="128"/>
      <c r="E60" s="128"/>
      <c r="F60" s="126" t="str">
        <f t="shared" si="29"/>
        <v/>
      </c>
      <c r="BA60" s="30" t="str">
        <f t="shared" si="27"/>
        <v/>
      </c>
      <c r="BB60" s="9"/>
      <c r="BC60" s="9"/>
      <c r="BD60" s="9"/>
      <c r="BE60" s="9"/>
      <c r="BF60" s="31">
        <f t="shared" si="28"/>
        <v>0</v>
      </c>
      <c r="BG60" s="9"/>
      <c r="BH60" s="2"/>
      <c r="BJ60" s="4"/>
    </row>
    <row r="61" spans="1:65" ht="15.75" customHeight="1" x14ac:dyDescent="0.15">
      <c r="A61" s="534" t="s">
        <v>85</v>
      </c>
      <c r="B61" s="535"/>
      <c r="C61" s="536"/>
      <c r="D61" s="128"/>
      <c r="E61" s="128"/>
      <c r="F61" s="126" t="str">
        <f t="shared" si="29"/>
        <v/>
      </c>
      <c r="BA61" s="30" t="str">
        <f t="shared" si="27"/>
        <v/>
      </c>
      <c r="BB61" s="9"/>
      <c r="BC61" s="9"/>
      <c r="BD61" s="9"/>
      <c r="BE61" s="9"/>
      <c r="BF61" s="31">
        <f t="shared" si="28"/>
        <v>0</v>
      </c>
      <c r="BG61" s="15"/>
      <c r="BH61" s="2"/>
      <c r="BJ61" s="4"/>
    </row>
    <row r="62" spans="1:65" ht="15.75" customHeight="1" x14ac:dyDescent="0.15">
      <c r="A62" s="534" t="s">
        <v>86</v>
      </c>
      <c r="B62" s="535"/>
      <c r="C62" s="536"/>
      <c r="D62" s="128"/>
      <c r="E62" s="128"/>
      <c r="F62" s="126" t="str">
        <f t="shared" si="29"/>
        <v/>
      </c>
      <c r="BA62" s="30" t="str">
        <f t="shared" si="27"/>
        <v/>
      </c>
      <c r="BB62" s="9"/>
      <c r="BC62" s="9"/>
      <c r="BD62" s="9"/>
      <c r="BE62" s="9"/>
      <c r="BF62" s="31">
        <f t="shared" si="28"/>
        <v>0</v>
      </c>
      <c r="BG62" s="15"/>
      <c r="BH62" s="2"/>
      <c r="BJ62" s="4"/>
    </row>
    <row r="63" spans="1:65" ht="17.25" customHeight="1" x14ac:dyDescent="0.15">
      <c r="A63" s="646" t="s">
        <v>87</v>
      </c>
      <c r="B63" s="647"/>
      <c r="C63" s="648"/>
      <c r="D63" s="129"/>
      <c r="E63" s="129"/>
      <c r="F63" s="126" t="str">
        <f t="shared" si="29"/>
        <v/>
      </c>
      <c r="BA63" s="30" t="str">
        <f t="shared" si="27"/>
        <v/>
      </c>
      <c r="BF63" s="31">
        <f t="shared" si="28"/>
        <v>0</v>
      </c>
      <c r="BH63" s="2"/>
      <c r="BJ63" s="4"/>
    </row>
    <row r="64" spans="1:65" ht="15.75" customHeight="1" x14ac:dyDescent="0.15">
      <c r="A64" s="534" t="s">
        <v>88</v>
      </c>
      <c r="B64" s="535"/>
      <c r="C64" s="536"/>
      <c r="D64" s="128"/>
      <c r="E64" s="128"/>
      <c r="F64" s="126" t="str">
        <f t="shared" si="29"/>
        <v/>
      </c>
      <c r="BA64" s="30" t="str">
        <f t="shared" si="27"/>
        <v/>
      </c>
      <c r="BF64" s="31">
        <f t="shared" si="28"/>
        <v>0</v>
      </c>
      <c r="BH64" s="2"/>
      <c r="BJ64" s="4"/>
    </row>
    <row r="65" spans="1:62" ht="15.75" customHeight="1" x14ac:dyDescent="0.15">
      <c r="A65" s="531" t="s">
        <v>89</v>
      </c>
      <c r="B65" s="532"/>
      <c r="C65" s="533"/>
      <c r="D65" s="129"/>
      <c r="E65" s="129"/>
      <c r="F65" s="126" t="str">
        <f t="shared" si="29"/>
        <v/>
      </c>
      <c r="BA65" s="30" t="str">
        <f t="shared" si="27"/>
        <v/>
      </c>
      <c r="BF65" s="31">
        <f t="shared" si="28"/>
        <v>0</v>
      </c>
      <c r="BH65" s="2"/>
      <c r="BJ65" s="4"/>
    </row>
    <row r="66" spans="1:62" ht="15.75" customHeight="1" x14ac:dyDescent="0.15">
      <c r="A66" s="531" t="s">
        <v>90</v>
      </c>
      <c r="B66" s="532"/>
      <c r="C66" s="533"/>
      <c r="D66" s="129"/>
      <c r="E66" s="129"/>
      <c r="F66" s="126" t="str">
        <f t="shared" si="29"/>
        <v/>
      </c>
      <c r="BA66" s="30" t="str">
        <f t="shared" si="27"/>
        <v/>
      </c>
      <c r="BF66" s="31">
        <f t="shared" si="28"/>
        <v>0</v>
      </c>
      <c r="BH66" s="2"/>
      <c r="BJ66" s="4"/>
    </row>
    <row r="67" spans="1:62" ht="15.75" customHeight="1" x14ac:dyDescent="0.15">
      <c r="A67" s="628" t="s">
        <v>91</v>
      </c>
      <c r="B67" s="629"/>
      <c r="C67" s="630"/>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1" t="s">
        <v>93</v>
      </c>
      <c r="B69" s="632"/>
      <c r="C69" s="633"/>
      <c r="D69" s="637" t="s">
        <v>94</v>
      </c>
      <c r="E69" s="638"/>
      <c r="F69" s="639"/>
      <c r="BA69" s="51"/>
      <c r="BH69" s="2"/>
      <c r="BJ69" s="4"/>
    </row>
    <row r="70" spans="1:62" ht="15.75" customHeight="1" x14ac:dyDescent="0.15">
      <c r="A70" s="634"/>
      <c r="B70" s="635"/>
      <c r="C70" s="636"/>
      <c r="D70" s="136" t="s">
        <v>4</v>
      </c>
      <c r="E70" s="137" t="s">
        <v>21</v>
      </c>
      <c r="F70" s="138" t="s">
        <v>22</v>
      </c>
      <c r="BA70" s="51"/>
      <c r="BH70" s="2"/>
      <c r="BJ70" s="4"/>
    </row>
    <row r="71" spans="1:62" ht="15.75" customHeight="1" x14ac:dyDescent="0.15">
      <c r="A71" s="640" t="s">
        <v>95</v>
      </c>
      <c r="B71" s="642" t="s">
        <v>96</v>
      </c>
      <c r="C71" s="643"/>
      <c r="D71" s="139">
        <f>+SUM(E71:F71)</f>
        <v>0</v>
      </c>
      <c r="E71" s="71"/>
      <c r="F71" s="140"/>
      <c r="G71" s="126"/>
      <c r="BA71" s="141"/>
      <c r="BB71" s="141"/>
      <c r="BC71" s="15"/>
      <c r="BD71" s="64"/>
      <c r="BE71" s="64"/>
      <c r="BF71" s="64"/>
      <c r="BG71" s="15"/>
      <c r="BH71" s="2"/>
      <c r="BJ71" s="4"/>
    </row>
    <row r="72" spans="1:62" ht="15.75" customHeight="1" x14ac:dyDescent="0.15">
      <c r="A72" s="641"/>
      <c r="B72" s="644" t="s">
        <v>97</v>
      </c>
      <c r="C72" s="645"/>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BA74" s="9"/>
      <c r="BB74" s="9"/>
      <c r="BC74" s="9"/>
      <c r="BD74" s="9"/>
      <c r="BE74" s="9"/>
      <c r="BF74" s="15"/>
      <c r="BG74" s="15"/>
      <c r="BH74" s="2"/>
    </row>
    <row r="75" spans="1:62"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270" t="s">
        <v>62</v>
      </c>
      <c r="S75" s="611"/>
      <c r="BA75" s="9"/>
      <c r="BB75" s="9"/>
      <c r="BC75" s="9"/>
      <c r="BD75" s="9"/>
      <c r="BE75" s="9"/>
      <c r="BF75" s="15"/>
      <c r="BG75" s="15"/>
      <c r="BH75" s="2"/>
    </row>
    <row r="76" spans="1:62" ht="15.75" customHeight="1" x14ac:dyDescent="0.15">
      <c r="A76" s="626" t="s">
        <v>104</v>
      </c>
      <c r="B76" s="627"/>
      <c r="C76" s="627"/>
      <c r="D76" s="21">
        <f>+SUM(E76:M76)</f>
        <v>128</v>
      </c>
      <c r="E76" s="25">
        <v>12</v>
      </c>
      <c r="F76" s="23">
        <v>3</v>
      </c>
      <c r="G76" s="23">
        <v>1</v>
      </c>
      <c r="H76" s="23">
        <v>2</v>
      </c>
      <c r="I76" s="23">
        <v>25</v>
      </c>
      <c r="J76" s="23">
        <v>20</v>
      </c>
      <c r="K76" s="23">
        <v>28</v>
      </c>
      <c r="L76" s="23">
        <v>7</v>
      </c>
      <c r="M76" s="26">
        <v>30</v>
      </c>
      <c r="N76" s="28">
        <v>128</v>
      </c>
      <c r="O76" s="28"/>
      <c r="P76" s="144"/>
      <c r="Q76" s="25">
        <v>31</v>
      </c>
      <c r="R76" s="26">
        <v>32</v>
      </c>
      <c r="S76" s="69"/>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2" t="s">
        <v>105</v>
      </c>
      <c r="B77" s="622"/>
      <c r="C77" s="622"/>
      <c r="D77" s="32">
        <f>+SUM(E77:M77)</f>
        <v>0</v>
      </c>
      <c r="E77" s="36"/>
      <c r="F77" s="34"/>
      <c r="G77" s="34"/>
      <c r="H77" s="34"/>
      <c r="I77" s="34"/>
      <c r="J77" s="34"/>
      <c r="K77" s="34"/>
      <c r="L77" s="34"/>
      <c r="M77" s="37"/>
      <c r="N77" s="39"/>
      <c r="O77" s="39"/>
      <c r="P77" s="145"/>
      <c r="Q77" s="36"/>
      <c r="R77" s="37"/>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t="str">
        <f t="shared" si="35"/>
        <v/>
      </c>
      <c r="BH77" s="53">
        <f t="shared" ref="BH77:BH105" si="38">IF($D77&lt;$S77,1,0)</f>
        <v>0</v>
      </c>
    </row>
    <row r="78" spans="1:62" ht="20.25" customHeight="1" x14ac:dyDescent="0.15">
      <c r="A78" s="534" t="s">
        <v>106</v>
      </c>
      <c r="B78" s="535"/>
      <c r="C78" s="536"/>
      <c r="D78" s="32">
        <f>+SUM(E78:M78)</f>
        <v>405</v>
      </c>
      <c r="E78" s="36">
        <v>73</v>
      </c>
      <c r="F78" s="72">
        <v>14</v>
      </c>
      <c r="G78" s="72">
        <v>11</v>
      </c>
      <c r="H78" s="72">
        <v>5</v>
      </c>
      <c r="I78" s="72">
        <v>52</v>
      </c>
      <c r="J78" s="72">
        <v>39</v>
      </c>
      <c r="K78" s="72">
        <v>177</v>
      </c>
      <c r="L78" s="72">
        <v>34</v>
      </c>
      <c r="M78" s="140"/>
      <c r="N78" s="74">
        <v>405</v>
      </c>
      <c r="O78" s="74"/>
      <c r="P78" s="146"/>
      <c r="Q78" s="36">
        <v>54</v>
      </c>
      <c r="R78" s="37">
        <v>60</v>
      </c>
      <c r="S78" s="75"/>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2" t="s">
        <v>107</v>
      </c>
      <c r="B79" s="622"/>
      <c r="C79" s="622"/>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2" t="s">
        <v>108</v>
      </c>
      <c r="B80" s="622"/>
      <c r="C80" s="622"/>
      <c r="D80" s="32">
        <f t="shared" ref="D80:D85" si="39">+SUM(H80:M80)</f>
        <v>223</v>
      </c>
      <c r="E80" s="54"/>
      <c r="F80" s="56"/>
      <c r="G80" s="56"/>
      <c r="H80" s="34"/>
      <c r="I80" s="34">
        <v>6</v>
      </c>
      <c r="J80" s="34">
        <v>14</v>
      </c>
      <c r="K80" s="34">
        <v>183</v>
      </c>
      <c r="L80" s="34">
        <v>10</v>
      </c>
      <c r="M80" s="37">
        <v>10</v>
      </c>
      <c r="N80" s="39">
        <v>223</v>
      </c>
      <c r="O80" s="39">
        <v>2</v>
      </c>
      <c r="P80" s="145"/>
      <c r="Q80" s="36">
        <v>7</v>
      </c>
      <c r="R80" s="37">
        <v>5</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67" t="s">
        <v>109</v>
      </c>
      <c r="B81" s="567"/>
      <c r="C81" s="567"/>
      <c r="D81" s="32">
        <f t="shared" si="39"/>
        <v>17</v>
      </c>
      <c r="E81" s="54"/>
      <c r="F81" s="56"/>
      <c r="G81" s="56"/>
      <c r="H81" s="34"/>
      <c r="I81" s="34">
        <v>4</v>
      </c>
      <c r="J81" s="34">
        <v>3</v>
      </c>
      <c r="K81" s="34">
        <v>2</v>
      </c>
      <c r="L81" s="34">
        <v>1</v>
      </c>
      <c r="M81" s="37">
        <v>7</v>
      </c>
      <c r="N81" s="39">
        <v>17</v>
      </c>
      <c r="O81" s="39"/>
      <c r="P81" s="145"/>
      <c r="Q81" s="36">
        <v>2</v>
      </c>
      <c r="R81" s="37">
        <v>5</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67" t="s">
        <v>110</v>
      </c>
      <c r="B82" s="567"/>
      <c r="C82" s="567"/>
      <c r="D82" s="32">
        <f t="shared" si="39"/>
        <v>22</v>
      </c>
      <c r="E82" s="54"/>
      <c r="F82" s="56"/>
      <c r="G82" s="56"/>
      <c r="H82" s="34"/>
      <c r="I82" s="34">
        <v>2</v>
      </c>
      <c r="J82" s="34">
        <v>3</v>
      </c>
      <c r="K82" s="34">
        <v>7</v>
      </c>
      <c r="L82" s="34"/>
      <c r="M82" s="37">
        <v>10</v>
      </c>
      <c r="N82" s="39">
        <v>22</v>
      </c>
      <c r="O82" s="39"/>
      <c r="P82" s="145"/>
      <c r="Q82" s="36">
        <v>2</v>
      </c>
      <c r="R82" s="37">
        <v>3</v>
      </c>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67" t="s">
        <v>111</v>
      </c>
      <c r="B83" s="567"/>
      <c r="C83" s="567"/>
      <c r="D83" s="32">
        <f t="shared" si="39"/>
        <v>17</v>
      </c>
      <c r="E83" s="54"/>
      <c r="F83" s="56"/>
      <c r="G83" s="56"/>
      <c r="H83" s="34">
        <v>1</v>
      </c>
      <c r="I83" s="34">
        <v>1</v>
      </c>
      <c r="J83" s="34">
        <v>5</v>
      </c>
      <c r="K83" s="34">
        <v>5</v>
      </c>
      <c r="L83" s="34"/>
      <c r="M83" s="37">
        <v>5</v>
      </c>
      <c r="N83" s="39">
        <v>17</v>
      </c>
      <c r="O83" s="39"/>
      <c r="P83" s="145"/>
      <c r="Q83" s="36">
        <v>1</v>
      </c>
      <c r="R83" s="37">
        <v>6</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67" t="s">
        <v>48</v>
      </c>
      <c r="B84" s="567"/>
      <c r="C84" s="567"/>
      <c r="D84" s="32">
        <f t="shared" si="39"/>
        <v>6</v>
      </c>
      <c r="E84" s="54"/>
      <c r="F84" s="56"/>
      <c r="G84" s="56"/>
      <c r="H84" s="34"/>
      <c r="I84" s="34"/>
      <c r="J84" s="34"/>
      <c r="K84" s="34">
        <v>6</v>
      </c>
      <c r="L84" s="34"/>
      <c r="M84" s="37"/>
      <c r="N84" s="39">
        <v>6</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2" t="s">
        <v>112</v>
      </c>
      <c r="B85" s="622"/>
      <c r="C85" s="622"/>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2" t="s">
        <v>113</v>
      </c>
      <c r="B86" s="622"/>
      <c r="C86" s="622"/>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2" t="s">
        <v>114</v>
      </c>
      <c r="B87" s="622"/>
      <c r="C87" s="622"/>
      <c r="D87" s="32">
        <f>+SUM(G87:M87)</f>
        <v>16</v>
      </c>
      <c r="E87" s="54"/>
      <c r="F87" s="56"/>
      <c r="G87" s="34"/>
      <c r="H87" s="34"/>
      <c r="I87" s="34"/>
      <c r="J87" s="34"/>
      <c r="K87" s="34">
        <v>15</v>
      </c>
      <c r="L87" s="34">
        <v>1</v>
      </c>
      <c r="M87" s="37"/>
      <c r="N87" s="39">
        <v>16</v>
      </c>
      <c r="O87" s="39"/>
      <c r="P87" s="145"/>
      <c r="Q87" s="36"/>
      <c r="R87" s="37"/>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2" t="s">
        <v>115</v>
      </c>
      <c r="B88" s="622"/>
      <c r="C88" s="622"/>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2" t="s">
        <v>116</v>
      </c>
      <c r="B89" s="622"/>
      <c r="C89" s="622"/>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2" t="s">
        <v>117</v>
      </c>
      <c r="B90" s="622"/>
      <c r="C90" s="622"/>
      <c r="D90" s="32">
        <f>+SUM(E90:K90)</f>
        <v>136</v>
      </c>
      <c r="E90" s="36"/>
      <c r="F90" s="34"/>
      <c r="G90" s="34"/>
      <c r="H90" s="34">
        <v>9</v>
      </c>
      <c r="I90" s="34">
        <v>51</v>
      </c>
      <c r="J90" s="34">
        <v>71</v>
      </c>
      <c r="K90" s="34">
        <v>5</v>
      </c>
      <c r="L90" s="56"/>
      <c r="M90" s="147"/>
      <c r="N90" s="39">
        <v>136</v>
      </c>
      <c r="O90" s="39"/>
      <c r="P90" s="145"/>
      <c r="Q90" s="36">
        <v>18</v>
      </c>
      <c r="R90" s="37">
        <v>23</v>
      </c>
      <c r="S90" s="76">
        <v>2</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2" t="s">
        <v>118</v>
      </c>
      <c r="B91" s="622"/>
      <c r="C91" s="622"/>
      <c r="D91" s="32">
        <f>+SUM(E91:K91)</f>
        <v>4</v>
      </c>
      <c r="E91" s="36"/>
      <c r="F91" s="34"/>
      <c r="G91" s="34"/>
      <c r="H91" s="34"/>
      <c r="I91" s="34"/>
      <c r="J91" s="34">
        <v>4</v>
      </c>
      <c r="K91" s="34"/>
      <c r="L91" s="56"/>
      <c r="M91" s="147"/>
      <c r="N91" s="39">
        <v>4</v>
      </c>
      <c r="O91" s="39"/>
      <c r="P91" s="145"/>
      <c r="Q91" s="36"/>
      <c r="R91" s="37">
        <v>2</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3" t="s">
        <v>119</v>
      </c>
      <c r="B92" s="624"/>
      <c r="C92" s="625"/>
      <c r="D92" s="32">
        <f>+SUM(E92:K92)</f>
        <v>2</v>
      </c>
      <c r="E92" s="36"/>
      <c r="F92" s="34"/>
      <c r="G92" s="34"/>
      <c r="H92" s="34"/>
      <c r="I92" s="34">
        <v>1</v>
      </c>
      <c r="J92" s="34">
        <v>1</v>
      </c>
      <c r="K92" s="34"/>
      <c r="L92" s="56"/>
      <c r="M92" s="147"/>
      <c r="N92" s="39">
        <v>2</v>
      </c>
      <c r="O92" s="39"/>
      <c r="P92" s="145"/>
      <c r="Q92" s="36">
        <v>2</v>
      </c>
      <c r="R92" s="37"/>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19" t="s">
        <v>120</v>
      </c>
      <c r="B93" s="620"/>
      <c r="C93" s="621"/>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2" t="s">
        <v>121</v>
      </c>
      <c r="B94" s="622"/>
      <c r="C94" s="622"/>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19" t="s">
        <v>122</v>
      </c>
      <c r="B95" s="620"/>
      <c r="C95" s="621"/>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19" t="s">
        <v>123</v>
      </c>
      <c r="B96" s="620"/>
      <c r="C96" s="621"/>
      <c r="D96" s="32">
        <f>+SUM(J96:M96)</f>
        <v>33</v>
      </c>
      <c r="E96" s="54"/>
      <c r="F96" s="56"/>
      <c r="G96" s="56"/>
      <c r="H96" s="56"/>
      <c r="I96" s="56"/>
      <c r="J96" s="34"/>
      <c r="K96" s="34">
        <v>4</v>
      </c>
      <c r="L96" s="34">
        <v>18</v>
      </c>
      <c r="M96" s="37">
        <v>11</v>
      </c>
      <c r="N96" s="39">
        <v>33</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19" t="s">
        <v>124</v>
      </c>
      <c r="B97" s="620"/>
      <c r="C97" s="621"/>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19" t="s">
        <v>125</v>
      </c>
      <c r="B98" s="620"/>
      <c r="C98" s="621"/>
      <c r="D98" s="32">
        <f>+SUM(J98:M98)</f>
        <v>8</v>
      </c>
      <c r="E98" s="54"/>
      <c r="F98" s="56"/>
      <c r="G98" s="56"/>
      <c r="H98" s="56"/>
      <c r="I98" s="56"/>
      <c r="J98" s="34"/>
      <c r="K98" s="34">
        <v>3</v>
      </c>
      <c r="L98" s="34">
        <v>5</v>
      </c>
      <c r="M98" s="37"/>
      <c r="N98" s="39">
        <v>8</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2" t="s">
        <v>126</v>
      </c>
      <c r="B99" s="622"/>
      <c r="C99" s="622"/>
      <c r="D99" s="32">
        <f t="shared" ref="D99:D105" si="40">+SUM(E99:M99)</f>
        <v>8</v>
      </c>
      <c r="E99" s="36"/>
      <c r="F99" s="34"/>
      <c r="G99" s="34"/>
      <c r="H99" s="34"/>
      <c r="I99" s="34"/>
      <c r="J99" s="34">
        <v>2</v>
      </c>
      <c r="K99" s="34">
        <v>6</v>
      </c>
      <c r="L99" s="34"/>
      <c r="M99" s="37"/>
      <c r="N99" s="39">
        <v>8</v>
      </c>
      <c r="O99" s="39"/>
      <c r="P99" s="145"/>
      <c r="Q99" s="36"/>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2" t="s">
        <v>127</v>
      </c>
      <c r="B100" s="622"/>
      <c r="C100" s="622"/>
      <c r="D100" s="32">
        <f t="shared" si="40"/>
        <v>29</v>
      </c>
      <c r="E100" s="36"/>
      <c r="F100" s="34"/>
      <c r="G100" s="34">
        <v>2</v>
      </c>
      <c r="H100" s="34"/>
      <c r="I100" s="34">
        <v>10</v>
      </c>
      <c r="J100" s="34">
        <v>10</v>
      </c>
      <c r="K100" s="34">
        <v>7</v>
      </c>
      <c r="L100" s="34"/>
      <c r="M100" s="37"/>
      <c r="N100" s="39">
        <v>29</v>
      </c>
      <c r="O100" s="39"/>
      <c r="P100" s="145"/>
      <c r="Q100" s="36"/>
      <c r="R100" s="37"/>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67" t="s">
        <v>128</v>
      </c>
      <c r="B101" s="567"/>
      <c r="C101" s="567"/>
      <c r="D101" s="32">
        <f t="shared" si="40"/>
        <v>73</v>
      </c>
      <c r="E101" s="36">
        <v>3</v>
      </c>
      <c r="F101" s="34"/>
      <c r="G101" s="34">
        <v>1</v>
      </c>
      <c r="H101" s="34">
        <v>1</v>
      </c>
      <c r="I101" s="34">
        <v>1</v>
      </c>
      <c r="J101" s="34">
        <v>9</v>
      </c>
      <c r="K101" s="34">
        <v>48</v>
      </c>
      <c r="L101" s="34">
        <v>10</v>
      </c>
      <c r="M101" s="37"/>
      <c r="N101" s="39">
        <v>73</v>
      </c>
      <c r="O101" s="39"/>
      <c r="P101" s="145"/>
      <c r="Q101" s="36"/>
      <c r="R101" s="37"/>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67" t="s">
        <v>129</v>
      </c>
      <c r="B102" s="567"/>
      <c r="C102" s="567"/>
      <c r="D102" s="32">
        <f t="shared" si="40"/>
        <v>25</v>
      </c>
      <c r="E102" s="36">
        <v>6</v>
      </c>
      <c r="F102" s="34"/>
      <c r="G102" s="34">
        <v>2</v>
      </c>
      <c r="H102" s="34">
        <v>2</v>
      </c>
      <c r="I102" s="34">
        <v>8</v>
      </c>
      <c r="J102" s="34">
        <v>1</v>
      </c>
      <c r="K102" s="34">
        <v>6</v>
      </c>
      <c r="L102" s="34"/>
      <c r="M102" s="37"/>
      <c r="N102" s="39">
        <v>25</v>
      </c>
      <c r="O102" s="39"/>
      <c r="P102" s="145"/>
      <c r="Q102" s="36">
        <v>18</v>
      </c>
      <c r="R102" s="37">
        <v>7</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1" t="s">
        <v>130</v>
      </c>
      <c r="B103" s="532"/>
      <c r="C103" s="533"/>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18" t="s">
        <v>131</v>
      </c>
      <c r="B104" s="618"/>
      <c r="C104" s="618"/>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37" t="s">
        <v>132</v>
      </c>
      <c r="B105" s="538"/>
      <c r="C105" s="539"/>
      <c r="D105" s="84">
        <f t="shared" si="40"/>
        <v>1152</v>
      </c>
      <c r="E105" s="100">
        <f>+SUM(E76:E79,E88:E93,E99:E104)</f>
        <v>94</v>
      </c>
      <c r="F105" s="101">
        <f>+SUM(F76:F79,F90:F93,F99:F104)</f>
        <v>17</v>
      </c>
      <c r="G105" s="101">
        <f>+SUM(G76:G79,G87,G90:G93,G99:G104)</f>
        <v>17</v>
      </c>
      <c r="H105" s="101">
        <f>+SUM(H76:H85,H87,H90:H95,H99:H104)</f>
        <v>20</v>
      </c>
      <c r="I105" s="101">
        <f>+SUM(I76:I85,I87:I95,I99:I104)</f>
        <v>161</v>
      </c>
      <c r="J105" s="101">
        <f>+SUM(J76:J87,J90:J104)</f>
        <v>182</v>
      </c>
      <c r="K105" s="101">
        <f>+SUM(K76:K87,K90:K104)</f>
        <v>502</v>
      </c>
      <c r="L105" s="101">
        <f>+SUM(L76:L87,L94:L104)</f>
        <v>86</v>
      </c>
      <c r="M105" s="119">
        <f>+SUM(M76:M87,M94:M104)</f>
        <v>73</v>
      </c>
      <c r="N105" s="101">
        <f t="shared" ref="N105:S105" si="41">+SUM(N76:N104)</f>
        <v>1152</v>
      </c>
      <c r="O105" s="98">
        <f t="shared" si="41"/>
        <v>2</v>
      </c>
      <c r="P105" s="119">
        <f t="shared" si="41"/>
        <v>0</v>
      </c>
      <c r="Q105" s="99">
        <f t="shared" si="41"/>
        <v>135</v>
      </c>
      <c r="R105" s="102">
        <f t="shared" si="41"/>
        <v>143</v>
      </c>
      <c r="S105" s="84">
        <f t="shared" si="41"/>
        <v>2</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row>
    <row r="108" spans="1:76" ht="33.75" customHeight="1" x14ac:dyDescent="0.15">
      <c r="A108" s="572"/>
      <c r="B108" s="573"/>
      <c r="C108" s="574"/>
      <c r="D108" s="555"/>
      <c r="E108" s="272" t="s">
        <v>10</v>
      </c>
      <c r="F108" s="272" t="s">
        <v>11</v>
      </c>
      <c r="G108" s="272" t="s">
        <v>12</v>
      </c>
      <c r="H108" s="272" t="s">
        <v>13</v>
      </c>
      <c r="I108" s="150" t="s">
        <v>135</v>
      </c>
      <c r="J108" s="150" t="s">
        <v>17</v>
      </c>
      <c r="K108" s="150" t="s">
        <v>18</v>
      </c>
      <c r="L108" s="150" t="s">
        <v>19</v>
      </c>
      <c r="M108" s="19" t="s">
        <v>21</v>
      </c>
      <c r="N108" s="18" t="s">
        <v>22</v>
      </c>
      <c r="O108" s="541"/>
      <c r="P108" s="19" t="s">
        <v>61</v>
      </c>
      <c r="Q108" s="270" t="s">
        <v>62</v>
      </c>
      <c r="R108" s="611"/>
      <c r="AY108" s="51"/>
      <c r="AZ108" s="51"/>
      <c r="BA108" s="51"/>
      <c r="BE108" s="15"/>
      <c r="BF108" s="2"/>
      <c r="BG108" s="2"/>
      <c r="BH108" s="4"/>
      <c r="BI108" s="4"/>
      <c r="BJ108" s="4"/>
    </row>
    <row r="109" spans="1:76" ht="15.75" customHeight="1" x14ac:dyDescent="0.15">
      <c r="A109" s="612" t="s">
        <v>136</v>
      </c>
      <c r="B109" s="616" t="s">
        <v>137</v>
      </c>
      <c r="C109" s="616"/>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3"/>
      <c r="B110" s="531" t="s">
        <v>138</v>
      </c>
      <c r="C110" s="533"/>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4"/>
      <c r="B111" s="532" t="s">
        <v>139</v>
      </c>
      <c r="C111" s="532"/>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5"/>
      <c r="B112" s="607" t="s">
        <v>140</v>
      </c>
      <c r="C112" s="617"/>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0" t="s">
        <v>141</v>
      </c>
      <c r="B113" s="605" t="s">
        <v>142</v>
      </c>
      <c r="C113" s="606"/>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5"/>
      <c r="B114" s="531" t="s">
        <v>143</v>
      </c>
      <c r="C114" s="533"/>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5"/>
      <c r="B115" s="607" t="s">
        <v>144</v>
      </c>
      <c r="C115" s="608"/>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5"/>
      <c r="B116" s="609"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5"/>
      <c r="B117" s="610"/>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5"/>
      <c r="B118" s="610"/>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5"/>
      <c r="B119" s="610"/>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5"/>
      <c r="B120" s="610"/>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1"/>
      <c r="B121" s="555"/>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0" t="s">
        <v>151</v>
      </c>
      <c r="B122" s="540"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5"/>
      <c r="B123" s="541"/>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5"/>
      <c r="B124" s="540"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1"/>
      <c r="B125" s="541"/>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4" t="s">
        <v>157</v>
      </c>
      <c r="B126" s="597" t="s">
        <v>145</v>
      </c>
      <c r="C126" s="598"/>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596"/>
      <c r="B127" s="540"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596"/>
      <c r="B128" s="541"/>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596"/>
      <c r="B129" s="540"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2"/>
      <c r="B130" s="541"/>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599" t="s">
        <v>158</v>
      </c>
      <c r="B131" s="602"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0"/>
      <c r="B132" s="603"/>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0"/>
      <c r="B133" s="604"/>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0"/>
      <c r="B134" s="599"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1"/>
      <c r="B135" s="601"/>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69" t="s">
        <v>167</v>
      </c>
      <c r="B137" s="570"/>
      <c r="C137" s="571"/>
      <c r="D137" s="554" t="s">
        <v>4</v>
      </c>
      <c r="E137" s="537" t="s">
        <v>5</v>
      </c>
      <c r="F137" s="538"/>
      <c r="G137" s="538"/>
      <c r="H137" s="539"/>
      <c r="BA137" s="51"/>
      <c r="BF137" s="15"/>
      <c r="BG137" s="15"/>
      <c r="BH137" s="2"/>
    </row>
    <row r="138" spans="1:62" ht="27.75" customHeight="1" x14ac:dyDescent="0.15">
      <c r="A138" s="572"/>
      <c r="B138" s="573"/>
      <c r="C138" s="574"/>
      <c r="D138" s="555"/>
      <c r="E138" s="269" t="s">
        <v>168</v>
      </c>
      <c r="F138" s="17" t="s">
        <v>169</v>
      </c>
      <c r="G138" s="17" t="s">
        <v>60</v>
      </c>
      <c r="H138" s="18" t="s">
        <v>170</v>
      </c>
      <c r="BA138" s="51"/>
      <c r="BF138" s="9"/>
      <c r="BG138" s="15"/>
      <c r="BH138" s="2"/>
    </row>
    <row r="139" spans="1:62" ht="13.5" customHeight="1" x14ac:dyDescent="0.15">
      <c r="A139" s="584" t="s">
        <v>171</v>
      </c>
      <c r="B139" s="585"/>
      <c r="C139" s="586"/>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87" t="s">
        <v>172</v>
      </c>
      <c r="B140" s="588"/>
      <c r="C140" s="589"/>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BA142" s="51"/>
      <c r="BG142" s="15"/>
      <c r="BH142" s="2"/>
    </row>
    <row r="143" spans="1:62"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271" t="s">
        <v>21</v>
      </c>
      <c r="O143" s="212" t="s">
        <v>22</v>
      </c>
      <c r="P143" s="581"/>
      <c r="BA143" s="51"/>
      <c r="BG143" s="15"/>
      <c r="BH143" s="2"/>
    </row>
    <row r="144" spans="1:62" ht="15" customHeight="1" x14ac:dyDescent="0.15">
      <c r="A144" s="582" t="s">
        <v>177</v>
      </c>
      <c r="B144" s="580" t="s">
        <v>178</v>
      </c>
      <c r="C144" s="580"/>
      <c r="D144" s="68">
        <f>+SUM(E144:M144)</f>
        <v>67</v>
      </c>
      <c r="E144" s="25">
        <v>8</v>
      </c>
      <c r="F144" s="23"/>
      <c r="G144" s="23">
        <v>3</v>
      </c>
      <c r="H144" s="23">
        <v>2</v>
      </c>
      <c r="I144" s="23">
        <v>11</v>
      </c>
      <c r="J144" s="23">
        <v>3</v>
      </c>
      <c r="K144" s="23">
        <v>32</v>
      </c>
      <c r="L144" s="23">
        <v>8</v>
      </c>
      <c r="M144" s="26"/>
      <c r="N144" s="28">
        <v>30</v>
      </c>
      <c r="O144" s="28">
        <v>37</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3"/>
      <c r="B145" s="567" t="s">
        <v>179</v>
      </c>
      <c r="C145" s="567"/>
      <c r="D145" s="70">
        <f>+SUM(E145:M145)</f>
        <v>223</v>
      </c>
      <c r="E145" s="36">
        <v>14</v>
      </c>
      <c r="F145" s="34">
        <v>3</v>
      </c>
      <c r="G145" s="34">
        <v>1</v>
      </c>
      <c r="H145" s="34">
        <v>4</v>
      </c>
      <c r="I145" s="34">
        <v>34</v>
      </c>
      <c r="J145" s="34">
        <v>31</v>
      </c>
      <c r="K145" s="34">
        <v>89</v>
      </c>
      <c r="L145" s="34">
        <v>21</v>
      </c>
      <c r="M145" s="37">
        <v>26</v>
      </c>
      <c r="N145" s="39">
        <v>84</v>
      </c>
      <c r="O145" s="39">
        <v>139</v>
      </c>
      <c r="P145" s="76"/>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0" t="s">
        <v>180</v>
      </c>
      <c r="B146" s="580" t="s">
        <v>181</v>
      </c>
      <c r="C146" s="580"/>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5"/>
      <c r="B147" s="567" t="s">
        <v>182</v>
      </c>
      <c r="C147" s="567"/>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5"/>
      <c r="B148" s="567" t="s">
        <v>183</v>
      </c>
      <c r="C148" s="567"/>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1"/>
      <c r="B149" s="568" t="s">
        <v>184</v>
      </c>
      <c r="C149" s="568"/>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0" t="s">
        <v>185</v>
      </c>
      <c r="B150" s="580" t="s">
        <v>181</v>
      </c>
      <c r="C150" s="580"/>
      <c r="D150" s="68">
        <f t="shared" si="56"/>
        <v>29</v>
      </c>
      <c r="E150" s="25">
        <v>1</v>
      </c>
      <c r="F150" s="23"/>
      <c r="G150" s="23">
        <v>1</v>
      </c>
      <c r="H150" s="23"/>
      <c r="I150" s="23">
        <v>2</v>
      </c>
      <c r="J150" s="23">
        <v>4</v>
      </c>
      <c r="K150" s="23">
        <v>15</v>
      </c>
      <c r="L150" s="23">
        <v>6</v>
      </c>
      <c r="M150" s="26"/>
      <c r="N150" s="28">
        <v>17</v>
      </c>
      <c r="O150" s="28">
        <v>12</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5"/>
      <c r="B151" s="567" t="s">
        <v>182</v>
      </c>
      <c r="C151" s="567"/>
      <c r="D151" s="70">
        <f t="shared" si="56"/>
        <v>58</v>
      </c>
      <c r="E151" s="36">
        <v>4</v>
      </c>
      <c r="F151" s="34"/>
      <c r="G151" s="34">
        <v>2</v>
      </c>
      <c r="H151" s="34"/>
      <c r="I151" s="34">
        <v>9</v>
      </c>
      <c r="J151" s="34">
        <v>11</v>
      </c>
      <c r="K151" s="34">
        <v>28</v>
      </c>
      <c r="L151" s="34">
        <v>4</v>
      </c>
      <c r="M151" s="37"/>
      <c r="N151" s="39">
        <v>39</v>
      </c>
      <c r="O151" s="39">
        <v>19</v>
      </c>
      <c r="P151" s="76">
        <v>1</v>
      </c>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5"/>
      <c r="B152" s="567" t="s">
        <v>183</v>
      </c>
      <c r="C152" s="567"/>
      <c r="D152" s="70">
        <f t="shared" si="56"/>
        <v>29</v>
      </c>
      <c r="E152" s="36">
        <v>2</v>
      </c>
      <c r="F152" s="34"/>
      <c r="G152" s="34">
        <v>1</v>
      </c>
      <c r="H152" s="34"/>
      <c r="I152" s="34">
        <v>1</v>
      </c>
      <c r="J152" s="34">
        <v>4</v>
      </c>
      <c r="K152" s="34">
        <v>15</v>
      </c>
      <c r="L152" s="34">
        <v>6</v>
      </c>
      <c r="M152" s="37"/>
      <c r="N152" s="39">
        <v>17</v>
      </c>
      <c r="O152" s="39">
        <v>12</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1"/>
      <c r="B153" s="568" t="s">
        <v>184</v>
      </c>
      <c r="C153" s="568"/>
      <c r="D153" s="159">
        <f t="shared" si="56"/>
        <v>16</v>
      </c>
      <c r="E153" s="44">
        <v>3</v>
      </c>
      <c r="F153" s="42"/>
      <c r="G153" s="42">
        <v>1</v>
      </c>
      <c r="H153" s="42"/>
      <c r="I153" s="42">
        <v>2</v>
      </c>
      <c r="J153" s="42">
        <v>3</v>
      </c>
      <c r="K153" s="42">
        <v>5</v>
      </c>
      <c r="L153" s="42">
        <v>2</v>
      </c>
      <c r="M153" s="45"/>
      <c r="N153" s="47">
        <v>8</v>
      </c>
      <c r="O153" s="47">
        <v>8</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0" t="s">
        <v>80</v>
      </c>
      <c r="B154" s="580" t="s">
        <v>181</v>
      </c>
      <c r="C154" s="580"/>
      <c r="D154" s="68">
        <f t="shared" si="56"/>
        <v>48</v>
      </c>
      <c r="E154" s="25"/>
      <c r="F154" s="23"/>
      <c r="G154" s="23"/>
      <c r="H154" s="23">
        <v>1</v>
      </c>
      <c r="I154" s="23">
        <v>6</v>
      </c>
      <c r="J154" s="23">
        <v>9</v>
      </c>
      <c r="K154" s="23">
        <v>15</v>
      </c>
      <c r="L154" s="23">
        <v>2</v>
      </c>
      <c r="M154" s="26">
        <v>15</v>
      </c>
      <c r="N154" s="28">
        <v>12</v>
      </c>
      <c r="O154" s="28">
        <v>36</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5"/>
      <c r="B155" s="567" t="s">
        <v>182</v>
      </c>
      <c r="C155" s="567"/>
      <c r="D155" s="70">
        <f t="shared" si="56"/>
        <v>166</v>
      </c>
      <c r="E155" s="36"/>
      <c r="F155" s="34"/>
      <c r="G155" s="34"/>
      <c r="H155" s="34">
        <v>4</v>
      </c>
      <c r="I155" s="34">
        <v>11</v>
      </c>
      <c r="J155" s="34">
        <v>31</v>
      </c>
      <c r="K155" s="34">
        <v>40</v>
      </c>
      <c r="L155" s="34">
        <v>2</v>
      </c>
      <c r="M155" s="37">
        <v>78</v>
      </c>
      <c r="N155" s="39">
        <v>37</v>
      </c>
      <c r="O155" s="39">
        <v>129</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5"/>
      <c r="B156" s="567" t="s">
        <v>183</v>
      </c>
      <c r="C156" s="567"/>
      <c r="D156" s="70">
        <f t="shared" si="56"/>
        <v>46</v>
      </c>
      <c r="E156" s="36"/>
      <c r="F156" s="34"/>
      <c r="G156" s="34"/>
      <c r="H156" s="34"/>
      <c r="I156" s="34">
        <v>4</v>
      </c>
      <c r="J156" s="34">
        <v>8</v>
      </c>
      <c r="K156" s="34">
        <v>13</v>
      </c>
      <c r="L156" s="34">
        <v>1</v>
      </c>
      <c r="M156" s="37">
        <v>20</v>
      </c>
      <c r="N156" s="39">
        <v>11</v>
      </c>
      <c r="O156" s="39">
        <v>35</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1"/>
      <c r="B157" s="568" t="s">
        <v>184</v>
      </c>
      <c r="C157" s="568"/>
      <c r="D157" s="159">
        <f t="shared" si="56"/>
        <v>47</v>
      </c>
      <c r="E157" s="44"/>
      <c r="F157" s="42"/>
      <c r="G157" s="42"/>
      <c r="H157" s="42">
        <v>1</v>
      </c>
      <c r="I157" s="42">
        <v>2</v>
      </c>
      <c r="J157" s="42">
        <v>12</v>
      </c>
      <c r="K157" s="42">
        <v>10</v>
      </c>
      <c r="L157" s="42"/>
      <c r="M157" s="45">
        <v>22</v>
      </c>
      <c r="N157" s="47">
        <v>7</v>
      </c>
      <c r="O157" s="47">
        <v>40</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0" t="s">
        <v>85</v>
      </c>
      <c r="B158" s="580" t="s">
        <v>181</v>
      </c>
      <c r="C158" s="580"/>
      <c r="D158" s="68">
        <f>+SUM(E158:J158)</f>
        <v>25</v>
      </c>
      <c r="E158" s="25">
        <v>11</v>
      </c>
      <c r="F158" s="23">
        <v>3</v>
      </c>
      <c r="G158" s="23"/>
      <c r="H158" s="23">
        <v>2</v>
      </c>
      <c r="I158" s="23">
        <v>5</v>
      </c>
      <c r="J158" s="23">
        <v>4</v>
      </c>
      <c r="K158" s="178"/>
      <c r="L158" s="178"/>
      <c r="M158" s="179"/>
      <c r="N158" s="28">
        <v>18</v>
      </c>
      <c r="O158" s="28">
        <v>7</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5"/>
      <c r="B159" s="567" t="s">
        <v>182</v>
      </c>
      <c r="C159" s="567"/>
      <c r="D159" s="70">
        <f>+SUM(E159:J159)</f>
        <v>96</v>
      </c>
      <c r="E159" s="36">
        <v>42</v>
      </c>
      <c r="F159" s="34">
        <v>11</v>
      </c>
      <c r="G159" s="34">
        <v>8</v>
      </c>
      <c r="H159" s="34">
        <v>2</v>
      </c>
      <c r="I159" s="34">
        <v>24</v>
      </c>
      <c r="J159" s="34">
        <v>9</v>
      </c>
      <c r="K159" s="56"/>
      <c r="L159" s="56"/>
      <c r="M159" s="147"/>
      <c r="N159" s="39">
        <v>41</v>
      </c>
      <c r="O159" s="39">
        <v>55</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5"/>
      <c r="B160" s="567" t="s">
        <v>183</v>
      </c>
      <c r="C160" s="567"/>
      <c r="D160" s="70">
        <f>+SUM(E160:J160)</f>
        <v>27</v>
      </c>
      <c r="E160" s="36">
        <v>14</v>
      </c>
      <c r="F160" s="34">
        <v>3</v>
      </c>
      <c r="G160" s="34">
        <v>1</v>
      </c>
      <c r="H160" s="34">
        <v>2</v>
      </c>
      <c r="I160" s="34">
        <v>5</v>
      </c>
      <c r="J160" s="34">
        <v>2</v>
      </c>
      <c r="K160" s="56"/>
      <c r="L160" s="56"/>
      <c r="M160" s="147"/>
      <c r="N160" s="39">
        <v>18</v>
      </c>
      <c r="O160" s="39">
        <v>9</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1"/>
      <c r="B161" s="568" t="s">
        <v>184</v>
      </c>
      <c r="C161" s="568"/>
      <c r="D161" s="159">
        <f>+SUM(E161:J161)</f>
        <v>15</v>
      </c>
      <c r="E161" s="44">
        <v>4</v>
      </c>
      <c r="F161" s="42">
        <v>3</v>
      </c>
      <c r="G161" s="42">
        <v>4</v>
      </c>
      <c r="H161" s="42"/>
      <c r="I161" s="42">
        <v>2</v>
      </c>
      <c r="J161" s="42">
        <v>2</v>
      </c>
      <c r="K161" s="184"/>
      <c r="L161" s="184"/>
      <c r="M161" s="186"/>
      <c r="N161" s="47">
        <v>7</v>
      </c>
      <c r="O161" s="47">
        <v>8</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0" t="s">
        <v>186</v>
      </c>
      <c r="B162" s="576" t="s">
        <v>181</v>
      </c>
      <c r="C162" s="576"/>
      <c r="D162" s="158">
        <f t="shared" si="56"/>
        <v>24</v>
      </c>
      <c r="E162" s="71">
        <v>1</v>
      </c>
      <c r="F162" s="72"/>
      <c r="G162" s="72"/>
      <c r="H162" s="72"/>
      <c r="I162" s="72">
        <v>4</v>
      </c>
      <c r="J162" s="72">
        <v>4</v>
      </c>
      <c r="K162" s="72">
        <v>11</v>
      </c>
      <c r="L162" s="72">
        <v>4</v>
      </c>
      <c r="M162" s="140"/>
      <c r="N162" s="74">
        <v>9</v>
      </c>
      <c r="O162" s="74">
        <v>15</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5"/>
      <c r="B163" s="567" t="s">
        <v>182</v>
      </c>
      <c r="C163" s="567"/>
      <c r="D163" s="70">
        <f t="shared" si="56"/>
        <v>100</v>
      </c>
      <c r="E163" s="36"/>
      <c r="F163" s="34"/>
      <c r="G163" s="34"/>
      <c r="H163" s="34"/>
      <c r="I163" s="34">
        <v>1</v>
      </c>
      <c r="J163" s="34">
        <v>8</v>
      </c>
      <c r="K163" s="34">
        <v>83</v>
      </c>
      <c r="L163" s="34">
        <v>8</v>
      </c>
      <c r="M163" s="37"/>
      <c r="N163" s="39">
        <v>31</v>
      </c>
      <c r="O163" s="39">
        <v>69</v>
      </c>
      <c r="P163" s="76">
        <v>1</v>
      </c>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5"/>
      <c r="B164" s="567" t="s">
        <v>183</v>
      </c>
      <c r="C164" s="567"/>
      <c r="D164" s="70">
        <f t="shared" si="56"/>
        <v>12</v>
      </c>
      <c r="E164" s="36"/>
      <c r="F164" s="34"/>
      <c r="G164" s="34"/>
      <c r="H164" s="34"/>
      <c r="I164" s="34">
        <v>1</v>
      </c>
      <c r="J164" s="34">
        <v>2</v>
      </c>
      <c r="K164" s="34">
        <v>8</v>
      </c>
      <c r="L164" s="34">
        <v>1</v>
      </c>
      <c r="M164" s="37"/>
      <c r="N164" s="39">
        <v>2</v>
      </c>
      <c r="O164" s="39">
        <v>10</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1"/>
      <c r="B165" s="579" t="s">
        <v>184</v>
      </c>
      <c r="C165" s="579"/>
      <c r="D165" s="219">
        <f t="shared" si="56"/>
        <v>10</v>
      </c>
      <c r="E165" s="94"/>
      <c r="F165" s="96"/>
      <c r="G165" s="96"/>
      <c r="H165" s="96"/>
      <c r="I165" s="96"/>
      <c r="J165" s="96">
        <v>1</v>
      </c>
      <c r="K165" s="96">
        <v>7</v>
      </c>
      <c r="L165" s="96">
        <v>2</v>
      </c>
      <c r="M165" s="97"/>
      <c r="N165" s="61">
        <v>6</v>
      </c>
      <c r="O165" s="61">
        <v>4</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0" t="s">
        <v>187</v>
      </c>
      <c r="B166" s="580" t="s">
        <v>181</v>
      </c>
      <c r="C166" s="580"/>
      <c r="D166" s="68">
        <f>+SUM(E166:K166)</f>
        <v>18</v>
      </c>
      <c r="E166" s="25"/>
      <c r="F166" s="23"/>
      <c r="G166" s="23"/>
      <c r="H166" s="23"/>
      <c r="I166" s="23">
        <v>14</v>
      </c>
      <c r="J166" s="23">
        <v>4</v>
      </c>
      <c r="K166" s="23"/>
      <c r="L166" s="178"/>
      <c r="M166" s="179"/>
      <c r="N166" s="28">
        <v>8</v>
      </c>
      <c r="O166" s="28">
        <v>10</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5"/>
      <c r="B167" s="567" t="s">
        <v>182</v>
      </c>
      <c r="C167" s="567"/>
      <c r="D167" s="70">
        <f>+SUM(E167:K167)</f>
        <v>81</v>
      </c>
      <c r="E167" s="36"/>
      <c r="F167" s="34"/>
      <c r="G167" s="34"/>
      <c r="H167" s="34">
        <v>7</v>
      </c>
      <c r="I167" s="34">
        <v>30</v>
      </c>
      <c r="J167" s="34">
        <v>41</v>
      </c>
      <c r="K167" s="34">
        <v>3</v>
      </c>
      <c r="L167" s="56"/>
      <c r="M167" s="147"/>
      <c r="N167" s="39">
        <v>34</v>
      </c>
      <c r="O167" s="39">
        <v>47</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5"/>
      <c r="B168" s="567" t="s">
        <v>183</v>
      </c>
      <c r="C168" s="567"/>
      <c r="D168" s="70">
        <f>+SUM(E168:K168)</f>
        <v>18</v>
      </c>
      <c r="E168" s="36"/>
      <c r="F168" s="34"/>
      <c r="G168" s="34"/>
      <c r="H168" s="34"/>
      <c r="I168" s="34">
        <v>14</v>
      </c>
      <c r="J168" s="34">
        <v>4</v>
      </c>
      <c r="K168" s="34"/>
      <c r="L168" s="56"/>
      <c r="M168" s="147"/>
      <c r="N168" s="39">
        <v>8</v>
      </c>
      <c r="O168" s="39">
        <v>10</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1"/>
      <c r="B169" s="568" t="s">
        <v>184</v>
      </c>
      <c r="C169" s="568"/>
      <c r="D169" s="159">
        <f>+SUM(E169:K169)</f>
        <v>4</v>
      </c>
      <c r="E169" s="44"/>
      <c r="F169" s="42"/>
      <c r="G169" s="42"/>
      <c r="H169" s="42"/>
      <c r="I169" s="42">
        <v>3</v>
      </c>
      <c r="J169" s="42"/>
      <c r="K169" s="42">
        <v>1</v>
      </c>
      <c r="L169" s="184"/>
      <c r="M169" s="186"/>
      <c r="N169" s="47">
        <v>3</v>
      </c>
      <c r="O169" s="47">
        <v>1</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0" t="s">
        <v>87</v>
      </c>
      <c r="B170" s="576" t="s">
        <v>181</v>
      </c>
      <c r="C170" s="576"/>
      <c r="D170" s="158">
        <f t="shared" si="56"/>
        <v>62</v>
      </c>
      <c r="E170" s="71">
        <v>1</v>
      </c>
      <c r="F170" s="72"/>
      <c r="G170" s="72"/>
      <c r="H170" s="72">
        <v>1</v>
      </c>
      <c r="I170" s="72">
        <v>2</v>
      </c>
      <c r="J170" s="72">
        <v>6</v>
      </c>
      <c r="K170" s="72">
        <v>44</v>
      </c>
      <c r="L170" s="72">
        <v>5</v>
      </c>
      <c r="M170" s="140">
        <v>3</v>
      </c>
      <c r="N170" s="74">
        <v>18</v>
      </c>
      <c r="O170" s="74">
        <v>44</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5"/>
      <c r="B171" s="567" t="s">
        <v>182</v>
      </c>
      <c r="C171" s="567"/>
      <c r="D171" s="70">
        <f t="shared" si="56"/>
        <v>128</v>
      </c>
      <c r="E171" s="36">
        <v>1</v>
      </c>
      <c r="F171" s="34"/>
      <c r="G171" s="34"/>
      <c r="H171" s="34"/>
      <c r="I171" s="34">
        <v>2</v>
      </c>
      <c r="J171" s="34">
        <v>12</v>
      </c>
      <c r="K171" s="34">
        <v>108</v>
      </c>
      <c r="L171" s="34">
        <v>2</v>
      </c>
      <c r="M171" s="37">
        <v>3</v>
      </c>
      <c r="N171" s="39">
        <v>45</v>
      </c>
      <c r="O171" s="39">
        <v>83</v>
      </c>
      <c r="P171" s="76">
        <v>1</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5"/>
      <c r="B172" s="567" t="s">
        <v>183</v>
      </c>
      <c r="C172" s="567"/>
      <c r="D172" s="70">
        <f t="shared" si="56"/>
        <v>60</v>
      </c>
      <c r="E172" s="36">
        <v>1</v>
      </c>
      <c r="F172" s="34"/>
      <c r="G172" s="34"/>
      <c r="H172" s="34">
        <v>1</v>
      </c>
      <c r="I172" s="34">
        <v>1</v>
      </c>
      <c r="J172" s="34">
        <v>6</v>
      </c>
      <c r="K172" s="34">
        <v>42</v>
      </c>
      <c r="L172" s="34">
        <v>2</v>
      </c>
      <c r="M172" s="37">
        <v>7</v>
      </c>
      <c r="N172" s="39">
        <v>21</v>
      </c>
      <c r="O172" s="39">
        <v>39</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1"/>
      <c r="B173" s="579" t="s">
        <v>184</v>
      </c>
      <c r="C173" s="579"/>
      <c r="D173" s="219">
        <f t="shared" si="56"/>
        <v>47</v>
      </c>
      <c r="E173" s="94">
        <v>1</v>
      </c>
      <c r="F173" s="96"/>
      <c r="G173" s="96"/>
      <c r="H173" s="96">
        <v>1</v>
      </c>
      <c r="I173" s="96">
        <v>1</v>
      </c>
      <c r="J173" s="96">
        <v>7</v>
      </c>
      <c r="K173" s="96">
        <v>35</v>
      </c>
      <c r="L173" s="96">
        <v>2</v>
      </c>
      <c r="M173" s="97"/>
      <c r="N173" s="61">
        <v>15</v>
      </c>
      <c r="O173" s="61">
        <v>32</v>
      </c>
      <c r="P173" s="117"/>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0" t="s">
        <v>188</v>
      </c>
      <c r="B174" s="580" t="s">
        <v>181</v>
      </c>
      <c r="C174" s="580"/>
      <c r="D174" s="68">
        <f>+SUM(H174:M174)</f>
        <v>17</v>
      </c>
      <c r="E174" s="221"/>
      <c r="F174" s="178"/>
      <c r="G174" s="178"/>
      <c r="H174" s="23"/>
      <c r="I174" s="23">
        <v>1</v>
      </c>
      <c r="J174" s="23"/>
      <c r="K174" s="23">
        <v>4</v>
      </c>
      <c r="L174" s="23">
        <v>4</v>
      </c>
      <c r="M174" s="26">
        <v>8</v>
      </c>
      <c r="N174" s="28">
        <v>2</v>
      </c>
      <c r="O174" s="28">
        <v>15</v>
      </c>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5"/>
      <c r="B175" s="567" t="s">
        <v>182</v>
      </c>
      <c r="C175" s="567"/>
      <c r="D175" s="70">
        <f t="shared" ref="D175:D181" si="57">+SUM(H175:M175)</f>
        <v>72</v>
      </c>
      <c r="E175" s="54"/>
      <c r="F175" s="56"/>
      <c r="G175" s="56"/>
      <c r="H175" s="34"/>
      <c r="I175" s="34"/>
      <c r="J175" s="34">
        <v>1</v>
      </c>
      <c r="K175" s="34">
        <v>21</v>
      </c>
      <c r="L175" s="34">
        <v>44</v>
      </c>
      <c r="M175" s="37">
        <v>6</v>
      </c>
      <c r="N175" s="39">
        <v>20</v>
      </c>
      <c r="O175" s="39">
        <v>52</v>
      </c>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5"/>
      <c r="B176" s="567" t="s">
        <v>183</v>
      </c>
      <c r="C176" s="567"/>
      <c r="D176" s="70">
        <f t="shared" si="57"/>
        <v>18</v>
      </c>
      <c r="E176" s="54"/>
      <c r="F176" s="56"/>
      <c r="G176" s="56"/>
      <c r="H176" s="34"/>
      <c r="I176" s="34">
        <v>1</v>
      </c>
      <c r="J176" s="34"/>
      <c r="K176" s="34">
        <v>4</v>
      </c>
      <c r="L176" s="34">
        <v>4</v>
      </c>
      <c r="M176" s="37">
        <v>9</v>
      </c>
      <c r="N176" s="39">
        <v>2</v>
      </c>
      <c r="O176" s="39">
        <v>16</v>
      </c>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1"/>
      <c r="B177" s="568" t="s">
        <v>184</v>
      </c>
      <c r="C177" s="568"/>
      <c r="D177" s="159">
        <f t="shared" si="57"/>
        <v>17</v>
      </c>
      <c r="E177" s="183"/>
      <c r="F177" s="184"/>
      <c r="G177" s="184"/>
      <c r="H177" s="42"/>
      <c r="I177" s="42"/>
      <c r="J177" s="42"/>
      <c r="K177" s="42">
        <v>2</v>
      </c>
      <c r="L177" s="42">
        <v>9</v>
      </c>
      <c r="M177" s="45">
        <v>6</v>
      </c>
      <c r="N177" s="47">
        <v>4</v>
      </c>
      <c r="O177" s="47">
        <v>13</v>
      </c>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0" t="s">
        <v>189</v>
      </c>
      <c r="B178" s="576" t="s">
        <v>181</v>
      </c>
      <c r="C178" s="576"/>
      <c r="D178" s="158">
        <f t="shared" si="57"/>
        <v>0</v>
      </c>
      <c r="E178" s="222"/>
      <c r="F178" s="223"/>
      <c r="G178" s="223"/>
      <c r="H178" s="72"/>
      <c r="I178" s="72"/>
      <c r="J178" s="72"/>
      <c r="K178" s="72"/>
      <c r="L178" s="72"/>
      <c r="M178" s="140"/>
      <c r="N178" s="74"/>
      <c r="O178" s="74"/>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5"/>
      <c r="B179" s="567" t="s">
        <v>182</v>
      </c>
      <c r="C179" s="567"/>
      <c r="D179" s="70">
        <f t="shared" si="57"/>
        <v>0</v>
      </c>
      <c r="E179" s="54"/>
      <c r="F179" s="56"/>
      <c r="G179" s="56"/>
      <c r="H179" s="34"/>
      <c r="I179" s="34"/>
      <c r="J179" s="34"/>
      <c r="K179" s="34"/>
      <c r="L179" s="34"/>
      <c r="M179" s="37"/>
      <c r="N179" s="39"/>
      <c r="O179" s="39"/>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5"/>
      <c r="B180" s="567" t="s">
        <v>183</v>
      </c>
      <c r="C180" s="567"/>
      <c r="D180" s="70">
        <f t="shared" si="57"/>
        <v>0</v>
      </c>
      <c r="E180" s="54"/>
      <c r="F180" s="56"/>
      <c r="G180" s="56"/>
      <c r="H180" s="34"/>
      <c r="I180" s="34"/>
      <c r="J180" s="34"/>
      <c r="K180" s="34"/>
      <c r="L180" s="34"/>
      <c r="M180" s="37"/>
      <c r="N180" s="39"/>
      <c r="O180" s="39"/>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1"/>
      <c r="B181" s="568" t="s">
        <v>184</v>
      </c>
      <c r="C181" s="568"/>
      <c r="D181" s="159">
        <f t="shared" si="57"/>
        <v>0</v>
      </c>
      <c r="E181" s="183"/>
      <c r="F181" s="184"/>
      <c r="G181" s="184"/>
      <c r="H181" s="42"/>
      <c r="I181" s="42"/>
      <c r="J181" s="42"/>
      <c r="K181" s="42"/>
      <c r="L181" s="42"/>
      <c r="M181" s="45"/>
      <c r="N181" s="47"/>
      <c r="O181" s="47"/>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0" t="s">
        <v>190</v>
      </c>
      <c r="B182" s="576" t="s">
        <v>181</v>
      </c>
      <c r="C182" s="576"/>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5"/>
      <c r="B183" s="567" t="s">
        <v>182</v>
      </c>
      <c r="C183" s="567"/>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5"/>
      <c r="B184" s="567" t="s">
        <v>183</v>
      </c>
      <c r="C184" s="567"/>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1"/>
      <c r="B185" s="568" t="s">
        <v>184</v>
      </c>
      <c r="C185" s="568"/>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0" t="s">
        <v>191</v>
      </c>
      <c r="B186" s="576" t="s">
        <v>181</v>
      </c>
      <c r="C186" s="576"/>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5"/>
      <c r="B187" s="567" t="s">
        <v>182</v>
      </c>
      <c r="C187" s="567"/>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5"/>
      <c r="B188" s="567" t="s">
        <v>183</v>
      </c>
      <c r="C188" s="567"/>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1"/>
      <c r="B189" s="568" t="s">
        <v>184</v>
      </c>
      <c r="C189" s="568"/>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0" t="s">
        <v>192</v>
      </c>
      <c r="B190" s="576" t="s">
        <v>181</v>
      </c>
      <c r="C190" s="576"/>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5"/>
      <c r="B191" s="567" t="s">
        <v>182</v>
      </c>
      <c r="C191" s="567"/>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5"/>
      <c r="B192" s="567" t="s">
        <v>183</v>
      </c>
      <c r="C192" s="567"/>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1"/>
      <c r="B193" s="568" t="s">
        <v>184</v>
      </c>
      <c r="C193" s="568"/>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77" t="s">
        <v>193</v>
      </c>
      <c r="B194" s="576" t="s">
        <v>181</v>
      </c>
      <c r="C194" s="576"/>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78"/>
      <c r="B195" s="567" t="s">
        <v>182</v>
      </c>
      <c r="C195" s="567"/>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78"/>
      <c r="B196" s="567" t="s">
        <v>183</v>
      </c>
      <c r="C196" s="567"/>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78"/>
      <c r="B197" s="579" t="s">
        <v>184</v>
      </c>
      <c r="C197" s="579"/>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3" t="s">
        <v>4</v>
      </c>
      <c r="B198" s="566" t="s">
        <v>181</v>
      </c>
      <c r="C198" s="566"/>
      <c r="D198" s="224">
        <f t="shared" si="56"/>
        <v>223</v>
      </c>
      <c r="E198" s="225">
        <f t="shared" ref="E198:G201" si="58">+E146+E150+E154+E158+E162+E166+E170+E182+E186+E190+E194</f>
        <v>14</v>
      </c>
      <c r="F198" s="226">
        <f t="shared" si="58"/>
        <v>3</v>
      </c>
      <c r="G198" s="226">
        <f t="shared" si="58"/>
        <v>1</v>
      </c>
      <c r="H198" s="226">
        <f t="shared" ref="H198:J201" si="59">+H146+H150+H154+H158+H162+H166+H170+H174+H182+H186+H190+H194+H178</f>
        <v>4</v>
      </c>
      <c r="I198" s="226">
        <f t="shared" si="59"/>
        <v>34</v>
      </c>
      <c r="J198" s="226">
        <f t="shared" si="59"/>
        <v>31</v>
      </c>
      <c r="K198" s="226">
        <f>+K146+K150+K154+K162+K166+K170+K174+K182+K186+K190+K194+K178</f>
        <v>89</v>
      </c>
      <c r="L198" s="226">
        <f t="shared" ref="L198:M201" si="60">+L146+L150+L154+L162+L170+L174+L182+L186+L190+L194+L178</f>
        <v>21</v>
      </c>
      <c r="M198" s="227">
        <f t="shared" si="60"/>
        <v>26</v>
      </c>
      <c r="N198" s="224">
        <f t="shared" ref="N198:O201" si="61">+N146+N150+N154+N158+N162+N166+N170+N174+N182+N186+N190+N194+N178</f>
        <v>84</v>
      </c>
      <c r="O198" s="224">
        <f t="shared" si="61"/>
        <v>139</v>
      </c>
      <c r="P198" s="224">
        <f>+P146+P150+P154+P162+P170+P174+P182+P186+P190+P194+P178</f>
        <v>0</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4"/>
      <c r="B199" s="567" t="s">
        <v>182</v>
      </c>
      <c r="C199" s="567"/>
      <c r="D199" s="70">
        <f t="shared" si="56"/>
        <v>701</v>
      </c>
      <c r="E199" s="228">
        <f t="shared" si="58"/>
        <v>47</v>
      </c>
      <c r="F199" s="229">
        <f t="shared" si="58"/>
        <v>11</v>
      </c>
      <c r="G199" s="229">
        <f t="shared" si="58"/>
        <v>10</v>
      </c>
      <c r="H199" s="229">
        <f t="shared" si="59"/>
        <v>13</v>
      </c>
      <c r="I199" s="229">
        <f t="shared" si="59"/>
        <v>77</v>
      </c>
      <c r="J199" s="229">
        <f t="shared" si="59"/>
        <v>113</v>
      </c>
      <c r="K199" s="229">
        <f>+K147+K151+K155+K163+K167+K171+K175+K183+K187+K191+K195+K179</f>
        <v>283</v>
      </c>
      <c r="L199" s="229">
        <f t="shared" si="60"/>
        <v>60</v>
      </c>
      <c r="M199" s="230">
        <f t="shared" si="60"/>
        <v>87</v>
      </c>
      <c r="N199" s="70">
        <f t="shared" si="61"/>
        <v>247</v>
      </c>
      <c r="O199" s="70">
        <f t="shared" si="61"/>
        <v>454</v>
      </c>
      <c r="P199" s="70">
        <f>+P147+P151+P155+P163+P171+P175+P183+P187+P191+P195+P179</f>
        <v>3</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4"/>
      <c r="B200" s="567" t="s">
        <v>183</v>
      </c>
      <c r="C200" s="567"/>
      <c r="D200" s="70">
        <f t="shared" si="56"/>
        <v>210</v>
      </c>
      <c r="E200" s="228">
        <f t="shared" si="58"/>
        <v>17</v>
      </c>
      <c r="F200" s="229">
        <f t="shared" si="58"/>
        <v>3</v>
      </c>
      <c r="G200" s="229">
        <f t="shared" si="58"/>
        <v>2</v>
      </c>
      <c r="H200" s="229">
        <f t="shared" si="59"/>
        <v>3</v>
      </c>
      <c r="I200" s="229">
        <f t="shared" si="59"/>
        <v>27</v>
      </c>
      <c r="J200" s="229">
        <f t="shared" si="59"/>
        <v>26</v>
      </c>
      <c r="K200" s="229">
        <f>+K148+K152+K156+K164+K168+K172+K176+K184+K188+K192+K196+K180</f>
        <v>82</v>
      </c>
      <c r="L200" s="229">
        <f t="shared" si="60"/>
        <v>14</v>
      </c>
      <c r="M200" s="230">
        <f t="shared" si="60"/>
        <v>36</v>
      </c>
      <c r="N200" s="70">
        <f t="shared" si="61"/>
        <v>79</v>
      </c>
      <c r="O200" s="70">
        <f t="shared" si="61"/>
        <v>131</v>
      </c>
      <c r="P200" s="70">
        <f>+P148+P152+P156+P164+P172+P176+P184+P188+P192+P196+P180</f>
        <v>0</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5"/>
      <c r="B201" s="568" t="s">
        <v>184</v>
      </c>
      <c r="C201" s="568"/>
      <c r="D201" s="159">
        <f t="shared" si="56"/>
        <v>156</v>
      </c>
      <c r="E201" s="231">
        <f t="shared" si="58"/>
        <v>8</v>
      </c>
      <c r="F201" s="232">
        <f t="shared" si="58"/>
        <v>3</v>
      </c>
      <c r="G201" s="232">
        <f t="shared" si="58"/>
        <v>5</v>
      </c>
      <c r="H201" s="232">
        <f t="shared" si="59"/>
        <v>2</v>
      </c>
      <c r="I201" s="232">
        <f t="shared" si="59"/>
        <v>10</v>
      </c>
      <c r="J201" s="232">
        <f t="shared" si="59"/>
        <v>25</v>
      </c>
      <c r="K201" s="232">
        <f>+K149+K153+K157+K165+K169+K173+K177+K185+K189+K193+K197+K181</f>
        <v>60</v>
      </c>
      <c r="L201" s="232">
        <f t="shared" si="60"/>
        <v>15</v>
      </c>
      <c r="M201" s="233">
        <f t="shared" si="60"/>
        <v>28</v>
      </c>
      <c r="N201" s="159">
        <f t="shared" si="61"/>
        <v>50</v>
      </c>
      <c r="O201" s="159">
        <f t="shared" si="61"/>
        <v>106</v>
      </c>
      <c r="P201" s="159">
        <f>+P149+P153+P157+P165+P173+P177+P185+P189+P193+P197+P181</f>
        <v>0</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69" t="s">
        <v>29</v>
      </c>
      <c r="B203" s="570"/>
      <c r="C203" s="571"/>
      <c r="D203" s="554" t="s">
        <v>4</v>
      </c>
      <c r="E203" s="537" t="s">
        <v>5</v>
      </c>
      <c r="F203" s="538"/>
      <c r="G203" s="538"/>
      <c r="H203" s="538"/>
      <c r="I203" s="538"/>
      <c r="J203" s="538"/>
      <c r="K203" s="538"/>
      <c r="L203" s="538"/>
      <c r="M203" s="539"/>
      <c r="N203" s="540" t="s">
        <v>7</v>
      </c>
      <c r="BA203" s="220"/>
      <c r="BB203" s="220"/>
      <c r="BC203" s="220"/>
      <c r="BD203" s="220"/>
      <c r="BE203" s="220"/>
      <c r="BF203" s="220"/>
      <c r="BG203" s="220"/>
      <c r="BH203" s="2"/>
    </row>
    <row r="204" spans="1:60" ht="48" customHeight="1" x14ac:dyDescent="0.15">
      <c r="A204" s="572"/>
      <c r="B204" s="573"/>
      <c r="C204" s="574"/>
      <c r="D204" s="562"/>
      <c r="E204" s="269" t="s">
        <v>168</v>
      </c>
      <c r="F204" s="17" t="s">
        <v>14</v>
      </c>
      <c r="G204" s="17" t="s">
        <v>175</v>
      </c>
      <c r="H204" s="17" t="s">
        <v>59</v>
      </c>
      <c r="I204" s="17" t="s">
        <v>176</v>
      </c>
      <c r="J204" s="17" t="s">
        <v>195</v>
      </c>
      <c r="K204" s="17" t="s">
        <v>18</v>
      </c>
      <c r="L204" s="17" t="s">
        <v>19</v>
      </c>
      <c r="M204" s="18" t="s">
        <v>20</v>
      </c>
      <c r="N204" s="541"/>
      <c r="BA204" s="220"/>
      <c r="BB204" s="220"/>
      <c r="BC204" s="220"/>
      <c r="BD204" s="220"/>
      <c r="BE204" s="220"/>
      <c r="BF204" s="220"/>
      <c r="BG204" s="220"/>
      <c r="BH204" s="2"/>
    </row>
    <row r="205" spans="1:60" ht="15.75" customHeight="1" x14ac:dyDescent="0.15">
      <c r="A205" s="542" t="s">
        <v>196</v>
      </c>
      <c r="B205" s="543"/>
      <c r="C205" s="544"/>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4" t="s">
        <v>197</v>
      </c>
      <c r="B206" s="535"/>
      <c r="C206" s="536"/>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4" t="s">
        <v>198</v>
      </c>
      <c r="B207" s="535"/>
      <c r="C207" s="536"/>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4" t="s">
        <v>199</v>
      </c>
      <c r="B208" s="535"/>
      <c r="C208" s="536"/>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56" t="s">
        <v>200</v>
      </c>
      <c r="B209" s="557"/>
      <c r="C209" s="558"/>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59" t="s">
        <v>201</v>
      </c>
      <c r="B210" s="560"/>
      <c r="C210" s="561"/>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48" t="s">
        <v>213</v>
      </c>
      <c r="B221" s="549"/>
      <c r="C221" s="550"/>
      <c r="D221" s="554" t="s">
        <v>4</v>
      </c>
      <c r="E221" s="537" t="s">
        <v>5</v>
      </c>
      <c r="F221" s="538"/>
      <c r="G221" s="538"/>
      <c r="H221" s="538"/>
      <c r="I221" s="538"/>
      <c r="J221" s="538"/>
      <c r="K221" s="538"/>
      <c r="L221" s="538"/>
      <c r="M221" s="539"/>
      <c r="N221" s="554" t="s">
        <v>31</v>
      </c>
      <c r="O221" s="540" t="s">
        <v>7</v>
      </c>
      <c r="P221" s="540"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1"/>
      <c r="B222" s="552"/>
      <c r="C222" s="553"/>
      <c r="D222" s="555"/>
      <c r="E222" s="19" t="s">
        <v>101</v>
      </c>
      <c r="F222" s="17" t="s">
        <v>102</v>
      </c>
      <c r="G222" s="17" t="s">
        <v>103</v>
      </c>
      <c r="H222" s="17" t="s">
        <v>15</v>
      </c>
      <c r="I222" s="17" t="s">
        <v>16</v>
      </c>
      <c r="J222" s="17" t="s">
        <v>17</v>
      </c>
      <c r="K222" s="17" t="s">
        <v>18</v>
      </c>
      <c r="L222" s="17" t="s">
        <v>19</v>
      </c>
      <c r="M222" s="18" t="s">
        <v>20</v>
      </c>
      <c r="N222" s="555"/>
      <c r="O222" s="541"/>
      <c r="P222" s="541"/>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2" t="s">
        <v>214</v>
      </c>
      <c r="B223" s="543"/>
      <c r="C223" s="544"/>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4" t="s">
        <v>215</v>
      </c>
      <c r="B224" s="535"/>
      <c r="C224" s="536"/>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1" t="s">
        <v>216</v>
      </c>
      <c r="B225" s="532"/>
      <c r="C225" s="533"/>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1" t="s">
        <v>217</v>
      </c>
      <c r="B226" s="532"/>
      <c r="C226" s="533"/>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1" t="s">
        <v>218</v>
      </c>
      <c r="B227" s="532"/>
      <c r="C227" s="533"/>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4" t="s">
        <v>219</v>
      </c>
      <c r="B228" s="535"/>
      <c r="C228" s="536"/>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37" t="s">
        <v>132</v>
      </c>
      <c r="B229" s="538"/>
      <c r="C229" s="539"/>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23548</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A6" sqref="A6:P6"/>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",[8]NOMBRE!B2," - ","( ",[8]NOMBRE!C2,[8]NOMBRE!D2,[8]NOMBRE!E2,[8]NOMBRE!F2,[8]NOMBRE!G2," )")</f>
        <v>COMUNA: LINARES - ( 07401 )</v>
      </c>
      <c r="BB2" s="5"/>
      <c r="BC2" s="5"/>
      <c r="BD2" s="5"/>
      <c r="BE2" s="5"/>
      <c r="BF2" s="5"/>
      <c r="BG2" s="5"/>
      <c r="BH2" s="5"/>
    </row>
    <row r="3" spans="1:61" ht="12.75" customHeight="1" x14ac:dyDescent="0.15">
      <c r="A3" s="1" t="str">
        <f>CONCATENATE("ESTABLECIMIENTO/ESTRATEGIA: ",[8]NOMBRE!B3," - ","( ",[8]NOMBRE!C3,[8]NOMBRE!D3,[8]NOMBRE!E3,[8]NOMBRE!F3,[8]NOMBRE!G3,[8]NOMBRE!H3," )")</f>
        <v>ESTABLECIMIENTO/ESTRATEGIA: HOSPITAL DE LINARES - ( 116108 )</v>
      </c>
      <c r="BB3" s="5"/>
      <c r="BC3" s="5"/>
      <c r="BD3" s="5"/>
      <c r="BE3" s="5"/>
      <c r="BF3" s="5"/>
      <c r="BG3" s="5"/>
      <c r="BH3" s="5"/>
    </row>
    <row r="4" spans="1:61" ht="12.75" customHeight="1" x14ac:dyDescent="0.15">
      <c r="A4" s="1" t="str">
        <f>CONCATENATE("MES: ",[8]NOMBRE!B6," - ","( ",[8]NOMBRE!C6,[8]NOMBRE!D6," )")</f>
        <v>MES: JULIO - ( 07 )</v>
      </c>
      <c r="BB4" s="5"/>
      <c r="BC4" s="5"/>
      <c r="BD4" s="5"/>
      <c r="BE4" s="5"/>
      <c r="BF4" s="5"/>
      <c r="BG4" s="5"/>
      <c r="BH4" s="5"/>
    </row>
    <row r="5" spans="1:61" ht="12.75" customHeight="1" x14ac:dyDescent="0.15">
      <c r="A5" s="7" t="str">
        <f>CONCATENATE("AÑO: ",[8]NOMBRE!B7)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4" t="s">
        <v>1</v>
      </c>
      <c r="B6" s="674"/>
      <c r="C6" s="674"/>
      <c r="D6" s="674"/>
      <c r="E6" s="674"/>
      <c r="F6" s="674"/>
      <c r="G6" s="674"/>
      <c r="H6" s="674"/>
      <c r="I6" s="674"/>
      <c r="J6" s="674"/>
      <c r="K6" s="674"/>
      <c r="L6" s="674"/>
      <c r="M6" s="674"/>
      <c r="N6" s="674"/>
      <c r="O6" s="674"/>
      <c r="P6" s="674"/>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BB8" s="15"/>
      <c r="BC8" s="15"/>
      <c r="BD8" s="15"/>
      <c r="BE8" s="15"/>
      <c r="BF8" s="15"/>
      <c r="BG8" s="15"/>
      <c r="BH8" s="15"/>
    </row>
    <row r="9" spans="1:61" ht="22.5" x14ac:dyDescent="0.15">
      <c r="A9" s="572"/>
      <c r="B9" s="573"/>
      <c r="C9" s="574"/>
      <c r="D9" s="555"/>
      <c r="E9" s="269" t="s">
        <v>10</v>
      </c>
      <c r="F9" s="17" t="s">
        <v>11</v>
      </c>
      <c r="G9" s="17" t="s">
        <v>12</v>
      </c>
      <c r="H9" s="17" t="s">
        <v>13</v>
      </c>
      <c r="I9" s="17" t="s">
        <v>14</v>
      </c>
      <c r="J9" s="17" t="s">
        <v>15</v>
      </c>
      <c r="K9" s="17" t="s">
        <v>16</v>
      </c>
      <c r="L9" s="17" t="s">
        <v>17</v>
      </c>
      <c r="M9" s="17" t="s">
        <v>18</v>
      </c>
      <c r="N9" s="17" t="s">
        <v>19</v>
      </c>
      <c r="O9" s="18" t="s">
        <v>20</v>
      </c>
      <c r="P9" s="19" t="s">
        <v>21</v>
      </c>
      <c r="Q9" s="270" t="s">
        <v>22</v>
      </c>
      <c r="R9" s="611"/>
      <c r="S9" s="654"/>
      <c r="T9" s="654"/>
      <c r="BB9" s="15"/>
      <c r="BC9" s="15"/>
      <c r="BD9" s="15"/>
      <c r="BE9" s="15"/>
      <c r="BF9" s="15"/>
      <c r="BG9" s="15"/>
      <c r="BH9" s="15"/>
    </row>
    <row r="10" spans="1:61" ht="15.75" customHeight="1" x14ac:dyDescent="0.15">
      <c r="A10" s="542" t="s">
        <v>23</v>
      </c>
      <c r="B10" s="543"/>
      <c r="C10" s="543"/>
      <c r="D10" s="21">
        <f>SUM(E10:O10)</f>
        <v>240</v>
      </c>
      <c r="E10" s="22">
        <v>3</v>
      </c>
      <c r="F10" s="22">
        <v>6</v>
      </c>
      <c r="G10" s="22">
        <v>9</v>
      </c>
      <c r="H10" s="23">
        <v>11</v>
      </c>
      <c r="I10" s="23">
        <v>6</v>
      </c>
      <c r="J10" s="23">
        <v>5</v>
      </c>
      <c r="K10" s="23">
        <v>45</v>
      </c>
      <c r="L10" s="23">
        <v>33</v>
      </c>
      <c r="M10" s="23">
        <v>90</v>
      </c>
      <c r="N10" s="24">
        <v>10</v>
      </c>
      <c r="O10" s="24">
        <v>22</v>
      </c>
      <c r="P10" s="25">
        <v>84</v>
      </c>
      <c r="Q10" s="26">
        <v>156</v>
      </c>
      <c r="R10" s="27">
        <v>6</v>
      </c>
      <c r="S10" s="28">
        <v>1</v>
      </c>
      <c r="T10" s="28">
        <v>2</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4" t="s">
        <v>24</v>
      </c>
      <c r="B11" s="535"/>
      <c r="C11" s="535"/>
      <c r="D11" s="32">
        <f>SUM(E11:O11)</f>
        <v>656</v>
      </c>
      <c r="E11" s="33">
        <v>5</v>
      </c>
      <c r="F11" s="33">
        <v>3</v>
      </c>
      <c r="G11" s="33">
        <v>18</v>
      </c>
      <c r="H11" s="34">
        <v>14</v>
      </c>
      <c r="I11" s="34">
        <v>14</v>
      </c>
      <c r="J11" s="34">
        <v>11</v>
      </c>
      <c r="K11" s="34">
        <v>95</v>
      </c>
      <c r="L11" s="34">
        <v>103</v>
      </c>
      <c r="M11" s="34">
        <v>287</v>
      </c>
      <c r="N11" s="35">
        <v>50</v>
      </c>
      <c r="O11" s="35">
        <v>56</v>
      </c>
      <c r="P11" s="36">
        <v>239</v>
      </c>
      <c r="Q11" s="37">
        <v>417</v>
      </c>
      <c r="R11" s="38">
        <v>5</v>
      </c>
      <c r="S11" s="39"/>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4" t="s">
        <v>25</v>
      </c>
      <c r="B12" s="535"/>
      <c r="C12" s="535"/>
      <c r="D12" s="32">
        <f>SUM(E12:O12)</f>
        <v>34</v>
      </c>
      <c r="E12" s="33"/>
      <c r="F12" s="33"/>
      <c r="G12" s="33"/>
      <c r="H12" s="34"/>
      <c r="I12" s="34"/>
      <c r="J12" s="34"/>
      <c r="K12" s="34">
        <v>5</v>
      </c>
      <c r="L12" s="34">
        <v>4</v>
      </c>
      <c r="M12" s="34">
        <v>16</v>
      </c>
      <c r="N12" s="35">
        <v>3</v>
      </c>
      <c r="O12" s="35">
        <v>6</v>
      </c>
      <c r="P12" s="36">
        <v>14</v>
      </c>
      <c r="Q12" s="37">
        <v>20</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1" t="s">
        <v>26</v>
      </c>
      <c r="B13" s="672"/>
      <c r="C13" s="673"/>
      <c r="D13" s="32">
        <f>SUM(E13:O13)</f>
        <v>21</v>
      </c>
      <c r="E13" s="33"/>
      <c r="F13" s="34">
        <v>1</v>
      </c>
      <c r="G13" s="34">
        <v>3</v>
      </c>
      <c r="H13" s="34">
        <v>1</v>
      </c>
      <c r="I13" s="34">
        <v>2</v>
      </c>
      <c r="J13" s="34"/>
      <c r="K13" s="34">
        <v>4</v>
      </c>
      <c r="L13" s="34">
        <v>2</v>
      </c>
      <c r="M13" s="34">
        <v>8</v>
      </c>
      <c r="N13" s="34"/>
      <c r="O13" s="35"/>
      <c r="P13" s="36">
        <v>14</v>
      </c>
      <c r="Q13" s="37">
        <v>7</v>
      </c>
      <c r="R13" s="38">
        <v>1</v>
      </c>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5" t="s">
        <v>27</v>
      </c>
      <c r="B14" s="675"/>
      <c r="C14" s="676"/>
      <c r="D14" s="40">
        <f>SUM(E14:O14)</f>
        <v>223</v>
      </c>
      <c r="E14" s="41">
        <v>1</v>
      </c>
      <c r="F14" s="42">
        <v>3</v>
      </c>
      <c r="G14" s="42">
        <v>4</v>
      </c>
      <c r="H14" s="42">
        <v>7</v>
      </c>
      <c r="I14" s="42">
        <v>7</v>
      </c>
      <c r="J14" s="42">
        <v>2</v>
      </c>
      <c r="K14" s="42">
        <v>30</v>
      </c>
      <c r="L14" s="42">
        <v>48</v>
      </c>
      <c r="M14" s="42">
        <v>92</v>
      </c>
      <c r="N14" s="42">
        <v>4</v>
      </c>
      <c r="O14" s="43">
        <v>25</v>
      </c>
      <c r="P14" s="44">
        <v>83</v>
      </c>
      <c r="Q14" s="45">
        <v>140</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BB16" s="9"/>
      <c r="BC16" s="9"/>
      <c r="BD16" s="9"/>
      <c r="BE16" s="9"/>
      <c r="BF16" s="15"/>
      <c r="BG16" s="15"/>
      <c r="BH16" s="15"/>
    </row>
    <row r="17" spans="1:63" ht="30.75" customHeight="1" x14ac:dyDescent="0.15">
      <c r="A17" s="572"/>
      <c r="B17" s="573"/>
      <c r="C17" s="574"/>
      <c r="D17" s="678"/>
      <c r="E17" s="269"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BG17" s="15"/>
      <c r="BH17" s="15"/>
    </row>
    <row r="18" spans="1:63" ht="18.75" customHeight="1" x14ac:dyDescent="0.15">
      <c r="A18" s="665" t="s">
        <v>33</v>
      </c>
      <c r="B18" s="666"/>
      <c r="C18" s="667"/>
      <c r="D18" s="21">
        <f>SUM(E18:O18)</f>
        <v>18</v>
      </c>
      <c r="E18" s="22"/>
      <c r="F18" s="22"/>
      <c r="G18" s="22"/>
      <c r="H18" s="23"/>
      <c r="I18" s="23"/>
      <c r="J18" s="23"/>
      <c r="K18" s="23"/>
      <c r="L18" s="23">
        <v>2</v>
      </c>
      <c r="M18" s="23">
        <v>13</v>
      </c>
      <c r="N18" s="23">
        <v>1</v>
      </c>
      <c r="O18" s="24">
        <v>2</v>
      </c>
      <c r="P18" s="52"/>
      <c r="Q18" s="24">
        <v>2</v>
      </c>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5" t="s">
        <v>34</v>
      </c>
      <c r="B19" s="666"/>
      <c r="C19" s="667"/>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68" t="s">
        <v>35</v>
      </c>
      <c r="B20" s="669"/>
      <c r="C20" s="670"/>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2" t="s">
        <v>36</v>
      </c>
      <c r="B21" s="543"/>
      <c r="C21" s="544"/>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4" t="s">
        <v>37</v>
      </c>
      <c r="B22" s="535"/>
      <c r="C22" s="536"/>
      <c r="D22" s="32">
        <f t="shared" si="1"/>
        <v>6</v>
      </c>
      <c r="E22" s="36"/>
      <c r="F22" s="33"/>
      <c r="G22" s="33"/>
      <c r="H22" s="33"/>
      <c r="I22" s="33"/>
      <c r="J22" s="33"/>
      <c r="K22" s="34">
        <v>6</v>
      </c>
      <c r="L22" s="34"/>
      <c r="M22" s="34"/>
      <c r="N22" s="34"/>
      <c r="O22" s="37"/>
      <c r="P22" s="39">
        <v>6</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4" t="s">
        <v>38</v>
      </c>
      <c r="B23" s="535"/>
      <c r="C23" s="536"/>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4" t="s">
        <v>39</v>
      </c>
      <c r="B24" s="535"/>
      <c r="C24" s="536"/>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4" t="s">
        <v>40</v>
      </c>
      <c r="B25" s="535"/>
      <c r="C25" s="536"/>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46" t="s">
        <v>41</v>
      </c>
      <c r="B26" s="647"/>
      <c r="C26" s="648"/>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2" t="s">
        <v>42</v>
      </c>
      <c r="B27" s="543"/>
      <c r="C27" s="544"/>
      <c r="D27" s="68">
        <f t="shared" si="1"/>
        <v>12</v>
      </c>
      <c r="E27" s="25"/>
      <c r="F27" s="23"/>
      <c r="G27" s="23"/>
      <c r="H27" s="23"/>
      <c r="I27" s="23"/>
      <c r="J27" s="23">
        <v>1</v>
      </c>
      <c r="K27" s="23"/>
      <c r="L27" s="23">
        <v>5</v>
      </c>
      <c r="M27" s="23">
        <v>5</v>
      </c>
      <c r="N27" s="24">
        <v>1</v>
      </c>
      <c r="O27" s="24"/>
      <c r="P27" s="28">
        <v>12</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4" t="s">
        <v>43</v>
      </c>
      <c r="B28" s="535"/>
      <c r="C28" s="536"/>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4" t="s">
        <v>44</v>
      </c>
      <c r="B29" s="535"/>
      <c r="C29" s="536"/>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4" t="s">
        <v>45</v>
      </c>
      <c r="B30" s="535"/>
      <c r="C30" s="536"/>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4" t="s">
        <v>46</v>
      </c>
      <c r="B31" s="535"/>
      <c r="C31" s="536"/>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4" t="s">
        <v>47</v>
      </c>
      <c r="B32" s="535"/>
      <c r="C32" s="536"/>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4" t="s">
        <v>48</v>
      </c>
      <c r="B33" s="535"/>
      <c r="C33" s="536"/>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4" t="s">
        <v>49</v>
      </c>
      <c r="B34" s="535"/>
      <c r="C34" s="536"/>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4" t="s">
        <v>50</v>
      </c>
      <c r="B35" s="535"/>
      <c r="C35" s="536"/>
      <c r="D35" s="32">
        <f t="shared" si="1"/>
        <v>0</v>
      </c>
      <c r="E35" s="33"/>
      <c r="F35" s="34"/>
      <c r="G35" s="34"/>
      <c r="H35" s="34"/>
      <c r="I35" s="34"/>
      <c r="J35" s="34"/>
      <c r="K35" s="34"/>
      <c r="L35" s="34"/>
      <c r="M35" s="33"/>
      <c r="N35" s="33"/>
      <c r="O35" s="38"/>
      <c r="P35" s="39"/>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t="str">
        <f t="shared" si="10"/>
        <v/>
      </c>
      <c r="BJ35" s="53">
        <f t="shared" si="5"/>
        <v>0</v>
      </c>
      <c r="BK35" s="53">
        <f t="shared" si="6"/>
        <v>0</v>
      </c>
    </row>
    <row r="36" spans="1:65" ht="20.25" customHeight="1" x14ac:dyDescent="0.15">
      <c r="A36" s="661" t="s">
        <v>51</v>
      </c>
      <c r="B36" s="662"/>
      <c r="C36" s="663"/>
      <c r="D36" s="77">
        <f t="shared" si="1"/>
        <v>549</v>
      </c>
      <c r="E36" s="78"/>
      <c r="F36" s="79">
        <v>2</v>
      </c>
      <c r="G36" s="79">
        <v>3</v>
      </c>
      <c r="H36" s="80">
        <v>2</v>
      </c>
      <c r="I36" s="80">
        <v>15</v>
      </c>
      <c r="J36" s="80">
        <v>16</v>
      </c>
      <c r="K36" s="80">
        <v>68</v>
      </c>
      <c r="L36" s="80">
        <v>60</v>
      </c>
      <c r="M36" s="80">
        <v>339</v>
      </c>
      <c r="N36" s="81">
        <v>25</v>
      </c>
      <c r="O36" s="81">
        <v>19</v>
      </c>
      <c r="P36" s="82">
        <v>549</v>
      </c>
      <c r="Q36" s="83">
        <v>43</v>
      </c>
      <c r="R36" s="83"/>
      <c r="S36" s="83"/>
      <c r="T36" s="83">
        <v>1</v>
      </c>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4" t="s">
        <v>52</v>
      </c>
      <c r="B37" s="664"/>
      <c r="C37" s="664"/>
      <c r="D37" s="84">
        <f>SUM(D18:D36)</f>
        <v>585</v>
      </c>
      <c r="E37" s="84">
        <f t="shared" ref="E37:S37" si="12">SUM(E18:E36)</f>
        <v>0</v>
      </c>
      <c r="F37" s="84">
        <f t="shared" si="12"/>
        <v>2</v>
      </c>
      <c r="G37" s="84">
        <f t="shared" si="12"/>
        <v>3</v>
      </c>
      <c r="H37" s="84">
        <f t="shared" si="12"/>
        <v>2</v>
      </c>
      <c r="I37" s="84">
        <f t="shared" si="12"/>
        <v>15</v>
      </c>
      <c r="J37" s="84">
        <f t="shared" si="12"/>
        <v>17</v>
      </c>
      <c r="K37" s="84">
        <f t="shared" si="12"/>
        <v>74</v>
      </c>
      <c r="L37" s="84">
        <f t="shared" si="12"/>
        <v>67</v>
      </c>
      <c r="M37" s="84">
        <f t="shared" si="12"/>
        <v>357</v>
      </c>
      <c r="N37" s="84">
        <f t="shared" si="12"/>
        <v>27</v>
      </c>
      <c r="O37" s="84">
        <f t="shared" si="12"/>
        <v>21</v>
      </c>
      <c r="P37" s="84">
        <f t="shared" si="12"/>
        <v>567</v>
      </c>
      <c r="Q37" s="84">
        <f t="shared" si="12"/>
        <v>45</v>
      </c>
      <c r="R37" s="84">
        <f t="shared" si="12"/>
        <v>0</v>
      </c>
      <c r="S37" s="84">
        <f t="shared" si="12"/>
        <v>0</v>
      </c>
      <c r="T37" s="84">
        <f>SUM(T18:T36)</f>
        <v>1</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5" ht="24" customHeight="1" x14ac:dyDescent="0.15">
      <c r="A40" s="572"/>
      <c r="B40" s="573"/>
      <c r="C40" s="574"/>
      <c r="D40" s="562"/>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1"/>
      <c r="S40" s="19" t="s">
        <v>61</v>
      </c>
      <c r="T40" s="270" t="s">
        <v>62</v>
      </c>
      <c r="U40" s="611"/>
      <c r="V40" s="654"/>
      <c r="BB40" s="64"/>
      <c r="BC40" s="64"/>
      <c r="BD40" s="15"/>
      <c r="BE40" s="15"/>
      <c r="BF40" s="89"/>
      <c r="BG40" s="89"/>
      <c r="BH40" s="9"/>
    </row>
    <row r="41" spans="1:65" ht="14.25" customHeight="1" x14ac:dyDescent="0.15">
      <c r="A41" s="542" t="s">
        <v>63</v>
      </c>
      <c r="B41" s="543"/>
      <c r="C41" s="544"/>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5" t="s">
        <v>64</v>
      </c>
      <c r="B42" s="656"/>
      <c r="C42" s="657"/>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28" t="s">
        <v>65</v>
      </c>
      <c r="B43" s="629"/>
      <c r="C43" s="630"/>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37" t="s">
        <v>66</v>
      </c>
      <c r="B44" s="638"/>
      <c r="C44" s="639"/>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58" t="s">
        <v>67</v>
      </c>
      <c r="B45" s="659"/>
      <c r="C45" s="660"/>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28" t="s">
        <v>68</v>
      </c>
      <c r="B46" s="629"/>
      <c r="C46" s="630"/>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49" t="s">
        <v>69</v>
      </c>
      <c r="B48" s="592"/>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0"/>
      <c r="B49" s="595"/>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0"/>
      <c r="B50" s="595"/>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0"/>
      <c r="B51" s="595"/>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0"/>
      <c r="B52" s="595"/>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0"/>
      <c r="B53" s="595"/>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3"/>
      <c r="B54" s="651"/>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37" t="s">
        <v>77</v>
      </c>
      <c r="B56" s="638"/>
      <c r="C56" s="639"/>
      <c r="D56" s="123" t="s">
        <v>78</v>
      </c>
      <c r="E56" s="124" t="s">
        <v>79</v>
      </c>
      <c r="BA56" s="9"/>
      <c r="BB56" s="9"/>
      <c r="BC56" s="9"/>
      <c r="BD56" s="9"/>
      <c r="BE56" s="9"/>
      <c r="BF56" s="15"/>
      <c r="BG56" s="15"/>
      <c r="BH56" s="2"/>
      <c r="BJ56" s="4"/>
    </row>
    <row r="57" spans="1:65" ht="15.75" customHeight="1" x14ac:dyDescent="0.15">
      <c r="A57" s="542" t="s">
        <v>80</v>
      </c>
      <c r="B57" s="543"/>
      <c r="C57" s="544"/>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2" t="s">
        <v>81</v>
      </c>
      <c r="B58" s="535" t="s">
        <v>82</v>
      </c>
      <c r="C58" s="536"/>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3"/>
      <c r="B59" s="535" t="s">
        <v>83</v>
      </c>
      <c r="C59" s="536"/>
      <c r="D59" s="127"/>
      <c r="E59" s="127"/>
      <c r="F59" s="126" t="str">
        <f t="shared" si="29"/>
        <v/>
      </c>
      <c r="BA59" s="30" t="str">
        <f t="shared" si="27"/>
        <v/>
      </c>
      <c r="BB59" s="9"/>
      <c r="BC59" s="9"/>
      <c r="BD59" s="9"/>
      <c r="BE59" s="9"/>
      <c r="BF59" s="31">
        <f t="shared" si="28"/>
        <v>0</v>
      </c>
      <c r="BG59" s="15"/>
      <c r="BH59" s="2"/>
      <c r="BJ59" s="4"/>
    </row>
    <row r="60" spans="1:65" ht="15.75" customHeight="1" x14ac:dyDescent="0.15">
      <c r="A60" s="534" t="s">
        <v>84</v>
      </c>
      <c r="B60" s="535"/>
      <c r="C60" s="536"/>
      <c r="D60" s="128"/>
      <c r="E60" s="128"/>
      <c r="F60" s="126" t="str">
        <f t="shared" si="29"/>
        <v/>
      </c>
      <c r="BA60" s="30" t="str">
        <f t="shared" si="27"/>
        <v/>
      </c>
      <c r="BB60" s="9"/>
      <c r="BC60" s="9"/>
      <c r="BD60" s="9"/>
      <c r="BE60" s="9"/>
      <c r="BF60" s="31">
        <f t="shared" si="28"/>
        <v>0</v>
      </c>
      <c r="BG60" s="9"/>
      <c r="BH60" s="2"/>
      <c r="BJ60" s="4"/>
    </row>
    <row r="61" spans="1:65" ht="15.75" customHeight="1" x14ac:dyDescent="0.15">
      <c r="A61" s="534" t="s">
        <v>85</v>
      </c>
      <c r="B61" s="535"/>
      <c r="C61" s="536"/>
      <c r="D61" s="128"/>
      <c r="E61" s="128"/>
      <c r="F61" s="126" t="str">
        <f t="shared" si="29"/>
        <v/>
      </c>
      <c r="BA61" s="30" t="str">
        <f t="shared" si="27"/>
        <v/>
      </c>
      <c r="BB61" s="9"/>
      <c r="BC61" s="9"/>
      <c r="BD61" s="9"/>
      <c r="BE61" s="9"/>
      <c r="BF61" s="31">
        <f t="shared" si="28"/>
        <v>0</v>
      </c>
      <c r="BG61" s="15"/>
      <c r="BH61" s="2"/>
      <c r="BJ61" s="4"/>
    </row>
    <row r="62" spans="1:65" ht="15.75" customHeight="1" x14ac:dyDescent="0.15">
      <c r="A62" s="534" t="s">
        <v>86</v>
      </c>
      <c r="B62" s="535"/>
      <c r="C62" s="536"/>
      <c r="D62" s="128"/>
      <c r="E62" s="128"/>
      <c r="F62" s="126" t="str">
        <f t="shared" si="29"/>
        <v/>
      </c>
      <c r="BA62" s="30" t="str">
        <f t="shared" si="27"/>
        <v/>
      </c>
      <c r="BB62" s="9"/>
      <c r="BC62" s="9"/>
      <c r="BD62" s="9"/>
      <c r="BE62" s="9"/>
      <c r="BF62" s="31">
        <f t="shared" si="28"/>
        <v>0</v>
      </c>
      <c r="BG62" s="15"/>
      <c r="BH62" s="2"/>
      <c r="BJ62" s="4"/>
    </row>
    <row r="63" spans="1:65" ht="17.25" customHeight="1" x14ac:dyDescent="0.15">
      <c r="A63" s="646" t="s">
        <v>87</v>
      </c>
      <c r="B63" s="647"/>
      <c r="C63" s="648"/>
      <c r="D63" s="129"/>
      <c r="E63" s="129"/>
      <c r="F63" s="126" t="str">
        <f t="shared" si="29"/>
        <v/>
      </c>
      <c r="BA63" s="30" t="str">
        <f t="shared" si="27"/>
        <v/>
      </c>
      <c r="BF63" s="31">
        <f t="shared" si="28"/>
        <v>0</v>
      </c>
      <c r="BH63" s="2"/>
      <c r="BJ63" s="4"/>
    </row>
    <row r="64" spans="1:65" ht="15.75" customHeight="1" x14ac:dyDescent="0.15">
      <c r="A64" s="534" t="s">
        <v>88</v>
      </c>
      <c r="B64" s="535"/>
      <c r="C64" s="536"/>
      <c r="D64" s="128"/>
      <c r="E64" s="128"/>
      <c r="F64" s="126" t="str">
        <f t="shared" si="29"/>
        <v/>
      </c>
      <c r="BA64" s="30" t="str">
        <f t="shared" si="27"/>
        <v/>
      </c>
      <c r="BF64" s="31">
        <f t="shared" si="28"/>
        <v>0</v>
      </c>
      <c r="BH64" s="2"/>
      <c r="BJ64" s="4"/>
    </row>
    <row r="65" spans="1:62" ht="15.75" customHeight="1" x14ac:dyDescent="0.15">
      <c r="A65" s="531" t="s">
        <v>89</v>
      </c>
      <c r="B65" s="532"/>
      <c r="C65" s="533"/>
      <c r="D65" s="129"/>
      <c r="E65" s="129"/>
      <c r="F65" s="126" t="str">
        <f t="shared" si="29"/>
        <v/>
      </c>
      <c r="BA65" s="30" t="str">
        <f t="shared" si="27"/>
        <v/>
      </c>
      <c r="BF65" s="31">
        <f t="shared" si="28"/>
        <v>0</v>
      </c>
      <c r="BH65" s="2"/>
      <c r="BJ65" s="4"/>
    </row>
    <row r="66" spans="1:62" ht="15.75" customHeight="1" x14ac:dyDescent="0.15">
      <c r="A66" s="531" t="s">
        <v>90</v>
      </c>
      <c r="B66" s="532"/>
      <c r="C66" s="533"/>
      <c r="D66" s="129"/>
      <c r="E66" s="129"/>
      <c r="F66" s="126" t="str">
        <f t="shared" si="29"/>
        <v/>
      </c>
      <c r="BA66" s="30" t="str">
        <f t="shared" si="27"/>
        <v/>
      </c>
      <c r="BF66" s="31">
        <f t="shared" si="28"/>
        <v>0</v>
      </c>
      <c r="BH66" s="2"/>
      <c r="BJ66" s="4"/>
    </row>
    <row r="67" spans="1:62" ht="15.75" customHeight="1" x14ac:dyDescent="0.15">
      <c r="A67" s="628" t="s">
        <v>91</v>
      </c>
      <c r="B67" s="629"/>
      <c r="C67" s="630"/>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1" t="s">
        <v>93</v>
      </c>
      <c r="B69" s="632"/>
      <c r="C69" s="633"/>
      <c r="D69" s="637" t="s">
        <v>94</v>
      </c>
      <c r="E69" s="638"/>
      <c r="F69" s="639"/>
      <c r="BA69" s="51"/>
      <c r="BH69" s="2"/>
      <c r="BJ69" s="4"/>
    </row>
    <row r="70" spans="1:62" ht="15.75" customHeight="1" x14ac:dyDescent="0.15">
      <c r="A70" s="634"/>
      <c r="B70" s="635"/>
      <c r="C70" s="636"/>
      <c r="D70" s="136" t="s">
        <v>4</v>
      </c>
      <c r="E70" s="137" t="s">
        <v>21</v>
      </c>
      <c r="F70" s="138" t="s">
        <v>22</v>
      </c>
      <c r="BA70" s="51"/>
      <c r="BH70" s="2"/>
      <c r="BJ70" s="4"/>
    </row>
    <row r="71" spans="1:62" ht="15.75" customHeight="1" x14ac:dyDescent="0.15">
      <c r="A71" s="640" t="s">
        <v>95</v>
      </c>
      <c r="B71" s="642" t="s">
        <v>96</v>
      </c>
      <c r="C71" s="643"/>
      <c r="D71" s="139">
        <f>+SUM(E71:F71)</f>
        <v>0</v>
      </c>
      <c r="E71" s="71"/>
      <c r="F71" s="140"/>
      <c r="G71" s="126"/>
      <c r="BA71" s="141"/>
      <c r="BB71" s="141"/>
      <c r="BC71" s="15"/>
      <c r="BD71" s="64"/>
      <c r="BE71" s="64"/>
      <c r="BF71" s="64"/>
      <c r="BG71" s="15"/>
      <c r="BH71" s="2"/>
      <c r="BJ71" s="4"/>
    </row>
    <row r="72" spans="1:62" ht="15.75" customHeight="1" x14ac:dyDescent="0.15">
      <c r="A72" s="641"/>
      <c r="B72" s="644" t="s">
        <v>97</v>
      </c>
      <c r="C72" s="645"/>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BA74" s="9"/>
      <c r="BB74" s="9"/>
      <c r="BC74" s="9"/>
      <c r="BD74" s="9"/>
      <c r="BE74" s="9"/>
      <c r="BF74" s="15"/>
      <c r="BG74" s="15"/>
      <c r="BH74" s="2"/>
    </row>
    <row r="75" spans="1:62"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270" t="s">
        <v>62</v>
      </c>
      <c r="S75" s="611"/>
      <c r="BA75" s="9"/>
      <c r="BB75" s="9"/>
      <c r="BC75" s="9"/>
      <c r="BD75" s="9"/>
      <c r="BE75" s="9"/>
      <c r="BF75" s="15"/>
      <c r="BG75" s="15"/>
      <c r="BH75" s="2"/>
    </row>
    <row r="76" spans="1:62" ht="15.75" customHeight="1" x14ac:dyDescent="0.15">
      <c r="A76" s="626" t="s">
        <v>104</v>
      </c>
      <c r="B76" s="627"/>
      <c r="C76" s="627"/>
      <c r="D76" s="21">
        <f>+SUM(E76:M76)</f>
        <v>132</v>
      </c>
      <c r="E76" s="25">
        <v>3</v>
      </c>
      <c r="F76" s="23">
        <v>6</v>
      </c>
      <c r="G76" s="23">
        <v>2</v>
      </c>
      <c r="H76" s="23">
        <v>3</v>
      </c>
      <c r="I76" s="23">
        <f>24+8+8+10</f>
        <v>50</v>
      </c>
      <c r="J76" s="23">
        <v>17</v>
      </c>
      <c r="K76" s="23">
        <v>30</v>
      </c>
      <c r="L76" s="23">
        <v>3</v>
      </c>
      <c r="M76" s="26">
        <v>18</v>
      </c>
      <c r="N76" s="28">
        <v>132</v>
      </c>
      <c r="O76" s="28"/>
      <c r="P76" s="144"/>
      <c r="Q76" s="25">
        <v>54</v>
      </c>
      <c r="R76" s="26">
        <v>27</v>
      </c>
      <c r="S76" s="69">
        <v>1</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2" t="s">
        <v>105</v>
      </c>
      <c r="B77" s="622"/>
      <c r="C77" s="622"/>
      <c r="D77" s="32">
        <f>+SUM(E77:M77)</f>
        <v>45</v>
      </c>
      <c r="E77" s="36">
        <v>1</v>
      </c>
      <c r="F77" s="34">
        <v>3</v>
      </c>
      <c r="G77" s="34">
        <v>1</v>
      </c>
      <c r="H77" s="34"/>
      <c r="I77" s="34">
        <v>11</v>
      </c>
      <c r="J77" s="34">
        <v>2</v>
      </c>
      <c r="K77" s="34">
        <v>22</v>
      </c>
      <c r="L77" s="34">
        <v>4</v>
      </c>
      <c r="M77" s="37">
        <v>1</v>
      </c>
      <c r="N77" s="39">
        <v>45</v>
      </c>
      <c r="O77" s="39">
        <v>1</v>
      </c>
      <c r="P77" s="145"/>
      <c r="Q77" s="36">
        <v>8</v>
      </c>
      <c r="R77" s="37">
        <v>10</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4" t="s">
        <v>106</v>
      </c>
      <c r="B78" s="535"/>
      <c r="C78" s="536"/>
      <c r="D78" s="32">
        <f>+SUM(E78:M78)</f>
        <v>448</v>
      </c>
      <c r="E78" s="36">
        <v>1</v>
      </c>
      <c r="F78" s="72">
        <v>26</v>
      </c>
      <c r="G78" s="72">
        <v>13</v>
      </c>
      <c r="H78" s="72">
        <v>5</v>
      </c>
      <c r="I78" s="72">
        <v>149</v>
      </c>
      <c r="J78" s="72">
        <v>39</v>
      </c>
      <c r="K78" s="72">
        <v>175</v>
      </c>
      <c r="L78" s="72">
        <v>40</v>
      </c>
      <c r="M78" s="140"/>
      <c r="N78" s="74">
        <v>448</v>
      </c>
      <c r="O78" s="74"/>
      <c r="P78" s="146"/>
      <c r="Q78" s="36">
        <f>75+12</f>
        <v>87</v>
      </c>
      <c r="R78" s="37">
        <v>50</v>
      </c>
      <c r="S78" s="75"/>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2" t="s">
        <v>107</v>
      </c>
      <c r="B79" s="622"/>
      <c r="C79" s="622"/>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2" t="s">
        <v>108</v>
      </c>
      <c r="B80" s="622"/>
      <c r="C80" s="622"/>
      <c r="D80" s="32">
        <f t="shared" ref="D80:D85" si="39">+SUM(H80:M80)</f>
        <v>228</v>
      </c>
      <c r="E80" s="54"/>
      <c r="F80" s="56"/>
      <c r="G80" s="56"/>
      <c r="H80" s="34"/>
      <c r="I80" s="34">
        <v>1</v>
      </c>
      <c r="J80" s="34">
        <v>12</v>
      </c>
      <c r="K80" s="34">
        <v>173</v>
      </c>
      <c r="L80" s="34">
        <v>20</v>
      </c>
      <c r="M80" s="37">
        <v>22</v>
      </c>
      <c r="N80" s="39">
        <v>228</v>
      </c>
      <c r="O80" s="39">
        <v>10</v>
      </c>
      <c r="P80" s="145"/>
      <c r="Q80" s="36">
        <v>2</v>
      </c>
      <c r="R80" s="37">
        <v>7</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67" t="s">
        <v>109</v>
      </c>
      <c r="B81" s="567"/>
      <c r="C81" s="567"/>
      <c r="D81" s="32">
        <f t="shared" si="39"/>
        <v>23</v>
      </c>
      <c r="E81" s="54"/>
      <c r="F81" s="56"/>
      <c r="G81" s="56"/>
      <c r="H81" s="34">
        <v>8</v>
      </c>
      <c r="I81" s="34">
        <v>3</v>
      </c>
      <c r="J81" s="34">
        <v>1</v>
      </c>
      <c r="K81" s="34">
        <v>7</v>
      </c>
      <c r="L81" s="34"/>
      <c r="M81" s="37">
        <v>4</v>
      </c>
      <c r="N81" s="39">
        <v>23</v>
      </c>
      <c r="O81" s="39"/>
      <c r="P81" s="145"/>
      <c r="Q81" s="36">
        <v>9</v>
      </c>
      <c r="R81" s="37">
        <v>3</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67" t="s">
        <v>110</v>
      </c>
      <c r="B82" s="567"/>
      <c r="C82" s="567"/>
      <c r="D82" s="32">
        <f t="shared" si="39"/>
        <v>13</v>
      </c>
      <c r="E82" s="54"/>
      <c r="F82" s="56"/>
      <c r="G82" s="56"/>
      <c r="H82" s="34"/>
      <c r="I82" s="34"/>
      <c r="J82" s="34">
        <v>2</v>
      </c>
      <c r="K82" s="34">
        <v>4</v>
      </c>
      <c r="L82" s="34">
        <v>1</v>
      </c>
      <c r="M82" s="37">
        <v>6</v>
      </c>
      <c r="N82" s="39">
        <v>13</v>
      </c>
      <c r="O82" s="39"/>
      <c r="P82" s="145"/>
      <c r="Q82" s="36">
        <v>1</v>
      </c>
      <c r="R82" s="37"/>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67" t="s">
        <v>111</v>
      </c>
      <c r="B83" s="567"/>
      <c r="C83" s="567"/>
      <c r="D83" s="32">
        <f t="shared" si="39"/>
        <v>12</v>
      </c>
      <c r="E83" s="54"/>
      <c r="F83" s="56"/>
      <c r="G83" s="56"/>
      <c r="H83" s="34">
        <v>1</v>
      </c>
      <c r="I83" s="34">
        <v>4</v>
      </c>
      <c r="J83" s="34"/>
      <c r="K83" s="34">
        <v>5</v>
      </c>
      <c r="L83" s="34">
        <v>2</v>
      </c>
      <c r="M83" s="37"/>
      <c r="N83" s="39">
        <v>12</v>
      </c>
      <c r="O83" s="39"/>
      <c r="P83" s="145"/>
      <c r="Q83" s="36">
        <v>4</v>
      </c>
      <c r="R83" s="37">
        <v>1</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67" t="s">
        <v>48</v>
      </c>
      <c r="B84" s="567"/>
      <c r="C84" s="567"/>
      <c r="D84" s="32">
        <f t="shared" si="39"/>
        <v>6</v>
      </c>
      <c r="E84" s="54"/>
      <c r="F84" s="56"/>
      <c r="G84" s="56"/>
      <c r="H84" s="34"/>
      <c r="I84" s="34"/>
      <c r="J84" s="34"/>
      <c r="K84" s="34">
        <v>6</v>
      </c>
      <c r="L84" s="34"/>
      <c r="M84" s="37"/>
      <c r="N84" s="39">
        <v>6</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2" t="s">
        <v>112</v>
      </c>
      <c r="B85" s="622"/>
      <c r="C85" s="622"/>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2" t="s">
        <v>113</v>
      </c>
      <c r="B86" s="622"/>
      <c r="C86" s="622"/>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2" t="s">
        <v>114</v>
      </c>
      <c r="B87" s="622"/>
      <c r="C87" s="622"/>
      <c r="D87" s="32">
        <f>+SUM(G87:M87)</f>
        <v>17</v>
      </c>
      <c r="E87" s="54"/>
      <c r="F87" s="56"/>
      <c r="G87" s="34"/>
      <c r="H87" s="34"/>
      <c r="I87" s="34">
        <v>1</v>
      </c>
      <c r="J87" s="34">
        <v>1</v>
      </c>
      <c r="K87" s="34">
        <v>9</v>
      </c>
      <c r="L87" s="34">
        <v>6</v>
      </c>
      <c r="M87" s="37"/>
      <c r="N87" s="39">
        <v>17</v>
      </c>
      <c r="O87" s="39">
        <v>1</v>
      </c>
      <c r="P87" s="145"/>
      <c r="Q87" s="36">
        <v>1</v>
      </c>
      <c r="R87" s="37">
        <v>1</v>
      </c>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2" t="s">
        <v>115</v>
      </c>
      <c r="B88" s="622"/>
      <c r="C88" s="622"/>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2" t="s">
        <v>116</v>
      </c>
      <c r="B89" s="622"/>
      <c r="C89" s="622"/>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2" t="s">
        <v>117</v>
      </c>
      <c r="B90" s="622"/>
      <c r="C90" s="622"/>
      <c r="D90" s="32">
        <f>+SUM(E90:K90)</f>
        <v>148</v>
      </c>
      <c r="E90" s="36"/>
      <c r="F90" s="34"/>
      <c r="G90" s="34"/>
      <c r="H90" s="34">
        <v>6</v>
      </c>
      <c r="I90" s="34">
        <v>49</v>
      </c>
      <c r="J90" s="34">
        <v>81</v>
      </c>
      <c r="K90" s="34">
        <v>12</v>
      </c>
      <c r="L90" s="56"/>
      <c r="M90" s="147"/>
      <c r="N90" s="39">
        <v>148</v>
      </c>
      <c r="O90" s="39"/>
      <c r="P90" s="145"/>
      <c r="Q90" s="36">
        <v>31</v>
      </c>
      <c r="R90" s="37">
        <v>48</v>
      </c>
      <c r="S90" s="76"/>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2" t="s">
        <v>118</v>
      </c>
      <c r="B91" s="622"/>
      <c r="C91" s="622"/>
      <c r="D91" s="32">
        <f>+SUM(E91:K91)</f>
        <v>3</v>
      </c>
      <c r="E91" s="36"/>
      <c r="F91" s="34"/>
      <c r="G91" s="34"/>
      <c r="H91" s="34"/>
      <c r="I91" s="34">
        <v>3</v>
      </c>
      <c r="J91" s="34"/>
      <c r="K91" s="34"/>
      <c r="L91" s="56"/>
      <c r="M91" s="147"/>
      <c r="N91" s="39">
        <v>3</v>
      </c>
      <c r="O91" s="39"/>
      <c r="P91" s="145"/>
      <c r="Q91" s="36"/>
      <c r="R91" s="37">
        <v>3</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3" t="s">
        <v>119</v>
      </c>
      <c r="B92" s="624"/>
      <c r="C92" s="625"/>
      <c r="D92" s="32">
        <f>+SUM(E92:K92)</f>
        <v>2</v>
      </c>
      <c r="E92" s="36"/>
      <c r="F92" s="34"/>
      <c r="G92" s="34"/>
      <c r="H92" s="34"/>
      <c r="I92" s="34">
        <v>1</v>
      </c>
      <c r="J92" s="34">
        <v>1</v>
      </c>
      <c r="K92" s="34"/>
      <c r="L92" s="56"/>
      <c r="M92" s="147"/>
      <c r="N92" s="39">
        <v>2</v>
      </c>
      <c r="O92" s="39"/>
      <c r="P92" s="145"/>
      <c r="Q92" s="36">
        <v>2</v>
      </c>
      <c r="R92" s="37"/>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19" t="s">
        <v>120</v>
      </c>
      <c r="B93" s="620"/>
      <c r="C93" s="621"/>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2" t="s">
        <v>121</v>
      </c>
      <c r="B94" s="622"/>
      <c r="C94" s="622"/>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19" t="s">
        <v>122</v>
      </c>
      <c r="B95" s="620"/>
      <c r="C95" s="621"/>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19" t="s">
        <v>123</v>
      </c>
      <c r="B96" s="620"/>
      <c r="C96" s="621"/>
      <c r="D96" s="32">
        <f>+SUM(J96:M96)</f>
        <v>21</v>
      </c>
      <c r="E96" s="54"/>
      <c r="F96" s="56"/>
      <c r="G96" s="56"/>
      <c r="H96" s="56"/>
      <c r="I96" s="56"/>
      <c r="J96" s="34">
        <v>1</v>
      </c>
      <c r="K96" s="34">
        <v>2</v>
      </c>
      <c r="L96" s="34">
        <v>8</v>
      </c>
      <c r="M96" s="37">
        <v>10</v>
      </c>
      <c r="N96" s="39">
        <v>21</v>
      </c>
      <c r="O96" s="57"/>
      <c r="P96" s="145"/>
      <c r="Q96" s="36"/>
      <c r="R96" s="37">
        <v>1</v>
      </c>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19" t="s">
        <v>124</v>
      </c>
      <c r="B97" s="620"/>
      <c r="C97" s="621"/>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19" t="s">
        <v>125</v>
      </c>
      <c r="B98" s="620"/>
      <c r="C98" s="621"/>
      <c r="D98" s="32">
        <f>+SUM(J98:M98)</f>
        <v>6</v>
      </c>
      <c r="E98" s="54"/>
      <c r="F98" s="56"/>
      <c r="G98" s="56"/>
      <c r="H98" s="56"/>
      <c r="I98" s="56"/>
      <c r="J98" s="34"/>
      <c r="K98" s="34">
        <v>5</v>
      </c>
      <c r="L98" s="34"/>
      <c r="M98" s="37">
        <v>1</v>
      </c>
      <c r="N98" s="39">
        <v>6</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2" t="s">
        <v>126</v>
      </c>
      <c r="B99" s="622"/>
      <c r="C99" s="622"/>
      <c r="D99" s="32">
        <f t="shared" ref="D99:D105" si="40">+SUM(E99:M99)</f>
        <v>10</v>
      </c>
      <c r="E99" s="36"/>
      <c r="F99" s="34"/>
      <c r="G99" s="34"/>
      <c r="H99" s="34"/>
      <c r="I99" s="34">
        <v>1</v>
      </c>
      <c r="J99" s="34">
        <v>2</v>
      </c>
      <c r="K99" s="34">
        <v>7</v>
      </c>
      <c r="L99" s="34"/>
      <c r="M99" s="37"/>
      <c r="N99" s="39">
        <v>10</v>
      </c>
      <c r="O99" s="39"/>
      <c r="P99" s="145"/>
      <c r="Q99" s="36"/>
      <c r="R99" s="37">
        <v>3</v>
      </c>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2" t="s">
        <v>127</v>
      </c>
      <c r="B100" s="622"/>
      <c r="C100" s="622"/>
      <c r="D100" s="32">
        <f t="shared" si="40"/>
        <v>24</v>
      </c>
      <c r="E100" s="36">
        <v>1</v>
      </c>
      <c r="F100" s="34"/>
      <c r="G100" s="34"/>
      <c r="H100" s="34">
        <v>3</v>
      </c>
      <c r="I100" s="34">
        <v>1</v>
      </c>
      <c r="J100" s="34">
        <v>9</v>
      </c>
      <c r="K100" s="34">
        <v>7</v>
      </c>
      <c r="L100" s="34">
        <v>3</v>
      </c>
      <c r="M100" s="37"/>
      <c r="N100" s="39">
        <v>24</v>
      </c>
      <c r="O100" s="39"/>
      <c r="P100" s="145"/>
      <c r="Q100" s="36">
        <v>3</v>
      </c>
      <c r="R100" s="37">
        <v>1</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67" t="s">
        <v>128</v>
      </c>
      <c r="B101" s="567"/>
      <c r="C101" s="567"/>
      <c r="D101" s="32">
        <f t="shared" si="40"/>
        <v>59</v>
      </c>
      <c r="E101" s="36">
        <v>3</v>
      </c>
      <c r="F101" s="34"/>
      <c r="G101" s="34"/>
      <c r="H101" s="34">
        <v>1</v>
      </c>
      <c r="I101" s="34">
        <v>7</v>
      </c>
      <c r="J101" s="34">
        <v>7</v>
      </c>
      <c r="K101" s="34">
        <v>31</v>
      </c>
      <c r="L101" s="34">
        <v>6</v>
      </c>
      <c r="M101" s="37">
        <v>4</v>
      </c>
      <c r="N101" s="39">
        <v>59</v>
      </c>
      <c r="O101" s="39"/>
      <c r="P101" s="145"/>
      <c r="Q101" s="36">
        <v>6</v>
      </c>
      <c r="R101" s="37">
        <v>10</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67" t="s">
        <v>129</v>
      </c>
      <c r="B102" s="567"/>
      <c r="C102" s="567"/>
      <c r="D102" s="32">
        <f t="shared" si="40"/>
        <v>16</v>
      </c>
      <c r="E102" s="36">
        <v>1</v>
      </c>
      <c r="F102" s="34">
        <v>2</v>
      </c>
      <c r="G102" s="34"/>
      <c r="H102" s="34">
        <v>1</v>
      </c>
      <c r="I102" s="34">
        <v>7</v>
      </c>
      <c r="J102" s="34">
        <v>2</v>
      </c>
      <c r="K102" s="34">
        <v>3</v>
      </c>
      <c r="L102" s="34"/>
      <c r="M102" s="37"/>
      <c r="N102" s="39">
        <v>16</v>
      </c>
      <c r="O102" s="39">
        <v>1</v>
      </c>
      <c r="P102" s="145"/>
      <c r="Q102" s="36">
        <v>11</v>
      </c>
      <c r="R102" s="37">
        <v>2</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1" t="s">
        <v>130</v>
      </c>
      <c r="B103" s="532"/>
      <c r="C103" s="533"/>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18" t="s">
        <v>131</v>
      </c>
      <c r="B104" s="618"/>
      <c r="C104" s="618"/>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37" t="s">
        <v>132</v>
      </c>
      <c r="B105" s="538"/>
      <c r="C105" s="539"/>
      <c r="D105" s="84">
        <f t="shared" si="40"/>
        <v>1213</v>
      </c>
      <c r="E105" s="100">
        <f>+SUM(E76:E79,E88:E93,E99:E104)</f>
        <v>10</v>
      </c>
      <c r="F105" s="101">
        <f>+SUM(F76:F79,F90:F93,F99:F104)</f>
        <v>37</v>
      </c>
      <c r="G105" s="101">
        <f>+SUM(G76:G79,G87,G90:G93,G99:G104)</f>
        <v>16</v>
      </c>
      <c r="H105" s="101">
        <f>+SUM(H76:H85,H87,H90:H95,H99:H104)</f>
        <v>28</v>
      </c>
      <c r="I105" s="101">
        <f>+SUM(I76:I85,I87:I95,I99:I104)</f>
        <v>288</v>
      </c>
      <c r="J105" s="101">
        <f>+SUM(J76:J87,J90:J104)</f>
        <v>177</v>
      </c>
      <c r="K105" s="101">
        <f>+SUM(K76:K87,K90:K104)</f>
        <v>498</v>
      </c>
      <c r="L105" s="101">
        <f>+SUM(L76:L87,L94:L104)</f>
        <v>93</v>
      </c>
      <c r="M105" s="119">
        <f>+SUM(M76:M87,M94:M104)</f>
        <v>66</v>
      </c>
      <c r="N105" s="101">
        <f t="shared" ref="N105:S105" si="41">+SUM(N76:N104)</f>
        <v>1213</v>
      </c>
      <c r="O105" s="98">
        <f t="shared" si="41"/>
        <v>13</v>
      </c>
      <c r="P105" s="119">
        <f t="shared" si="41"/>
        <v>0</v>
      </c>
      <c r="Q105" s="99">
        <f t="shared" si="41"/>
        <v>219</v>
      </c>
      <c r="R105" s="102">
        <f t="shared" si="41"/>
        <v>167</v>
      </c>
      <c r="S105" s="84">
        <f t="shared" si="41"/>
        <v>1</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row>
    <row r="108" spans="1:76" ht="33.75" customHeight="1" x14ac:dyDescent="0.15">
      <c r="A108" s="572"/>
      <c r="B108" s="573"/>
      <c r="C108" s="574"/>
      <c r="D108" s="555"/>
      <c r="E108" s="272" t="s">
        <v>10</v>
      </c>
      <c r="F108" s="272" t="s">
        <v>11</v>
      </c>
      <c r="G108" s="272" t="s">
        <v>12</v>
      </c>
      <c r="H108" s="272" t="s">
        <v>13</v>
      </c>
      <c r="I108" s="150" t="s">
        <v>135</v>
      </c>
      <c r="J108" s="150" t="s">
        <v>17</v>
      </c>
      <c r="K108" s="150" t="s">
        <v>18</v>
      </c>
      <c r="L108" s="150" t="s">
        <v>19</v>
      </c>
      <c r="M108" s="19" t="s">
        <v>21</v>
      </c>
      <c r="N108" s="18" t="s">
        <v>22</v>
      </c>
      <c r="O108" s="541"/>
      <c r="P108" s="19" t="s">
        <v>61</v>
      </c>
      <c r="Q108" s="270" t="s">
        <v>62</v>
      </c>
      <c r="R108" s="611"/>
      <c r="AY108" s="51"/>
      <c r="AZ108" s="51"/>
      <c r="BA108" s="51"/>
      <c r="BE108" s="15"/>
      <c r="BF108" s="2"/>
      <c r="BG108" s="2"/>
      <c r="BH108" s="4"/>
      <c r="BI108" s="4"/>
      <c r="BJ108" s="4"/>
    </row>
    <row r="109" spans="1:76" ht="15.75" customHeight="1" x14ac:dyDescent="0.15">
      <c r="A109" s="612" t="s">
        <v>136</v>
      </c>
      <c r="B109" s="616" t="s">
        <v>137</v>
      </c>
      <c r="C109" s="616"/>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3"/>
      <c r="B110" s="531" t="s">
        <v>138</v>
      </c>
      <c r="C110" s="533"/>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4"/>
      <c r="B111" s="532" t="s">
        <v>139</v>
      </c>
      <c r="C111" s="532"/>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5"/>
      <c r="B112" s="607" t="s">
        <v>140</v>
      </c>
      <c r="C112" s="617"/>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0" t="s">
        <v>141</v>
      </c>
      <c r="B113" s="605" t="s">
        <v>142</v>
      </c>
      <c r="C113" s="606"/>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5"/>
      <c r="B114" s="531" t="s">
        <v>143</v>
      </c>
      <c r="C114" s="533"/>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5"/>
      <c r="B115" s="607" t="s">
        <v>144</v>
      </c>
      <c r="C115" s="608"/>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5"/>
      <c r="B116" s="609"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5"/>
      <c r="B117" s="610"/>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5"/>
      <c r="B118" s="610"/>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5"/>
      <c r="B119" s="610"/>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5"/>
      <c r="B120" s="610"/>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1"/>
      <c r="B121" s="555"/>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0" t="s">
        <v>151</v>
      </c>
      <c r="B122" s="540"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5"/>
      <c r="B123" s="541"/>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5"/>
      <c r="B124" s="540"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1"/>
      <c r="B125" s="541"/>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4" t="s">
        <v>157</v>
      </c>
      <c r="B126" s="597" t="s">
        <v>145</v>
      </c>
      <c r="C126" s="598"/>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596"/>
      <c r="B127" s="540"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596"/>
      <c r="B128" s="541"/>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596"/>
      <c r="B129" s="540"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2"/>
      <c r="B130" s="541"/>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599" t="s">
        <v>158</v>
      </c>
      <c r="B131" s="602"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0"/>
      <c r="B132" s="603"/>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0"/>
      <c r="B133" s="604"/>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0"/>
      <c r="B134" s="599"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1"/>
      <c r="B135" s="601"/>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69" t="s">
        <v>167</v>
      </c>
      <c r="B137" s="570"/>
      <c r="C137" s="571"/>
      <c r="D137" s="554" t="s">
        <v>4</v>
      </c>
      <c r="E137" s="537" t="s">
        <v>5</v>
      </c>
      <c r="F137" s="538"/>
      <c r="G137" s="538"/>
      <c r="H137" s="539"/>
      <c r="BA137" s="51"/>
      <c r="BF137" s="15"/>
      <c r="BG137" s="15"/>
      <c r="BH137" s="2"/>
    </row>
    <row r="138" spans="1:62" ht="27.75" customHeight="1" x14ac:dyDescent="0.15">
      <c r="A138" s="572"/>
      <c r="B138" s="573"/>
      <c r="C138" s="574"/>
      <c r="D138" s="555"/>
      <c r="E138" s="269" t="s">
        <v>168</v>
      </c>
      <c r="F138" s="17" t="s">
        <v>169</v>
      </c>
      <c r="G138" s="17" t="s">
        <v>60</v>
      </c>
      <c r="H138" s="18" t="s">
        <v>170</v>
      </c>
      <c r="BA138" s="51"/>
      <c r="BF138" s="9"/>
      <c r="BG138" s="15"/>
      <c r="BH138" s="2"/>
    </row>
    <row r="139" spans="1:62" ht="13.5" customHeight="1" x14ac:dyDescent="0.15">
      <c r="A139" s="584" t="s">
        <v>171</v>
      </c>
      <c r="B139" s="585"/>
      <c r="C139" s="586"/>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87" t="s">
        <v>172</v>
      </c>
      <c r="B140" s="588"/>
      <c r="C140" s="589"/>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BA142" s="51"/>
      <c r="BG142" s="15"/>
      <c r="BH142" s="2"/>
    </row>
    <row r="143" spans="1:62"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271" t="s">
        <v>21</v>
      </c>
      <c r="O143" s="212" t="s">
        <v>22</v>
      </c>
      <c r="P143" s="581"/>
      <c r="BA143" s="51"/>
      <c r="BG143" s="15"/>
      <c r="BH143" s="2"/>
    </row>
    <row r="144" spans="1:62" ht="15" customHeight="1" x14ac:dyDescent="0.15">
      <c r="A144" s="582" t="s">
        <v>177</v>
      </c>
      <c r="B144" s="580" t="s">
        <v>178</v>
      </c>
      <c r="C144" s="580"/>
      <c r="D144" s="68">
        <f>+SUM(E144:M144)</f>
        <v>0</v>
      </c>
      <c r="E144" s="25"/>
      <c r="F144" s="23"/>
      <c r="G144" s="23"/>
      <c r="H144" s="23"/>
      <c r="I144" s="23"/>
      <c r="J144" s="23"/>
      <c r="K144" s="23"/>
      <c r="L144" s="23"/>
      <c r="M144" s="26"/>
      <c r="N144" s="28"/>
      <c r="O144" s="28"/>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3"/>
      <c r="B145" s="567" t="s">
        <v>179</v>
      </c>
      <c r="C145" s="567"/>
      <c r="D145" s="70">
        <f>+SUM(E145:M145)</f>
        <v>0</v>
      </c>
      <c r="E145" s="36"/>
      <c r="F145" s="34"/>
      <c r="G145" s="34"/>
      <c r="H145" s="34"/>
      <c r="I145" s="34"/>
      <c r="J145" s="34"/>
      <c r="K145" s="34"/>
      <c r="L145" s="34"/>
      <c r="M145" s="37"/>
      <c r="N145" s="39"/>
      <c r="O145" s="39"/>
      <c r="P145" s="76"/>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0" t="s">
        <v>180</v>
      </c>
      <c r="B146" s="580" t="s">
        <v>181</v>
      </c>
      <c r="C146" s="580"/>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5"/>
      <c r="B147" s="567" t="s">
        <v>182</v>
      </c>
      <c r="C147" s="567"/>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5"/>
      <c r="B148" s="567" t="s">
        <v>183</v>
      </c>
      <c r="C148" s="567"/>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1"/>
      <c r="B149" s="568" t="s">
        <v>184</v>
      </c>
      <c r="C149" s="568"/>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0" t="s">
        <v>185</v>
      </c>
      <c r="B150" s="580" t="s">
        <v>181</v>
      </c>
      <c r="C150" s="580"/>
      <c r="D150" s="68">
        <f t="shared" si="56"/>
        <v>30</v>
      </c>
      <c r="E150" s="25">
        <v>3</v>
      </c>
      <c r="F150" s="23"/>
      <c r="G150" s="23"/>
      <c r="H150" s="23">
        <v>1</v>
      </c>
      <c r="I150" s="23">
        <v>3</v>
      </c>
      <c r="J150" s="23">
        <v>6</v>
      </c>
      <c r="K150" s="23">
        <v>14</v>
      </c>
      <c r="L150" s="23">
        <v>3</v>
      </c>
      <c r="M150" s="26"/>
      <c r="N150" s="28">
        <v>11</v>
      </c>
      <c r="O150" s="28">
        <v>19</v>
      </c>
      <c r="P150" s="69">
        <v>2</v>
      </c>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5"/>
      <c r="B151" s="567" t="s">
        <v>182</v>
      </c>
      <c r="C151" s="567"/>
      <c r="D151" s="70">
        <f t="shared" si="56"/>
        <v>61</v>
      </c>
      <c r="E151" s="36">
        <v>1</v>
      </c>
      <c r="F151" s="34"/>
      <c r="G151" s="34"/>
      <c r="H151" s="34">
        <v>3</v>
      </c>
      <c r="I151" s="34">
        <v>7</v>
      </c>
      <c r="J151" s="34">
        <v>15</v>
      </c>
      <c r="K151" s="34">
        <v>26</v>
      </c>
      <c r="L151" s="34">
        <v>9</v>
      </c>
      <c r="M151" s="37"/>
      <c r="N151" s="39">
        <v>38</v>
      </c>
      <c r="O151" s="39">
        <v>23</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5"/>
      <c r="B152" s="567" t="s">
        <v>183</v>
      </c>
      <c r="C152" s="567"/>
      <c r="D152" s="70">
        <f t="shared" si="56"/>
        <v>29</v>
      </c>
      <c r="E152" s="36">
        <v>3</v>
      </c>
      <c r="F152" s="34"/>
      <c r="G152" s="34"/>
      <c r="H152" s="34">
        <v>1</v>
      </c>
      <c r="I152" s="34">
        <v>3</v>
      </c>
      <c r="J152" s="34">
        <v>5</v>
      </c>
      <c r="K152" s="34">
        <v>14</v>
      </c>
      <c r="L152" s="34">
        <v>3</v>
      </c>
      <c r="M152" s="37"/>
      <c r="N152" s="39">
        <v>11</v>
      </c>
      <c r="O152" s="39">
        <v>18</v>
      </c>
      <c r="P152" s="76">
        <v>2</v>
      </c>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1"/>
      <c r="B153" s="568" t="s">
        <v>184</v>
      </c>
      <c r="C153" s="568"/>
      <c r="D153" s="159">
        <f t="shared" si="56"/>
        <v>18</v>
      </c>
      <c r="E153" s="44">
        <v>1</v>
      </c>
      <c r="F153" s="42"/>
      <c r="G153" s="42"/>
      <c r="H153" s="42">
        <v>2</v>
      </c>
      <c r="I153" s="42">
        <v>2</v>
      </c>
      <c r="J153" s="42">
        <v>5</v>
      </c>
      <c r="K153" s="42">
        <v>7</v>
      </c>
      <c r="L153" s="42">
        <v>1</v>
      </c>
      <c r="M153" s="45"/>
      <c r="N153" s="47">
        <v>9</v>
      </c>
      <c r="O153" s="47">
        <v>9</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0" t="s">
        <v>80</v>
      </c>
      <c r="B154" s="580" t="s">
        <v>181</v>
      </c>
      <c r="C154" s="580"/>
      <c r="D154" s="68">
        <f t="shared" si="56"/>
        <v>90</v>
      </c>
      <c r="E154" s="25"/>
      <c r="F154" s="23"/>
      <c r="G154" s="23"/>
      <c r="H154" s="23">
        <v>3</v>
      </c>
      <c r="I154" s="23">
        <v>18</v>
      </c>
      <c r="J154" s="23">
        <v>15</v>
      </c>
      <c r="K154" s="23">
        <v>41</v>
      </c>
      <c r="L154" s="23"/>
      <c r="M154" s="26">
        <v>13</v>
      </c>
      <c r="N154" s="28">
        <v>21</v>
      </c>
      <c r="O154" s="28">
        <v>69</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5"/>
      <c r="B155" s="567" t="s">
        <v>182</v>
      </c>
      <c r="C155" s="567"/>
      <c r="D155" s="70">
        <f t="shared" si="56"/>
        <v>127</v>
      </c>
      <c r="E155" s="36"/>
      <c r="F155" s="34"/>
      <c r="G155" s="34">
        <v>1</v>
      </c>
      <c r="H155" s="34">
        <v>1</v>
      </c>
      <c r="I155" s="34">
        <v>16</v>
      </c>
      <c r="J155" s="34">
        <v>14</v>
      </c>
      <c r="K155" s="34">
        <v>48</v>
      </c>
      <c r="L155" s="34">
        <v>5</v>
      </c>
      <c r="M155" s="37">
        <v>42</v>
      </c>
      <c r="N155" s="39">
        <v>28</v>
      </c>
      <c r="O155" s="39">
        <v>99</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5"/>
      <c r="B156" s="567" t="s">
        <v>183</v>
      </c>
      <c r="C156" s="567"/>
      <c r="D156" s="70">
        <f t="shared" si="56"/>
        <v>65</v>
      </c>
      <c r="E156" s="36"/>
      <c r="F156" s="34"/>
      <c r="G156" s="34"/>
      <c r="H156" s="34">
        <v>2</v>
      </c>
      <c r="I156" s="34">
        <v>12</v>
      </c>
      <c r="J156" s="34">
        <v>11</v>
      </c>
      <c r="K156" s="34">
        <v>30</v>
      </c>
      <c r="L156" s="34"/>
      <c r="M156" s="37">
        <v>10</v>
      </c>
      <c r="N156" s="39">
        <v>16</v>
      </c>
      <c r="O156" s="39">
        <v>49</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1"/>
      <c r="B157" s="568" t="s">
        <v>184</v>
      </c>
      <c r="C157" s="568"/>
      <c r="D157" s="159">
        <f t="shared" si="56"/>
        <v>41</v>
      </c>
      <c r="E157" s="44"/>
      <c r="F157" s="42"/>
      <c r="G157" s="42"/>
      <c r="H157" s="42">
        <v>1</v>
      </c>
      <c r="I157" s="42">
        <v>8</v>
      </c>
      <c r="J157" s="42">
        <v>5</v>
      </c>
      <c r="K157" s="42">
        <v>15</v>
      </c>
      <c r="L157" s="42">
        <v>1</v>
      </c>
      <c r="M157" s="45">
        <v>11</v>
      </c>
      <c r="N157" s="47">
        <v>11</v>
      </c>
      <c r="O157" s="47">
        <v>30</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0" t="s">
        <v>85</v>
      </c>
      <c r="B158" s="580" t="s">
        <v>181</v>
      </c>
      <c r="C158" s="580"/>
      <c r="D158" s="68">
        <f>+SUM(E158:J158)</f>
        <v>42</v>
      </c>
      <c r="E158" s="25">
        <v>26</v>
      </c>
      <c r="F158" s="23">
        <v>5</v>
      </c>
      <c r="G158" s="23">
        <v>2</v>
      </c>
      <c r="H158" s="23">
        <v>1</v>
      </c>
      <c r="I158" s="23">
        <v>5</v>
      </c>
      <c r="J158" s="23">
        <v>3</v>
      </c>
      <c r="K158" s="178"/>
      <c r="L158" s="178"/>
      <c r="M158" s="179"/>
      <c r="N158" s="28">
        <v>34</v>
      </c>
      <c r="O158" s="28">
        <v>8</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5"/>
      <c r="B159" s="567" t="s">
        <v>182</v>
      </c>
      <c r="C159" s="567"/>
      <c r="D159" s="70">
        <f>+SUM(E159:J159)</f>
        <v>96</v>
      </c>
      <c r="E159" s="36">
        <v>40</v>
      </c>
      <c r="F159" s="34">
        <v>14</v>
      </c>
      <c r="G159" s="34">
        <v>7</v>
      </c>
      <c r="H159" s="34">
        <v>3</v>
      </c>
      <c r="I159" s="34">
        <v>21</v>
      </c>
      <c r="J159" s="34">
        <v>11</v>
      </c>
      <c r="K159" s="56"/>
      <c r="L159" s="56"/>
      <c r="M159" s="147"/>
      <c r="N159" s="39">
        <v>57</v>
      </c>
      <c r="O159" s="39">
        <v>39</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5"/>
      <c r="B160" s="567" t="s">
        <v>183</v>
      </c>
      <c r="C160" s="567"/>
      <c r="D160" s="70">
        <f>+SUM(E160:J160)</f>
        <v>44</v>
      </c>
      <c r="E160" s="36">
        <v>29</v>
      </c>
      <c r="F160" s="34">
        <v>6</v>
      </c>
      <c r="G160" s="34">
        <v>2</v>
      </c>
      <c r="H160" s="34">
        <v>1</v>
      </c>
      <c r="I160" s="34">
        <v>4</v>
      </c>
      <c r="J160" s="34">
        <v>2</v>
      </c>
      <c r="K160" s="56"/>
      <c r="L160" s="56"/>
      <c r="M160" s="147"/>
      <c r="N160" s="39">
        <v>36</v>
      </c>
      <c r="O160" s="39">
        <v>8</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1"/>
      <c r="B161" s="568" t="s">
        <v>184</v>
      </c>
      <c r="C161" s="568"/>
      <c r="D161" s="159">
        <f>+SUM(E161:J161)</f>
        <v>11</v>
      </c>
      <c r="E161" s="44">
        <v>2</v>
      </c>
      <c r="F161" s="42">
        <v>1</v>
      </c>
      <c r="G161" s="42">
        <v>2</v>
      </c>
      <c r="H161" s="42"/>
      <c r="I161" s="42">
        <v>5</v>
      </c>
      <c r="J161" s="42">
        <v>1</v>
      </c>
      <c r="K161" s="184"/>
      <c r="L161" s="184"/>
      <c r="M161" s="186"/>
      <c r="N161" s="47">
        <v>5</v>
      </c>
      <c r="O161" s="47">
        <v>6</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0" t="s">
        <v>186</v>
      </c>
      <c r="B162" s="576" t="s">
        <v>181</v>
      </c>
      <c r="C162" s="576"/>
      <c r="D162" s="158">
        <f t="shared" si="56"/>
        <v>14</v>
      </c>
      <c r="E162" s="71">
        <v>1</v>
      </c>
      <c r="F162" s="72">
        <v>1</v>
      </c>
      <c r="G162" s="72"/>
      <c r="H162" s="72"/>
      <c r="I162" s="72">
        <v>2</v>
      </c>
      <c r="J162" s="72"/>
      <c r="K162" s="72">
        <v>9</v>
      </c>
      <c r="L162" s="72">
        <v>1</v>
      </c>
      <c r="M162" s="140"/>
      <c r="N162" s="74">
        <v>3</v>
      </c>
      <c r="O162" s="74">
        <v>11</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5"/>
      <c r="B163" s="567" t="s">
        <v>182</v>
      </c>
      <c r="C163" s="567"/>
      <c r="D163" s="70">
        <f t="shared" si="56"/>
        <v>104</v>
      </c>
      <c r="E163" s="36"/>
      <c r="F163" s="34"/>
      <c r="G163" s="34"/>
      <c r="H163" s="34"/>
      <c r="I163" s="34">
        <v>1</v>
      </c>
      <c r="J163" s="34">
        <v>9</v>
      </c>
      <c r="K163" s="34">
        <v>82</v>
      </c>
      <c r="L163" s="34">
        <v>12</v>
      </c>
      <c r="M163" s="37"/>
      <c r="N163" s="39">
        <v>22</v>
      </c>
      <c r="O163" s="39">
        <v>82</v>
      </c>
      <c r="P163" s="76"/>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5"/>
      <c r="B164" s="567" t="s">
        <v>183</v>
      </c>
      <c r="C164" s="567"/>
      <c r="D164" s="70">
        <f t="shared" si="56"/>
        <v>4</v>
      </c>
      <c r="E164" s="36"/>
      <c r="F164" s="34"/>
      <c r="G164" s="34"/>
      <c r="H164" s="34"/>
      <c r="I164" s="34">
        <v>1</v>
      </c>
      <c r="J164" s="34"/>
      <c r="K164" s="34">
        <v>2</v>
      </c>
      <c r="L164" s="34">
        <v>1</v>
      </c>
      <c r="M164" s="37"/>
      <c r="N164" s="39">
        <v>2</v>
      </c>
      <c r="O164" s="39">
        <v>2</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1"/>
      <c r="B165" s="579" t="s">
        <v>184</v>
      </c>
      <c r="C165" s="579"/>
      <c r="D165" s="219">
        <f t="shared" si="56"/>
        <v>13</v>
      </c>
      <c r="E165" s="94"/>
      <c r="F165" s="96"/>
      <c r="G165" s="96"/>
      <c r="H165" s="96"/>
      <c r="I165" s="96"/>
      <c r="J165" s="96"/>
      <c r="K165" s="96">
        <v>9</v>
      </c>
      <c r="L165" s="96">
        <v>4</v>
      </c>
      <c r="M165" s="97"/>
      <c r="N165" s="61">
        <v>3</v>
      </c>
      <c r="O165" s="61">
        <v>10</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0" t="s">
        <v>187</v>
      </c>
      <c r="B166" s="580" t="s">
        <v>181</v>
      </c>
      <c r="C166" s="580"/>
      <c r="D166" s="68">
        <f>+SUM(E166:K166)</f>
        <v>16</v>
      </c>
      <c r="E166" s="25">
        <v>1</v>
      </c>
      <c r="F166" s="23"/>
      <c r="G166" s="23"/>
      <c r="H166" s="23"/>
      <c r="I166" s="23">
        <v>9</v>
      </c>
      <c r="J166" s="23">
        <v>6</v>
      </c>
      <c r="K166" s="23"/>
      <c r="L166" s="178"/>
      <c r="M166" s="179"/>
      <c r="N166" s="28">
        <v>6</v>
      </c>
      <c r="O166" s="28">
        <v>10</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5"/>
      <c r="B167" s="567" t="s">
        <v>182</v>
      </c>
      <c r="C167" s="567"/>
      <c r="D167" s="70">
        <f>+SUM(E167:K167)</f>
        <v>92</v>
      </c>
      <c r="E167" s="36"/>
      <c r="F167" s="34"/>
      <c r="G167" s="34"/>
      <c r="H167" s="34">
        <v>4</v>
      </c>
      <c r="I167" s="34">
        <v>39</v>
      </c>
      <c r="J167" s="34">
        <v>44</v>
      </c>
      <c r="K167" s="34">
        <v>5</v>
      </c>
      <c r="L167" s="56"/>
      <c r="M167" s="147"/>
      <c r="N167" s="39">
        <v>38</v>
      </c>
      <c r="O167" s="39">
        <v>54</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5"/>
      <c r="B168" s="567" t="s">
        <v>183</v>
      </c>
      <c r="C168" s="567"/>
      <c r="D168" s="70">
        <f>+SUM(E168:K168)</f>
        <v>11</v>
      </c>
      <c r="E168" s="36"/>
      <c r="F168" s="34"/>
      <c r="G168" s="34"/>
      <c r="H168" s="34"/>
      <c r="I168" s="34">
        <v>6</v>
      </c>
      <c r="J168" s="34">
        <v>5</v>
      </c>
      <c r="K168" s="34"/>
      <c r="L168" s="56"/>
      <c r="M168" s="147"/>
      <c r="N168" s="39">
        <v>5</v>
      </c>
      <c r="O168" s="39">
        <v>6</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1"/>
      <c r="B169" s="568" t="s">
        <v>184</v>
      </c>
      <c r="C169" s="568"/>
      <c r="D169" s="159">
        <f>+SUM(E169:K169)</f>
        <v>4</v>
      </c>
      <c r="E169" s="44"/>
      <c r="F169" s="42"/>
      <c r="G169" s="42"/>
      <c r="H169" s="42"/>
      <c r="I169" s="42">
        <v>1</v>
      </c>
      <c r="J169" s="42">
        <v>2</v>
      </c>
      <c r="K169" s="42">
        <v>1</v>
      </c>
      <c r="L169" s="184"/>
      <c r="M169" s="186"/>
      <c r="N169" s="47">
        <v>1</v>
      </c>
      <c r="O169" s="47">
        <v>3</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0" t="s">
        <v>87</v>
      </c>
      <c r="B170" s="576" t="s">
        <v>181</v>
      </c>
      <c r="C170" s="576"/>
      <c r="D170" s="158">
        <f t="shared" si="56"/>
        <v>39</v>
      </c>
      <c r="E170" s="71"/>
      <c r="F170" s="72"/>
      <c r="G170" s="72"/>
      <c r="H170" s="72"/>
      <c r="I170" s="72">
        <v>4</v>
      </c>
      <c r="J170" s="72">
        <v>3</v>
      </c>
      <c r="K170" s="72">
        <v>24</v>
      </c>
      <c r="L170" s="72">
        <v>4</v>
      </c>
      <c r="M170" s="140">
        <v>4</v>
      </c>
      <c r="N170" s="74">
        <v>8</v>
      </c>
      <c r="O170" s="74">
        <v>31</v>
      </c>
      <c r="P170" s="75">
        <v>4</v>
      </c>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5"/>
      <c r="B171" s="567" t="s">
        <v>182</v>
      </c>
      <c r="C171" s="567"/>
      <c r="D171" s="70">
        <f t="shared" si="56"/>
        <v>141</v>
      </c>
      <c r="E171" s="36"/>
      <c r="F171" s="34"/>
      <c r="G171" s="34"/>
      <c r="H171" s="34"/>
      <c r="I171" s="34">
        <v>2</v>
      </c>
      <c r="J171" s="34">
        <v>9</v>
      </c>
      <c r="K171" s="34">
        <v>107</v>
      </c>
      <c r="L171" s="34">
        <v>14</v>
      </c>
      <c r="M171" s="37">
        <v>9</v>
      </c>
      <c r="N171" s="39">
        <v>50</v>
      </c>
      <c r="O171" s="39">
        <v>91</v>
      </c>
      <c r="P171" s="76">
        <v>5</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5"/>
      <c r="B172" s="567" t="s">
        <v>183</v>
      </c>
      <c r="C172" s="567"/>
      <c r="D172" s="70">
        <f t="shared" si="56"/>
        <v>40</v>
      </c>
      <c r="E172" s="36"/>
      <c r="F172" s="34"/>
      <c r="G172" s="34"/>
      <c r="H172" s="34"/>
      <c r="I172" s="34">
        <v>4</v>
      </c>
      <c r="J172" s="34">
        <v>3</v>
      </c>
      <c r="K172" s="34">
        <v>23</v>
      </c>
      <c r="L172" s="34">
        <v>5</v>
      </c>
      <c r="M172" s="37">
        <v>5</v>
      </c>
      <c r="N172" s="39">
        <v>8</v>
      </c>
      <c r="O172" s="39">
        <v>32</v>
      </c>
      <c r="P172" s="76">
        <v>4</v>
      </c>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1"/>
      <c r="B173" s="579" t="s">
        <v>184</v>
      </c>
      <c r="C173" s="579"/>
      <c r="D173" s="219">
        <f t="shared" si="56"/>
        <v>42</v>
      </c>
      <c r="E173" s="94"/>
      <c r="F173" s="96"/>
      <c r="G173" s="96"/>
      <c r="H173" s="96"/>
      <c r="I173" s="96">
        <v>1</v>
      </c>
      <c r="J173" s="96">
        <v>3</v>
      </c>
      <c r="K173" s="96">
        <v>27</v>
      </c>
      <c r="L173" s="96">
        <v>9</v>
      </c>
      <c r="M173" s="97">
        <v>2</v>
      </c>
      <c r="N173" s="61">
        <v>14</v>
      </c>
      <c r="O173" s="61">
        <v>28</v>
      </c>
      <c r="P173" s="117">
        <v>1</v>
      </c>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0" t="s">
        <v>188</v>
      </c>
      <c r="B174" s="580" t="s">
        <v>181</v>
      </c>
      <c r="C174" s="580"/>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5"/>
      <c r="B175" s="567" t="s">
        <v>182</v>
      </c>
      <c r="C175" s="567"/>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5"/>
      <c r="B176" s="567" t="s">
        <v>183</v>
      </c>
      <c r="C176" s="567"/>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1"/>
      <c r="B177" s="568" t="s">
        <v>184</v>
      </c>
      <c r="C177" s="568"/>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0" t="s">
        <v>189</v>
      </c>
      <c r="B178" s="576" t="s">
        <v>181</v>
      </c>
      <c r="C178" s="576"/>
      <c r="D178" s="158">
        <f t="shared" si="57"/>
        <v>9</v>
      </c>
      <c r="E178" s="222"/>
      <c r="F178" s="223"/>
      <c r="G178" s="223"/>
      <c r="H178" s="72"/>
      <c r="I178" s="72"/>
      <c r="J178" s="72"/>
      <c r="K178" s="72">
        <v>2</v>
      </c>
      <c r="L178" s="72">
        <v>2</v>
      </c>
      <c r="M178" s="140">
        <v>5</v>
      </c>
      <c r="N178" s="74">
        <v>1</v>
      </c>
      <c r="O178" s="74">
        <v>8</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5"/>
      <c r="B179" s="567" t="s">
        <v>182</v>
      </c>
      <c r="C179" s="567"/>
      <c r="D179" s="70">
        <f t="shared" si="57"/>
        <v>35</v>
      </c>
      <c r="E179" s="54"/>
      <c r="F179" s="56"/>
      <c r="G179" s="56"/>
      <c r="H179" s="34"/>
      <c r="I179" s="34"/>
      <c r="J179" s="34">
        <v>1</v>
      </c>
      <c r="K179" s="34">
        <v>19</v>
      </c>
      <c r="L179" s="34">
        <v>10</v>
      </c>
      <c r="M179" s="37">
        <v>5</v>
      </c>
      <c r="N179" s="39">
        <v>6</v>
      </c>
      <c r="O179" s="39">
        <v>29</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5"/>
      <c r="B180" s="567" t="s">
        <v>183</v>
      </c>
      <c r="C180" s="567"/>
      <c r="D180" s="70">
        <f t="shared" si="57"/>
        <v>9</v>
      </c>
      <c r="E180" s="54"/>
      <c r="F180" s="56"/>
      <c r="G180" s="56"/>
      <c r="H180" s="34"/>
      <c r="I180" s="34"/>
      <c r="J180" s="34"/>
      <c r="K180" s="34">
        <v>2</v>
      </c>
      <c r="L180" s="34">
        <v>2</v>
      </c>
      <c r="M180" s="37">
        <v>5</v>
      </c>
      <c r="N180" s="39">
        <v>1</v>
      </c>
      <c r="O180" s="39">
        <v>8</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1"/>
      <c r="B181" s="568" t="s">
        <v>184</v>
      </c>
      <c r="C181" s="568"/>
      <c r="D181" s="159">
        <f t="shared" si="57"/>
        <v>11</v>
      </c>
      <c r="E181" s="183"/>
      <c r="F181" s="184"/>
      <c r="G181" s="184"/>
      <c r="H181" s="42"/>
      <c r="I181" s="42"/>
      <c r="J181" s="42">
        <v>1</v>
      </c>
      <c r="K181" s="42">
        <v>1</v>
      </c>
      <c r="L181" s="42">
        <v>4</v>
      </c>
      <c r="M181" s="45">
        <v>5</v>
      </c>
      <c r="N181" s="47">
        <v>2</v>
      </c>
      <c r="O181" s="47">
        <v>9</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0" t="s">
        <v>190</v>
      </c>
      <c r="B182" s="576" t="s">
        <v>181</v>
      </c>
      <c r="C182" s="576"/>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5"/>
      <c r="B183" s="567" t="s">
        <v>182</v>
      </c>
      <c r="C183" s="567"/>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5"/>
      <c r="B184" s="567" t="s">
        <v>183</v>
      </c>
      <c r="C184" s="567"/>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1"/>
      <c r="B185" s="568" t="s">
        <v>184</v>
      </c>
      <c r="C185" s="568"/>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0" t="s">
        <v>191</v>
      </c>
      <c r="B186" s="576" t="s">
        <v>181</v>
      </c>
      <c r="C186" s="576"/>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5"/>
      <c r="B187" s="567" t="s">
        <v>182</v>
      </c>
      <c r="C187" s="567"/>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5"/>
      <c r="B188" s="567" t="s">
        <v>183</v>
      </c>
      <c r="C188" s="567"/>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1"/>
      <c r="B189" s="568" t="s">
        <v>184</v>
      </c>
      <c r="C189" s="568"/>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0" t="s">
        <v>192</v>
      </c>
      <c r="B190" s="576" t="s">
        <v>181</v>
      </c>
      <c r="C190" s="576"/>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5"/>
      <c r="B191" s="567" t="s">
        <v>182</v>
      </c>
      <c r="C191" s="567"/>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5"/>
      <c r="B192" s="567" t="s">
        <v>183</v>
      </c>
      <c r="C192" s="567"/>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1"/>
      <c r="B193" s="568" t="s">
        <v>184</v>
      </c>
      <c r="C193" s="568"/>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77" t="s">
        <v>193</v>
      </c>
      <c r="B194" s="576" t="s">
        <v>181</v>
      </c>
      <c r="C194" s="576"/>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78"/>
      <c r="B195" s="567" t="s">
        <v>182</v>
      </c>
      <c r="C195" s="567"/>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78"/>
      <c r="B196" s="567" t="s">
        <v>183</v>
      </c>
      <c r="C196" s="567"/>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78"/>
      <c r="B197" s="579" t="s">
        <v>184</v>
      </c>
      <c r="C197" s="579"/>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3" t="s">
        <v>4</v>
      </c>
      <c r="B198" s="566" t="s">
        <v>181</v>
      </c>
      <c r="C198" s="566"/>
      <c r="D198" s="224">
        <f t="shared" si="56"/>
        <v>240</v>
      </c>
      <c r="E198" s="225">
        <f t="shared" ref="E198:G201" si="58">+E146+E150+E154+E158+E162+E166+E170+E182+E186+E190+E194</f>
        <v>31</v>
      </c>
      <c r="F198" s="226">
        <f t="shared" si="58"/>
        <v>6</v>
      </c>
      <c r="G198" s="226">
        <f t="shared" si="58"/>
        <v>2</v>
      </c>
      <c r="H198" s="226">
        <f t="shared" ref="H198:J201" si="59">+H146+H150+H154+H158+H162+H166+H170+H174+H182+H186+H190+H194+H178</f>
        <v>5</v>
      </c>
      <c r="I198" s="226">
        <f t="shared" si="59"/>
        <v>41</v>
      </c>
      <c r="J198" s="226">
        <f t="shared" si="59"/>
        <v>33</v>
      </c>
      <c r="K198" s="226">
        <f>+K146+K150+K154+K162+K166+K170+K174+K182+K186+K190+K194+K178</f>
        <v>90</v>
      </c>
      <c r="L198" s="226">
        <f t="shared" ref="L198:M201" si="60">+L146+L150+L154+L162+L170+L174+L182+L186+L190+L194+L178</f>
        <v>10</v>
      </c>
      <c r="M198" s="227">
        <f t="shared" si="60"/>
        <v>22</v>
      </c>
      <c r="N198" s="224">
        <f t="shared" ref="N198:O201" si="61">+N146+N150+N154+N158+N162+N166+N170+N174+N182+N186+N190+N194+N178</f>
        <v>84</v>
      </c>
      <c r="O198" s="224">
        <f t="shared" si="61"/>
        <v>156</v>
      </c>
      <c r="P198" s="224">
        <f>+P146+P150+P154+P162+P170+P174+P182+P186+P190+P194+P178</f>
        <v>6</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4"/>
      <c r="B199" s="567" t="s">
        <v>182</v>
      </c>
      <c r="C199" s="567"/>
      <c r="D199" s="70">
        <f t="shared" si="56"/>
        <v>656</v>
      </c>
      <c r="E199" s="228">
        <f t="shared" si="58"/>
        <v>41</v>
      </c>
      <c r="F199" s="229">
        <f t="shared" si="58"/>
        <v>14</v>
      </c>
      <c r="G199" s="229">
        <f t="shared" si="58"/>
        <v>8</v>
      </c>
      <c r="H199" s="229">
        <f t="shared" si="59"/>
        <v>11</v>
      </c>
      <c r="I199" s="229">
        <f t="shared" si="59"/>
        <v>86</v>
      </c>
      <c r="J199" s="229">
        <f t="shared" si="59"/>
        <v>103</v>
      </c>
      <c r="K199" s="229">
        <f>+K147+K151+K155+K163+K167+K171+K175+K183+K187+K191+K195+K179</f>
        <v>287</v>
      </c>
      <c r="L199" s="229">
        <f t="shared" si="60"/>
        <v>50</v>
      </c>
      <c r="M199" s="230">
        <f t="shared" si="60"/>
        <v>56</v>
      </c>
      <c r="N199" s="70">
        <f t="shared" si="61"/>
        <v>239</v>
      </c>
      <c r="O199" s="70">
        <f t="shared" si="61"/>
        <v>417</v>
      </c>
      <c r="P199" s="70">
        <f>+P147+P151+P155+P163+P171+P175+P183+P187+P191+P195+P179</f>
        <v>5</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4"/>
      <c r="B200" s="567" t="s">
        <v>183</v>
      </c>
      <c r="C200" s="567"/>
      <c r="D200" s="70">
        <f t="shared" si="56"/>
        <v>202</v>
      </c>
      <c r="E200" s="228">
        <f t="shared" si="58"/>
        <v>32</v>
      </c>
      <c r="F200" s="229">
        <f t="shared" si="58"/>
        <v>6</v>
      </c>
      <c r="G200" s="229">
        <f t="shared" si="58"/>
        <v>2</v>
      </c>
      <c r="H200" s="229">
        <f t="shared" si="59"/>
        <v>4</v>
      </c>
      <c r="I200" s="229">
        <f t="shared" si="59"/>
        <v>30</v>
      </c>
      <c r="J200" s="229">
        <f t="shared" si="59"/>
        <v>26</v>
      </c>
      <c r="K200" s="229">
        <f>+K148+K152+K156+K164+K168+K172+K176+K184+K188+K192+K196+K180</f>
        <v>71</v>
      </c>
      <c r="L200" s="229">
        <f t="shared" si="60"/>
        <v>11</v>
      </c>
      <c r="M200" s="230">
        <f t="shared" si="60"/>
        <v>20</v>
      </c>
      <c r="N200" s="70">
        <f t="shared" si="61"/>
        <v>79</v>
      </c>
      <c r="O200" s="70">
        <f t="shared" si="61"/>
        <v>123</v>
      </c>
      <c r="P200" s="70">
        <f>+P148+P152+P156+P164+P172+P176+P184+P188+P192+P196+P180</f>
        <v>6</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5"/>
      <c r="B201" s="568" t="s">
        <v>184</v>
      </c>
      <c r="C201" s="568"/>
      <c r="D201" s="159">
        <f t="shared" si="56"/>
        <v>140</v>
      </c>
      <c r="E201" s="231">
        <f t="shared" si="58"/>
        <v>3</v>
      </c>
      <c r="F201" s="232">
        <f t="shared" si="58"/>
        <v>1</v>
      </c>
      <c r="G201" s="232">
        <f t="shared" si="58"/>
        <v>2</v>
      </c>
      <c r="H201" s="232">
        <f t="shared" si="59"/>
        <v>3</v>
      </c>
      <c r="I201" s="232">
        <f t="shared" si="59"/>
        <v>17</v>
      </c>
      <c r="J201" s="232">
        <f t="shared" si="59"/>
        <v>17</v>
      </c>
      <c r="K201" s="232">
        <f>+K149+K153+K157+K165+K169+K173+K177+K185+K189+K193+K197+K181</f>
        <v>60</v>
      </c>
      <c r="L201" s="232">
        <f t="shared" si="60"/>
        <v>19</v>
      </c>
      <c r="M201" s="233">
        <f t="shared" si="60"/>
        <v>18</v>
      </c>
      <c r="N201" s="159">
        <f t="shared" si="61"/>
        <v>45</v>
      </c>
      <c r="O201" s="159">
        <f t="shared" si="61"/>
        <v>95</v>
      </c>
      <c r="P201" s="159">
        <f>+P149+P153+P157+P165+P173+P177+P185+P189+P193+P197+P181</f>
        <v>1</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69" t="s">
        <v>29</v>
      </c>
      <c r="B203" s="570"/>
      <c r="C203" s="571"/>
      <c r="D203" s="554" t="s">
        <v>4</v>
      </c>
      <c r="E203" s="537" t="s">
        <v>5</v>
      </c>
      <c r="F203" s="538"/>
      <c r="G203" s="538"/>
      <c r="H203" s="538"/>
      <c r="I203" s="538"/>
      <c r="J203" s="538"/>
      <c r="K203" s="538"/>
      <c r="L203" s="538"/>
      <c r="M203" s="539"/>
      <c r="N203" s="540" t="s">
        <v>7</v>
      </c>
      <c r="BA203" s="220"/>
      <c r="BB203" s="220"/>
      <c r="BC203" s="220"/>
      <c r="BD203" s="220"/>
      <c r="BE203" s="220"/>
      <c r="BF203" s="220"/>
      <c r="BG203" s="220"/>
      <c r="BH203" s="2"/>
    </row>
    <row r="204" spans="1:60" ht="48" customHeight="1" x14ac:dyDescent="0.15">
      <c r="A204" s="572"/>
      <c r="B204" s="573"/>
      <c r="C204" s="574"/>
      <c r="D204" s="562"/>
      <c r="E204" s="269" t="s">
        <v>168</v>
      </c>
      <c r="F204" s="17" t="s">
        <v>14</v>
      </c>
      <c r="G204" s="17" t="s">
        <v>175</v>
      </c>
      <c r="H204" s="17" t="s">
        <v>59</v>
      </c>
      <c r="I204" s="17" t="s">
        <v>176</v>
      </c>
      <c r="J204" s="17" t="s">
        <v>195</v>
      </c>
      <c r="K204" s="17" t="s">
        <v>18</v>
      </c>
      <c r="L204" s="17" t="s">
        <v>19</v>
      </c>
      <c r="M204" s="18" t="s">
        <v>20</v>
      </c>
      <c r="N204" s="541"/>
      <c r="BA204" s="220"/>
      <c r="BB204" s="220"/>
      <c r="BC204" s="220"/>
      <c r="BD204" s="220"/>
      <c r="BE204" s="220"/>
      <c r="BF204" s="220"/>
      <c r="BG204" s="220"/>
      <c r="BH204" s="2"/>
    </row>
    <row r="205" spans="1:60" ht="15.75" customHeight="1" x14ac:dyDescent="0.15">
      <c r="A205" s="542" t="s">
        <v>196</v>
      </c>
      <c r="B205" s="543"/>
      <c r="C205" s="544"/>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4" t="s">
        <v>197</v>
      </c>
      <c r="B206" s="535"/>
      <c r="C206" s="536"/>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4" t="s">
        <v>198</v>
      </c>
      <c r="B207" s="535"/>
      <c r="C207" s="536"/>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4" t="s">
        <v>199</v>
      </c>
      <c r="B208" s="535"/>
      <c r="C208" s="536"/>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56" t="s">
        <v>200</v>
      </c>
      <c r="B209" s="557"/>
      <c r="C209" s="558"/>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59" t="s">
        <v>201</v>
      </c>
      <c r="B210" s="560"/>
      <c r="C210" s="561"/>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48" t="s">
        <v>213</v>
      </c>
      <c r="B221" s="549"/>
      <c r="C221" s="550"/>
      <c r="D221" s="554" t="s">
        <v>4</v>
      </c>
      <c r="E221" s="537" t="s">
        <v>5</v>
      </c>
      <c r="F221" s="538"/>
      <c r="G221" s="538"/>
      <c r="H221" s="538"/>
      <c r="I221" s="538"/>
      <c r="J221" s="538"/>
      <c r="K221" s="538"/>
      <c r="L221" s="538"/>
      <c r="M221" s="539"/>
      <c r="N221" s="554" t="s">
        <v>31</v>
      </c>
      <c r="O221" s="540" t="s">
        <v>7</v>
      </c>
      <c r="P221" s="540"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1"/>
      <c r="B222" s="552"/>
      <c r="C222" s="553"/>
      <c r="D222" s="555"/>
      <c r="E222" s="19" t="s">
        <v>101</v>
      </c>
      <c r="F222" s="17" t="s">
        <v>102</v>
      </c>
      <c r="G222" s="17" t="s">
        <v>103</v>
      </c>
      <c r="H222" s="17" t="s">
        <v>15</v>
      </c>
      <c r="I222" s="17" t="s">
        <v>16</v>
      </c>
      <c r="J222" s="17" t="s">
        <v>17</v>
      </c>
      <c r="K222" s="17" t="s">
        <v>18</v>
      </c>
      <c r="L222" s="17" t="s">
        <v>19</v>
      </c>
      <c r="M222" s="18" t="s">
        <v>20</v>
      </c>
      <c r="N222" s="555"/>
      <c r="O222" s="541"/>
      <c r="P222" s="541"/>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2" t="s">
        <v>214</v>
      </c>
      <c r="B223" s="543"/>
      <c r="C223" s="544"/>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4" t="s">
        <v>215</v>
      </c>
      <c r="B224" s="535"/>
      <c r="C224" s="536"/>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1" t="s">
        <v>216</v>
      </c>
      <c r="B225" s="532"/>
      <c r="C225" s="533"/>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1" t="s">
        <v>217</v>
      </c>
      <c r="B226" s="532"/>
      <c r="C226" s="533"/>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1" t="s">
        <v>218</v>
      </c>
      <c r="B227" s="532"/>
      <c r="C227" s="533"/>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4" t="s">
        <v>219</v>
      </c>
      <c r="B228" s="535"/>
      <c r="C228" s="536"/>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37" t="s">
        <v>132</v>
      </c>
      <c r="B229" s="538"/>
      <c r="C229" s="539"/>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22645</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G7" sqref="G7"/>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",[9]NOMBRE!B2," - ","( ",[9]NOMBRE!C2,[9]NOMBRE!D2,[9]NOMBRE!E2,[9]NOMBRE!F2,[9]NOMBRE!G2," )")</f>
        <v>COMUNA: Linares - ( 07401 )</v>
      </c>
      <c r="BB2" s="5"/>
      <c r="BC2" s="5"/>
      <c r="BD2" s="5"/>
      <c r="BE2" s="5"/>
      <c r="BF2" s="5"/>
      <c r="BG2" s="5"/>
      <c r="BH2" s="5"/>
    </row>
    <row r="3" spans="1:61" ht="12.75" customHeight="1" x14ac:dyDescent="0.15">
      <c r="A3" s="1" t="str">
        <f>CONCATENATE("ESTABLECIMIENTO/ESTRATEGIA: ",[9]NOMBRE!B3," - ","( ",[9]NOMBRE!C3,[9]NOMBRE!D3,[9]NOMBRE!E3,[9]NOMBRE!F3,[9]NOMBRE!G3,[9]NOMBRE!H3," )")</f>
        <v>ESTABLECIMIENTO/ESTRATEGIA: Hospital Presidente Carlos Ibáñez del Campo - ( 116108 )</v>
      </c>
      <c r="BB3" s="5"/>
      <c r="BC3" s="5"/>
      <c r="BD3" s="5"/>
      <c r="BE3" s="5"/>
      <c r="BF3" s="5"/>
      <c r="BG3" s="5"/>
      <c r="BH3" s="5"/>
    </row>
    <row r="4" spans="1:61" ht="12.75" customHeight="1" x14ac:dyDescent="0.15">
      <c r="A4" s="1" t="str">
        <f>CONCATENATE("MES: ",[9]NOMBRE!B6," - ","( ",[9]NOMBRE!C6,[9]NOMBRE!D6," )")</f>
        <v>MES: AGOSTO - ( 08 )</v>
      </c>
      <c r="BB4" s="5"/>
      <c r="BC4" s="5"/>
      <c r="BD4" s="5"/>
      <c r="BE4" s="5"/>
      <c r="BF4" s="5"/>
      <c r="BG4" s="5"/>
      <c r="BH4" s="5"/>
    </row>
    <row r="5" spans="1:61" ht="12.75" customHeight="1" x14ac:dyDescent="0.15">
      <c r="A5" s="7" t="str">
        <f>CONCATENATE("AÑO: ",[9]NOMBRE!B7)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4" t="s">
        <v>1</v>
      </c>
      <c r="B6" s="674"/>
      <c r="C6" s="674"/>
      <c r="D6" s="674"/>
      <c r="E6" s="674"/>
      <c r="F6" s="674"/>
      <c r="G6" s="674"/>
      <c r="H6" s="674"/>
      <c r="I6" s="674"/>
      <c r="J6" s="674"/>
      <c r="K6" s="674"/>
      <c r="L6" s="674"/>
      <c r="M6" s="674"/>
      <c r="N6" s="674"/>
      <c r="O6" s="674"/>
      <c r="P6" s="674"/>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69" t="s">
        <v>3</v>
      </c>
      <c r="B8" s="570"/>
      <c r="C8" s="571"/>
      <c r="D8" s="554" t="s">
        <v>4</v>
      </c>
      <c r="E8" s="537" t="s">
        <v>5</v>
      </c>
      <c r="F8" s="538"/>
      <c r="G8" s="538"/>
      <c r="H8" s="538"/>
      <c r="I8" s="538"/>
      <c r="J8" s="538"/>
      <c r="K8" s="538"/>
      <c r="L8" s="538"/>
      <c r="M8" s="538"/>
      <c r="N8" s="538"/>
      <c r="O8" s="539"/>
      <c r="P8" s="537" t="s">
        <v>6</v>
      </c>
      <c r="Q8" s="539"/>
      <c r="R8" s="611" t="s">
        <v>7</v>
      </c>
      <c r="S8" s="654" t="s">
        <v>8</v>
      </c>
      <c r="T8" s="654" t="s">
        <v>9</v>
      </c>
      <c r="BB8" s="15"/>
      <c r="BC8" s="15"/>
      <c r="BD8" s="15"/>
      <c r="BE8" s="15"/>
      <c r="BF8" s="15"/>
      <c r="BG8" s="15"/>
      <c r="BH8" s="15"/>
    </row>
    <row r="9" spans="1:61" ht="22.5" x14ac:dyDescent="0.15">
      <c r="A9" s="572"/>
      <c r="B9" s="573"/>
      <c r="C9" s="574"/>
      <c r="D9" s="555"/>
      <c r="E9" s="269" t="s">
        <v>10</v>
      </c>
      <c r="F9" s="17" t="s">
        <v>11</v>
      </c>
      <c r="G9" s="17" t="s">
        <v>12</v>
      </c>
      <c r="H9" s="17" t="s">
        <v>13</v>
      </c>
      <c r="I9" s="17" t="s">
        <v>14</v>
      </c>
      <c r="J9" s="17" t="s">
        <v>15</v>
      </c>
      <c r="K9" s="17" t="s">
        <v>16</v>
      </c>
      <c r="L9" s="17" t="s">
        <v>17</v>
      </c>
      <c r="M9" s="17" t="s">
        <v>18</v>
      </c>
      <c r="N9" s="17" t="s">
        <v>19</v>
      </c>
      <c r="O9" s="18" t="s">
        <v>20</v>
      </c>
      <c r="P9" s="19" t="s">
        <v>21</v>
      </c>
      <c r="Q9" s="270" t="s">
        <v>22</v>
      </c>
      <c r="R9" s="611"/>
      <c r="S9" s="654"/>
      <c r="T9" s="654"/>
      <c r="BB9" s="15"/>
      <c r="BC9" s="15"/>
      <c r="BD9" s="15"/>
      <c r="BE9" s="15"/>
      <c r="BF9" s="15"/>
      <c r="BG9" s="15"/>
      <c r="BH9" s="15"/>
    </row>
    <row r="10" spans="1:61" ht="15.75" customHeight="1" x14ac:dyDescent="0.15">
      <c r="A10" s="542" t="s">
        <v>23</v>
      </c>
      <c r="B10" s="543"/>
      <c r="C10" s="543"/>
      <c r="D10" s="21">
        <f>SUM(E10:O10)</f>
        <v>188</v>
      </c>
      <c r="E10" s="22">
        <v>1</v>
      </c>
      <c r="F10" s="22">
        <v>1</v>
      </c>
      <c r="G10" s="22">
        <v>3</v>
      </c>
      <c r="H10" s="23">
        <v>2</v>
      </c>
      <c r="I10" s="23">
        <v>3</v>
      </c>
      <c r="J10" s="23">
        <v>4</v>
      </c>
      <c r="K10" s="23">
        <v>27</v>
      </c>
      <c r="L10" s="23">
        <v>17</v>
      </c>
      <c r="M10" s="23">
        <v>81</v>
      </c>
      <c r="N10" s="24">
        <v>25</v>
      </c>
      <c r="O10" s="24">
        <v>24</v>
      </c>
      <c r="P10" s="25">
        <v>61</v>
      </c>
      <c r="Q10" s="26">
        <v>127</v>
      </c>
      <c r="R10" s="27">
        <v>1</v>
      </c>
      <c r="S10" s="28">
        <v>1</v>
      </c>
      <c r="T10" s="28"/>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4" t="s">
        <v>24</v>
      </c>
      <c r="B11" s="535"/>
      <c r="C11" s="535"/>
      <c r="D11" s="32">
        <f>SUM(E11:O11)</f>
        <v>696</v>
      </c>
      <c r="E11" s="33">
        <v>4</v>
      </c>
      <c r="F11" s="33">
        <v>12</v>
      </c>
      <c r="G11" s="33">
        <v>10</v>
      </c>
      <c r="H11" s="34">
        <v>18</v>
      </c>
      <c r="I11" s="34">
        <v>13</v>
      </c>
      <c r="J11" s="34">
        <v>16</v>
      </c>
      <c r="K11" s="34">
        <v>114</v>
      </c>
      <c r="L11" s="34">
        <v>124</v>
      </c>
      <c r="M11" s="34">
        <v>245</v>
      </c>
      <c r="N11" s="35">
        <v>47</v>
      </c>
      <c r="O11" s="35">
        <v>93</v>
      </c>
      <c r="P11" s="36">
        <v>221</v>
      </c>
      <c r="Q11" s="37">
        <v>475</v>
      </c>
      <c r="R11" s="38">
        <v>9</v>
      </c>
      <c r="S11" s="39">
        <v>3</v>
      </c>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4" t="s">
        <v>25</v>
      </c>
      <c r="B12" s="535"/>
      <c r="C12" s="535"/>
      <c r="D12" s="32">
        <f>SUM(E12:O12)</f>
        <v>37</v>
      </c>
      <c r="E12" s="33"/>
      <c r="F12" s="33"/>
      <c r="G12" s="33"/>
      <c r="H12" s="34"/>
      <c r="I12" s="34"/>
      <c r="J12" s="34"/>
      <c r="K12" s="34">
        <v>3</v>
      </c>
      <c r="L12" s="34">
        <v>6</v>
      </c>
      <c r="M12" s="34">
        <v>17</v>
      </c>
      <c r="N12" s="35">
        <v>2</v>
      </c>
      <c r="O12" s="35">
        <v>9</v>
      </c>
      <c r="P12" s="36">
        <v>8</v>
      </c>
      <c r="Q12" s="37">
        <v>29</v>
      </c>
      <c r="R12" s="38">
        <v>0</v>
      </c>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1" t="s">
        <v>26</v>
      </c>
      <c r="B13" s="672"/>
      <c r="C13" s="673"/>
      <c r="D13" s="32">
        <f>SUM(E13:O13)</f>
        <v>64</v>
      </c>
      <c r="E13" s="33"/>
      <c r="F13" s="34">
        <v>2</v>
      </c>
      <c r="G13" s="34"/>
      <c r="H13" s="34">
        <v>1</v>
      </c>
      <c r="I13" s="34">
        <v>2</v>
      </c>
      <c r="J13" s="34">
        <v>3</v>
      </c>
      <c r="K13" s="34">
        <v>14</v>
      </c>
      <c r="L13" s="34">
        <v>7</v>
      </c>
      <c r="M13" s="34">
        <v>27</v>
      </c>
      <c r="N13" s="34">
        <v>7</v>
      </c>
      <c r="O13" s="35">
        <v>1</v>
      </c>
      <c r="P13" s="36">
        <v>32</v>
      </c>
      <c r="Q13" s="37">
        <v>32</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5" t="s">
        <v>27</v>
      </c>
      <c r="B14" s="675"/>
      <c r="C14" s="676"/>
      <c r="D14" s="40">
        <f>SUM(E14:O14)</f>
        <v>257</v>
      </c>
      <c r="E14" s="41">
        <v>1</v>
      </c>
      <c r="F14" s="42">
        <v>2</v>
      </c>
      <c r="G14" s="42">
        <v>9</v>
      </c>
      <c r="H14" s="42">
        <v>5</v>
      </c>
      <c r="I14" s="42">
        <v>4</v>
      </c>
      <c r="J14" s="42">
        <v>7</v>
      </c>
      <c r="K14" s="42">
        <v>29</v>
      </c>
      <c r="L14" s="42">
        <v>49</v>
      </c>
      <c r="M14" s="42">
        <v>97</v>
      </c>
      <c r="N14" s="42">
        <v>14</v>
      </c>
      <c r="O14" s="43">
        <v>40</v>
      </c>
      <c r="P14" s="44">
        <v>83</v>
      </c>
      <c r="Q14" s="45">
        <v>174</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69" t="s">
        <v>29</v>
      </c>
      <c r="B16" s="570"/>
      <c r="C16" s="571"/>
      <c r="D16" s="677" t="s">
        <v>30</v>
      </c>
      <c r="E16" s="537" t="s">
        <v>5</v>
      </c>
      <c r="F16" s="538"/>
      <c r="G16" s="538"/>
      <c r="H16" s="538"/>
      <c r="I16" s="538"/>
      <c r="J16" s="538"/>
      <c r="K16" s="538"/>
      <c r="L16" s="538"/>
      <c r="M16" s="538"/>
      <c r="N16" s="538"/>
      <c r="O16" s="539"/>
      <c r="P16" s="554" t="s">
        <v>31</v>
      </c>
      <c r="Q16" s="540" t="s">
        <v>7</v>
      </c>
      <c r="R16" s="540" t="s">
        <v>32</v>
      </c>
      <c r="S16" s="654" t="s">
        <v>8</v>
      </c>
      <c r="T16" s="654" t="s">
        <v>9</v>
      </c>
      <c r="BB16" s="9"/>
      <c r="BC16" s="9"/>
      <c r="BD16" s="9"/>
      <c r="BE16" s="9"/>
      <c r="BF16" s="15"/>
      <c r="BG16" s="15"/>
      <c r="BH16" s="15"/>
    </row>
    <row r="17" spans="1:63" ht="30.75" customHeight="1" x14ac:dyDescent="0.15">
      <c r="A17" s="572"/>
      <c r="B17" s="573"/>
      <c r="C17" s="574"/>
      <c r="D17" s="678"/>
      <c r="E17" s="269" t="s">
        <v>10</v>
      </c>
      <c r="F17" s="17" t="s">
        <v>11</v>
      </c>
      <c r="G17" s="17" t="s">
        <v>12</v>
      </c>
      <c r="H17" s="17" t="s">
        <v>13</v>
      </c>
      <c r="I17" s="17" t="s">
        <v>14</v>
      </c>
      <c r="J17" s="17" t="s">
        <v>15</v>
      </c>
      <c r="K17" s="17" t="s">
        <v>16</v>
      </c>
      <c r="L17" s="17" t="s">
        <v>17</v>
      </c>
      <c r="M17" s="17" t="s">
        <v>18</v>
      </c>
      <c r="N17" s="17" t="s">
        <v>19</v>
      </c>
      <c r="O17" s="18" t="s">
        <v>20</v>
      </c>
      <c r="P17" s="555"/>
      <c r="Q17" s="541"/>
      <c r="R17" s="541"/>
      <c r="S17" s="654"/>
      <c r="T17" s="654"/>
      <c r="BG17" s="15"/>
      <c r="BH17" s="15"/>
    </row>
    <row r="18" spans="1:63" ht="18.75" customHeight="1" x14ac:dyDescent="0.15">
      <c r="A18" s="665" t="s">
        <v>33</v>
      </c>
      <c r="B18" s="666"/>
      <c r="C18" s="667"/>
      <c r="D18" s="21">
        <f>SUM(E18:O18)</f>
        <v>19</v>
      </c>
      <c r="E18" s="22"/>
      <c r="F18" s="22"/>
      <c r="G18" s="22"/>
      <c r="H18" s="23"/>
      <c r="I18" s="23"/>
      <c r="J18" s="23"/>
      <c r="K18" s="23"/>
      <c r="L18" s="23"/>
      <c r="M18" s="23">
        <v>9</v>
      </c>
      <c r="N18" s="23">
        <v>2</v>
      </c>
      <c r="O18" s="24">
        <v>8</v>
      </c>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5" t="s">
        <v>34</v>
      </c>
      <c r="B19" s="666"/>
      <c r="C19" s="667"/>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68" t="s">
        <v>35</v>
      </c>
      <c r="B20" s="669"/>
      <c r="C20" s="670"/>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2" t="s">
        <v>36</v>
      </c>
      <c r="B21" s="543"/>
      <c r="C21" s="544"/>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4" t="s">
        <v>37</v>
      </c>
      <c r="B22" s="535"/>
      <c r="C22" s="536"/>
      <c r="D22" s="32">
        <f t="shared" si="1"/>
        <v>3</v>
      </c>
      <c r="E22" s="36"/>
      <c r="F22" s="33"/>
      <c r="G22" s="33">
        <v>1</v>
      </c>
      <c r="H22" s="33"/>
      <c r="I22" s="33"/>
      <c r="J22" s="33"/>
      <c r="K22" s="34">
        <v>1</v>
      </c>
      <c r="L22" s="34">
        <v>1</v>
      </c>
      <c r="M22" s="34"/>
      <c r="N22" s="34"/>
      <c r="O22" s="37"/>
      <c r="P22" s="39">
        <v>3</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4" t="s">
        <v>38</v>
      </c>
      <c r="B23" s="535"/>
      <c r="C23" s="536"/>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4" t="s">
        <v>39</v>
      </c>
      <c r="B24" s="535"/>
      <c r="C24" s="536"/>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4" t="s">
        <v>40</v>
      </c>
      <c r="B25" s="535"/>
      <c r="C25" s="536"/>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46" t="s">
        <v>41</v>
      </c>
      <c r="B26" s="647"/>
      <c r="C26" s="648"/>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2" t="s">
        <v>42</v>
      </c>
      <c r="B27" s="543"/>
      <c r="C27" s="544"/>
      <c r="D27" s="68">
        <f t="shared" si="1"/>
        <v>25</v>
      </c>
      <c r="E27" s="25"/>
      <c r="F27" s="23"/>
      <c r="G27" s="23"/>
      <c r="H27" s="23"/>
      <c r="I27" s="23"/>
      <c r="J27" s="23"/>
      <c r="K27" s="23"/>
      <c r="L27" s="23">
        <v>7</v>
      </c>
      <c r="M27" s="23">
        <v>17</v>
      </c>
      <c r="N27" s="24">
        <v>1</v>
      </c>
      <c r="O27" s="24"/>
      <c r="P27" s="28">
        <v>25</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4" t="s">
        <v>43</v>
      </c>
      <c r="B28" s="535"/>
      <c r="C28" s="536"/>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4" t="s">
        <v>44</v>
      </c>
      <c r="B29" s="535"/>
      <c r="C29" s="536"/>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4" t="s">
        <v>45</v>
      </c>
      <c r="B30" s="535"/>
      <c r="C30" s="536"/>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4" t="s">
        <v>46</v>
      </c>
      <c r="B31" s="535"/>
      <c r="C31" s="536"/>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4" t="s">
        <v>47</v>
      </c>
      <c r="B32" s="535"/>
      <c r="C32" s="536"/>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4" t="s">
        <v>48</v>
      </c>
      <c r="B33" s="535"/>
      <c r="C33" s="536"/>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4" t="s">
        <v>49</v>
      </c>
      <c r="B34" s="535"/>
      <c r="C34" s="536"/>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4" t="s">
        <v>50</v>
      </c>
      <c r="B35" s="535"/>
      <c r="C35" s="536"/>
      <c r="D35" s="32">
        <f t="shared" si="1"/>
        <v>0</v>
      </c>
      <c r="E35" s="33"/>
      <c r="F35" s="34"/>
      <c r="G35" s="34"/>
      <c r="H35" s="34"/>
      <c r="I35" s="34"/>
      <c r="J35" s="34"/>
      <c r="K35" s="34"/>
      <c r="L35" s="34"/>
      <c r="M35" s="33"/>
      <c r="N35" s="33"/>
      <c r="O35" s="38"/>
      <c r="P35" s="39"/>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t="str">
        <f t="shared" si="10"/>
        <v/>
      </c>
      <c r="BJ35" s="53">
        <f t="shared" si="5"/>
        <v>0</v>
      </c>
      <c r="BK35" s="53">
        <f t="shared" si="6"/>
        <v>0</v>
      </c>
    </row>
    <row r="36" spans="1:65" ht="20.25" customHeight="1" x14ac:dyDescent="0.15">
      <c r="A36" s="661" t="s">
        <v>51</v>
      </c>
      <c r="B36" s="662"/>
      <c r="C36" s="663"/>
      <c r="D36" s="77">
        <f t="shared" si="1"/>
        <v>486</v>
      </c>
      <c r="E36" s="78">
        <v>1</v>
      </c>
      <c r="F36" s="79">
        <v>1</v>
      </c>
      <c r="G36" s="79">
        <v>7</v>
      </c>
      <c r="H36" s="80">
        <v>4</v>
      </c>
      <c r="I36" s="80">
        <v>20</v>
      </c>
      <c r="J36" s="80">
        <v>9</v>
      </c>
      <c r="K36" s="80">
        <f>56+8</f>
        <v>64</v>
      </c>
      <c r="L36" s="80">
        <v>81</v>
      </c>
      <c r="M36" s="80">
        <v>239</v>
      </c>
      <c r="N36" s="81">
        <v>22</v>
      </c>
      <c r="O36" s="81">
        <v>38</v>
      </c>
      <c r="P36" s="82">
        <v>486</v>
      </c>
      <c r="Q36" s="83">
        <v>58</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4" t="s">
        <v>52</v>
      </c>
      <c r="B37" s="664"/>
      <c r="C37" s="664"/>
      <c r="D37" s="84">
        <f>SUM(D18:D36)</f>
        <v>533</v>
      </c>
      <c r="E37" s="84">
        <f t="shared" ref="E37:S37" si="12">SUM(E18:E36)</f>
        <v>1</v>
      </c>
      <c r="F37" s="84">
        <f t="shared" si="12"/>
        <v>1</v>
      </c>
      <c r="G37" s="84">
        <f t="shared" si="12"/>
        <v>8</v>
      </c>
      <c r="H37" s="84">
        <f t="shared" si="12"/>
        <v>4</v>
      </c>
      <c r="I37" s="84">
        <f t="shared" si="12"/>
        <v>20</v>
      </c>
      <c r="J37" s="84">
        <f t="shared" si="12"/>
        <v>9</v>
      </c>
      <c r="K37" s="84">
        <f t="shared" si="12"/>
        <v>65</v>
      </c>
      <c r="L37" s="84">
        <f t="shared" si="12"/>
        <v>89</v>
      </c>
      <c r="M37" s="84">
        <f t="shared" si="12"/>
        <v>265</v>
      </c>
      <c r="N37" s="84">
        <f t="shared" si="12"/>
        <v>25</v>
      </c>
      <c r="O37" s="84">
        <f t="shared" si="12"/>
        <v>46</v>
      </c>
      <c r="P37" s="84">
        <f t="shared" si="12"/>
        <v>514</v>
      </c>
      <c r="Q37" s="84">
        <f t="shared" si="12"/>
        <v>58</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69" t="s">
        <v>54</v>
      </c>
      <c r="B39" s="570"/>
      <c r="C39" s="571"/>
      <c r="D39" s="554" t="s">
        <v>55</v>
      </c>
      <c r="E39" s="537" t="s">
        <v>5</v>
      </c>
      <c r="F39" s="538"/>
      <c r="G39" s="538"/>
      <c r="H39" s="538"/>
      <c r="I39" s="538"/>
      <c r="J39" s="538"/>
      <c r="K39" s="538"/>
      <c r="L39" s="538"/>
      <c r="M39" s="538"/>
      <c r="N39" s="538"/>
      <c r="O39" s="539"/>
      <c r="P39" s="537" t="s">
        <v>56</v>
      </c>
      <c r="Q39" s="539"/>
      <c r="R39" s="540" t="s">
        <v>7</v>
      </c>
      <c r="S39" s="537" t="s">
        <v>57</v>
      </c>
      <c r="T39" s="538"/>
      <c r="U39" s="611" t="s">
        <v>58</v>
      </c>
      <c r="V39" s="654" t="s">
        <v>9</v>
      </c>
    </row>
    <row r="40" spans="1:65" ht="24" customHeight="1" x14ac:dyDescent="0.15">
      <c r="A40" s="572"/>
      <c r="B40" s="573"/>
      <c r="C40" s="574"/>
      <c r="D40" s="562"/>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1"/>
      <c r="S40" s="19" t="s">
        <v>61</v>
      </c>
      <c r="T40" s="270" t="s">
        <v>62</v>
      </c>
      <c r="U40" s="611"/>
      <c r="V40" s="654"/>
      <c r="BB40" s="64"/>
      <c r="BC40" s="64"/>
      <c r="BD40" s="15"/>
      <c r="BE40" s="15"/>
      <c r="BF40" s="89"/>
      <c r="BG40" s="89"/>
      <c r="BH40" s="9"/>
    </row>
    <row r="41" spans="1:65" ht="14.25" customHeight="1" x14ac:dyDescent="0.15">
      <c r="A41" s="542" t="s">
        <v>63</v>
      </c>
      <c r="B41" s="543"/>
      <c r="C41" s="544"/>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5" t="s">
        <v>64</v>
      </c>
      <c r="B42" s="656"/>
      <c r="C42" s="657"/>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28" t="s">
        <v>65</v>
      </c>
      <c r="B43" s="629"/>
      <c r="C43" s="630"/>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37" t="s">
        <v>66</v>
      </c>
      <c r="B44" s="638"/>
      <c r="C44" s="639"/>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58" t="s">
        <v>67</v>
      </c>
      <c r="B45" s="659"/>
      <c r="C45" s="660"/>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28" t="s">
        <v>68</v>
      </c>
      <c r="B46" s="629"/>
      <c r="C46" s="630"/>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49" t="s">
        <v>69</v>
      </c>
      <c r="B48" s="592"/>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0"/>
      <c r="B49" s="595"/>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0"/>
      <c r="B50" s="595"/>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0"/>
      <c r="B51" s="595"/>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0"/>
      <c r="B52" s="595"/>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0"/>
      <c r="B53" s="595"/>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3"/>
      <c r="B54" s="651"/>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37" t="s">
        <v>77</v>
      </c>
      <c r="B56" s="638"/>
      <c r="C56" s="639"/>
      <c r="D56" s="123" t="s">
        <v>78</v>
      </c>
      <c r="E56" s="124" t="s">
        <v>79</v>
      </c>
      <c r="BA56" s="9"/>
      <c r="BB56" s="9"/>
      <c r="BC56" s="9"/>
      <c r="BD56" s="9"/>
      <c r="BE56" s="9"/>
      <c r="BF56" s="15"/>
      <c r="BG56" s="15"/>
      <c r="BH56" s="2"/>
      <c r="BJ56" s="4"/>
    </row>
    <row r="57" spans="1:65" ht="15.75" customHeight="1" x14ac:dyDescent="0.15">
      <c r="A57" s="542" t="s">
        <v>80</v>
      </c>
      <c r="B57" s="543"/>
      <c r="C57" s="544"/>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2" t="s">
        <v>81</v>
      </c>
      <c r="B58" s="535" t="s">
        <v>82</v>
      </c>
      <c r="C58" s="536"/>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3"/>
      <c r="B59" s="535" t="s">
        <v>83</v>
      </c>
      <c r="C59" s="536"/>
      <c r="D59" s="127"/>
      <c r="E59" s="127"/>
      <c r="F59" s="126" t="str">
        <f t="shared" si="29"/>
        <v/>
      </c>
      <c r="BA59" s="30" t="str">
        <f t="shared" si="27"/>
        <v/>
      </c>
      <c r="BB59" s="9"/>
      <c r="BC59" s="9"/>
      <c r="BD59" s="9"/>
      <c r="BE59" s="9"/>
      <c r="BF59" s="31">
        <f t="shared" si="28"/>
        <v>0</v>
      </c>
      <c r="BG59" s="15"/>
      <c r="BH59" s="2"/>
      <c r="BJ59" s="4"/>
    </row>
    <row r="60" spans="1:65" ht="15.75" customHeight="1" x14ac:dyDescent="0.15">
      <c r="A60" s="534" t="s">
        <v>84</v>
      </c>
      <c r="B60" s="535"/>
      <c r="C60" s="536"/>
      <c r="D60" s="128"/>
      <c r="E60" s="128"/>
      <c r="F60" s="126" t="str">
        <f t="shared" si="29"/>
        <v/>
      </c>
      <c r="BA60" s="30" t="str">
        <f t="shared" si="27"/>
        <v/>
      </c>
      <c r="BB60" s="9"/>
      <c r="BC60" s="9"/>
      <c r="BD60" s="9"/>
      <c r="BE60" s="9"/>
      <c r="BF60" s="31">
        <f t="shared" si="28"/>
        <v>0</v>
      </c>
      <c r="BG60" s="9"/>
      <c r="BH60" s="2"/>
      <c r="BJ60" s="4"/>
    </row>
    <row r="61" spans="1:65" ht="15.75" customHeight="1" x14ac:dyDescent="0.15">
      <c r="A61" s="534" t="s">
        <v>85</v>
      </c>
      <c r="B61" s="535"/>
      <c r="C61" s="536"/>
      <c r="D61" s="128"/>
      <c r="E61" s="128"/>
      <c r="F61" s="126" t="str">
        <f t="shared" si="29"/>
        <v/>
      </c>
      <c r="BA61" s="30" t="str">
        <f t="shared" si="27"/>
        <v/>
      </c>
      <c r="BB61" s="9"/>
      <c r="BC61" s="9"/>
      <c r="BD61" s="9"/>
      <c r="BE61" s="9"/>
      <c r="BF61" s="31">
        <f t="shared" si="28"/>
        <v>0</v>
      </c>
      <c r="BG61" s="15"/>
      <c r="BH61" s="2"/>
      <c r="BJ61" s="4"/>
    </row>
    <row r="62" spans="1:65" ht="15.75" customHeight="1" x14ac:dyDescent="0.15">
      <c r="A62" s="534" t="s">
        <v>86</v>
      </c>
      <c r="B62" s="535"/>
      <c r="C62" s="536"/>
      <c r="D62" s="128"/>
      <c r="E62" s="128"/>
      <c r="F62" s="126" t="str">
        <f t="shared" si="29"/>
        <v/>
      </c>
      <c r="BA62" s="30" t="str">
        <f t="shared" si="27"/>
        <v/>
      </c>
      <c r="BB62" s="9"/>
      <c r="BC62" s="9"/>
      <c r="BD62" s="9"/>
      <c r="BE62" s="9"/>
      <c r="BF62" s="31">
        <f t="shared" si="28"/>
        <v>0</v>
      </c>
      <c r="BG62" s="15"/>
      <c r="BH62" s="2"/>
      <c r="BJ62" s="4"/>
    </row>
    <row r="63" spans="1:65" ht="17.25" customHeight="1" x14ac:dyDescent="0.15">
      <c r="A63" s="646" t="s">
        <v>87</v>
      </c>
      <c r="B63" s="647"/>
      <c r="C63" s="648"/>
      <c r="D63" s="129"/>
      <c r="E63" s="129"/>
      <c r="F63" s="126" t="str">
        <f t="shared" si="29"/>
        <v/>
      </c>
      <c r="BA63" s="30" t="str">
        <f t="shared" si="27"/>
        <v/>
      </c>
      <c r="BF63" s="31">
        <f t="shared" si="28"/>
        <v>0</v>
      </c>
      <c r="BH63" s="2"/>
      <c r="BJ63" s="4"/>
    </row>
    <row r="64" spans="1:65" ht="15.75" customHeight="1" x14ac:dyDescent="0.15">
      <c r="A64" s="534" t="s">
        <v>88</v>
      </c>
      <c r="B64" s="535"/>
      <c r="C64" s="536"/>
      <c r="D64" s="128"/>
      <c r="E64" s="128"/>
      <c r="F64" s="126" t="str">
        <f t="shared" si="29"/>
        <v/>
      </c>
      <c r="BA64" s="30" t="str">
        <f t="shared" si="27"/>
        <v/>
      </c>
      <c r="BF64" s="31">
        <f t="shared" si="28"/>
        <v>0</v>
      </c>
      <c r="BH64" s="2"/>
      <c r="BJ64" s="4"/>
    </row>
    <row r="65" spans="1:62" ht="15.75" customHeight="1" x14ac:dyDescent="0.15">
      <c r="A65" s="531" t="s">
        <v>89</v>
      </c>
      <c r="B65" s="532"/>
      <c r="C65" s="533"/>
      <c r="D65" s="129"/>
      <c r="E65" s="129"/>
      <c r="F65" s="126" t="str">
        <f t="shared" si="29"/>
        <v/>
      </c>
      <c r="BA65" s="30" t="str">
        <f t="shared" si="27"/>
        <v/>
      </c>
      <c r="BF65" s="31">
        <f t="shared" si="28"/>
        <v>0</v>
      </c>
      <c r="BH65" s="2"/>
      <c r="BJ65" s="4"/>
    </row>
    <row r="66" spans="1:62" ht="15.75" customHeight="1" x14ac:dyDescent="0.15">
      <c r="A66" s="531" t="s">
        <v>90</v>
      </c>
      <c r="B66" s="532"/>
      <c r="C66" s="533"/>
      <c r="D66" s="129"/>
      <c r="E66" s="129"/>
      <c r="F66" s="126" t="str">
        <f t="shared" si="29"/>
        <v/>
      </c>
      <c r="BA66" s="30" t="str">
        <f t="shared" si="27"/>
        <v/>
      </c>
      <c r="BF66" s="31">
        <f t="shared" si="28"/>
        <v>0</v>
      </c>
      <c r="BH66" s="2"/>
      <c r="BJ66" s="4"/>
    </row>
    <row r="67" spans="1:62" ht="15.75" customHeight="1" x14ac:dyDescent="0.15">
      <c r="A67" s="628" t="s">
        <v>91</v>
      </c>
      <c r="B67" s="629"/>
      <c r="C67" s="630"/>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1" t="s">
        <v>93</v>
      </c>
      <c r="B69" s="632"/>
      <c r="C69" s="633"/>
      <c r="D69" s="637" t="s">
        <v>94</v>
      </c>
      <c r="E69" s="638"/>
      <c r="F69" s="639"/>
      <c r="BA69" s="51"/>
      <c r="BH69" s="2"/>
      <c r="BJ69" s="4"/>
    </row>
    <row r="70" spans="1:62" ht="15.75" customHeight="1" x14ac:dyDescent="0.15">
      <c r="A70" s="634"/>
      <c r="B70" s="635"/>
      <c r="C70" s="636"/>
      <c r="D70" s="136" t="s">
        <v>4</v>
      </c>
      <c r="E70" s="137" t="s">
        <v>21</v>
      </c>
      <c r="F70" s="138" t="s">
        <v>22</v>
      </c>
      <c r="BA70" s="51"/>
      <c r="BH70" s="2"/>
      <c r="BJ70" s="4"/>
    </row>
    <row r="71" spans="1:62" ht="15.75" customHeight="1" x14ac:dyDescent="0.15">
      <c r="A71" s="640" t="s">
        <v>95</v>
      </c>
      <c r="B71" s="642" t="s">
        <v>96</v>
      </c>
      <c r="C71" s="643"/>
      <c r="D71" s="139">
        <f>+SUM(E71:F71)</f>
        <v>0</v>
      </c>
      <c r="E71" s="71"/>
      <c r="F71" s="140"/>
      <c r="G71" s="126"/>
      <c r="BA71" s="141"/>
      <c r="BB71" s="141"/>
      <c r="BC71" s="15"/>
      <c r="BD71" s="64"/>
      <c r="BE71" s="64"/>
      <c r="BF71" s="64"/>
      <c r="BG71" s="15"/>
      <c r="BH71" s="2"/>
      <c r="BJ71" s="4"/>
    </row>
    <row r="72" spans="1:62" ht="15.75" customHeight="1" x14ac:dyDescent="0.15">
      <c r="A72" s="641"/>
      <c r="B72" s="644" t="s">
        <v>97</v>
      </c>
      <c r="C72" s="645"/>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69" t="s">
        <v>99</v>
      </c>
      <c r="B74" s="570"/>
      <c r="C74" s="571"/>
      <c r="D74" s="554" t="s">
        <v>4</v>
      </c>
      <c r="E74" s="537" t="s">
        <v>5</v>
      </c>
      <c r="F74" s="538"/>
      <c r="G74" s="538"/>
      <c r="H74" s="538"/>
      <c r="I74" s="538"/>
      <c r="J74" s="538"/>
      <c r="K74" s="538"/>
      <c r="L74" s="538"/>
      <c r="M74" s="539"/>
      <c r="N74" s="554" t="s">
        <v>31</v>
      </c>
      <c r="O74" s="540" t="s">
        <v>7</v>
      </c>
      <c r="P74" s="540" t="s">
        <v>32</v>
      </c>
      <c r="Q74" s="537" t="s">
        <v>57</v>
      </c>
      <c r="R74" s="539"/>
      <c r="S74" s="611" t="s">
        <v>100</v>
      </c>
      <c r="BA74" s="9"/>
      <c r="BB74" s="9"/>
      <c r="BC74" s="9"/>
      <c r="BD74" s="9"/>
      <c r="BE74" s="9"/>
      <c r="BF74" s="15"/>
      <c r="BG74" s="15"/>
      <c r="BH74" s="2"/>
    </row>
    <row r="75" spans="1:62" ht="27" customHeight="1" x14ac:dyDescent="0.15">
      <c r="A75" s="572"/>
      <c r="B75" s="573"/>
      <c r="C75" s="574"/>
      <c r="D75" s="555"/>
      <c r="E75" s="19" t="s">
        <v>101</v>
      </c>
      <c r="F75" s="17" t="s">
        <v>102</v>
      </c>
      <c r="G75" s="17" t="s">
        <v>103</v>
      </c>
      <c r="H75" s="17" t="s">
        <v>15</v>
      </c>
      <c r="I75" s="17" t="s">
        <v>16</v>
      </c>
      <c r="J75" s="17" t="s">
        <v>17</v>
      </c>
      <c r="K75" s="17" t="s">
        <v>18</v>
      </c>
      <c r="L75" s="17" t="s">
        <v>19</v>
      </c>
      <c r="M75" s="18" t="s">
        <v>20</v>
      </c>
      <c r="N75" s="555"/>
      <c r="O75" s="541"/>
      <c r="P75" s="541"/>
      <c r="Q75" s="19" t="s">
        <v>61</v>
      </c>
      <c r="R75" s="270" t="s">
        <v>62</v>
      </c>
      <c r="S75" s="611"/>
      <c r="BA75" s="9"/>
      <c r="BB75" s="9"/>
      <c r="BC75" s="9"/>
      <c r="BD75" s="9"/>
      <c r="BE75" s="9"/>
      <c r="BF75" s="15"/>
      <c r="BG75" s="15"/>
      <c r="BH75" s="2"/>
    </row>
    <row r="76" spans="1:62" ht="15.75" customHeight="1" x14ac:dyDescent="0.15">
      <c r="A76" s="626" t="s">
        <v>104</v>
      </c>
      <c r="B76" s="627"/>
      <c r="C76" s="627"/>
      <c r="D76" s="21">
        <f>+SUM(E76:M76)</f>
        <v>101</v>
      </c>
      <c r="E76" s="25">
        <v>5</v>
      </c>
      <c r="F76" s="23">
        <v>3</v>
      </c>
      <c r="G76" s="23">
        <v>6</v>
      </c>
      <c r="H76" s="23">
        <v>3</v>
      </c>
      <c r="I76" s="23">
        <v>15</v>
      </c>
      <c r="J76" s="23">
        <v>11</v>
      </c>
      <c r="K76" s="23">
        <v>24</v>
      </c>
      <c r="L76" s="23">
        <v>15</v>
      </c>
      <c r="M76" s="26">
        <v>19</v>
      </c>
      <c r="N76" s="28">
        <v>101</v>
      </c>
      <c r="O76" s="28"/>
      <c r="P76" s="144"/>
      <c r="Q76" s="25">
        <v>24</v>
      </c>
      <c r="R76" s="26">
        <v>19</v>
      </c>
      <c r="S76" s="69">
        <v>1</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2" t="s">
        <v>105</v>
      </c>
      <c r="B77" s="622"/>
      <c r="C77" s="622"/>
      <c r="D77" s="32">
        <f>+SUM(E77:M77)</f>
        <v>32</v>
      </c>
      <c r="E77" s="36">
        <v>1</v>
      </c>
      <c r="F77" s="34">
        <v>2</v>
      </c>
      <c r="G77" s="34">
        <v>4</v>
      </c>
      <c r="H77" s="34">
        <v>2</v>
      </c>
      <c r="I77" s="34">
        <v>5</v>
      </c>
      <c r="J77" s="34">
        <v>6</v>
      </c>
      <c r="K77" s="34">
        <v>11</v>
      </c>
      <c r="L77" s="34">
        <v>1</v>
      </c>
      <c r="M77" s="37"/>
      <c r="N77" s="39">
        <v>32</v>
      </c>
      <c r="O77" s="39"/>
      <c r="P77" s="145"/>
      <c r="Q77" s="36">
        <v>10</v>
      </c>
      <c r="R77" s="37">
        <v>10</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4" t="s">
        <v>106</v>
      </c>
      <c r="B78" s="535"/>
      <c r="C78" s="536"/>
      <c r="D78" s="32">
        <f>+SUM(E78:M78)</f>
        <v>289</v>
      </c>
      <c r="E78" s="36">
        <v>65</v>
      </c>
      <c r="F78" s="72">
        <v>22</v>
      </c>
      <c r="G78" s="72">
        <v>4</v>
      </c>
      <c r="H78" s="72">
        <v>6</v>
      </c>
      <c r="I78" s="72">
        <v>40</v>
      </c>
      <c r="J78" s="72">
        <v>20</v>
      </c>
      <c r="K78" s="72">
        <f>58+47</f>
        <v>105</v>
      </c>
      <c r="L78" s="72">
        <f>11+16</f>
        <v>27</v>
      </c>
      <c r="M78" s="140"/>
      <c r="N78" s="74">
        <v>289</v>
      </c>
      <c r="O78" s="74"/>
      <c r="P78" s="146"/>
      <c r="Q78" s="36">
        <f>11+53</f>
        <v>64</v>
      </c>
      <c r="R78" s="37">
        <v>35</v>
      </c>
      <c r="S78" s="75">
        <v>1</v>
      </c>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2" t="s">
        <v>107</v>
      </c>
      <c r="B79" s="622"/>
      <c r="C79" s="622"/>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2" t="s">
        <v>108</v>
      </c>
      <c r="B80" s="622"/>
      <c r="C80" s="622"/>
      <c r="D80" s="32">
        <f t="shared" ref="D80:D85" si="39">+SUM(H80:M80)</f>
        <v>245</v>
      </c>
      <c r="E80" s="54"/>
      <c r="F80" s="56"/>
      <c r="G80" s="56"/>
      <c r="H80" s="34">
        <v>4</v>
      </c>
      <c r="I80" s="34">
        <v>3</v>
      </c>
      <c r="J80" s="34">
        <v>8</v>
      </c>
      <c r="K80" s="34">
        <v>176</v>
      </c>
      <c r="L80" s="34">
        <v>19</v>
      </c>
      <c r="M80" s="37">
        <v>35</v>
      </c>
      <c r="N80" s="39">
        <v>245</v>
      </c>
      <c r="O80" s="39">
        <v>13</v>
      </c>
      <c r="P80" s="145"/>
      <c r="Q80" s="36">
        <v>6</v>
      </c>
      <c r="R80" s="37">
        <v>5</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67" t="s">
        <v>109</v>
      </c>
      <c r="B81" s="567"/>
      <c r="C81" s="567"/>
      <c r="D81" s="32">
        <f t="shared" si="39"/>
        <v>18</v>
      </c>
      <c r="E81" s="54"/>
      <c r="F81" s="56"/>
      <c r="G81" s="56"/>
      <c r="H81" s="34">
        <v>1</v>
      </c>
      <c r="I81" s="34">
        <v>5</v>
      </c>
      <c r="J81" s="34">
        <v>1</v>
      </c>
      <c r="K81" s="34">
        <v>4</v>
      </c>
      <c r="L81" s="34">
        <v>1</v>
      </c>
      <c r="M81" s="37">
        <v>6</v>
      </c>
      <c r="N81" s="39">
        <v>18</v>
      </c>
      <c r="O81" s="39"/>
      <c r="P81" s="145"/>
      <c r="Q81" s="36">
        <v>2</v>
      </c>
      <c r="R81" s="37">
        <v>5</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67" t="s">
        <v>110</v>
      </c>
      <c r="B82" s="567"/>
      <c r="C82" s="567"/>
      <c r="D82" s="32">
        <f t="shared" si="39"/>
        <v>11</v>
      </c>
      <c r="E82" s="54"/>
      <c r="F82" s="56"/>
      <c r="G82" s="56"/>
      <c r="H82" s="34"/>
      <c r="I82" s="34"/>
      <c r="J82" s="34">
        <v>4</v>
      </c>
      <c r="K82" s="34">
        <v>1</v>
      </c>
      <c r="L82" s="34"/>
      <c r="M82" s="37">
        <v>6</v>
      </c>
      <c r="N82" s="39">
        <v>11</v>
      </c>
      <c r="O82" s="39"/>
      <c r="P82" s="145"/>
      <c r="Q82" s="36">
        <v>2</v>
      </c>
      <c r="R82" s="37">
        <v>2</v>
      </c>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67" t="s">
        <v>111</v>
      </c>
      <c r="B83" s="567"/>
      <c r="C83" s="567"/>
      <c r="D83" s="32">
        <f t="shared" si="39"/>
        <v>26</v>
      </c>
      <c r="E83" s="54"/>
      <c r="F83" s="56"/>
      <c r="G83" s="56"/>
      <c r="H83" s="34">
        <v>1</v>
      </c>
      <c r="I83" s="34">
        <v>5</v>
      </c>
      <c r="J83" s="34">
        <v>7</v>
      </c>
      <c r="K83" s="34">
        <v>2</v>
      </c>
      <c r="L83" s="34"/>
      <c r="M83" s="37">
        <v>11</v>
      </c>
      <c r="N83" s="39">
        <v>26</v>
      </c>
      <c r="O83" s="39"/>
      <c r="P83" s="145"/>
      <c r="Q83" s="36">
        <v>4</v>
      </c>
      <c r="R83" s="37">
        <v>9</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67" t="s">
        <v>48</v>
      </c>
      <c r="B84" s="567"/>
      <c r="C84" s="567"/>
      <c r="D84" s="32">
        <f t="shared" si="39"/>
        <v>0</v>
      </c>
      <c r="E84" s="54"/>
      <c r="F84" s="56"/>
      <c r="G84" s="56"/>
      <c r="H84" s="34"/>
      <c r="I84" s="34"/>
      <c r="J84" s="34"/>
      <c r="K84" s="34"/>
      <c r="L84" s="34"/>
      <c r="M84" s="37"/>
      <c r="N84" s="39"/>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t="str">
        <f t="shared" si="35"/>
        <v/>
      </c>
      <c r="BH84" s="53">
        <f t="shared" si="38"/>
        <v>0</v>
      </c>
    </row>
    <row r="85" spans="1:60" ht="15.75" customHeight="1" x14ac:dyDescent="0.15">
      <c r="A85" s="622" t="s">
        <v>112</v>
      </c>
      <c r="B85" s="622"/>
      <c r="C85" s="622"/>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2" t="s">
        <v>113</v>
      </c>
      <c r="B86" s="622"/>
      <c r="C86" s="622"/>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2" t="s">
        <v>114</v>
      </c>
      <c r="B87" s="622"/>
      <c r="C87" s="622"/>
      <c r="D87" s="32">
        <f>+SUM(G87:M87)</f>
        <v>20</v>
      </c>
      <c r="E87" s="54"/>
      <c r="F87" s="56"/>
      <c r="G87" s="34"/>
      <c r="H87" s="34"/>
      <c r="I87" s="34">
        <v>1</v>
      </c>
      <c r="J87" s="34">
        <v>1</v>
      </c>
      <c r="K87" s="34">
        <v>16</v>
      </c>
      <c r="L87" s="34">
        <v>2</v>
      </c>
      <c r="M87" s="37"/>
      <c r="N87" s="39">
        <v>20</v>
      </c>
      <c r="O87" s="39"/>
      <c r="P87" s="145"/>
      <c r="Q87" s="36">
        <v>2</v>
      </c>
      <c r="R87" s="37"/>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2" t="s">
        <v>115</v>
      </c>
      <c r="B88" s="622"/>
      <c r="C88" s="622"/>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2" t="s">
        <v>116</v>
      </c>
      <c r="B89" s="622"/>
      <c r="C89" s="622"/>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2" t="s">
        <v>117</v>
      </c>
      <c r="B90" s="622"/>
      <c r="C90" s="622"/>
      <c r="D90" s="32">
        <f>+SUM(E90:K90)</f>
        <v>203</v>
      </c>
      <c r="E90" s="36">
        <v>1</v>
      </c>
      <c r="F90" s="34"/>
      <c r="G90" s="34"/>
      <c r="H90" s="34">
        <v>6</v>
      </c>
      <c r="I90" s="34">
        <v>86</v>
      </c>
      <c r="J90" s="34">
        <v>101</v>
      </c>
      <c r="K90" s="34">
        <v>9</v>
      </c>
      <c r="L90" s="56"/>
      <c r="M90" s="147"/>
      <c r="N90" s="39">
        <v>203</v>
      </c>
      <c r="O90" s="39"/>
      <c r="P90" s="145"/>
      <c r="Q90" s="36">
        <v>57</v>
      </c>
      <c r="R90" s="37">
        <v>64</v>
      </c>
      <c r="S90" s="76">
        <v>4</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2" t="s">
        <v>118</v>
      </c>
      <c r="B91" s="622"/>
      <c r="C91" s="622"/>
      <c r="D91" s="32">
        <f>+SUM(E91:K91)</f>
        <v>5</v>
      </c>
      <c r="E91" s="36">
        <v>1</v>
      </c>
      <c r="F91" s="34"/>
      <c r="G91" s="34"/>
      <c r="H91" s="34"/>
      <c r="I91" s="34">
        <v>1</v>
      </c>
      <c r="J91" s="34">
        <v>3</v>
      </c>
      <c r="K91" s="34"/>
      <c r="L91" s="56"/>
      <c r="M91" s="147"/>
      <c r="N91" s="39">
        <v>5</v>
      </c>
      <c r="O91" s="39"/>
      <c r="P91" s="145"/>
      <c r="Q91" s="36">
        <v>2</v>
      </c>
      <c r="R91" s="37">
        <v>3</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3" t="s">
        <v>119</v>
      </c>
      <c r="B92" s="624"/>
      <c r="C92" s="625"/>
      <c r="D92" s="32">
        <f>+SUM(E92:K92)</f>
        <v>4</v>
      </c>
      <c r="E92" s="36"/>
      <c r="F92" s="34"/>
      <c r="G92" s="34"/>
      <c r="H92" s="34"/>
      <c r="I92" s="34">
        <v>2</v>
      </c>
      <c r="J92" s="34">
        <v>2</v>
      </c>
      <c r="K92" s="34"/>
      <c r="L92" s="56"/>
      <c r="M92" s="147"/>
      <c r="N92" s="39">
        <v>4</v>
      </c>
      <c r="O92" s="39"/>
      <c r="P92" s="145"/>
      <c r="Q92" s="36">
        <v>1</v>
      </c>
      <c r="R92" s="37">
        <v>3</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19" t="s">
        <v>120</v>
      </c>
      <c r="B93" s="620"/>
      <c r="C93" s="621"/>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2" t="s">
        <v>121</v>
      </c>
      <c r="B94" s="622"/>
      <c r="C94" s="622"/>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19" t="s">
        <v>122</v>
      </c>
      <c r="B95" s="620"/>
      <c r="C95" s="621"/>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19" t="s">
        <v>123</v>
      </c>
      <c r="B96" s="620"/>
      <c r="C96" s="621"/>
      <c r="D96" s="32">
        <f>+SUM(J96:M96)</f>
        <v>35</v>
      </c>
      <c r="E96" s="54"/>
      <c r="F96" s="56"/>
      <c r="G96" s="56"/>
      <c r="H96" s="56"/>
      <c r="I96" s="56"/>
      <c r="J96" s="34"/>
      <c r="K96" s="34">
        <v>7</v>
      </c>
      <c r="L96" s="34">
        <v>9</v>
      </c>
      <c r="M96" s="37">
        <v>19</v>
      </c>
      <c r="N96" s="39">
        <v>35</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19" t="s">
        <v>124</v>
      </c>
      <c r="B97" s="620"/>
      <c r="C97" s="621"/>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19" t="s">
        <v>125</v>
      </c>
      <c r="B98" s="620"/>
      <c r="C98" s="621"/>
      <c r="D98" s="32">
        <f>+SUM(J98:M98)</f>
        <v>6</v>
      </c>
      <c r="E98" s="54"/>
      <c r="F98" s="56"/>
      <c r="G98" s="56"/>
      <c r="H98" s="56"/>
      <c r="I98" s="56"/>
      <c r="J98" s="34"/>
      <c r="K98" s="34">
        <v>3</v>
      </c>
      <c r="L98" s="34">
        <v>3</v>
      </c>
      <c r="M98" s="37"/>
      <c r="N98" s="39">
        <v>6</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2" t="s">
        <v>126</v>
      </c>
      <c r="B99" s="622"/>
      <c r="C99" s="622"/>
      <c r="D99" s="32">
        <f t="shared" ref="D99:D105" si="40">+SUM(E99:M99)</f>
        <v>8</v>
      </c>
      <c r="E99" s="36">
        <v>1</v>
      </c>
      <c r="F99" s="34"/>
      <c r="G99" s="34"/>
      <c r="H99" s="34"/>
      <c r="I99" s="34">
        <v>1</v>
      </c>
      <c r="J99" s="34"/>
      <c r="K99" s="34">
        <v>6</v>
      </c>
      <c r="L99" s="34"/>
      <c r="M99" s="37"/>
      <c r="N99" s="39">
        <v>8</v>
      </c>
      <c r="O99" s="39"/>
      <c r="P99" s="145"/>
      <c r="Q99" s="36">
        <v>1</v>
      </c>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2" t="s">
        <v>127</v>
      </c>
      <c r="B100" s="622"/>
      <c r="C100" s="622"/>
      <c r="D100" s="32">
        <f t="shared" si="40"/>
        <v>19</v>
      </c>
      <c r="E100" s="36"/>
      <c r="F100" s="34"/>
      <c r="G100" s="34"/>
      <c r="H100" s="34"/>
      <c r="I100" s="34">
        <v>2</v>
      </c>
      <c r="J100" s="34">
        <v>9</v>
      </c>
      <c r="K100" s="34">
        <v>8</v>
      </c>
      <c r="L100" s="34"/>
      <c r="M100" s="37"/>
      <c r="N100" s="39">
        <v>19</v>
      </c>
      <c r="O100" s="39"/>
      <c r="P100" s="145"/>
      <c r="Q100" s="36"/>
      <c r="R100" s="37">
        <v>1</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67" t="s">
        <v>128</v>
      </c>
      <c r="B101" s="567"/>
      <c r="C101" s="567"/>
      <c r="D101" s="32">
        <f t="shared" si="40"/>
        <v>48</v>
      </c>
      <c r="E101" s="36">
        <v>2</v>
      </c>
      <c r="F101" s="34"/>
      <c r="G101" s="34"/>
      <c r="H101" s="34"/>
      <c r="I101" s="34">
        <v>7</v>
      </c>
      <c r="J101" s="34">
        <v>4</v>
      </c>
      <c r="K101" s="34">
        <v>30</v>
      </c>
      <c r="L101" s="34">
        <v>3</v>
      </c>
      <c r="M101" s="37">
        <v>2</v>
      </c>
      <c r="N101" s="39">
        <v>48</v>
      </c>
      <c r="O101" s="39"/>
      <c r="P101" s="145"/>
      <c r="Q101" s="36">
        <v>2</v>
      </c>
      <c r="R101" s="37">
        <v>7</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67" t="s">
        <v>129</v>
      </c>
      <c r="B102" s="567"/>
      <c r="C102" s="567"/>
      <c r="D102" s="32">
        <f t="shared" si="40"/>
        <v>9</v>
      </c>
      <c r="E102" s="36"/>
      <c r="F102" s="34"/>
      <c r="G102" s="34"/>
      <c r="H102" s="34"/>
      <c r="I102" s="34">
        <v>2</v>
      </c>
      <c r="J102" s="34">
        <v>2</v>
      </c>
      <c r="K102" s="34">
        <v>5</v>
      </c>
      <c r="L102" s="34"/>
      <c r="M102" s="37"/>
      <c r="N102" s="39">
        <v>9</v>
      </c>
      <c r="O102" s="39"/>
      <c r="P102" s="145"/>
      <c r="Q102" s="36"/>
      <c r="R102" s="37">
        <v>2</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1" t="s">
        <v>130</v>
      </c>
      <c r="B103" s="532"/>
      <c r="C103" s="533"/>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18" t="s">
        <v>131</v>
      </c>
      <c r="B104" s="618"/>
      <c r="C104" s="618"/>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37" t="s">
        <v>132</v>
      </c>
      <c r="B105" s="538"/>
      <c r="C105" s="539"/>
      <c r="D105" s="84">
        <f t="shared" si="40"/>
        <v>1079</v>
      </c>
      <c r="E105" s="100">
        <f>+SUM(E76:E79,E88:E93,E99:E104)</f>
        <v>76</v>
      </c>
      <c r="F105" s="101">
        <f>+SUM(F76:F79,F90:F93,F99:F104)</f>
        <v>27</v>
      </c>
      <c r="G105" s="101">
        <f>+SUM(G76:G79,G87,G90:G93,G99:G104)</f>
        <v>14</v>
      </c>
      <c r="H105" s="101">
        <f>+SUM(H76:H85,H87,H90:H95,H99:H104)</f>
        <v>23</v>
      </c>
      <c r="I105" s="101">
        <f>+SUM(I76:I85,I87:I95,I99:I104)</f>
        <v>175</v>
      </c>
      <c r="J105" s="101">
        <f>+SUM(J76:J87,J90:J104)</f>
        <v>179</v>
      </c>
      <c r="K105" s="101">
        <f>+SUM(K76:K87,K90:K104)</f>
        <v>407</v>
      </c>
      <c r="L105" s="101">
        <f>+SUM(L76:L87,L94:L104)</f>
        <v>80</v>
      </c>
      <c r="M105" s="119">
        <f>+SUM(M76:M87,M94:M104)</f>
        <v>98</v>
      </c>
      <c r="N105" s="101">
        <f t="shared" ref="N105:S105" si="41">+SUM(N76:N104)</f>
        <v>1079</v>
      </c>
      <c r="O105" s="98">
        <f t="shared" si="41"/>
        <v>13</v>
      </c>
      <c r="P105" s="119">
        <f t="shared" si="41"/>
        <v>0</v>
      </c>
      <c r="Q105" s="99">
        <f t="shared" si="41"/>
        <v>177</v>
      </c>
      <c r="R105" s="102">
        <f t="shared" si="41"/>
        <v>165</v>
      </c>
      <c r="S105" s="84">
        <f t="shared" si="41"/>
        <v>6</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69" t="s">
        <v>134</v>
      </c>
      <c r="B107" s="570"/>
      <c r="C107" s="571"/>
      <c r="D107" s="554" t="s">
        <v>4</v>
      </c>
      <c r="E107" s="537" t="s">
        <v>5</v>
      </c>
      <c r="F107" s="538"/>
      <c r="G107" s="538"/>
      <c r="H107" s="538"/>
      <c r="I107" s="538"/>
      <c r="J107" s="538"/>
      <c r="K107" s="538"/>
      <c r="L107" s="539"/>
      <c r="M107" s="537" t="s">
        <v>6</v>
      </c>
      <c r="N107" s="539"/>
      <c r="O107" s="540" t="s">
        <v>32</v>
      </c>
      <c r="P107" s="537" t="s">
        <v>57</v>
      </c>
      <c r="Q107" s="539"/>
      <c r="R107" s="611" t="s">
        <v>100</v>
      </c>
      <c r="AY107" s="51"/>
      <c r="AZ107" s="51"/>
      <c r="BA107" s="51"/>
      <c r="BE107" s="15"/>
      <c r="BF107" s="2"/>
      <c r="BG107" s="2"/>
      <c r="BH107" s="4"/>
      <c r="BI107" s="4"/>
      <c r="BJ107" s="4"/>
    </row>
    <row r="108" spans="1:76" ht="33.75" customHeight="1" x14ac:dyDescent="0.15">
      <c r="A108" s="572"/>
      <c r="B108" s="573"/>
      <c r="C108" s="574"/>
      <c r="D108" s="555"/>
      <c r="E108" s="272" t="s">
        <v>10</v>
      </c>
      <c r="F108" s="272" t="s">
        <v>11</v>
      </c>
      <c r="G108" s="272" t="s">
        <v>12</v>
      </c>
      <c r="H108" s="272" t="s">
        <v>13</v>
      </c>
      <c r="I108" s="150" t="s">
        <v>135</v>
      </c>
      <c r="J108" s="150" t="s">
        <v>17</v>
      </c>
      <c r="K108" s="150" t="s">
        <v>18</v>
      </c>
      <c r="L108" s="150" t="s">
        <v>19</v>
      </c>
      <c r="M108" s="19" t="s">
        <v>21</v>
      </c>
      <c r="N108" s="18" t="s">
        <v>22</v>
      </c>
      <c r="O108" s="541"/>
      <c r="P108" s="19" t="s">
        <v>61</v>
      </c>
      <c r="Q108" s="270" t="s">
        <v>62</v>
      </c>
      <c r="R108" s="611"/>
      <c r="AY108" s="51"/>
      <c r="AZ108" s="51"/>
      <c r="BA108" s="51"/>
      <c r="BE108" s="15"/>
      <c r="BF108" s="2"/>
      <c r="BG108" s="2"/>
      <c r="BH108" s="4"/>
      <c r="BI108" s="4"/>
      <c r="BJ108" s="4"/>
    </row>
    <row r="109" spans="1:76" ht="15.75" customHeight="1" x14ac:dyDescent="0.15">
      <c r="A109" s="612" t="s">
        <v>136</v>
      </c>
      <c r="B109" s="616" t="s">
        <v>137</v>
      </c>
      <c r="C109" s="616"/>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3"/>
      <c r="B110" s="531" t="s">
        <v>138</v>
      </c>
      <c r="C110" s="533"/>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4"/>
      <c r="B111" s="532" t="s">
        <v>139</v>
      </c>
      <c r="C111" s="532"/>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5"/>
      <c r="B112" s="607" t="s">
        <v>140</v>
      </c>
      <c r="C112" s="617"/>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0" t="s">
        <v>141</v>
      </c>
      <c r="B113" s="605" t="s">
        <v>142</v>
      </c>
      <c r="C113" s="606"/>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5"/>
      <c r="B114" s="531" t="s">
        <v>143</v>
      </c>
      <c r="C114" s="533"/>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5"/>
      <c r="B115" s="607" t="s">
        <v>144</v>
      </c>
      <c r="C115" s="608"/>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5"/>
      <c r="B116" s="609"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5"/>
      <c r="B117" s="610"/>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5"/>
      <c r="B118" s="610"/>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5"/>
      <c r="B119" s="610"/>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5"/>
      <c r="B120" s="610"/>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1"/>
      <c r="B121" s="555"/>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0" t="s">
        <v>151</v>
      </c>
      <c r="B122" s="540"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5"/>
      <c r="B123" s="541"/>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5"/>
      <c r="B124" s="540"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1"/>
      <c r="B125" s="541"/>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4" t="s">
        <v>157</v>
      </c>
      <c r="B126" s="597" t="s">
        <v>145</v>
      </c>
      <c r="C126" s="598"/>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596"/>
      <c r="B127" s="540"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596"/>
      <c r="B128" s="541"/>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596"/>
      <c r="B129" s="540"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2"/>
      <c r="B130" s="541"/>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599" t="s">
        <v>158</v>
      </c>
      <c r="B131" s="602"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0"/>
      <c r="B132" s="603"/>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0"/>
      <c r="B133" s="604"/>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0"/>
      <c r="B134" s="599"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1"/>
      <c r="B135" s="601"/>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69" t="s">
        <v>167</v>
      </c>
      <c r="B137" s="570"/>
      <c r="C137" s="571"/>
      <c r="D137" s="554" t="s">
        <v>4</v>
      </c>
      <c r="E137" s="537" t="s">
        <v>5</v>
      </c>
      <c r="F137" s="538"/>
      <c r="G137" s="538"/>
      <c r="H137" s="539"/>
      <c r="BA137" s="51"/>
      <c r="BF137" s="15"/>
      <c r="BG137" s="15"/>
      <c r="BH137" s="2"/>
    </row>
    <row r="138" spans="1:62" ht="27.75" customHeight="1" x14ac:dyDescent="0.15">
      <c r="A138" s="572"/>
      <c r="B138" s="573"/>
      <c r="C138" s="574"/>
      <c r="D138" s="555"/>
      <c r="E138" s="269" t="s">
        <v>168</v>
      </c>
      <c r="F138" s="17" t="s">
        <v>169</v>
      </c>
      <c r="G138" s="17" t="s">
        <v>60</v>
      </c>
      <c r="H138" s="18" t="s">
        <v>170</v>
      </c>
      <c r="BA138" s="51"/>
      <c r="BF138" s="9"/>
      <c r="BG138" s="15"/>
      <c r="BH138" s="2"/>
    </row>
    <row r="139" spans="1:62" ht="13.5" customHeight="1" x14ac:dyDescent="0.15">
      <c r="A139" s="584" t="s">
        <v>171</v>
      </c>
      <c r="B139" s="585"/>
      <c r="C139" s="586"/>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87" t="s">
        <v>172</v>
      </c>
      <c r="B140" s="588"/>
      <c r="C140" s="589"/>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0" t="s">
        <v>174</v>
      </c>
      <c r="B142" s="591"/>
      <c r="C142" s="592"/>
      <c r="D142" s="554" t="s">
        <v>78</v>
      </c>
      <c r="E142" s="537" t="s">
        <v>5</v>
      </c>
      <c r="F142" s="538"/>
      <c r="G142" s="538"/>
      <c r="H142" s="538"/>
      <c r="I142" s="538"/>
      <c r="J142" s="538"/>
      <c r="K142" s="538"/>
      <c r="L142" s="538"/>
      <c r="M142" s="539"/>
      <c r="N142" s="538" t="s">
        <v>56</v>
      </c>
      <c r="O142" s="539"/>
      <c r="P142" s="540" t="s">
        <v>7</v>
      </c>
      <c r="BA142" s="51"/>
      <c r="BG142" s="15"/>
      <c r="BH142" s="2"/>
    </row>
    <row r="143" spans="1:62" ht="36.75" customHeight="1" x14ac:dyDescent="0.15">
      <c r="A143" s="593"/>
      <c r="B143" s="594"/>
      <c r="C143" s="595"/>
      <c r="D143" s="596"/>
      <c r="E143" s="208" t="s">
        <v>168</v>
      </c>
      <c r="F143" s="209" t="s">
        <v>14</v>
      </c>
      <c r="G143" s="209" t="s">
        <v>175</v>
      </c>
      <c r="H143" s="209" t="s">
        <v>59</v>
      </c>
      <c r="I143" s="209" t="s">
        <v>176</v>
      </c>
      <c r="J143" s="209" t="s">
        <v>60</v>
      </c>
      <c r="K143" s="209" t="s">
        <v>18</v>
      </c>
      <c r="L143" s="209" t="s">
        <v>19</v>
      </c>
      <c r="M143" s="210" t="s">
        <v>20</v>
      </c>
      <c r="N143" s="271" t="s">
        <v>21</v>
      </c>
      <c r="O143" s="212" t="s">
        <v>22</v>
      </c>
      <c r="P143" s="581"/>
      <c r="BA143" s="51"/>
      <c r="BG143" s="15"/>
      <c r="BH143" s="2"/>
    </row>
    <row r="144" spans="1:62" ht="15" customHeight="1" x14ac:dyDescent="0.15">
      <c r="A144" s="582" t="s">
        <v>177</v>
      </c>
      <c r="B144" s="580" t="s">
        <v>178</v>
      </c>
      <c r="C144" s="580"/>
      <c r="D144" s="68">
        <f>+SUM(E144:M144)</f>
        <v>64</v>
      </c>
      <c r="E144" s="25">
        <v>4</v>
      </c>
      <c r="F144" s="23">
        <v>2</v>
      </c>
      <c r="G144" s="23">
        <v>5</v>
      </c>
      <c r="H144" s="23">
        <v>3</v>
      </c>
      <c r="I144" s="23">
        <v>8</v>
      </c>
      <c r="J144" s="23">
        <v>7</v>
      </c>
      <c r="K144" s="23">
        <v>27</v>
      </c>
      <c r="L144" s="23">
        <v>7</v>
      </c>
      <c r="M144" s="26">
        <v>1</v>
      </c>
      <c r="N144" s="28">
        <v>32</v>
      </c>
      <c r="O144" s="28">
        <v>32</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3"/>
      <c r="B145" s="567" t="s">
        <v>179</v>
      </c>
      <c r="C145" s="567"/>
      <c r="D145" s="70">
        <f>+SUM(E145:M145)</f>
        <v>696</v>
      </c>
      <c r="E145" s="36">
        <v>44</v>
      </c>
      <c r="F145" s="34">
        <v>13</v>
      </c>
      <c r="G145" s="34">
        <v>3</v>
      </c>
      <c r="H145" s="34">
        <v>16</v>
      </c>
      <c r="I145" s="34">
        <v>111</v>
      </c>
      <c r="J145" s="34">
        <v>124</v>
      </c>
      <c r="K145" s="34">
        <v>245</v>
      </c>
      <c r="L145" s="34">
        <v>47</v>
      </c>
      <c r="M145" s="37">
        <v>93</v>
      </c>
      <c r="N145" s="39">
        <v>221</v>
      </c>
      <c r="O145" s="39">
        <v>475</v>
      </c>
      <c r="P145" s="76">
        <v>9</v>
      </c>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0" t="s">
        <v>180</v>
      </c>
      <c r="B146" s="580" t="s">
        <v>181</v>
      </c>
      <c r="C146" s="580"/>
      <c r="D146" s="68">
        <f>+SUM(E146:M146)</f>
        <v>19</v>
      </c>
      <c r="E146" s="25">
        <v>1</v>
      </c>
      <c r="F146" s="23"/>
      <c r="G146" s="23"/>
      <c r="H146" s="23"/>
      <c r="I146" s="23">
        <v>3</v>
      </c>
      <c r="J146" s="23">
        <v>3</v>
      </c>
      <c r="K146" s="23">
        <v>11</v>
      </c>
      <c r="L146" s="23">
        <v>1</v>
      </c>
      <c r="M146" s="26"/>
      <c r="N146" s="28">
        <v>12</v>
      </c>
      <c r="O146" s="28">
        <v>7</v>
      </c>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5"/>
      <c r="B147" s="567" t="s">
        <v>182</v>
      </c>
      <c r="C147" s="567"/>
      <c r="D147" s="70">
        <f t="shared" ref="D147:D201" si="56">+SUM(E147:M147)</f>
        <v>48</v>
      </c>
      <c r="E147" s="36">
        <v>1</v>
      </c>
      <c r="F147" s="34"/>
      <c r="G147" s="34"/>
      <c r="H147" s="34">
        <v>1</v>
      </c>
      <c r="I147" s="34">
        <v>6</v>
      </c>
      <c r="J147" s="34">
        <v>13</v>
      </c>
      <c r="K147" s="34">
        <v>24</v>
      </c>
      <c r="L147" s="34">
        <v>3</v>
      </c>
      <c r="M147" s="37"/>
      <c r="N147" s="39">
        <v>26</v>
      </c>
      <c r="O147" s="39">
        <v>22</v>
      </c>
      <c r="P147" s="76">
        <v>1</v>
      </c>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5"/>
      <c r="B148" s="567" t="s">
        <v>183</v>
      </c>
      <c r="C148" s="567"/>
      <c r="D148" s="70">
        <f t="shared" si="56"/>
        <v>21</v>
      </c>
      <c r="E148" s="36">
        <v>1</v>
      </c>
      <c r="F148" s="34"/>
      <c r="G148" s="34"/>
      <c r="H148" s="34"/>
      <c r="I148" s="34">
        <v>3</v>
      </c>
      <c r="J148" s="34">
        <v>3</v>
      </c>
      <c r="K148" s="34">
        <v>13</v>
      </c>
      <c r="L148" s="34">
        <v>1</v>
      </c>
      <c r="M148" s="37"/>
      <c r="N148" s="39">
        <v>13</v>
      </c>
      <c r="O148" s="39">
        <v>8</v>
      </c>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1"/>
      <c r="B149" s="568" t="s">
        <v>184</v>
      </c>
      <c r="C149" s="568"/>
      <c r="D149" s="159">
        <f t="shared" si="56"/>
        <v>16</v>
      </c>
      <c r="E149" s="44">
        <v>1</v>
      </c>
      <c r="F149" s="42"/>
      <c r="G149" s="42"/>
      <c r="H149" s="42">
        <v>1</v>
      </c>
      <c r="I149" s="42">
        <v>2</v>
      </c>
      <c r="J149" s="42">
        <v>4</v>
      </c>
      <c r="K149" s="42">
        <v>7</v>
      </c>
      <c r="L149" s="42">
        <v>1</v>
      </c>
      <c r="M149" s="45"/>
      <c r="N149" s="47">
        <v>6</v>
      </c>
      <c r="O149" s="47">
        <v>10</v>
      </c>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0" t="s">
        <v>185</v>
      </c>
      <c r="B150" s="580" t="s">
        <v>181</v>
      </c>
      <c r="C150" s="580"/>
      <c r="D150" s="68">
        <f t="shared" si="56"/>
        <v>0</v>
      </c>
      <c r="E150" s="25"/>
      <c r="F150" s="23"/>
      <c r="G150" s="23"/>
      <c r="H150" s="23"/>
      <c r="I150" s="23"/>
      <c r="J150" s="23"/>
      <c r="K150" s="23"/>
      <c r="L150" s="23"/>
      <c r="M150" s="26"/>
      <c r="N150" s="28"/>
      <c r="O150" s="28"/>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5"/>
      <c r="B151" s="567" t="s">
        <v>182</v>
      </c>
      <c r="C151" s="567"/>
      <c r="D151" s="70">
        <f t="shared" si="56"/>
        <v>0</v>
      </c>
      <c r="E151" s="36"/>
      <c r="F151" s="34"/>
      <c r="G151" s="34"/>
      <c r="H151" s="34"/>
      <c r="I151" s="34"/>
      <c r="J151" s="34"/>
      <c r="K151" s="34"/>
      <c r="L151" s="34"/>
      <c r="M151" s="37"/>
      <c r="N151" s="39"/>
      <c r="O151" s="39"/>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5"/>
      <c r="B152" s="567" t="s">
        <v>183</v>
      </c>
      <c r="C152" s="567"/>
      <c r="D152" s="70">
        <f t="shared" si="56"/>
        <v>0</v>
      </c>
      <c r="E152" s="36"/>
      <c r="F152" s="34"/>
      <c r="G152" s="34"/>
      <c r="H152" s="34"/>
      <c r="I152" s="34"/>
      <c r="J152" s="34"/>
      <c r="K152" s="34"/>
      <c r="L152" s="34"/>
      <c r="M152" s="37"/>
      <c r="N152" s="39"/>
      <c r="O152" s="39"/>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1"/>
      <c r="B153" s="568" t="s">
        <v>184</v>
      </c>
      <c r="C153" s="568"/>
      <c r="D153" s="159">
        <f t="shared" si="56"/>
        <v>0</v>
      </c>
      <c r="E153" s="44"/>
      <c r="F153" s="42"/>
      <c r="G153" s="42"/>
      <c r="H153" s="42"/>
      <c r="I153" s="42"/>
      <c r="J153" s="42"/>
      <c r="K153" s="42"/>
      <c r="L153" s="42"/>
      <c r="M153" s="45"/>
      <c r="N153" s="47"/>
      <c r="O153" s="47"/>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0" t="s">
        <v>80</v>
      </c>
      <c r="B154" s="580" t="s">
        <v>181</v>
      </c>
      <c r="C154" s="580"/>
      <c r="D154" s="68">
        <f t="shared" si="56"/>
        <v>47</v>
      </c>
      <c r="E154" s="25"/>
      <c r="F154" s="23"/>
      <c r="G154" s="23"/>
      <c r="H154" s="23">
        <v>3</v>
      </c>
      <c r="I154" s="23">
        <v>5</v>
      </c>
      <c r="J154" s="23">
        <v>11</v>
      </c>
      <c r="K154" s="23">
        <v>16</v>
      </c>
      <c r="L154" s="23">
        <v>2</v>
      </c>
      <c r="M154" s="26">
        <v>10</v>
      </c>
      <c r="N154" s="28">
        <v>14</v>
      </c>
      <c r="O154" s="28">
        <v>33</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5"/>
      <c r="B155" s="567" t="s">
        <v>182</v>
      </c>
      <c r="C155" s="567"/>
      <c r="D155" s="70">
        <f t="shared" si="56"/>
        <v>169</v>
      </c>
      <c r="E155" s="36"/>
      <c r="F155" s="34"/>
      <c r="G155" s="34"/>
      <c r="H155" s="34">
        <v>8</v>
      </c>
      <c r="I155" s="34">
        <v>21</v>
      </c>
      <c r="J155" s="34">
        <v>29</v>
      </c>
      <c r="K155" s="34">
        <v>39</v>
      </c>
      <c r="L155" s="34">
        <v>2</v>
      </c>
      <c r="M155" s="37">
        <v>70</v>
      </c>
      <c r="N155" s="39">
        <v>31</v>
      </c>
      <c r="O155" s="39">
        <v>138</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5"/>
      <c r="B156" s="567" t="s">
        <v>183</v>
      </c>
      <c r="C156" s="567"/>
      <c r="D156" s="70">
        <f t="shared" si="56"/>
        <v>40</v>
      </c>
      <c r="E156" s="36"/>
      <c r="F156" s="34"/>
      <c r="G156" s="34"/>
      <c r="H156" s="34">
        <v>3</v>
      </c>
      <c r="I156" s="34">
        <v>2</v>
      </c>
      <c r="J156" s="34">
        <v>8</v>
      </c>
      <c r="K156" s="34">
        <v>15</v>
      </c>
      <c r="L156" s="34">
        <v>1</v>
      </c>
      <c r="M156" s="37">
        <v>11</v>
      </c>
      <c r="N156" s="39">
        <v>10</v>
      </c>
      <c r="O156" s="39">
        <v>30</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1"/>
      <c r="B157" s="568" t="s">
        <v>184</v>
      </c>
      <c r="C157" s="568"/>
      <c r="D157" s="159">
        <f t="shared" si="56"/>
        <v>50</v>
      </c>
      <c r="E157" s="44"/>
      <c r="F157" s="42"/>
      <c r="G157" s="42"/>
      <c r="H157" s="42">
        <v>4</v>
      </c>
      <c r="I157" s="42">
        <v>6</v>
      </c>
      <c r="J157" s="42">
        <v>8</v>
      </c>
      <c r="K157" s="42">
        <v>8</v>
      </c>
      <c r="L157" s="42">
        <v>2</v>
      </c>
      <c r="M157" s="45">
        <v>22</v>
      </c>
      <c r="N157" s="47">
        <v>11</v>
      </c>
      <c r="O157" s="47">
        <v>39</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0" t="s">
        <v>85</v>
      </c>
      <c r="B158" s="580" t="s">
        <v>181</v>
      </c>
      <c r="C158" s="580"/>
      <c r="D158" s="68">
        <f>+SUM(E158:J158)</f>
        <v>16</v>
      </c>
      <c r="E158" s="25">
        <v>6</v>
      </c>
      <c r="F158" s="23">
        <v>3</v>
      </c>
      <c r="G158" s="23">
        <v>4</v>
      </c>
      <c r="H158" s="23"/>
      <c r="I158" s="23">
        <v>3</v>
      </c>
      <c r="J158" s="23"/>
      <c r="K158" s="178"/>
      <c r="L158" s="178"/>
      <c r="M158" s="179"/>
      <c r="N158" s="28">
        <v>11</v>
      </c>
      <c r="O158" s="28">
        <v>5</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5"/>
      <c r="B159" s="567" t="s">
        <v>182</v>
      </c>
      <c r="C159" s="567"/>
      <c r="D159" s="70">
        <f>+SUM(E159:J159)</f>
        <v>83</v>
      </c>
      <c r="E159" s="36">
        <v>40</v>
      </c>
      <c r="F159" s="34">
        <v>13</v>
      </c>
      <c r="G159" s="34">
        <v>2</v>
      </c>
      <c r="H159" s="34">
        <v>2</v>
      </c>
      <c r="I159" s="34">
        <v>19</v>
      </c>
      <c r="J159" s="34">
        <v>7</v>
      </c>
      <c r="K159" s="56"/>
      <c r="L159" s="56"/>
      <c r="M159" s="147"/>
      <c r="N159" s="39">
        <v>51</v>
      </c>
      <c r="O159" s="39">
        <v>32</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5"/>
      <c r="B160" s="567" t="s">
        <v>183</v>
      </c>
      <c r="C160" s="567"/>
      <c r="D160" s="70">
        <f>+SUM(E160:J160)</f>
        <v>16</v>
      </c>
      <c r="E160" s="36">
        <v>6</v>
      </c>
      <c r="F160" s="34">
        <v>3</v>
      </c>
      <c r="G160" s="34">
        <v>4</v>
      </c>
      <c r="H160" s="34"/>
      <c r="I160" s="34">
        <v>3</v>
      </c>
      <c r="J160" s="34"/>
      <c r="K160" s="56"/>
      <c r="L160" s="56"/>
      <c r="M160" s="147"/>
      <c r="N160" s="39">
        <v>11</v>
      </c>
      <c r="O160" s="39">
        <v>5</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1"/>
      <c r="B161" s="568" t="s">
        <v>184</v>
      </c>
      <c r="C161" s="568"/>
      <c r="D161" s="159">
        <f>+SUM(E161:J161)</f>
        <v>14</v>
      </c>
      <c r="E161" s="44">
        <v>7</v>
      </c>
      <c r="F161" s="42"/>
      <c r="G161" s="42">
        <v>2</v>
      </c>
      <c r="H161" s="42"/>
      <c r="I161" s="42">
        <v>4</v>
      </c>
      <c r="J161" s="42">
        <v>1</v>
      </c>
      <c r="K161" s="184"/>
      <c r="L161" s="184"/>
      <c r="M161" s="186"/>
      <c r="N161" s="47">
        <v>6</v>
      </c>
      <c r="O161" s="47">
        <v>8</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0" t="s">
        <v>186</v>
      </c>
      <c r="B162" s="576" t="s">
        <v>181</v>
      </c>
      <c r="C162" s="576"/>
      <c r="D162" s="158">
        <f t="shared" si="56"/>
        <v>14</v>
      </c>
      <c r="E162" s="71"/>
      <c r="F162" s="72"/>
      <c r="G162" s="72"/>
      <c r="H162" s="72"/>
      <c r="I162" s="72"/>
      <c r="J162" s="72"/>
      <c r="K162" s="72">
        <v>9</v>
      </c>
      <c r="L162" s="72">
        <v>5</v>
      </c>
      <c r="M162" s="140"/>
      <c r="N162" s="74">
        <v>2</v>
      </c>
      <c r="O162" s="74">
        <v>12</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5"/>
      <c r="B163" s="567" t="s">
        <v>182</v>
      </c>
      <c r="C163" s="567"/>
      <c r="D163" s="70">
        <f t="shared" si="56"/>
        <v>55</v>
      </c>
      <c r="E163" s="36">
        <v>1</v>
      </c>
      <c r="F163" s="34"/>
      <c r="G163" s="34"/>
      <c r="H163" s="34"/>
      <c r="I163" s="34">
        <v>1</v>
      </c>
      <c r="J163" s="34">
        <v>4</v>
      </c>
      <c r="K163" s="34">
        <v>44</v>
      </c>
      <c r="L163" s="34">
        <v>5</v>
      </c>
      <c r="M163" s="37"/>
      <c r="N163" s="39">
        <v>11</v>
      </c>
      <c r="O163" s="39">
        <v>44</v>
      </c>
      <c r="P163" s="76"/>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5"/>
      <c r="B164" s="567" t="s">
        <v>183</v>
      </c>
      <c r="C164" s="567"/>
      <c r="D164" s="70">
        <f t="shared" si="56"/>
        <v>10</v>
      </c>
      <c r="E164" s="36"/>
      <c r="F164" s="34"/>
      <c r="G164" s="34"/>
      <c r="H164" s="34"/>
      <c r="I164" s="34"/>
      <c r="J164" s="34"/>
      <c r="K164" s="34">
        <v>7</v>
      </c>
      <c r="L164" s="34">
        <v>3</v>
      </c>
      <c r="M164" s="37"/>
      <c r="N164" s="39">
        <v>1</v>
      </c>
      <c r="O164" s="39">
        <v>9</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1"/>
      <c r="B165" s="579" t="s">
        <v>184</v>
      </c>
      <c r="C165" s="579"/>
      <c r="D165" s="219">
        <f t="shared" si="56"/>
        <v>15</v>
      </c>
      <c r="E165" s="94">
        <v>1</v>
      </c>
      <c r="F165" s="96"/>
      <c r="G165" s="96"/>
      <c r="H165" s="96"/>
      <c r="I165" s="96"/>
      <c r="J165" s="96">
        <v>1</v>
      </c>
      <c r="K165" s="96">
        <v>9</v>
      </c>
      <c r="L165" s="96">
        <v>4</v>
      </c>
      <c r="M165" s="97"/>
      <c r="N165" s="61">
        <v>4</v>
      </c>
      <c r="O165" s="61">
        <v>11</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0" t="s">
        <v>187</v>
      </c>
      <c r="B166" s="580" t="s">
        <v>181</v>
      </c>
      <c r="C166" s="580"/>
      <c r="D166" s="68">
        <f>+SUM(E166:K166)</f>
        <v>8</v>
      </c>
      <c r="E166" s="25"/>
      <c r="F166" s="23"/>
      <c r="G166" s="23">
        <v>1</v>
      </c>
      <c r="H166" s="23"/>
      <c r="I166" s="23">
        <v>6</v>
      </c>
      <c r="J166" s="23">
        <v>1</v>
      </c>
      <c r="K166" s="23"/>
      <c r="L166" s="178"/>
      <c r="M166" s="179"/>
      <c r="N166" s="28">
        <v>3</v>
      </c>
      <c r="O166" s="28">
        <v>5</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5"/>
      <c r="B167" s="567" t="s">
        <v>182</v>
      </c>
      <c r="C167" s="567"/>
      <c r="D167" s="70">
        <f>+SUM(E167:K167)</f>
        <v>130</v>
      </c>
      <c r="E167" s="36">
        <v>2</v>
      </c>
      <c r="F167" s="34"/>
      <c r="G167" s="34"/>
      <c r="H167" s="34">
        <v>4</v>
      </c>
      <c r="I167" s="34">
        <v>59</v>
      </c>
      <c r="J167" s="34">
        <v>63</v>
      </c>
      <c r="K167" s="34">
        <v>2</v>
      </c>
      <c r="L167" s="56"/>
      <c r="M167" s="147"/>
      <c r="N167" s="39">
        <v>61</v>
      </c>
      <c r="O167" s="39">
        <v>69</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5"/>
      <c r="B168" s="567" t="s">
        <v>183</v>
      </c>
      <c r="C168" s="567"/>
      <c r="D168" s="70">
        <f>+SUM(E168:K168)</f>
        <v>8</v>
      </c>
      <c r="E168" s="36"/>
      <c r="F168" s="34"/>
      <c r="G168" s="34">
        <v>1</v>
      </c>
      <c r="H168" s="34"/>
      <c r="I168" s="34">
        <v>6</v>
      </c>
      <c r="J168" s="34">
        <v>1</v>
      </c>
      <c r="K168" s="34"/>
      <c r="L168" s="56"/>
      <c r="M168" s="147"/>
      <c r="N168" s="39">
        <v>3</v>
      </c>
      <c r="O168" s="39">
        <v>5</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1"/>
      <c r="B169" s="568" t="s">
        <v>184</v>
      </c>
      <c r="C169" s="568"/>
      <c r="D169" s="159">
        <f>+SUM(E169:K169)</f>
        <v>3</v>
      </c>
      <c r="E169" s="44"/>
      <c r="F169" s="42"/>
      <c r="G169" s="42"/>
      <c r="H169" s="42"/>
      <c r="I169" s="42"/>
      <c r="J169" s="42">
        <v>3</v>
      </c>
      <c r="K169" s="42"/>
      <c r="L169" s="184"/>
      <c r="M169" s="186"/>
      <c r="N169" s="47">
        <v>1</v>
      </c>
      <c r="O169" s="47">
        <v>2</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0" t="s">
        <v>87</v>
      </c>
      <c r="B170" s="576" t="s">
        <v>181</v>
      </c>
      <c r="C170" s="576"/>
      <c r="D170" s="158">
        <f t="shared" si="56"/>
        <v>56</v>
      </c>
      <c r="E170" s="71">
        <v>1</v>
      </c>
      <c r="F170" s="72"/>
      <c r="G170" s="72"/>
      <c r="H170" s="72">
        <v>1</v>
      </c>
      <c r="I170" s="72">
        <v>4</v>
      </c>
      <c r="J170" s="72">
        <v>2</v>
      </c>
      <c r="K170" s="72">
        <v>37</v>
      </c>
      <c r="L170" s="72">
        <v>6</v>
      </c>
      <c r="M170" s="140">
        <v>5</v>
      </c>
      <c r="N170" s="74">
        <v>17</v>
      </c>
      <c r="O170" s="74">
        <v>39</v>
      </c>
      <c r="P170" s="75">
        <v>1</v>
      </c>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5"/>
      <c r="B171" s="567" t="s">
        <v>182</v>
      </c>
      <c r="C171" s="567"/>
      <c r="D171" s="70">
        <f t="shared" si="56"/>
        <v>145</v>
      </c>
      <c r="E171" s="36"/>
      <c r="F171" s="34"/>
      <c r="G171" s="34">
        <v>1</v>
      </c>
      <c r="H171" s="34">
        <v>1</v>
      </c>
      <c r="I171" s="34">
        <v>5</v>
      </c>
      <c r="J171" s="34">
        <v>8</v>
      </c>
      <c r="K171" s="34">
        <v>106</v>
      </c>
      <c r="L171" s="34">
        <v>11</v>
      </c>
      <c r="M171" s="37">
        <v>13</v>
      </c>
      <c r="N171" s="39">
        <v>35</v>
      </c>
      <c r="O171" s="39">
        <v>110</v>
      </c>
      <c r="P171" s="76">
        <v>8</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5"/>
      <c r="B172" s="567" t="s">
        <v>183</v>
      </c>
      <c r="C172" s="567"/>
      <c r="D172" s="70">
        <f t="shared" si="56"/>
        <v>42</v>
      </c>
      <c r="E172" s="36">
        <v>1</v>
      </c>
      <c r="F172" s="34"/>
      <c r="G172" s="34"/>
      <c r="H172" s="34">
        <v>1</v>
      </c>
      <c r="I172" s="34">
        <v>4</v>
      </c>
      <c r="J172" s="34">
        <v>2</v>
      </c>
      <c r="K172" s="34">
        <v>27</v>
      </c>
      <c r="L172" s="34">
        <v>3</v>
      </c>
      <c r="M172" s="37">
        <v>4</v>
      </c>
      <c r="N172" s="39">
        <v>16</v>
      </c>
      <c r="O172" s="39">
        <v>26</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1"/>
      <c r="B173" s="579" t="s">
        <v>184</v>
      </c>
      <c r="C173" s="579"/>
      <c r="D173" s="219">
        <f t="shared" si="56"/>
        <v>36</v>
      </c>
      <c r="E173" s="94">
        <v>1</v>
      </c>
      <c r="F173" s="96"/>
      <c r="G173" s="96"/>
      <c r="H173" s="96"/>
      <c r="I173" s="96">
        <v>2</v>
      </c>
      <c r="J173" s="96">
        <v>2</v>
      </c>
      <c r="K173" s="96">
        <v>26</v>
      </c>
      <c r="L173" s="96">
        <v>3</v>
      </c>
      <c r="M173" s="97">
        <v>2</v>
      </c>
      <c r="N173" s="61">
        <v>11</v>
      </c>
      <c r="O173" s="61">
        <v>25</v>
      </c>
      <c r="P173" s="117">
        <v>2</v>
      </c>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0" t="s">
        <v>188</v>
      </c>
      <c r="B174" s="580" t="s">
        <v>181</v>
      </c>
      <c r="C174" s="580"/>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5"/>
      <c r="B175" s="567" t="s">
        <v>182</v>
      </c>
      <c r="C175" s="567"/>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5"/>
      <c r="B176" s="567" t="s">
        <v>183</v>
      </c>
      <c r="C176" s="567"/>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1"/>
      <c r="B177" s="568" t="s">
        <v>184</v>
      </c>
      <c r="C177" s="568"/>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0" t="s">
        <v>189</v>
      </c>
      <c r="B178" s="576" t="s">
        <v>181</v>
      </c>
      <c r="C178" s="576"/>
      <c r="D178" s="158">
        <f t="shared" si="57"/>
        <v>28</v>
      </c>
      <c r="E178" s="222"/>
      <c r="F178" s="223"/>
      <c r="G178" s="223"/>
      <c r="H178" s="72"/>
      <c r="I178" s="72"/>
      <c r="J178" s="72"/>
      <c r="K178" s="72">
        <v>8</v>
      </c>
      <c r="L178" s="72">
        <v>11</v>
      </c>
      <c r="M178" s="140">
        <v>9</v>
      </c>
      <c r="N178" s="74">
        <v>2</v>
      </c>
      <c r="O178" s="74">
        <v>26</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5"/>
      <c r="B179" s="567" t="s">
        <v>182</v>
      </c>
      <c r="C179" s="567"/>
      <c r="D179" s="70">
        <f t="shared" si="57"/>
        <v>66</v>
      </c>
      <c r="E179" s="54"/>
      <c r="F179" s="56"/>
      <c r="G179" s="56"/>
      <c r="H179" s="34"/>
      <c r="I179" s="34"/>
      <c r="J179" s="34"/>
      <c r="K179" s="34">
        <v>30</v>
      </c>
      <c r="L179" s="34">
        <v>26</v>
      </c>
      <c r="M179" s="37">
        <v>10</v>
      </c>
      <c r="N179" s="39">
        <v>6</v>
      </c>
      <c r="O179" s="39">
        <v>60</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5"/>
      <c r="B180" s="567" t="s">
        <v>183</v>
      </c>
      <c r="C180" s="567"/>
      <c r="D180" s="70">
        <f t="shared" si="57"/>
        <v>28</v>
      </c>
      <c r="E180" s="54"/>
      <c r="F180" s="56"/>
      <c r="G180" s="56"/>
      <c r="H180" s="34"/>
      <c r="I180" s="34"/>
      <c r="J180" s="34"/>
      <c r="K180" s="34">
        <v>8</v>
      </c>
      <c r="L180" s="34">
        <v>11</v>
      </c>
      <c r="M180" s="37">
        <v>9</v>
      </c>
      <c r="N180" s="39">
        <v>2</v>
      </c>
      <c r="O180" s="39">
        <v>26</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1"/>
      <c r="B181" s="568" t="s">
        <v>184</v>
      </c>
      <c r="C181" s="568"/>
      <c r="D181" s="159">
        <f t="shared" si="57"/>
        <v>16</v>
      </c>
      <c r="E181" s="183"/>
      <c r="F181" s="184"/>
      <c r="G181" s="184"/>
      <c r="H181" s="42"/>
      <c r="I181" s="42"/>
      <c r="J181" s="42"/>
      <c r="K181" s="42">
        <v>3</v>
      </c>
      <c r="L181" s="42">
        <v>3</v>
      </c>
      <c r="M181" s="45">
        <v>10</v>
      </c>
      <c r="N181" s="47">
        <v>1</v>
      </c>
      <c r="O181" s="47">
        <v>15</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0" t="s">
        <v>190</v>
      </c>
      <c r="B182" s="576" t="s">
        <v>181</v>
      </c>
      <c r="C182" s="576"/>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5"/>
      <c r="B183" s="567" t="s">
        <v>182</v>
      </c>
      <c r="C183" s="567"/>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5"/>
      <c r="B184" s="567" t="s">
        <v>183</v>
      </c>
      <c r="C184" s="567"/>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1"/>
      <c r="B185" s="568" t="s">
        <v>184</v>
      </c>
      <c r="C185" s="568"/>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0" t="s">
        <v>191</v>
      </c>
      <c r="B186" s="576" t="s">
        <v>181</v>
      </c>
      <c r="C186" s="576"/>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5"/>
      <c r="B187" s="567" t="s">
        <v>182</v>
      </c>
      <c r="C187" s="567"/>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5"/>
      <c r="B188" s="567" t="s">
        <v>183</v>
      </c>
      <c r="C188" s="567"/>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1"/>
      <c r="B189" s="568" t="s">
        <v>184</v>
      </c>
      <c r="C189" s="568"/>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0" t="s">
        <v>192</v>
      </c>
      <c r="B190" s="576" t="s">
        <v>181</v>
      </c>
      <c r="C190" s="576"/>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5"/>
      <c r="B191" s="567" t="s">
        <v>182</v>
      </c>
      <c r="C191" s="567"/>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5"/>
      <c r="B192" s="567" t="s">
        <v>183</v>
      </c>
      <c r="C192" s="567"/>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1"/>
      <c r="B193" s="568" t="s">
        <v>184</v>
      </c>
      <c r="C193" s="568"/>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77" t="s">
        <v>193</v>
      </c>
      <c r="B194" s="576" t="s">
        <v>181</v>
      </c>
      <c r="C194" s="576"/>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78"/>
      <c r="B195" s="567" t="s">
        <v>182</v>
      </c>
      <c r="C195" s="567"/>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78"/>
      <c r="B196" s="567" t="s">
        <v>183</v>
      </c>
      <c r="C196" s="567"/>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78"/>
      <c r="B197" s="579" t="s">
        <v>184</v>
      </c>
      <c r="C197" s="579"/>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3" t="s">
        <v>4</v>
      </c>
      <c r="B198" s="566" t="s">
        <v>181</v>
      </c>
      <c r="C198" s="566"/>
      <c r="D198" s="224">
        <f t="shared" si="56"/>
        <v>188</v>
      </c>
      <c r="E198" s="225">
        <f t="shared" ref="E198:G201" si="58">+E146+E150+E154+E158+E162+E166+E170+E182+E186+E190+E194</f>
        <v>8</v>
      </c>
      <c r="F198" s="226">
        <f t="shared" si="58"/>
        <v>3</v>
      </c>
      <c r="G198" s="226">
        <f t="shared" si="58"/>
        <v>5</v>
      </c>
      <c r="H198" s="226">
        <f t="shared" ref="H198:J201" si="59">+H146+H150+H154+H158+H162+H166+H170+H174+H182+H186+H190+H194+H178</f>
        <v>4</v>
      </c>
      <c r="I198" s="226">
        <f t="shared" si="59"/>
        <v>21</v>
      </c>
      <c r="J198" s="226">
        <f t="shared" si="59"/>
        <v>17</v>
      </c>
      <c r="K198" s="226">
        <f>+K146+K150+K154+K162+K166+K170+K174+K182+K186+K190+K194+K178</f>
        <v>81</v>
      </c>
      <c r="L198" s="226">
        <f t="shared" ref="L198:M201" si="60">+L146+L150+L154+L162+L170+L174+L182+L186+L190+L194+L178</f>
        <v>25</v>
      </c>
      <c r="M198" s="227">
        <f t="shared" si="60"/>
        <v>24</v>
      </c>
      <c r="N198" s="224">
        <f t="shared" ref="N198:O201" si="61">+N146+N150+N154+N158+N162+N166+N170+N174+N182+N186+N190+N194+N178</f>
        <v>61</v>
      </c>
      <c r="O198" s="224">
        <f t="shared" si="61"/>
        <v>127</v>
      </c>
      <c r="P198" s="224">
        <f>+P146+P150+P154+P162+P170+P174+P182+P186+P190+P194+P178</f>
        <v>1</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4"/>
      <c r="B199" s="567" t="s">
        <v>182</v>
      </c>
      <c r="C199" s="567"/>
      <c r="D199" s="70">
        <f t="shared" si="56"/>
        <v>696</v>
      </c>
      <c r="E199" s="228">
        <f t="shared" si="58"/>
        <v>44</v>
      </c>
      <c r="F199" s="229">
        <f t="shared" si="58"/>
        <v>13</v>
      </c>
      <c r="G199" s="229">
        <f t="shared" si="58"/>
        <v>3</v>
      </c>
      <c r="H199" s="229">
        <f t="shared" si="59"/>
        <v>16</v>
      </c>
      <c r="I199" s="229">
        <f t="shared" si="59"/>
        <v>111</v>
      </c>
      <c r="J199" s="229">
        <f t="shared" si="59"/>
        <v>124</v>
      </c>
      <c r="K199" s="229">
        <f>+K147+K151+K155+K163+K167+K171+K175+K183+K187+K191+K195+K179</f>
        <v>245</v>
      </c>
      <c r="L199" s="229">
        <f t="shared" si="60"/>
        <v>47</v>
      </c>
      <c r="M199" s="230">
        <f t="shared" si="60"/>
        <v>93</v>
      </c>
      <c r="N199" s="70">
        <f t="shared" si="61"/>
        <v>221</v>
      </c>
      <c r="O199" s="70">
        <f t="shared" si="61"/>
        <v>475</v>
      </c>
      <c r="P199" s="70">
        <f>+P147+P151+P155+P163+P171+P175+P183+P187+P191+P195+P179</f>
        <v>9</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4"/>
      <c r="B200" s="567" t="s">
        <v>183</v>
      </c>
      <c r="C200" s="567"/>
      <c r="D200" s="70">
        <f t="shared" si="56"/>
        <v>165</v>
      </c>
      <c r="E200" s="228">
        <f t="shared" si="58"/>
        <v>8</v>
      </c>
      <c r="F200" s="229">
        <f t="shared" si="58"/>
        <v>3</v>
      </c>
      <c r="G200" s="229">
        <f t="shared" si="58"/>
        <v>5</v>
      </c>
      <c r="H200" s="229">
        <f t="shared" si="59"/>
        <v>4</v>
      </c>
      <c r="I200" s="229">
        <f t="shared" si="59"/>
        <v>18</v>
      </c>
      <c r="J200" s="229">
        <f t="shared" si="59"/>
        <v>14</v>
      </c>
      <c r="K200" s="229">
        <f>+K148+K152+K156+K164+K168+K172+K176+K184+K188+K192+K196+K180</f>
        <v>70</v>
      </c>
      <c r="L200" s="229">
        <f t="shared" si="60"/>
        <v>19</v>
      </c>
      <c r="M200" s="230">
        <f t="shared" si="60"/>
        <v>24</v>
      </c>
      <c r="N200" s="70">
        <f t="shared" si="61"/>
        <v>56</v>
      </c>
      <c r="O200" s="70">
        <f t="shared" si="61"/>
        <v>109</v>
      </c>
      <c r="P200" s="70">
        <f>+P148+P152+P156+P164+P172+P176+P184+P188+P192+P196+P180</f>
        <v>0</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5"/>
      <c r="B201" s="568" t="s">
        <v>184</v>
      </c>
      <c r="C201" s="568"/>
      <c r="D201" s="159">
        <f t="shared" si="56"/>
        <v>150</v>
      </c>
      <c r="E201" s="231">
        <f t="shared" si="58"/>
        <v>10</v>
      </c>
      <c r="F201" s="232">
        <f t="shared" si="58"/>
        <v>0</v>
      </c>
      <c r="G201" s="232">
        <f t="shared" si="58"/>
        <v>2</v>
      </c>
      <c r="H201" s="232">
        <f t="shared" si="59"/>
        <v>5</v>
      </c>
      <c r="I201" s="232">
        <f t="shared" si="59"/>
        <v>14</v>
      </c>
      <c r="J201" s="232">
        <f t="shared" si="59"/>
        <v>19</v>
      </c>
      <c r="K201" s="232">
        <f>+K149+K153+K157+K165+K169+K173+K177+K185+K189+K193+K197+K181</f>
        <v>53</v>
      </c>
      <c r="L201" s="232">
        <f t="shared" si="60"/>
        <v>13</v>
      </c>
      <c r="M201" s="233">
        <f t="shared" si="60"/>
        <v>34</v>
      </c>
      <c r="N201" s="159">
        <f t="shared" si="61"/>
        <v>40</v>
      </c>
      <c r="O201" s="159">
        <f t="shared" si="61"/>
        <v>110</v>
      </c>
      <c r="P201" s="159">
        <f>+P149+P153+P157+P165+P173+P177+P185+P189+P193+P197+P181</f>
        <v>2</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69" t="s">
        <v>29</v>
      </c>
      <c r="B203" s="570"/>
      <c r="C203" s="571"/>
      <c r="D203" s="554" t="s">
        <v>4</v>
      </c>
      <c r="E203" s="537" t="s">
        <v>5</v>
      </c>
      <c r="F203" s="538"/>
      <c r="G203" s="538"/>
      <c r="H203" s="538"/>
      <c r="I203" s="538"/>
      <c r="J203" s="538"/>
      <c r="K203" s="538"/>
      <c r="L203" s="538"/>
      <c r="M203" s="539"/>
      <c r="N203" s="540" t="s">
        <v>7</v>
      </c>
      <c r="BA203" s="220"/>
      <c r="BB203" s="220"/>
      <c r="BC203" s="220"/>
      <c r="BD203" s="220"/>
      <c r="BE203" s="220"/>
      <c r="BF203" s="220"/>
      <c r="BG203" s="220"/>
      <c r="BH203" s="2"/>
    </row>
    <row r="204" spans="1:60" ht="48" customHeight="1" x14ac:dyDescent="0.15">
      <c r="A204" s="572"/>
      <c r="B204" s="573"/>
      <c r="C204" s="574"/>
      <c r="D204" s="562"/>
      <c r="E204" s="269" t="s">
        <v>168</v>
      </c>
      <c r="F204" s="17" t="s">
        <v>14</v>
      </c>
      <c r="G204" s="17" t="s">
        <v>175</v>
      </c>
      <c r="H204" s="17" t="s">
        <v>59</v>
      </c>
      <c r="I204" s="17" t="s">
        <v>176</v>
      </c>
      <c r="J204" s="17" t="s">
        <v>195</v>
      </c>
      <c r="K204" s="17" t="s">
        <v>18</v>
      </c>
      <c r="L204" s="17" t="s">
        <v>19</v>
      </c>
      <c r="M204" s="18" t="s">
        <v>20</v>
      </c>
      <c r="N204" s="541"/>
      <c r="BA204" s="220"/>
      <c r="BB204" s="220"/>
      <c r="BC204" s="220"/>
      <c r="BD204" s="220"/>
      <c r="BE204" s="220"/>
      <c r="BF204" s="220"/>
      <c r="BG204" s="220"/>
      <c r="BH204" s="2"/>
    </row>
    <row r="205" spans="1:60" ht="15.75" customHeight="1" x14ac:dyDescent="0.15">
      <c r="A205" s="542" t="s">
        <v>196</v>
      </c>
      <c r="B205" s="543"/>
      <c r="C205" s="544"/>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4" t="s">
        <v>197</v>
      </c>
      <c r="B206" s="535"/>
      <c r="C206" s="536"/>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4" t="s">
        <v>198</v>
      </c>
      <c r="B207" s="535"/>
      <c r="C207" s="536"/>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4" t="s">
        <v>199</v>
      </c>
      <c r="B208" s="535"/>
      <c r="C208" s="536"/>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56" t="s">
        <v>200</v>
      </c>
      <c r="B209" s="557"/>
      <c r="C209" s="558"/>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59" t="s">
        <v>201</v>
      </c>
      <c r="B210" s="560"/>
      <c r="C210" s="561"/>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5" t="s">
        <v>203</v>
      </c>
      <c r="B212" s="545" t="s">
        <v>204</v>
      </c>
      <c r="C212" s="545" t="s">
        <v>205</v>
      </c>
      <c r="D212" s="545" t="s">
        <v>206</v>
      </c>
      <c r="E212" s="545"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46"/>
      <c r="B213" s="546"/>
      <c r="C213" s="546"/>
      <c r="D213" s="546"/>
      <c r="E213" s="546"/>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46"/>
      <c r="B214" s="546"/>
      <c r="C214" s="546"/>
      <c r="D214" s="546"/>
      <c r="E214" s="546"/>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47"/>
      <c r="B215" s="547"/>
      <c r="C215" s="547"/>
      <c r="D215" s="547"/>
      <c r="E215" s="547"/>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48" t="s">
        <v>213</v>
      </c>
      <c r="B221" s="549"/>
      <c r="C221" s="550"/>
      <c r="D221" s="554" t="s">
        <v>4</v>
      </c>
      <c r="E221" s="537" t="s">
        <v>5</v>
      </c>
      <c r="F221" s="538"/>
      <c r="G221" s="538"/>
      <c r="H221" s="538"/>
      <c r="I221" s="538"/>
      <c r="J221" s="538"/>
      <c r="K221" s="538"/>
      <c r="L221" s="538"/>
      <c r="M221" s="539"/>
      <c r="N221" s="554" t="s">
        <v>31</v>
      </c>
      <c r="O221" s="540" t="s">
        <v>7</v>
      </c>
      <c r="P221" s="540"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1"/>
      <c r="B222" s="552"/>
      <c r="C222" s="553"/>
      <c r="D222" s="555"/>
      <c r="E222" s="19" t="s">
        <v>101</v>
      </c>
      <c r="F222" s="17" t="s">
        <v>102</v>
      </c>
      <c r="G222" s="17" t="s">
        <v>103</v>
      </c>
      <c r="H222" s="17" t="s">
        <v>15</v>
      </c>
      <c r="I222" s="17" t="s">
        <v>16</v>
      </c>
      <c r="J222" s="17" t="s">
        <v>17</v>
      </c>
      <c r="K222" s="17" t="s">
        <v>18</v>
      </c>
      <c r="L222" s="17" t="s">
        <v>19</v>
      </c>
      <c r="M222" s="18" t="s">
        <v>20</v>
      </c>
      <c r="N222" s="555"/>
      <c r="O222" s="541"/>
      <c r="P222" s="541"/>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2" t="s">
        <v>214</v>
      </c>
      <c r="B223" s="543"/>
      <c r="C223" s="544"/>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4" t="s">
        <v>215</v>
      </c>
      <c r="B224" s="535"/>
      <c r="C224" s="536"/>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1" t="s">
        <v>216</v>
      </c>
      <c r="B225" s="532"/>
      <c r="C225" s="533"/>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1" t="s">
        <v>217</v>
      </c>
      <c r="B226" s="532"/>
      <c r="C226" s="533"/>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1" t="s">
        <v>218</v>
      </c>
      <c r="B227" s="532"/>
      <c r="C227" s="533"/>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4" t="s">
        <v>219</v>
      </c>
      <c r="B228" s="535"/>
      <c r="C228" s="536"/>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37" t="s">
        <v>132</v>
      </c>
      <c r="B229" s="538"/>
      <c r="C229" s="539"/>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23719</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2015-12-18T13:30:54Z</dcterms:modified>
</cp:coreProperties>
</file>