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7" activeTab="11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41" i="12" l="1"/>
  <c r="BD41" i="12" s="1"/>
  <c r="B40" i="12"/>
  <c r="BD40" i="12" s="1"/>
  <c r="BD28" i="12"/>
  <c r="B28" i="12"/>
  <c r="BB28" i="12" s="1"/>
  <c r="BE23" i="12"/>
  <c r="BD23" i="12"/>
  <c r="BC23" i="12"/>
  <c r="BB23" i="12"/>
  <c r="BE22" i="12"/>
  <c r="BD22" i="12"/>
  <c r="BB22" i="12"/>
  <c r="BA22" i="12"/>
  <c r="D22" i="12"/>
  <c r="BD16" i="12"/>
  <c r="BA16" i="12"/>
  <c r="N16" i="12" s="1"/>
  <c r="BE15" i="12"/>
  <c r="BD15" i="12"/>
  <c r="BB15" i="12"/>
  <c r="BA15" i="12"/>
  <c r="N15" i="12"/>
  <c r="I15" i="12"/>
  <c r="D15" i="12"/>
  <c r="BE14" i="12"/>
  <c r="BD14" i="12"/>
  <c r="BB14" i="12"/>
  <c r="BA14" i="12"/>
  <c r="N14" i="12" s="1"/>
  <c r="I14" i="12"/>
  <c r="D14" i="12"/>
  <c r="BE13" i="12"/>
  <c r="BD13" i="12"/>
  <c r="BB13" i="12"/>
  <c r="BA13" i="12"/>
  <c r="N13" i="12" s="1"/>
  <c r="I13" i="12"/>
  <c r="D13" i="12"/>
  <c r="BE12" i="12"/>
  <c r="BD12" i="12"/>
  <c r="BB12" i="12"/>
  <c r="BA12" i="12"/>
  <c r="N12" i="12" s="1"/>
  <c r="I12" i="12"/>
  <c r="D12" i="12"/>
  <c r="BE11" i="12"/>
  <c r="BD11" i="12"/>
  <c r="BB11" i="12"/>
  <c r="BA11" i="12"/>
  <c r="N11" i="12"/>
  <c r="I11" i="12"/>
  <c r="I10" i="12" s="1"/>
  <c r="D11" i="12"/>
  <c r="M10" i="12"/>
  <c r="BA28" i="12" s="1"/>
  <c r="L10" i="12"/>
  <c r="BD29" i="12" s="1"/>
  <c r="K10" i="12"/>
  <c r="J10" i="12"/>
  <c r="H10" i="12"/>
  <c r="G10" i="12"/>
  <c r="F10" i="12"/>
  <c r="E10" i="12"/>
  <c r="D10" i="12"/>
  <c r="C10" i="12"/>
  <c r="B10" i="12"/>
  <c r="A5" i="12"/>
  <c r="A4" i="12"/>
  <c r="A3" i="12"/>
  <c r="A2" i="12"/>
  <c r="B41" i="13"/>
  <c r="BD41" i="13" s="1"/>
  <c r="B40" i="13"/>
  <c r="BD40" i="13" s="1"/>
  <c r="BD29" i="13"/>
  <c r="BD28" i="13"/>
  <c r="BB28" i="13"/>
  <c r="BA28" i="13"/>
  <c r="B28" i="13"/>
  <c r="BD32" i="13" s="1"/>
  <c r="BD24" i="13"/>
  <c r="BE23" i="13"/>
  <c r="BD23" i="13"/>
  <c r="BC23" i="13"/>
  <c r="BB23" i="13"/>
  <c r="BE22" i="13"/>
  <c r="BD22" i="13"/>
  <c r="BB22" i="13"/>
  <c r="BA22" i="13"/>
  <c r="D22" i="13"/>
  <c r="BD16" i="13"/>
  <c r="BA16" i="13"/>
  <c r="N16" i="13" s="1"/>
  <c r="BE15" i="13"/>
  <c r="BD15" i="13"/>
  <c r="BB15" i="13"/>
  <c r="BA15" i="13"/>
  <c r="N15" i="13"/>
  <c r="I15" i="13"/>
  <c r="D15" i="13"/>
  <c r="BE14" i="13"/>
  <c r="BD14" i="13"/>
  <c r="BB14" i="13"/>
  <c r="BA14" i="13"/>
  <c r="N14" i="13" s="1"/>
  <c r="I14" i="13"/>
  <c r="D14" i="13"/>
  <c r="D10" i="13" s="1"/>
  <c r="BE13" i="13"/>
  <c r="BD13" i="13"/>
  <c r="BB13" i="13"/>
  <c r="BA13" i="13"/>
  <c r="N13" i="13" s="1"/>
  <c r="I13" i="13"/>
  <c r="D13" i="13"/>
  <c r="BE12" i="13"/>
  <c r="BD12" i="13"/>
  <c r="BB12" i="13"/>
  <c r="BA12" i="13"/>
  <c r="N12" i="13"/>
  <c r="I12" i="13"/>
  <c r="D12" i="13"/>
  <c r="BE11" i="13"/>
  <c r="BD11" i="13"/>
  <c r="BB11" i="13"/>
  <c r="BA11" i="13"/>
  <c r="N11" i="13"/>
  <c r="I11" i="13"/>
  <c r="I10" i="13" s="1"/>
  <c r="D11" i="13"/>
  <c r="M10" i="13"/>
  <c r="L10" i="13"/>
  <c r="BA29" i="13" s="1"/>
  <c r="K10" i="13"/>
  <c r="J10" i="13"/>
  <c r="H10" i="13"/>
  <c r="G10" i="13"/>
  <c r="F10" i="13"/>
  <c r="E10" i="13"/>
  <c r="C10" i="13"/>
  <c r="B10" i="13"/>
  <c r="BA23" i="13" s="1"/>
  <c r="D23" i="13" s="1"/>
  <c r="A5" i="13"/>
  <c r="A4" i="13"/>
  <c r="A3" i="13"/>
  <c r="A2" i="13"/>
  <c r="J28" i="12" l="1"/>
  <c r="BE28" i="12"/>
  <c r="BA32" i="12"/>
  <c r="C32" i="12" s="1"/>
  <c r="BA40" i="12"/>
  <c r="F40" i="12" s="1"/>
  <c r="BA41" i="12"/>
  <c r="F41" i="12" s="1"/>
  <c r="BA23" i="12"/>
  <c r="D23" i="12" s="1"/>
  <c r="A200" i="12" s="1"/>
  <c r="BA29" i="12"/>
  <c r="BD32" i="12"/>
  <c r="BD24" i="12"/>
  <c r="J28" i="13"/>
  <c r="BE28" i="13"/>
  <c r="BA32" i="13"/>
  <c r="C32" i="13" s="1"/>
  <c r="A200" i="13" s="1"/>
  <c r="BA40" i="13"/>
  <c r="F40" i="13" s="1"/>
  <c r="BA41" i="13"/>
  <c r="F41" i="13" s="1"/>
  <c r="B41" i="11"/>
  <c r="BD41" i="11" s="1"/>
  <c r="B40" i="11"/>
  <c r="BD40" i="11" s="1"/>
  <c r="BA32" i="11"/>
  <c r="C32" i="11" s="1"/>
  <c r="BD29" i="11"/>
  <c r="BE28" i="11"/>
  <c r="BB28" i="11"/>
  <c r="B28" i="11"/>
  <c r="BD32" i="11" s="1"/>
  <c r="BD24" i="11"/>
  <c r="BE23" i="11"/>
  <c r="BD23" i="11"/>
  <c r="BC23" i="11"/>
  <c r="BB23" i="11"/>
  <c r="BE22" i="11"/>
  <c r="BD22" i="11"/>
  <c r="BB22" i="11"/>
  <c r="BA22" i="11"/>
  <c r="D22" i="11" s="1"/>
  <c r="BD16" i="11"/>
  <c r="BA16" i="11"/>
  <c r="N16" i="11"/>
  <c r="BE15" i="11"/>
  <c r="BD15" i="11"/>
  <c r="BB15" i="11"/>
  <c r="BA15" i="11"/>
  <c r="N15" i="11" s="1"/>
  <c r="I15" i="11"/>
  <c r="D15" i="11"/>
  <c r="BE14" i="11"/>
  <c r="BD14" i="11"/>
  <c r="BB14" i="11"/>
  <c r="N14" i="11" s="1"/>
  <c r="BA14" i="11"/>
  <c r="I14" i="11"/>
  <c r="D14" i="11"/>
  <c r="BE13" i="11"/>
  <c r="BD13" i="11"/>
  <c r="BB13" i="11"/>
  <c r="BA13" i="11"/>
  <c r="N13" i="11" s="1"/>
  <c r="I13" i="11"/>
  <c r="D13" i="11"/>
  <c r="BE12" i="11"/>
  <c r="BD12" i="11"/>
  <c r="BB12" i="11"/>
  <c r="BA12" i="11"/>
  <c r="N12" i="11"/>
  <c r="I12" i="11"/>
  <c r="D12" i="11"/>
  <c r="D10" i="11" s="1"/>
  <c r="BE11" i="11"/>
  <c r="BD11" i="11"/>
  <c r="BB11" i="11"/>
  <c r="BA11" i="11"/>
  <c r="N11" i="11" s="1"/>
  <c r="I11" i="11"/>
  <c r="I10" i="11" s="1"/>
  <c r="D11" i="11"/>
  <c r="M10" i="11"/>
  <c r="BA28" i="11" s="1"/>
  <c r="L10" i="11"/>
  <c r="BA29" i="11" s="1"/>
  <c r="K10" i="11"/>
  <c r="J10" i="11"/>
  <c r="H10" i="11"/>
  <c r="G10" i="11"/>
  <c r="F10" i="11"/>
  <c r="E10" i="11"/>
  <c r="C10" i="11"/>
  <c r="B10" i="11"/>
  <c r="BA23" i="11" s="1"/>
  <c r="D23" i="11" s="1"/>
  <c r="A5" i="11"/>
  <c r="A4" i="11"/>
  <c r="A3" i="11"/>
  <c r="A2" i="11"/>
  <c r="J28" i="11" l="1"/>
  <c r="A200" i="11" s="1"/>
  <c r="BD28" i="11"/>
  <c r="BA40" i="11"/>
  <c r="F40" i="11" s="1"/>
  <c r="BA41" i="11"/>
  <c r="F41" i="11" s="1"/>
  <c r="BD41" i="10"/>
  <c r="B41" i="10"/>
  <c r="BA41" i="10" s="1"/>
  <c r="F41" i="10" s="1"/>
  <c r="BD40" i="10"/>
  <c r="B40" i="10"/>
  <c r="BA40" i="10" s="1"/>
  <c r="F40" i="10" s="1"/>
  <c r="BD32" i="10"/>
  <c r="BA29" i="10"/>
  <c r="BD28" i="10"/>
  <c r="BA28" i="10"/>
  <c r="B28" i="10"/>
  <c r="BB28" i="10" s="1"/>
  <c r="BE23" i="10"/>
  <c r="BD23" i="10"/>
  <c r="BC23" i="10"/>
  <c r="BB23" i="10"/>
  <c r="BE22" i="10"/>
  <c r="BD22" i="10"/>
  <c r="BB22" i="10"/>
  <c r="D22" i="10" s="1"/>
  <c r="BA22" i="10"/>
  <c r="BD16" i="10"/>
  <c r="BA16" i="10"/>
  <c r="N16" i="10" s="1"/>
  <c r="BE15" i="10"/>
  <c r="BD15" i="10"/>
  <c r="BB15" i="10"/>
  <c r="N15" i="10" s="1"/>
  <c r="BA15" i="10"/>
  <c r="I15" i="10"/>
  <c r="D15" i="10"/>
  <c r="BE14" i="10"/>
  <c r="BD14" i="10"/>
  <c r="BB14" i="10"/>
  <c r="BA14" i="10"/>
  <c r="N14" i="10" s="1"/>
  <c r="I14" i="10"/>
  <c r="D14" i="10"/>
  <c r="BE13" i="10"/>
  <c r="BD13" i="10"/>
  <c r="BB13" i="10"/>
  <c r="BA13" i="10"/>
  <c r="N13" i="10"/>
  <c r="I13" i="10"/>
  <c r="D13" i="10"/>
  <c r="BE12" i="10"/>
  <c r="BD12" i="10"/>
  <c r="BB12" i="10"/>
  <c r="BA12" i="10"/>
  <c r="N12" i="10" s="1"/>
  <c r="I12" i="10"/>
  <c r="D12" i="10"/>
  <c r="BE11" i="10"/>
  <c r="BD11" i="10"/>
  <c r="BB11" i="10"/>
  <c r="N11" i="10" s="1"/>
  <c r="BA11" i="10"/>
  <c r="I11" i="10"/>
  <c r="I10" i="10" s="1"/>
  <c r="D11" i="10"/>
  <c r="D10" i="10" s="1"/>
  <c r="M10" i="10"/>
  <c r="L10" i="10"/>
  <c r="BD29" i="10" s="1"/>
  <c r="K10" i="10"/>
  <c r="J10" i="10"/>
  <c r="H10" i="10"/>
  <c r="G10" i="10"/>
  <c r="F10" i="10"/>
  <c r="E10" i="10"/>
  <c r="C10" i="10"/>
  <c r="B10" i="10"/>
  <c r="A5" i="10"/>
  <c r="A4" i="10"/>
  <c r="A3" i="10"/>
  <c r="A2" i="10"/>
  <c r="J28" i="10" l="1"/>
  <c r="BE28" i="10"/>
  <c r="BA32" i="10"/>
  <c r="C32" i="10" s="1"/>
  <c r="BA23" i="10"/>
  <c r="D23" i="10" s="1"/>
  <c r="A200" i="10" s="1"/>
  <c r="BD24" i="10"/>
  <c r="B41" i="9"/>
  <c r="BA41" i="9" s="1"/>
  <c r="F41" i="9" s="1"/>
  <c r="B40" i="9"/>
  <c r="BA40" i="9" s="1"/>
  <c r="F40" i="9" s="1"/>
  <c r="B28" i="9"/>
  <c r="BD32" i="9" s="1"/>
  <c r="BE23" i="9"/>
  <c r="BD23" i="9"/>
  <c r="BC23" i="9"/>
  <c r="BB23" i="9"/>
  <c r="BE22" i="9"/>
  <c r="BD22" i="9"/>
  <c r="BB22" i="9"/>
  <c r="BA22" i="9"/>
  <c r="D22" i="9" s="1"/>
  <c r="BD16" i="9"/>
  <c r="BA16" i="9"/>
  <c r="N16" i="9" s="1"/>
  <c r="BE15" i="9"/>
  <c r="BD15" i="9"/>
  <c r="BB15" i="9"/>
  <c r="BA15" i="9"/>
  <c r="N15" i="9" s="1"/>
  <c r="I15" i="9"/>
  <c r="D15" i="9"/>
  <c r="BE14" i="9"/>
  <c r="BD14" i="9"/>
  <c r="BB14" i="9"/>
  <c r="BA14" i="9"/>
  <c r="N14" i="9" s="1"/>
  <c r="I14" i="9"/>
  <c r="D14" i="9"/>
  <c r="BE13" i="9"/>
  <c r="BD13" i="9"/>
  <c r="BB13" i="9"/>
  <c r="BA13" i="9"/>
  <c r="N13" i="9" s="1"/>
  <c r="I13" i="9"/>
  <c r="D13" i="9"/>
  <c r="BE12" i="9"/>
  <c r="BD12" i="9"/>
  <c r="BB12" i="9"/>
  <c r="N12" i="9" s="1"/>
  <c r="BA12" i="9"/>
  <c r="I12" i="9"/>
  <c r="D12" i="9"/>
  <c r="BE11" i="9"/>
  <c r="BD11" i="9"/>
  <c r="BB11" i="9"/>
  <c r="BA11" i="9"/>
  <c r="N11" i="9" s="1"/>
  <c r="I11" i="9"/>
  <c r="D11" i="9"/>
  <c r="M10" i="9"/>
  <c r="BD28" i="9" s="1"/>
  <c r="L10" i="9"/>
  <c r="BA29" i="9" s="1"/>
  <c r="K10" i="9"/>
  <c r="J10" i="9"/>
  <c r="H10" i="9"/>
  <c r="G10" i="9"/>
  <c r="F10" i="9"/>
  <c r="E10" i="9"/>
  <c r="C10" i="9"/>
  <c r="B10" i="9"/>
  <c r="BA23" i="9" s="1"/>
  <c r="D23" i="9" s="1"/>
  <c r="A5" i="9"/>
  <c r="A4" i="9"/>
  <c r="A3" i="9"/>
  <c r="A2" i="9"/>
  <c r="BA28" i="9" l="1"/>
  <c r="BD29" i="9"/>
  <c r="BD40" i="9"/>
  <c r="D10" i="9"/>
  <c r="BB28" i="9"/>
  <c r="BA32" i="9"/>
  <c r="C32" i="9" s="1"/>
  <c r="I10" i="9"/>
  <c r="BE28" i="9"/>
  <c r="BD41" i="9"/>
  <c r="BD24" i="9"/>
  <c r="BD41" i="8"/>
  <c r="BA41" i="8"/>
  <c r="F41" i="8" s="1"/>
  <c r="B41" i="8"/>
  <c r="BD40" i="8"/>
  <c r="BA40" i="8"/>
  <c r="F40" i="8" s="1"/>
  <c r="B40" i="8"/>
  <c r="BD28" i="8"/>
  <c r="B28" i="8"/>
  <c r="BB28" i="8" s="1"/>
  <c r="BE23" i="8"/>
  <c r="BD23" i="8"/>
  <c r="BC23" i="8"/>
  <c r="BB23" i="8"/>
  <c r="BE22" i="8"/>
  <c r="BD22" i="8"/>
  <c r="BB22" i="8"/>
  <c r="BA22" i="8"/>
  <c r="D22" i="8" s="1"/>
  <c r="BD16" i="8"/>
  <c r="BA16" i="8"/>
  <c r="N16" i="8" s="1"/>
  <c r="BE15" i="8"/>
  <c r="BD15" i="8"/>
  <c r="BB15" i="8"/>
  <c r="BA15" i="8"/>
  <c r="N15" i="8" s="1"/>
  <c r="I15" i="8"/>
  <c r="D15" i="8"/>
  <c r="BE14" i="8"/>
  <c r="BD14" i="8"/>
  <c r="BB14" i="8"/>
  <c r="BA14" i="8"/>
  <c r="N14" i="8" s="1"/>
  <c r="I14" i="8"/>
  <c r="D14" i="8"/>
  <c r="BE13" i="8"/>
  <c r="BD13" i="8"/>
  <c r="BB13" i="8"/>
  <c r="N13" i="8" s="1"/>
  <c r="BA13" i="8"/>
  <c r="I13" i="8"/>
  <c r="D13" i="8"/>
  <c r="BE12" i="8"/>
  <c r="BD12" i="8"/>
  <c r="BB12" i="8"/>
  <c r="BA12" i="8"/>
  <c r="N12" i="8" s="1"/>
  <c r="I12" i="8"/>
  <c r="I10" i="8" s="1"/>
  <c r="D12" i="8"/>
  <c r="BE11" i="8"/>
  <c r="BD11" i="8"/>
  <c r="BB11" i="8"/>
  <c r="BA11" i="8"/>
  <c r="N11" i="8" s="1"/>
  <c r="I11" i="8"/>
  <c r="D11" i="8"/>
  <c r="D10" i="8" s="1"/>
  <c r="M10" i="8"/>
  <c r="BA28" i="8" s="1"/>
  <c r="L10" i="8"/>
  <c r="BD29" i="8" s="1"/>
  <c r="K10" i="8"/>
  <c r="J10" i="8"/>
  <c r="H10" i="8"/>
  <c r="G10" i="8"/>
  <c r="F10" i="8"/>
  <c r="E10" i="8"/>
  <c r="C10" i="8"/>
  <c r="B10" i="8"/>
  <c r="A5" i="8"/>
  <c r="A4" i="8"/>
  <c r="A3" i="8"/>
  <c r="A2" i="8"/>
  <c r="J28" i="9" l="1"/>
  <c r="A200" i="9" s="1"/>
  <c r="BE28" i="8"/>
  <c r="BA32" i="8"/>
  <c r="C32" i="8" s="1"/>
  <c r="BA23" i="8"/>
  <c r="D23" i="8" s="1"/>
  <c r="BA29" i="8"/>
  <c r="J28" i="8" s="1"/>
  <c r="BD32" i="8"/>
  <c r="BD24" i="8"/>
  <c r="B41" i="7"/>
  <c r="BA41" i="7" s="1"/>
  <c r="F41" i="7" s="1"/>
  <c r="B40" i="7"/>
  <c r="BA40" i="7" s="1"/>
  <c r="F40" i="7" s="1"/>
  <c r="BA28" i="7"/>
  <c r="B28" i="7"/>
  <c r="BA32" i="7" s="1"/>
  <c r="C32" i="7" s="1"/>
  <c r="BE23" i="7"/>
  <c r="BD23" i="7"/>
  <c r="BC23" i="7"/>
  <c r="BB23" i="7"/>
  <c r="BE22" i="7"/>
  <c r="BD22" i="7"/>
  <c r="BB22" i="7"/>
  <c r="D22" i="7" s="1"/>
  <c r="BA22" i="7"/>
  <c r="BD16" i="7"/>
  <c r="BA16" i="7"/>
  <c r="N16" i="7" s="1"/>
  <c r="BE15" i="7"/>
  <c r="BD15" i="7"/>
  <c r="BB15" i="7"/>
  <c r="BA15" i="7"/>
  <c r="N15" i="7" s="1"/>
  <c r="I15" i="7"/>
  <c r="D15" i="7"/>
  <c r="BE14" i="7"/>
  <c r="BD14" i="7"/>
  <c r="BB14" i="7"/>
  <c r="BA14" i="7"/>
  <c r="I14" i="7"/>
  <c r="D14" i="7"/>
  <c r="BE13" i="7"/>
  <c r="BD13" i="7"/>
  <c r="BB13" i="7"/>
  <c r="N13" i="7" s="1"/>
  <c r="BA13" i="7"/>
  <c r="I13" i="7"/>
  <c r="D13" i="7"/>
  <c r="BE12" i="7"/>
  <c r="BD12" i="7"/>
  <c r="BB12" i="7"/>
  <c r="BA12" i="7"/>
  <c r="I12" i="7"/>
  <c r="D12" i="7"/>
  <c r="BE11" i="7"/>
  <c r="BD11" i="7"/>
  <c r="BB11" i="7"/>
  <c r="N11" i="7" s="1"/>
  <c r="BA11" i="7"/>
  <c r="I11" i="7"/>
  <c r="D11" i="7"/>
  <c r="D10" i="7" s="1"/>
  <c r="M10" i="7"/>
  <c r="BD28" i="7" s="1"/>
  <c r="L10" i="7"/>
  <c r="BD29" i="7" s="1"/>
  <c r="K10" i="7"/>
  <c r="J10" i="7"/>
  <c r="H10" i="7"/>
  <c r="G10" i="7"/>
  <c r="F10" i="7"/>
  <c r="E10" i="7"/>
  <c r="C10" i="7"/>
  <c r="B10" i="7"/>
  <c r="A5" i="7"/>
  <c r="A4" i="7"/>
  <c r="A3" i="7"/>
  <c r="A2" i="7"/>
  <c r="I10" i="7" l="1"/>
  <c r="N12" i="7"/>
  <c r="N14" i="7"/>
  <c r="BB28" i="7"/>
  <c r="BD40" i="7"/>
  <c r="A200" i="8"/>
  <c r="BD32" i="7"/>
  <c r="BD41" i="7"/>
  <c r="BE28" i="7"/>
  <c r="BA23" i="7"/>
  <c r="D23" i="7" s="1"/>
  <c r="BA29" i="7"/>
  <c r="BD24" i="7"/>
  <c r="B41" i="6"/>
  <c r="BD41" i="6" s="1"/>
  <c r="B40" i="6"/>
  <c r="BD40" i="6" s="1"/>
  <c r="BD28" i="6"/>
  <c r="B28" i="6"/>
  <c r="BD32" i="6" s="1"/>
  <c r="BE23" i="6"/>
  <c r="BD23" i="6"/>
  <c r="BC23" i="6"/>
  <c r="BB23" i="6"/>
  <c r="BE22" i="6"/>
  <c r="BD22" i="6"/>
  <c r="BB22" i="6"/>
  <c r="BA22" i="6"/>
  <c r="D22" i="6"/>
  <c r="BD16" i="6"/>
  <c r="BA16" i="6"/>
  <c r="N16" i="6" s="1"/>
  <c r="BE15" i="6"/>
  <c r="BD15" i="6"/>
  <c r="BB15" i="6"/>
  <c r="BA15" i="6"/>
  <c r="N15" i="6"/>
  <c r="I15" i="6"/>
  <c r="D15" i="6"/>
  <c r="BE14" i="6"/>
  <c r="BD14" i="6"/>
  <c r="BB14" i="6"/>
  <c r="BA14" i="6"/>
  <c r="I14" i="6"/>
  <c r="D14" i="6"/>
  <c r="BE13" i="6"/>
  <c r="BD13" i="6"/>
  <c r="BB13" i="6"/>
  <c r="BA13" i="6"/>
  <c r="N13" i="6" s="1"/>
  <c r="I13" i="6"/>
  <c r="D13" i="6"/>
  <c r="BE12" i="6"/>
  <c r="BD12" i="6"/>
  <c r="BB12" i="6"/>
  <c r="BA12" i="6"/>
  <c r="N12" i="6" s="1"/>
  <c r="I12" i="6"/>
  <c r="D12" i="6"/>
  <c r="BE11" i="6"/>
  <c r="BD11" i="6"/>
  <c r="BB11" i="6"/>
  <c r="N11" i="6" s="1"/>
  <c r="BA11" i="6"/>
  <c r="I11" i="6"/>
  <c r="D11" i="6"/>
  <c r="M10" i="6"/>
  <c r="BA28" i="6" s="1"/>
  <c r="L10" i="6"/>
  <c r="BA29" i="6" s="1"/>
  <c r="K10" i="6"/>
  <c r="J10" i="6"/>
  <c r="H10" i="6"/>
  <c r="G10" i="6"/>
  <c r="F10" i="6"/>
  <c r="E10" i="6"/>
  <c r="C10" i="6"/>
  <c r="B10" i="6"/>
  <c r="BA23" i="6" s="1"/>
  <c r="D23" i="6" s="1"/>
  <c r="A5" i="6"/>
  <c r="A4" i="6"/>
  <c r="A3" i="6"/>
  <c r="A2" i="6"/>
  <c r="I10" i="6" l="1"/>
  <c r="BD24" i="6"/>
  <c r="BD29" i="6"/>
  <c r="J28" i="7"/>
  <c r="A200" i="7" s="1"/>
  <c r="D10" i="6"/>
  <c r="N14" i="6"/>
  <c r="BB28" i="6"/>
  <c r="J28" i="6" s="1"/>
  <c r="BE28" i="6"/>
  <c r="BA32" i="6"/>
  <c r="C32" i="6" s="1"/>
  <c r="BA40" i="6"/>
  <c r="F40" i="6" s="1"/>
  <c r="BA41" i="6"/>
  <c r="F41" i="6" s="1"/>
  <c r="BA41" i="5"/>
  <c r="F41" i="5" s="1"/>
  <c r="B41" i="5"/>
  <c r="BD41" i="5" s="1"/>
  <c r="BA40" i="5"/>
  <c r="F40" i="5"/>
  <c r="B40" i="5"/>
  <c r="BD40" i="5" s="1"/>
  <c r="B28" i="5"/>
  <c r="BB28" i="5" s="1"/>
  <c r="BE23" i="5"/>
  <c r="BD23" i="5"/>
  <c r="BC23" i="5"/>
  <c r="BB23" i="5"/>
  <c r="BE22" i="5"/>
  <c r="BD22" i="5"/>
  <c r="BB22" i="5"/>
  <c r="BA22" i="5"/>
  <c r="D22" i="5" s="1"/>
  <c r="BD16" i="5"/>
  <c r="BA16" i="5"/>
  <c r="N16" i="5"/>
  <c r="BE15" i="5"/>
  <c r="BD15" i="5"/>
  <c r="BB15" i="5"/>
  <c r="BA15" i="5"/>
  <c r="N15" i="5" s="1"/>
  <c r="I15" i="5"/>
  <c r="D15" i="5"/>
  <c r="BE14" i="5"/>
  <c r="BD14" i="5"/>
  <c r="BB14" i="5"/>
  <c r="BA14" i="5"/>
  <c r="N14" i="5"/>
  <c r="I14" i="5"/>
  <c r="D14" i="5"/>
  <c r="BE13" i="5"/>
  <c r="BD13" i="5"/>
  <c r="BB13" i="5"/>
  <c r="BA13" i="5"/>
  <c r="N13" i="5" s="1"/>
  <c r="I13" i="5"/>
  <c r="D13" i="5"/>
  <c r="D10" i="5" s="1"/>
  <c r="BE12" i="5"/>
  <c r="BD12" i="5"/>
  <c r="BB12" i="5"/>
  <c r="BA12" i="5"/>
  <c r="N12" i="5" s="1"/>
  <c r="I12" i="5"/>
  <c r="D12" i="5"/>
  <c r="BE11" i="5"/>
  <c r="BD11" i="5"/>
  <c r="BB11" i="5"/>
  <c r="BA11" i="5"/>
  <c r="N11" i="5"/>
  <c r="I11" i="5"/>
  <c r="D11" i="5"/>
  <c r="M10" i="5"/>
  <c r="BA28" i="5" s="1"/>
  <c r="L10" i="5"/>
  <c r="BD29" i="5" s="1"/>
  <c r="K10" i="5"/>
  <c r="J10" i="5"/>
  <c r="H10" i="5"/>
  <c r="G10" i="5"/>
  <c r="F10" i="5"/>
  <c r="E10" i="5"/>
  <c r="C10" i="5"/>
  <c r="B10" i="5"/>
  <c r="BD24" i="5" s="1"/>
  <c r="A5" i="5"/>
  <c r="A4" i="5"/>
  <c r="A3" i="5"/>
  <c r="A2" i="5"/>
  <c r="BD28" i="5" l="1"/>
  <c r="A200" i="6"/>
  <c r="I10" i="5"/>
  <c r="BE28" i="5"/>
  <c r="BA32" i="5"/>
  <c r="C32" i="5" s="1"/>
  <c r="BA23" i="5"/>
  <c r="D23" i="5" s="1"/>
  <c r="BA29" i="5"/>
  <c r="J28" i="5" s="1"/>
  <c r="BD32" i="5"/>
  <c r="B41" i="4"/>
  <c r="BD41" i="4" s="1"/>
  <c r="BD40" i="4"/>
  <c r="B40" i="4"/>
  <c r="BA40" i="4" s="1"/>
  <c r="F40" i="4" s="1"/>
  <c r="B28" i="4"/>
  <c r="BA32" i="4" s="1"/>
  <c r="C32" i="4" s="1"/>
  <c r="BE23" i="4"/>
  <c r="BD23" i="4"/>
  <c r="BC23" i="4"/>
  <c r="BB23" i="4"/>
  <c r="BE22" i="4"/>
  <c r="BD22" i="4"/>
  <c r="BB22" i="4"/>
  <c r="BA22" i="4"/>
  <c r="D22" i="4" s="1"/>
  <c r="BD16" i="4"/>
  <c r="BA16" i="4"/>
  <c r="N16" i="4" s="1"/>
  <c r="BE15" i="4"/>
  <c r="BD15" i="4"/>
  <c r="BB15" i="4"/>
  <c r="BA15" i="4"/>
  <c r="N15" i="4" s="1"/>
  <c r="I15" i="4"/>
  <c r="D15" i="4"/>
  <c r="BE14" i="4"/>
  <c r="BD14" i="4"/>
  <c r="BB14" i="4"/>
  <c r="N14" i="4" s="1"/>
  <c r="BA14" i="4"/>
  <c r="I14" i="4"/>
  <c r="D14" i="4"/>
  <c r="BE13" i="4"/>
  <c r="BD13" i="4"/>
  <c r="BB13" i="4"/>
  <c r="BA13" i="4"/>
  <c r="N13" i="4" s="1"/>
  <c r="I13" i="4"/>
  <c r="D13" i="4"/>
  <c r="BE12" i="4"/>
  <c r="BD12" i="4"/>
  <c r="BB12" i="4"/>
  <c r="BA12" i="4"/>
  <c r="I12" i="4"/>
  <c r="D12" i="4"/>
  <c r="BE11" i="4"/>
  <c r="BD11" i="4"/>
  <c r="BB11" i="4"/>
  <c r="BA11" i="4"/>
  <c r="I11" i="4"/>
  <c r="D11" i="4"/>
  <c r="M10" i="4"/>
  <c r="BD28" i="4" s="1"/>
  <c r="L10" i="4"/>
  <c r="BD29" i="4" s="1"/>
  <c r="K10" i="4"/>
  <c r="J10" i="4"/>
  <c r="I10" i="4"/>
  <c r="H10" i="4"/>
  <c r="G10" i="4"/>
  <c r="F10" i="4"/>
  <c r="E10" i="4"/>
  <c r="C10" i="4"/>
  <c r="B10" i="4"/>
  <c r="A5" i="4"/>
  <c r="A4" i="4"/>
  <c r="A3" i="4"/>
  <c r="A2" i="4"/>
  <c r="D10" i="4" l="1"/>
  <c r="BB28" i="4"/>
  <c r="BD32" i="4"/>
  <c r="A200" i="5"/>
  <c r="N12" i="4"/>
  <c r="BE28" i="4"/>
  <c r="BA41" i="4"/>
  <c r="F41" i="4" s="1"/>
  <c r="N11" i="4"/>
  <c r="BA29" i="4"/>
  <c r="BA28" i="4"/>
  <c r="BA23" i="4"/>
  <c r="D23" i="4" s="1"/>
  <c r="BD24" i="4"/>
  <c r="B41" i="3"/>
  <c r="BD41" i="3" s="1"/>
  <c r="BD40" i="3"/>
  <c r="B40" i="3"/>
  <c r="BA40" i="3" s="1"/>
  <c r="F40" i="3" s="1"/>
  <c r="BD32" i="3"/>
  <c r="BA32" i="3"/>
  <c r="C32" i="3" s="1"/>
  <c r="BE28" i="3"/>
  <c r="BB28" i="3"/>
  <c r="B28" i="3"/>
  <c r="BE23" i="3"/>
  <c r="BD23" i="3"/>
  <c r="BC23" i="3"/>
  <c r="BB23" i="3"/>
  <c r="BE22" i="3"/>
  <c r="BD22" i="3"/>
  <c r="BB22" i="3"/>
  <c r="BA22" i="3"/>
  <c r="D22" i="3" s="1"/>
  <c r="BD16" i="3"/>
  <c r="BA16" i="3"/>
  <c r="N16" i="3" s="1"/>
  <c r="BE15" i="3"/>
  <c r="BD15" i="3"/>
  <c r="BB15" i="3"/>
  <c r="BA15" i="3"/>
  <c r="N15" i="3" s="1"/>
  <c r="I15" i="3"/>
  <c r="D15" i="3"/>
  <c r="BE14" i="3"/>
  <c r="BD14" i="3"/>
  <c r="BB14" i="3"/>
  <c r="BA14" i="3"/>
  <c r="N14" i="3" s="1"/>
  <c r="I14" i="3"/>
  <c r="D14" i="3"/>
  <c r="BE13" i="3"/>
  <c r="BD13" i="3"/>
  <c r="BB13" i="3"/>
  <c r="BA13" i="3"/>
  <c r="N13" i="3" s="1"/>
  <c r="I13" i="3"/>
  <c r="D13" i="3"/>
  <c r="BE12" i="3"/>
  <c r="BD12" i="3"/>
  <c r="BB12" i="3"/>
  <c r="BA12" i="3"/>
  <c r="I12" i="3"/>
  <c r="I10" i="3" s="1"/>
  <c r="D12" i="3"/>
  <c r="BE11" i="3"/>
  <c r="BD11" i="3"/>
  <c r="BB11" i="3"/>
  <c r="BA11" i="3"/>
  <c r="I11" i="3"/>
  <c r="D11" i="3"/>
  <c r="M10" i="3"/>
  <c r="BD28" i="3" s="1"/>
  <c r="L10" i="3"/>
  <c r="BD29" i="3" s="1"/>
  <c r="K10" i="3"/>
  <c r="J10" i="3"/>
  <c r="H10" i="3"/>
  <c r="G10" i="3"/>
  <c r="F10" i="3"/>
  <c r="E10" i="3"/>
  <c r="C10" i="3"/>
  <c r="B10" i="3"/>
  <c r="A5" i="3"/>
  <c r="A4" i="3"/>
  <c r="A3" i="3"/>
  <c r="A2" i="3"/>
  <c r="A200" i="4" l="1"/>
  <c r="D10" i="3"/>
  <c r="N12" i="3"/>
  <c r="BA29" i="3"/>
  <c r="BA41" i="3"/>
  <c r="F41" i="3" s="1"/>
  <c r="J28" i="4"/>
  <c r="N11" i="3"/>
  <c r="BA28" i="3"/>
  <c r="J28" i="3" s="1"/>
  <c r="A200" i="3" s="1"/>
  <c r="BA23" i="3"/>
  <c r="D23" i="3" s="1"/>
  <c r="BD24" i="3"/>
  <c r="C45" i="2"/>
  <c r="B45" i="2"/>
  <c r="C44" i="2"/>
  <c r="B44" i="2"/>
  <c r="E41" i="2"/>
  <c r="D41" i="2"/>
  <c r="C41" i="2"/>
  <c r="E40" i="2"/>
  <c r="D40" i="2"/>
  <c r="C40" i="2"/>
  <c r="C36" i="2"/>
  <c r="B36" i="2"/>
  <c r="B33" i="2"/>
  <c r="B32" i="2"/>
  <c r="I28" i="2"/>
  <c r="H28" i="2"/>
  <c r="G28" i="2"/>
  <c r="F28" i="2"/>
  <c r="E28" i="2"/>
  <c r="D28" i="2"/>
  <c r="C28" i="2"/>
  <c r="C23" i="2"/>
  <c r="B23" i="2"/>
  <c r="C22" i="2"/>
  <c r="B22" i="2"/>
  <c r="B12" i="2"/>
  <c r="C12" i="2"/>
  <c r="E12" i="2"/>
  <c r="F12" i="2"/>
  <c r="G12" i="2"/>
  <c r="H12" i="2"/>
  <c r="J12" i="2"/>
  <c r="K12" i="2"/>
  <c r="L12" i="2"/>
  <c r="M12" i="2"/>
  <c r="B13" i="2"/>
  <c r="C13" i="2"/>
  <c r="E13" i="2"/>
  <c r="F13" i="2"/>
  <c r="G13" i="2"/>
  <c r="H13" i="2"/>
  <c r="J13" i="2"/>
  <c r="K13" i="2"/>
  <c r="L13" i="2"/>
  <c r="M13" i="2"/>
  <c r="B14" i="2"/>
  <c r="C14" i="2"/>
  <c r="E14" i="2"/>
  <c r="F14" i="2"/>
  <c r="G14" i="2"/>
  <c r="H14" i="2"/>
  <c r="J14" i="2"/>
  <c r="K14" i="2"/>
  <c r="L14" i="2"/>
  <c r="M14" i="2"/>
  <c r="B15" i="2"/>
  <c r="C15" i="2"/>
  <c r="E15" i="2"/>
  <c r="F15" i="2"/>
  <c r="G15" i="2"/>
  <c r="H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C11" i="2"/>
  <c r="E11" i="2"/>
  <c r="F11" i="2"/>
  <c r="G11" i="2"/>
  <c r="H11" i="2"/>
  <c r="J11" i="2"/>
  <c r="K11" i="2"/>
  <c r="L11" i="2"/>
  <c r="M11" i="2"/>
  <c r="B11" i="2"/>
  <c r="B41" i="1" l="1"/>
  <c r="B40" i="1"/>
  <c r="BD32" i="1"/>
  <c r="BD29" i="1"/>
  <c r="B28" i="1"/>
  <c r="BE23" i="1"/>
  <c r="BD23" i="1"/>
  <c r="BC23" i="1"/>
  <c r="BB23" i="1"/>
  <c r="BE22" i="1"/>
  <c r="BD22" i="1"/>
  <c r="BB22" i="1"/>
  <c r="BA22" i="1"/>
  <c r="D22" i="1" s="1"/>
  <c r="BD16" i="1"/>
  <c r="BA16" i="1"/>
  <c r="N16" i="1"/>
  <c r="BE15" i="1"/>
  <c r="BD15" i="1"/>
  <c r="BB15" i="1"/>
  <c r="BA15" i="1"/>
  <c r="N15" i="1" s="1"/>
  <c r="I15" i="1"/>
  <c r="I15" i="2" s="1"/>
  <c r="D15" i="1"/>
  <c r="D15" i="2" s="1"/>
  <c r="BE14" i="1"/>
  <c r="BD14" i="1"/>
  <c r="BB14" i="1"/>
  <c r="BA14" i="1"/>
  <c r="I14" i="1"/>
  <c r="I14" i="2" s="1"/>
  <c r="D14" i="1"/>
  <c r="D14" i="2" s="1"/>
  <c r="BE13" i="1"/>
  <c r="BD13" i="1"/>
  <c r="BB13" i="1"/>
  <c r="BA13" i="1"/>
  <c r="N13" i="1" s="1"/>
  <c r="I13" i="1"/>
  <c r="I13" i="2" s="1"/>
  <c r="D13" i="1"/>
  <c r="D13" i="2" s="1"/>
  <c r="BE12" i="1"/>
  <c r="BD12" i="1"/>
  <c r="BB12" i="1"/>
  <c r="BA12" i="1"/>
  <c r="N12" i="1" s="1"/>
  <c r="I12" i="1"/>
  <c r="I12" i="2" s="1"/>
  <c r="D12" i="1"/>
  <c r="D12" i="2" s="1"/>
  <c r="BE11" i="1"/>
  <c r="BD11" i="1"/>
  <c r="BB11" i="1"/>
  <c r="BA11" i="1"/>
  <c r="N11" i="1" s="1"/>
  <c r="I11" i="1"/>
  <c r="D11" i="1"/>
  <c r="M10" i="1"/>
  <c r="L10" i="1"/>
  <c r="K10" i="1"/>
  <c r="K10" i="2" s="1"/>
  <c r="J10" i="1"/>
  <c r="J10" i="2" s="1"/>
  <c r="H10" i="1"/>
  <c r="H10" i="2" s="1"/>
  <c r="G10" i="1"/>
  <c r="G10" i="2" s="1"/>
  <c r="F10" i="1"/>
  <c r="F10" i="2" s="1"/>
  <c r="E10" i="1"/>
  <c r="E10" i="2" s="1"/>
  <c r="C10" i="1"/>
  <c r="C10" i="2" s="1"/>
  <c r="B10" i="1"/>
  <c r="A5" i="1"/>
  <c r="A4" i="1"/>
  <c r="A3" i="1"/>
  <c r="A2" i="1"/>
  <c r="BA23" i="1" l="1"/>
  <c r="D23" i="1" s="1"/>
  <c r="B10" i="2"/>
  <c r="BA29" i="1"/>
  <c r="L10" i="2"/>
  <c r="N14" i="1"/>
  <c r="BD24" i="1"/>
  <c r="BA28" i="1"/>
  <c r="M10" i="2"/>
  <c r="BA32" i="1"/>
  <c r="C32" i="1" s="1"/>
  <c r="B28" i="2"/>
  <c r="BD40" i="1"/>
  <c r="B40" i="2"/>
  <c r="I10" i="1"/>
  <c r="I10" i="2" s="1"/>
  <c r="I11" i="2"/>
  <c r="D10" i="1"/>
  <c r="D10" i="2" s="1"/>
  <c r="D11" i="2"/>
  <c r="BB28" i="1"/>
  <c r="BD41" i="1"/>
  <c r="B41" i="2"/>
  <c r="J28" i="1"/>
  <c r="BD28" i="1"/>
  <c r="BE28" i="1"/>
  <c r="BA40" i="1"/>
  <c r="F40" i="1" s="1"/>
  <c r="BA41" i="1"/>
  <c r="F41" i="1" s="1"/>
  <c r="A200" i="1" l="1"/>
</calcChain>
</file>

<file path=xl/sharedStrings.xml><?xml version="1.0" encoding="utf-8"?>
<sst xmlns="http://schemas.openxmlformats.org/spreadsheetml/2006/main" count="1046" uniqueCount="74">
  <si>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</si>
  <si>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</si>
  <si>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</si>
  <si>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</si>
  <si>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</si>
  <si>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</si>
  <si>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</si>
  <si>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</si>
  <si>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</si>
  <si>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</si>
  <si>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</si>
  <si>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</si>
  <si>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</si>
  <si>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</si>
  <si>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</si>
  <si>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</si>
  <si>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</si>
  <si>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</si>
  <si>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</si>
  <si>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</si>
  <si>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</si>
  <si>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</si>
  <si>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</si>
  <si>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</si>
  <si>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</si>
  <si>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</si>
  <si>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</si>
  <si>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</si>
  <si>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</si>
  <si>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</si>
  <si>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</si>
  <si>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</si>
  <si>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</si>
  <si>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</si>
  <si>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</si>
  <si>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</si>
  <si>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</si>
  <si>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</si>
  <si>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</si>
  <si>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</si>
  <si>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</si>
  <si>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</si>
  <si>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</si>
  <si>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</si>
  <si>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</si>
  <si>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</si>
  <si>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</si>
  <si>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</si>
  <si>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</si>
  <si>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</si>
  <si>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</si>
  <si>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</si>
  <si>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</si>
  <si>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</si>
  <si>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</si>
  <si>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</si>
  <si>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</si>
  <si>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</si>
  <si>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</si>
  <si>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</si>
  <si>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</si>
  <si>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</si>
  <si>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</si>
  <si>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</si>
  <si>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</si>
  <si>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</si>
  <si>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</si>
  <si>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</si>
  <si>
    <t>COMUNA:  - (  )</t>
  </si>
  <si>
    <t>ESTABLECIMIENTO:  - (  )</t>
  </si>
  <si>
    <t>MES:  - (  )</t>
  </si>
  <si>
    <t>AÑO: 2013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</si>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</sst>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9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10" applyBorder="0">
      <protection locked="0"/>
    </xf>
    <xf numFmtId="0" fontId="11" fillId="8" borderId="10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435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7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0" fontId="2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2" xfId="0" applyFont="1" applyBorder="1" applyAlignment="1" applyProtection="1">
      <alignment horizontal="left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</xf>
    <xf numFmtId="0" fontId="2" fillId="5" borderId="0" xfId="0" applyFont="1" applyFill="1" applyProtection="1"/>
    <xf numFmtId="0" fontId="2" fillId="0" borderId="17" xfId="0" applyFont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Font="1" applyBorder="1" applyAlignment="1" applyProtection="1">
      <alignment horizontal="left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7" xfId="0" applyFont="1" applyBorder="1" applyAlignment="1" applyProtection="1">
      <alignment horizontal="left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Protection="1"/>
    <xf numFmtId="0" fontId="1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41" fontId="2" fillId="0" borderId="36" xfId="0" applyNumberFormat="1" applyFont="1" applyFill="1" applyBorder="1" applyAlignment="1" applyProtection="1">
      <alignment horizontal="left"/>
    </xf>
    <xf numFmtId="3" fontId="7" fillId="3" borderId="36" xfId="0" applyNumberFormat="1" applyFont="1" applyFill="1" applyBorder="1" applyAlignment="1" applyProtection="1">
      <protection locked="0"/>
    </xf>
    <xf numFmtId="0" fontId="6" fillId="2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/>
    <xf numFmtId="41" fontId="2" fillId="0" borderId="6" xfId="0" applyNumberFormat="1" applyFont="1" applyFill="1" applyBorder="1" applyAlignment="1" applyProtection="1">
      <alignment horizontal="left"/>
    </xf>
    <xf numFmtId="3" fontId="7" fillId="3" borderId="6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left"/>
    </xf>
    <xf numFmtId="0" fontId="5" fillId="2" borderId="0" xfId="0" applyFont="1" applyFill="1" applyProtection="1"/>
    <xf numFmtId="0" fontId="1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0" fontId="6" fillId="2" borderId="37" xfId="0" applyFont="1" applyFill="1" applyBorder="1" applyAlignment="1" applyProtection="1"/>
    <xf numFmtId="0" fontId="5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Font="1" applyFill="1" applyAlignment="1" applyProtection="1">
      <alignment horizontal="left" readingOrder="1"/>
      <protection locked="0"/>
    </xf>
    <xf numFmtId="0" fontId="6" fillId="0" borderId="0" xfId="0" applyNumberFormat="1" applyFont="1" applyFill="1" applyAlignment="1" applyProtection="1">
      <alignment readingOrder="1"/>
    </xf>
    <xf numFmtId="0" fontId="2" fillId="0" borderId="0" xfId="0" applyFont="1" applyFill="1" applyAlignment="1" applyProtection="1">
      <alignment readingOrder="1"/>
      <protection locked="0"/>
    </xf>
    <xf numFmtId="0" fontId="2" fillId="0" borderId="38" xfId="0" applyFont="1" applyFill="1" applyBorder="1" applyAlignment="1" applyProtection="1">
      <alignment horizontal="left" wrapText="1"/>
    </xf>
    <xf numFmtId="3" fontId="7" fillId="3" borderId="39" xfId="0" applyNumberFormat="1" applyFont="1" applyFill="1" applyBorder="1" applyAlignment="1" applyProtection="1">
      <protection locked="0"/>
    </xf>
    <xf numFmtId="41" fontId="7" fillId="2" borderId="0" xfId="0" applyNumberFormat="1" applyFont="1" applyFill="1" applyBorder="1" applyProtection="1">
      <protection locked="0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/>
    </xf>
    <xf numFmtId="3" fontId="2" fillId="0" borderId="36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0" fontId="5" fillId="2" borderId="0" xfId="0" applyFont="1" applyFill="1"/>
    <xf numFmtId="0" fontId="9" fillId="2" borderId="0" xfId="0" applyFont="1" applyFill="1"/>
    <xf numFmtId="0" fontId="3" fillId="2" borderId="0" xfId="0" applyFont="1" applyFill="1"/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Protection="1"/>
    <xf numFmtId="0" fontId="2" fillId="0" borderId="0" xfId="0" applyFon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0" fillId="0" borderId="0" xfId="0"/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0" fillId="0" borderId="0" xfId="0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1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0" fontId="9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5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9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7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7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/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7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7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7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7" fillId="3" borderId="10" xfId="0" applyNumberFormat="1" applyFont="1" applyFill="1" applyBorder="1" applyAlignment="1" applyProtection="1">
      <protection locked="0"/>
    </xf>
    <xf numFmtId="3" fontId="7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2" borderId="37" xfId="0" applyFont="1" applyFill="1" applyBorder="1" applyAlignment="1" applyProtection="1"/>
    <xf numFmtId="0" fontId="2" fillId="2" borderId="0" xfId="0" applyFont="1" applyFill="1" applyAlignment="1" applyProtection="1">
      <alignment horizontal="left" vertical="center"/>
    </xf>
    <xf numFmtId="0" fontId="6" fillId="2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readingOrder="1"/>
      <protection locked="0"/>
    </xf>
    <xf numFmtId="0" fontId="2" fillId="0" borderId="0" xfId="0" applyFont="1" applyFill="1" applyAlignment="1" applyProtection="1">
      <alignment readingOrder="1"/>
      <protection locked="0"/>
    </xf>
    <xf numFmtId="0" fontId="6" fillId="0" borderId="0" xfId="0" applyNumberFormat="1" applyFont="1" applyFill="1" applyAlignment="1" applyProtection="1">
      <alignment vertical="center" readingOrder="1"/>
    </xf>
    <xf numFmtId="0" fontId="6" fillId="0" borderId="0" xfId="0" applyNumberFormat="1" applyFont="1" applyFill="1" applyAlignment="1" applyProtection="1">
      <alignment readingOrder="1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9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>
        <row r="33">
          <cell r="E3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9"/>
  <sheetViews>
    <sheetView workbookViewId="0">
      <selection activeCell="Q9" sqref="Q9"/>
    </sheetView>
  </sheetViews>
  <sheetFormatPr baseColWidth="10" defaultRowHeight="15" x14ac:dyDescent="0.25"/>
  <cols>
    <col min="1" max="1" width="36.28515625" customWidth="1"/>
    <col min="2" max="2" width="24.7109375" customWidth="1"/>
    <col min="3" max="3" width="21.7109375" customWidth="1"/>
  </cols>
  <sheetData>
    <row r="1" spans="1:71" x14ac:dyDescent="0.25">
      <c r="A1" s="233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</row>
    <row r="2" spans="1:71" x14ac:dyDescent="0.25">
      <c r="A2" s="233" t="s">
        <v>68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</row>
    <row r="3" spans="1:71" x14ac:dyDescent="0.25">
      <c r="A3" s="233" t="s">
        <v>69</v>
      </c>
      <c r="B3" s="158"/>
      <c r="C3" s="158"/>
      <c r="D3" s="160"/>
      <c r="E3" s="158"/>
      <c r="F3" s="158"/>
      <c r="G3" s="158"/>
      <c r="H3" s="158"/>
      <c r="I3" s="158"/>
      <c r="J3" s="158"/>
      <c r="K3" s="158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</row>
    <row r="4" spans="1:71" x14ac:dyDescent="0.25">
      <c r="A4" s="233" t="s">
        <v>70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</row>
    <row r="5" spans="1:71" x14ac:dyDescent="0.25">
      <c r="A5" s="157" t="s">
        <v>71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</row>
    <row r="6" spans="1:71" ht="15" customHeight="1" x14ac:dyDescent="0.2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194"/>
      <c r="N6" s="178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</row>
    <row r="7" spans="1:71" x14ac:dyDescent="0.25">
      <c r="A7" s="198" t="s">
        <v>2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200"/>
      <c r="N7" s="200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</row>
    <row r="8" spans="1:71" ht="48" customHeight="1" x14ac:dyDescent="0.2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00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95"/>
    </row>
    <row r="9" spans="1:71" ht="111.75" customHeight="1" x14ac:dyDescent="0.25">
      <c r="A9" s="417"/>
      <c r="B9" s="197" t="s">
        <v>8</v>
      </c>
      <c r="C9" s="201" t="s">
        <v>9</v>
      </c>
      <c r="D9" s="181" t="s">
        <v>10</v>
      </c>
      <c r="E9" s="202" t="s">
        <v>11</v>
      </c>
      <c r="F9" s="202" t="s">
        <v>12</v>
      </c>
      <c r="G9" s="202" t="s">
        <v>13</v>
      </c>
      <c r="H9" s="188" t="s">
        <v>14</v>
      </c>
      <c r="I9" s="181" t="s">
        <v>15</v>
      </c>
      <c r="J9" s="202" t="s">
        <v>16</v>
      </c>
      <c r="K9" s="188" t="s">
        <v>17</v>
      </c>
      <c r="L9" s="183" t="s">
        <v>18</v>
      </c>
      <c r="M9" s="183" t="s">
        <v>19</v>
      </c>
      <c r="N9" s="200"/>
      <c r="O9" s="200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</row>
    <row r="10" spans="1:71" ht="15" customHeight="1" x14ac:dyDescent="0.25">
      <c r="A10" s="174" t="s">
        <v>20</v>
      </c>
      <c r="B10" s="336">
        <f>+ENERO!B10+FEBRERO!B10+MARZO!B10+ABRIL!B10+MAYO!B10+JUNIO!B10+JULIO!B10+AGOSTO!B10+SEPTIEMBRE!B10+OCTUBRE!B10+NOVIEMBRE!B10+'DICIEMBRE '!B10</f>
        <v>2566</v>
      </c>
      <c r="C10" s="336">
        <f>+ENERO!C10+FEBRERO!C10+MARZO!C10+ABRIL!C10+MAYO!C10+JUNIO!C10+JULIO!C10+AGOSTO!C10+SEPTIEMBRE!C10+OCTUBRE!C10+NOVIEMBRE!C10+'DICIEMBRE '!C10</f>
        <v>1665</v>
      </c>
      <c r="D10" s="336">
        <f>+ENERO!D10+FEBRERO!D10+MARZO!D10+ABRIL!D10+MAYO!D10+JUNIO!D10+JULIO!D10+AGOSTO!D10+SEPTIEMBRE!D10+OCTUBRE!D10+NOVIEMBRE!D10+'DICIEMBRE '!D10</f>
        <v>2399</v>
      </c>
      <c r="E10" s="336">
        <f>+ENERO!E10+FEBRERO!E10+MARZO!E10+ABRIL!E10+MAYO!E10+JUNIO!E10+JULIO!E10+AGOSTO!E10+SEPTIEMBRE!E10+OCTUBRE!E10+NOVIEMBRE!E10+'DICIEMBRE '!E10</f>
        <v>737</v>
      </c>
      <c r="F10" s="336">
        <f>+ENERO!F10+FEBRERO!F10+MARZO!F10+ABRIL!F10+MAYO!F10+JUNIO!F10+JULIO!F10+AGOSTO!F10+SEPTIEMBRE!F10+OCTUBRE!F10+NOVIEMBRE!F10+'DICIEMBRE '!F10</f>
        <v>1239</v>
      </c>
      <c r="G10" s="336">
        <f>+ENERO!G10+FEBRERO!G10+MARZO!G10+ABRIL!G10+MAYO!G10+JUNIO!G10+JULIO!G10+AGOSTO!G10+SEPTIEMBRE!G10+OCTUBRE!G10+NOVIEMBRE!G10+'DICIEMBRE '!G10</f>
        <v>27</v>
      </c>
      <c r="H10" s="336">
        <f>+ENERO!H10+FEBRERO!H10+MARZO!H10+ABRIL!H10+MAYO!H10+JUNIO!H10+JULIO!H10+AGOSTO!H10+SEPTIEMBRE!H10+OCTUBRE!H10+NOVIEMBRE!H10+'DICIEMBRE '!H10</f>
        <v>396</v>
      </c>
      <c r="I10" s="336">
        <f>+ENERO!I10+FEBRERO!I10+MARZO!I10+ABRIL!I10+MAYO!I10+JUNIO!I10+JULIO!I10+AGOSTO!I10+SEPTIEMBRE!I10+OCTUBRE!I10+NOVIEMBRE!I10+'DICIEMBRE '!I10</f>
        <v>161</v>
      </c>
      <c r="J10" s="336">
        <f>+ENERO!J10+FEBRERO!J10+MARZO!J10+ABRIL!J10+MAYO!J10+JUNIO!J10+JULIO!J10+AGOSTO!J10+SEPTIEMBRE!J10+OCTUBRE!J10+NOVIEMBRE!J10+'DICIEMBRE '!J10</f>
        <v>43</v>
      </c>
      <c r="K10" s="336">
        <f>+ENERO!K10+FEBRERO!K10+MARZO!K10+ABRIL!K10+MAYO!K10+JUNIO!K10+JULIO!K10+AGOSTO!K10+SEPTIEMBRE!K10+OCTUBRE!K10+NOVIEMBRE!K10+'DICIEMBRE '!K10</f>
        <v>118</v>
      </c>
      <c r="L10" s="336">
        <f>+ENERO!L10+FEBRERO!L10+MARZO!L10+ABRIL!L10+MAYO!L10+JUNIO!L10+JULIO!L10+AGOSTO!L10+SEPTIEMBRE!L10+OCTUBRE!L10+NOVIEMBRE!L10+'DICIEMBRE '!L10</f>
        <v>46</v>
      </c>
      <c r="M10" s="336">
        <f>+ENERO!M10+FEBRERO!M10+MARZO!M10+ABRIL!M10+MAYO!M10+JUNIO!M10+JULIO!M10+AGOSTO!M10+SEPTIEMBRE!M10+OCTUBRE!M10+NOVIEMBRE!M10+'DICIEMBRE '!M10</f>
        <v>2408</v>
      </c>
      <c r="N10" s="235"/>
      <c r="O10" s="167"/>
      <c r="P10" s="167"/>
      <c r="Q10" s="167"/>
      <c r="R10" s="167"/>
      <c r="S10" s="167"/>
      <c r="T10" s="167"/>
      <c r="U10" s="167"/>
      <c r="V10" s="167"/>
      <c r="W10" s="167"/>
      <c r="X10" s="159"/>
      <c r="Y10" s="168"/>
      <c r="Z10" s="168"/>
      <c r="AA10" s="159"/>
      <c r="AB10" s="159"/>
      <c r="AC10" s="159"/>
      <c r="AD10" s="159"/>
      <c r="AE10" s="159"/>
      <c r="AF10" s="159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</row>
    <row r="11" spans="1:71" x14ac:dyDescent="0.25">
      <c r="A11" s="203" t="s">
        <v>21</v>
      </c>
      <c r="B11" s="232">
        <f>+ENERO!B11+FEBRERO!B11+MARZO!B11+ABRIL!B11+MAYO!B11+JUNIO!B11+JULIO!B11+AGOSTO!B11+SEPTIEMBRE!B11+OCTUBRE!B11+NOVIEMBRE!B11+'DICIEMBRE '!B11</f>
        <v>1235</v>
      </c>
      <c r="C11" s="336">
        <f>+ENERO!C11+FEBRERO!C11+MARZO!C11+ABRIL!C11+MAYO!C11+JUNIO!C11+JULIO!C11+AGOSTO!C11+SEPTIEMBRE!C11+OCTUBRE!C11+NOVIEMBRE!C11+'DICIEMBRE '!C11</f>
        <v>1138</v>
      </c>
      <c r="D11" s="336">
        <f>+ENERO!D11+FEBRERO!D11+MARZO!D11+ABRIL!D11+MAYO!D11+JUNIO!D11+JULIO!D11+AGOSTO!D11+SEPTIEMBRE!D11+OCTUBRE!D11+NOVIEMBRE!D11+'DICIEMBRE '!D11</f>
        <v>1069</v>
      </c>
      <c r="E11" s="336">
        <f>+ENERO!E11+FEBRERO!E11+MARZO!E11+ABRIL!E11+MAYO!E11+JUNIO!E11+JULIO!E11+AGOSTO!E11+SEPTIEMBRE!E11+OCTUBRE!E11+NOVIEMBRE!E11+'DICIEMBRE '!E11</f>
        <v>667</v>
      </c>
      <c r="F11" s="336">
        <f>+ENERO!F11+FEBRERO!F11+MARZO!F11+ABRIL!F11+MAYO!F11+JUNIO!F11+JULIO!F11+AGOSTO!F11+SEPTIEMBRE!F11+OCTUBRE!F11+NOVIEMBRE!F11+'DICIEMBRE '!F11</f>
        <v>9</v>
      </c>
      <c r="G11" s="336">
        <f>+ENERO!G11+FEBRERO!G11+MARZO!G11+ABRIL!G11+MAYO!G11+JUNIO!G11+JULIO!G11+AGOSTO!G11+SEPTIEMBRE!G11+OCTUBRE!G11+NOVIEMBRE!G11+'DICIEMBRE '!G11</f>
        <v>0</v>
      </c>
      <c r="H11" s="336">
        <f>+ENERO!H11+FEBRERO!H11+MARZO!H11+ABRIL!H11+MAYO!H11+JUNIO!H11+JULIO!H11+AGOSTO!H11+SEPTIEMBRE!H11+OCTUBRE!H11+NOVIEMBRE!H11+'DICIEMBRE '!H11</f>
        <v>393</v>
      </c>
      <c r="I11" s="336">
        <f>+ENERO!I11+FEBRERO!I11+MARZO!I11+ABRIL!I11+MAYO!I11+JUNIO!I11+JULIO!I11+AGOSTO!I11+SEPTIEMBRE!I11+OCTUBRE!I11+NOVIEMBRE!I11+'DICIEMBRE '!I11</f>
        <v>160</v>
      </c>
      <c r="J11" s="336">
        <f>+ENERO!J11+FEBRERO!J11+MARZO!J11+ABRIL!J11+MAYO!J11+JUNIO!J11+JULIO!J11+AGOSTO!J11+SEPTIEMBRE!J11+OCTUBRE!J11+NOVIEMBRE!J11+'DICIEMBRE '!J11</f>
        <v>42</v>
      </c>
      <c r="K11" s="336">
        <f>+ENERO!K11+FEBRERO!K11+MARZO!K11+ABRIL!K11+MAYO!K11+JUNIO!K11+JULIO!K11+AGOSTO!K11+SEPTIEMBRE!K11+OCTUBRE!K11+NOVIEMBRE!K11+'DICIEMBRE '!K11</f>
        <v>118</v>
      </c>
      <c r="L11" s="336">
        <f>+ENERO!L11+FEBRERO!L11+MARZO!L11+ABRIL!L11+MAYO!L11+JUNIO!L11+JULIO!L11+AGOSTO!L11+SEPTIEMBRE!L11+OCTUBRE!L11+NOVIEMBRE!L11+'DICIEMBRE '!L11</f>
        <v>33</v>
      </c>
      <c r="M11" s="336">
        <f>+ENERO!M11+FEBRERO!M11+MARZO!M11+ABRIL!M11+MAYO!M11+JUNIO!M11+JULIO!M11+AGOSTO!M11+SEPTIEMBRE!M11+OCTUBRE!M11+NOVIEMBRE!M11+'DICIEMBRE '!M11</f>
        <v>1190</v>
      </c>
      <c r="N11" s="234" t="s">
        <v>72</v>
      </c>
      <c r="O11" s="167"/>
      <c r="P11" s="167"/>
      <c r="Q11" s="167"/>
      <c r="R11" s="167"/>
      <c r="S11" s="167"/>
      <c r="T11" s="167"/>
      <c r="U11" s="167"/>
      <c r="V11" s="167"/>
      <c r="W11" s="167"/>
      <c r="X11" s="159"/>
      <c r="Y11" s="195"/>
      <c r="Z11" s="195"/>
      <c r="AA11" s="195"/>
      <c r="AB11" s="195"/>
      <c r="AC11" s="159"/>
      <c r="AD11" s="159"/>
      <c r="AE11" s="159"/>
      <c r="AF11" s="159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82" t="s">
        <v>34</v>
      </c>
      <c r="BB11" s="182" t="s">
        <v>34</v>
      </c>
      <c r="BC11" s="195"/>
      <c r="BD11" s="243">
        <v>0</v>
      </c>
      <c r="BE11" s="243" t="s">
        <v>34</v>
      </c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95"/>
    </row>
    <row r="12" spans="1:71" x14ac:dyDescent="0.25">
      <c r="A12" s="204" t="s">
        <v>22</v>
      </c>
      <c r="B12" s="336">
        <f>+ENERO!B12+FEBRERO!B12+MARZO!B12+ABRIL!B12+MAYO!B12+JUNIO!B12+JULIO!B12+AGOSTO!B12+SEPTIEMBRE!B12+OCTUBRE!B12+NOVIEMBRE!B12+'DICIEMBRE '!B12</f>
        <v>65</v>
      </c>
      <c r="C12" s="336">
        <f>+ENERO!C12+FEBRERO!C12+MARZO!C12+ABRIL!C12+MAYO!C12+JUNIO!C12+JULIO!C12+AGOSTO!C12+SEPTIEMBRE!C12+OCTUBRE!C12+NOVIEMBRE!C12+'DICIEMBRE '!C12</f>
        <v>64</v>
      </c>
      <c r="D12" s="336">
        <f>+ENERO!D12+FEBRERO!D12+MARZO!D12+ABRIL!D12+MAYO!D12+JUNIO!D12+JULIO!D12+AGOSTO!D12+SEPTIEMBRE!D12+OCTUBRE!D12+NOVIEMBRE!D12+'DICIEMBRE '!D12</f>
        <v>64</v>
      </c>
      <c r="E12" s="336">
        <f>+ENERO!E12+FEBRERO!E12+MARZO!E12+ABRIL!E12+MAYO!E12+JUNIO!E12+JULIO!E12+AGOSTO!E12+SEPTIEMBRE!E12+OCTUBRE!E12+NOVIEMBRE!E12+'DICIEMBRE '!E12</f>
        <v>59</v>
      </c>
      <c r="F12" s="336">
        <f>+ENERO!F12+FEBRERO!F12+MARZO!F12+ABRIL!F12+MAYO!F12+JUNIO!F12+JULIO!F12+AGOSTO!F12+SEPTIEMBRE!F12+OCTUBRE!F12+NOVIEMBRE!F12+'DICIEMBRE '!F12</f>
        <v>2</v>
      </c>
      <c r="G12" s="336">
        <f>+ENERO!G12+FEBRERO!G12+MARZO!G12+ABRIL!G12+MAYO!G12+JUNIO!G12+JULIO!G12+AGOSTO!G12+SEPTIEMBRE!G12+OCTUBRE!G12+NOVIEMBRE!G12+'DICIEMBRE '!G12</f>
        <v>0</v>
      </c>
      <c r="H12" s="336">
        <f>+ENERO!H12+FEBRERO!H12+MARZO!H12+ABRIL!H12+MAYO!H12+JUNIO!H12+JULIO!H12+AGOSTO!H12+SEPTIEMBRE!H12+OCTUBRE!H12+NOVIEMBRE!H12+'DICIEMBRE '!H12</f>
        <v>3</v>
      </c>
      <c r="I12" s="336">
        <f>+ENERO!I12+FEBRERO!I12+MARZO!I12+ABRIL!I12+MAYO!I12+JUNIO!I12+JULIO!I12+AGOSTO!I12+SEPTIEMBRE!I12+OCTUBRE!I12+NOVIEMBRE!I12+'DICIEMBRE '!I12</f>
        <v>1</v>
      </c>
      <c r="J12" s="336">
        <f>+ENERO!J12+FEBRERO!J12+MARZO!J12+ABRIL!J12+MAYO!J12+JUNIO!J12+JULIO!J12+AGOSTO!J12+SEPTIEMBRE!J12+OCTUBRE!J12+NOVIEMBRE!J12+'DICIEMBRE '!J12</f>
        <v>1</v>
      </c>
      <c r="K12" s="336">
        <f>+ENERO!K12+FEBRERO!K12+MARZO!K12+ABRIL!K12+MAYO!K12+JUNIO!K12+JULIO!K12+AGOSTO!K12+SEPTIEMBRE!K12+OCTUBRE!K12+NOVIEMBRE!K12+'DICIEMBRE '!K12</f>
        <v>0</v>
      </c>
      <c r="L12" s="336">
        <f>+ENERO!L12+FEBRERO!L12+MARZO!L12+ABRIL!L12+MAYO!L12+JUNIO!L12+JULIO!L12+AGOSTO!L12+SEPTIEMBRE!L12+OCTUBRE!L12+NOVIEMBRE!L12+'DICIEMBRE '!L12</f>
        <v>1</v>
      </c>
      <c r="M12" s="336">
        <f>+ENERO!M12+FEBRERO!M12+MARZO!M12+ABRIL!M12+MAYO!M12+JUNIO!M12+JULIO!M12+AGOSTO!M12+SEPTIEMBRE!M12+OCTUBRE!M12+NOVIEMBRE!M12+'DICIEMBRE '!M12</f>
        <v>54</v>
      </c>
      <c r="N12" s="234" t="s">
        <v>72</v>
      </c>
      <c r="O12" s="167"/>
      <c r="P12" s="167"/>
      <c r="Q12" s="167"/>
      <c r="R12" s="167"/>
      <c r="S12" s="167"/>
      <c r="T12" s="167"/>
      <c r="U12" s="167"/>
      <c r="V12" s="167"/>
      <c r="W12" s="167"/>
      <c r="X12" s="159"/>
      <c r="Y12" s="195"/>
      <c r="Z12" s="195"/>
      <c r="AA12" s="195"/>
      <c r="AB12" s="195"/>
      <c r="AC12" s="159"/>
      <c r="AD12" s="159"/>
      <c r="AE12" s="159"/>
      <c r="AF12" s="159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82" t="s">
        <v>34</v>
      </c>
      <c r="BB12" s="182" t="s">
        <v>34</v>
      </c>
      <c r="BC12" s="195"/>
      <c r="BD12" s="243">
        <v>0</v>
      </c>
      <c r="BE12" s="243" t="s">
        <v>34</v>
      </c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95"/>
    </row>
    <row r="13" spans="1:71" x14ac:dyDescent="0.25">
      <c r="A13" s="204" t="s">
        <v>23</v>
      </c>
      <c r="B13" s="336">
        <f>+ENERO!B13+FEBRERO!B13+MARZO!B13+ABRIL!B13+MAYO!B13+JUNIO!B13+JULIO!B13+AGOSTO!B13+SEPTIEMBRE!B13+OCTUBRE!B13+NOVIEMBRE!B13+'DICIEMBRE '!B13</f>
        <v>774</v>
      </c>
      <c r="C13" s="336">
        <f>+ENERO!C13+FEBRERO!C13+MARZO!C13+ABRIL!C13+MAYO!C13+JUNIO!C13+JULIO!C13+AGOSTO!C13+SEPTIEMBRE!C13+OCTUBRE!C13+NOVIEMBRE!C13+'DICIEMBRE '!C13</f>
        <v>140</v>
      </c>
      <c r="D13" s="336">
        <f>+ENERO!D13+FEBRERO!D13+MARZO!D13+ABRIL!D13+MAYO!D13+JUNIO!D13+JULIO!D13+AGOSTO!D13+SEPTIEMBRE!D13+OCTUBRE!D13+NOVIEMBRE!D13+'DICIEMBRE '!D13</f>
        <v>774</v>
      </c>
      <c r="E13" s="336">
        <f>+ENERO!E13+FEBRERO!E13+MARZO!E13+ABRIL!E13+MAYO!E13+JUNIO!E13+JULIO!E13+AGOSTO!E13+SEPTIEMBRE!E13+OCTUBRE!E13+NOVIEMBRE!E13+'DICIEMBRE '!E13</f>
        <v>2</v>
      </c>
      <c r="F13" s="336">
        <f>+ENERO!F13+FEBRERO!F13+MARZO!F13+ABRIL!F13+MAYO!F13+JUNIO!F13+JULIO!F13+AGOSTO!F13+SEPTIEMBRE!F13+OCTUBRE!F13+NOVIEMBRE!F13+'DICIEMBRE '!F13</f>
        <v>768</v>
      </c>
      <c r="G13" s="336">
        <f>+ENERO!G13+FEBRERO!G13+MARZO!G13+ABRIL!G13+MAYO!G13+JUNIO!G13+JULIO!G13+AGOSTO!G13+SEPTIEMBRE!G13+OCTUBRE!G13+NOVIEMBRE!G13+'DICIEMBRE '!G13</f>
        <v>4</v>
      </c>
      <c r="H13" s="336">
        <f>+ENERO!H13+FEBRERO!H13+MARZO!H13+ABRIL!H13+MAYO!H13+JUNIO!H13+JULIO!H13+AGOSTO!H13+SEPTIEMBRE!H13+OCTUBRE!H13+NOVIEMBRE!H13+'DICIEMBRE '!H13</f>
        <v>0</v>
      </c>
      <c r="I13" s="336">
        <f>+ENERO!I13+FEBRERO!I13+MARZO!I13+ABRIL!I13+MAYO!I13+JUNIO!I13+JULIO!I13+AGOSTO!I13+SEPTIEMBRE!I13+OCTUBRE!I13+NOVIEMBRE!I13+'DICIEMBRE '!I13</f>
        <v>0</v>
      </c>
      <c r="J13" s="336">
        <f>+ENERO!J13+FEBRERO!J13+MARZO!J13+ABRIL!J13+MAYO!J13+JUNIO!J13+JULIO!J13+AGOSTO!J13+SEPTIEMBRE!J13+OCTUBRE!J13+NOVIEMBRE!J13+'DICIEMBRE '!J13</f>
        <v>0</v>
      </c>
      <c r="K13" s="336">
        <f>+ENERO!K13+FEBRERO!K13+MARZO!K13+ABRIL!K13+MAYO!K13+JUNIO!K13+JULIO!K13+AGOSTO!K13+SEPTIEMBRE!K13+OCTUBRE!K13+NOVIEMBRE!K13+'DICIEMBRE '!K13</f>
        <v>0</v>
      </c>
      <c r="L13" s="336">
        <f>+ENERO!L13+FEBRERO!L13+MARZO!L13+ABRIL!L13+MAYO!L13+JUNIO!L13+JULIO!L13+AGOSTO!L13+SEPTIEMBRE!L13+OCTUBRE!L13+NOVIEMBRE!L13+'DICIEMBRE '!L13</f>
        <v>12</v>
      </c>
      <c r="M13" s="336">
        <f>+ENERO!M13+FEBRERO!M13+MARZO!M13+ABRIL!M13+MAYO!M13+JUNIO!M13+JULIO!M13+AGOSTO!M13+SEPTIEMBRE!M13+OCTUBRE!M13+NOVIEMBRE!M13+'DICIEMBRE '!M13</f>
        <v>708</v>
      </c>
      <c r="N13" s="234" t="s">
        <v>72</v>
      </c>
      <c r="O13" s="167"/>
      <c r="P13" s="167"/>
      <c r="Q13" s="167"/>
      <c r="R13" s="167"/>
      <c r="S13" s="167"/>
      <c r="T13" s="167"/>
      <c r="U13" s="167"/>
      <c r="V13" s="167"/>
      <c r="W13" s="167"/>
      <c r="X13" s="159"/>
      <c r="Y13" s="195"/>
      <c r="Z13" s="195"/>
      <c r="AA13" s="195"/>
      <c r="AB13" s="195"/>
      <c r="AC13" s="159"/>
      <c r="AD13" s="159"/>
      <c r="AE13" s="159"/>
      <c r="AF13" s="159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82" t="s">
        <v>34</v>
      </c>
      <c r="BB13" s="182" t="s">
        <v>34</v>
      </c>
      <c r="BC13" s="195"/>
      <c r="BD13" s="243">
        <v>0</v>
      </c>
      <c r="BE13" s="243" t="s">
        <v>34</v>
      </c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95"/>
    </row>
    <row r="14" spans="1:71" ht="15.75" thickBot="1" x14ac:dyDescent="0.3">
      <c r="A14" s="205" t="s">
        <v>24</v>
      </c>
      <c r="B14" s="336">
        <f>+ENERO!B14+FEBRERO!B14+MARZO!B14+ABRIL!B14+MAYO!B14+JUNIO!B14+JULIO!B14+AGOSTO!B14+SEPTIEMBRE!B14+OCTUBRE!B14+NOVIEMBRE!B14+'DICIEMBRE '!B14</f>
        <v>492</v>
      </c>
      <c r="C14" s="336">
        <f>+ENERO!C14+FEBRERO!C14+MARZO!C14+ABRIL!C14+MAYO!C14+JUNIO!C14+JULIO!C14+AGOSTO!C14+SEPTIEMBRE!C14+OCTUBRE!C14+NOVIEMBRE!C14+'DICIEMBRE '!C14</f>
        <v>323</v>
      </c>
      <c r="D14" s="336">
        <f>+ENERO!D14+FEBRERO!D14+MARZO!D14+ABRIL!D14+MAYO!D14+JUNIO!D14+JULIO!D14+AGOSTO!D14+SEPTIEMBRE!D14+OCTUBRE!D14+NOVIEMBRE!D14+'DICIEMBRE '!D14</f>
        <v>492</v>
      </c>
      <c r="E14" s="336">
        <f>+ENERO!E14+FEBRERO!E14+MARZO!E14+ABRIL!E14+MAYO!E14+JUNIO!E14+JULIO!E14+AGOSTO!E14+SEPTIEMBRE!E14+OCTUBRE!E14+NOVIEMBRE!E14+'DICIEMBRE '!E14</f>
        <v>9</v>
      </c>
      <c r="F14" s="336">
        <f>+ENERO!F14+FEBRERO!F14+MARZO!F14+ABRIL!F14+MAYO!F14+JUNIO!F14+JULIO!F14+AGOSTO!F14+SEPTIEMBRE!F14+OCTUBRE!F14+NOVIEMBRE!F14+'DICIEMBRE '!F14</f>
        <v>460</v>
      </c>
      <c r="G14" s="336">
        <f>+ENERO!G14+FEBRERO!G14+MARZO!G14+ABRIL!G14+MAYO!G14+JUNIO!G14+JULIO!G14+AGOSTO!G14+SEPTIEMBRE!G14+OCTUBRE!G14+NOVIEMBRE!G14+'DICIEMBRE '!G14</f>
        <v>23</v>
      </c>
      <c r="H14" s="336">
        <f>+ENERO!H14+FEBRERO!H14+MARZO!H14+ABRIL!H14+MAYO!H14+JUNIO!H14+JULIO!H14+AGOSTO!H14+SEPTIEMBRE!H14+OCTUBRE!H14+NOVIEMBRE!H14+'DICIEMBRE '!H14</f>
        <v>0</v>
      </c>
      <c r="I14" s="336">
        <f>+ENERO!I14+FEBRERO!I14+MARZO!I14+ABRIL!I14+MAYO!I14+JUNIO!I14+JULIO!I14+AGOSTO!I14+SEPTIEMBRE!I14+OCTUBRE!I14+NOVIEMBRE!I14+'DICIEMBRE '!I14</f>
        <v>0</v>
      </c>
      <c r="J14" s="336">
        <f>+ENERO!J14+FEBRERO!J14+MARZO!J14+ABRIL!J14+MAYO!J14+JUNIO!J14+JULIO!J14+AGOSTO!J14+SEPTIEMBRE!J14+OCTUBRE!J14+NOVIEMBRE!J14+'DICIEMBRE '!J14</f>
        <v>0</v>
      </c>
      <c r="K14" s="336">
        <f>+ENERO!K14+FEBRERO!K14+MARZO!K14+ABRIL!K14+MAYO!K14+JUNIO!K14+JULIO!K14+AGOSTO!K14+SEPTIEMBRE!K14+OCTUBRE!K14+NOVIEMBRE!K14+'DICIEMBRE '!K14</f>
        <v>0</v>
      </c>
      <c r="L14" s="336">
        <f>+ENERO!L14+FEBRERO!L14+MARZO!L14+ABRIL!L14+MAYO!L14+JUNIO!L14+JULIO!L14+AGOSTO!L14+SEPTIEMBRE!L14+OCTUBRE!L14+NOVIEMBRE!L14+'DICIEMBRE '!L14</f>
        <v>0</v>
      </c>
      <c r="M14" s="336">
        <f>+ENERO!M14+FEBRERO!M14+MARZO!M14+ABRIL!M14+MAYO!M14+JUNIO!M14+JULIO!M14+AGOSTO!M14+SEPTIEMBRE!M14+OCTUBRE!M14+NOVIEMBRE!M14+'DICIEMBRE '!M14</f>
        <v>456</v>
      </c>
      <c r="N14" s="234" t="s">
        <v>72</v>
      </c>
      <c r="O14" s="167"/>
      <c r="P14" s="167"/>
      <c r="Q14" s="167"/>
      <c r="R14" s="167"/>
      <c r="S14" s="167"/>
      <c r="T14" s="167"/>
      <c r="U14" s="167"/>
      <c r="V14" s="167"/>
      <c r="W14" s="167"/>
      <c r="X14" s="159"/>
      <c r="Y14" s="195"/>
      <c r="Z14" s="195"/>
      <c r="AA14" s="195"/>
      <c r="AB14" s="195"/>
      <c r="AC14" s="159"/>
      <c r="AD14" s="159"/>
      <c r="AE14" s="159"/>
      <c r="AF14" s="159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82" t="s">
        <v>34</v>
      </c>
      <c r="BB14" s="182" t="s">
        <v>34</v>
      </c>
      <c r="BC14" s="195"/>
      <c r="BD14" s="243">
        <v>0</v>
      </c>
      <c r="BE14" s="243" t="s">
        <v>34</v>
      </c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95"/>
    </row>
    <row r="15" spans="1:71" ht="16.5" thickTop="1" thickBot="1" x14ac:dyDescent="0.3">
      <c r="A15" s="206" t="s">
        <v>25</v>
      </c>
      <c r="B15" s="336">
        <f>+ENERO!B15+FEBRERO!B15+MARZO!B15+ABRIL!B15+MAYO!B15+JUNIO!B15+JULIO!B15+AGOSTO!B15+SEPTIEMBRE!B15+OCTUBRE!B15+NOVIEMBRE!B15+'DICIEMBRE '!B15</f>
        <v>228</v>
      </c>
      <c r="C15" s="336">
        <f>+ENERO!C15+FEBRERO!C15+MARZO!C15+ABRIL!C15+MAYO!C15+JUNIO!C15+JULIO!C15+AGOSTO!C15+SEPTIEMBRE!C15+OCTUBRE!C15+NOVIEMBRE!C15+'DICIEMBRE '!C15</f>
        <v>203</v>
      </c>
      <c r="D15" s="336">
        <f>+ENERO!D15+FEBRERO!D15+MARZO!D15+ABRIL!D15+MAYO!D15+JUNIO!D15+JULIO!D15+AGOSTO!D15+SEPTIEMBRE!D15+OCTUBRE!D15+NOVIEMBRE!D15+'DICIEMBRE '!D15</f>
        <v>177</v>
      </c>
      <c r="E15" s="336">
        <f>+ENERO!E15+FEBRERO!E15+MARZO!E15+ABRIL!E15+MAYO!E15+JUNIO!E15+JULIO!E15+AGOSTO!E15+SEPTIEMBRE!E15+OCTUBRE!E15+NOVIEMBRE!E15+'DICIEMBRE '!E15</f>
        <v>0</v>
      </c>
      <c r="F15" s="336">
        <f>+ENERO!F15+FEBRERO!F15+MARZO!F15+ABRIL!F15+MAYO!F15+JUNIO!F15+JULIO!F15+AGOSTO!F15+SEPTIEMBRE!F15+OCTUBRE!F15+NOVIEMBRE!F15+'DICIEMBRE '!F15</f>
        <v>15</v>
      </c>
      <c r="G15" s="336">
        <f>+ENERO!G15+FEBRERO!G15+MARZO!G15+ABRIL!G15+MAYO!G15+JUNIO!G15+JULIO!G15+AGOSTO!G15+SEPTIEMBRE!G15+OCTUBRE!G15+NOVIEMBRE!G15+'DICIEMBRE '!G15</f>
        <v>162</v>
      </c>
      <c r="H15" s="336">
        <f>+ENERO!H15+FEBRERO!H15+MARZO!H15+ABRIL!H15+MAYO!H15+JUNIO!H15+JULIO!H15+AGOSTO!H15+SEPTIEMBRE!H15+OCTUBRE!H15+NOVIEMBRE!H15+'DICIEMBRE '!H15</f>
        <v>0</v>
      </c>
      <c r="I15" s="336">
        <f>+ENERO!I15+FEBRERO!I15+MARZO!I15+ABRIL!I15+MAYO!I15+JUNIO!I15+JULIO!I15+AGOSTO!I15+SEPTIEMBRE!I15+OCTUBRE!I15+NOVIEMBRE!I15+'DICIEMBRE '!I15</f>
        <v>0</v>
      </c>
      <c r="J15" s="336">
        <f>+ENERO!J15+FEBRERO!J15+MARZO!J15+ABRIL!J15+MAYO!J15+JUNIO!J15+JULIO!J15+AGOSTO!J15+SEPTIEMBRE!J15+OCTUBRE!J15+NOVIEMBRE!J15+'DICIEMBRE '!J15</f>
        <v>0</v>
      </c>
      <c r="K15" s="336">
        <f>+ENERO!K15+FEBRERO!K15+MARZO!K15+ABRIL!K15+MAYO!K15+JUNIO!K15+JULIO!K15+AGOSTO!K15+SEPTIEMBRE!K15+OCTUBRE!K15+NOVIEMBRE!K15+'DICIEMBRE '!K15</f>
        <v>0</v>
      </c>
      <c r="L15" s="336">
        <f>+ENERO!L15+FEBRERO!L15+MARZO!L15+ABRIL!L15+MAYO!L15+JUNIO!L15+JULIO!L15+AGOSTO!L15+SEPTIEMBRE!L15+OCTUBRE!L15+NOVIEMBRE!L15+'DICIEMBRE '!L15</f>
        <v>0</v>
      </c>
      <c r="M15" s="336">
        <f>+ENERO!M15+FEBRERO!M15+MARZO!M15+ABRIL!M15+MAYO!M15+JUNIO!M15+JULIO!M15+AGOSTO!M15+SEPTIEMBRE!M15+OCTUBRE!M15+NOVIEMBRE!M15+'DICIEMBRE '!M15</f>
        <v>0</v>
      </c>
      <c r="N15" s="234" t="s">
        <v>72</v>
      </c>
      <c r="O15" s="167"/>
      <c r="P15" s="167"/>
      <c r="Q15" s="167"/>
      <c r="R15" s="167"/>
      <c r="S15" s="167"/>
      <c r="T15" s="167"/>
      <c r="U15" s="167"/>
      <c r="V15" s="167"/>
      <c r="W15" s="167"/>
      <c r="X15" s="159"/>
      <c r="Y15" s="195"/>
      <c r="Z15" s="195"/>
      <c r="AA15" s="195"/>
      <c r="AB15" s="195"/>
      <c r="AC15" s="159"/>
      <c r="AD15" s="159"/>
      <c r="AE15" s="159"/>
      <c r="AF15" s="159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82" t="s">
        <v>34</v>
      </c>
      <c r="BB15" s="182" t="s">
        <v>34</v>
      </c>
      <c r="BC15" s="195"/>
      <c r="BD15" s="243">
        <v>0</v>
      </c>
      <c r="BE15" s="243" t="s">
        <v>34</v>
      </c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95"/>
    </row>
    <row r="16" spans="1:71" ht="15.75" thickTop="1" x14ac:dyDescent="0.25">
      <c r="A16" s="206" t="s">
        <v>26</v>
      </c>
      <c r="B16" s="336">
        <f>+ENERO!B16+FEBRERO!B16+MARZO!B16+ABRIL!B16+MAYO!B16+JUNIO!B16+JULIO!B16+AGOSTO!B16+SEPTIEMBRE!B16+OCTUBRE!B16+NOVIEMBRE!B16+'DICIEMBRE '!B16</f>
        <v>26</v>
      </c>
      <c r="C16" s="336">
        <f>+ENERO!C16+FEBRERO!C16+MARZO!C16+ABRIL!C16+MAYO!C16+JUNIO!C16+JULIO!C16+AGOSTO!C16+SEPTIEMBRE!C16+OCTUBRE!C16+NOVIEMBRE!C16+'DICIEMBRE '!C16</f>
        <v>0</v>
      </c>
      <c r="D16" s="336">
        <f>+ENERO!D16+FEBRERO!D16+MARZO!D16+ABRIL!D16+MAYO!D16+JUNIO!D16+JULIO!D16+AGOSTO!D16+SEPTIEMBRE!D16+OCTUBRE!D16+NOVIEMBRE!D16+'DICIEMBRE '!D16</f>
        <v>0</v>
      </c>
      <c r="E16" s="336">
        <f>+ENERO!E16+FEBRERO!E16+MARZO!E16+ABRIL!E16+MAYO!E16+JUNIO!E16+JULIO!E16+AGOSTO!E16+SEPTIEMBRE!E16+OCTUBRE!E16+NOVIEMBRE!E16+'DICIEMBRE '!E16</f>
        <v>0</v>
      </c>
      <c r="F16" s="336">
        <f>+ENERO!F16+FEBRERO!F16+MARZO!F16+ABRIL!F16+MAYO!F16+JUNIO!F16+JULIO!F16+AGOSTO!F16+SEPTIEMBRE!F16+OCTUBRE!F16+NOVIEMBRE!F16+'DICIEMBRE '!F16</f>
        <v>0</v>
      </c>
      <c r="G16" s="336">
        <f>+ENERO!G16+FEBRERO!G16+MARZO!G16+ABRIL!G16+MAYO!G16+JUNIO!G16+JULIO!G16+AGOSTO!G16+SEPTIEMBRE!G16+OCTUBRE!G16+NOVIEMBRE!G16+'DICIEMBRE '!G16</f>
        <v>0</v>
      </c>
      <c r="H16" s="336">
        <f>+ENERO!H16+FEBRERO!H16+MARZO!H16+ABRIL!H16+MAYO!H16+JUNIO!H16+JULIO!H16+AGOSTO!H16+SEPTIEMBRE!H16+OCTUBRE!H16+NOVIEMBRE!H16+'DICIEMBRE '!H16</f>
        <v>0</v>
      </c>
      <c r="I16" s="336">
        <f>+ENERO!I16+FEBRERO!I16+MARZO!I16+ABRIL!I16+MAYO!I16+JUNIO!I16+JULIO!I16+AGOSTO!I16+SEPTIEMBRE!I16+OCTUBRE!I16+NOVIEMBRE!I16+'DICIEMBRE '!I16</f>
        <v>0</v>
      </c>
      <c r="J16" s="336">
        <f>+ENERO!J16+FEBRERO!J16+MARZO!J16+ABRIL!J16+MAYO!J16+JUNIO!J16+JULIO!J16+AGOSTO!J16+SEPTIEMBRE!J16+OCTUBRE!J16+NOVIEMBRE!J16+'DICIEMBRE '!J16</f>
        <v>0</v>
      </c>
      <c r="K16" s="336">
        <f>+ENERO!K16+FEBRERO!K16+MARZO!K16+ABRIL!K16+MAYO!K16+JUNIO!K16+JULIO!K16+AGOSTO!K16+SEPTIEMBRE!K16+OCTUBRE!K16+NOVIEMBRE!K16+'DICIEMBRE '!K16</f>
        <v>0</v>
      </c>
      <c r="L16" s="336">
        <f>+ENERO!L16+FEBRERO!L16+MARZO!L16+ABRIL!L16+MAYO!L16+JUNIO!L16+JULIO!L16+AGOSTO!L16+SEPTIEMBRE!L16+OCTUBRE!L16+NOVIEMBRE!L16+'DICIEMBRE '!L16</f>
        <v>0</v>
      </c>
      <c r="M16" s="336">
        <f>+ENERO!M16+FEBRERO!M16+MARZO!M16+ABRIL!M16+MAYO!M16+JUNIO!M16+JULIO!M16+AGOSTO!M16+SEPTIEMBRE!M16+OCTUBRE!M16+NOVIEMBRE!M16+'DICIEMBRE '!M16</f>
        <v>0</v>
      </c>
      <c r="N16" s="234" t="s">
        <v>34</v>
      </c>
      <c r="O16" s="167"/>
      <c r="P16" s="167"/>
      <c r="Q16" s="167"/>
      <c r="R16" s="167"/>
      <c r="S16" s="167"/>
      <c r="T16" s="167"/>
      <c r="U16" s="167"/>
      <c r="V16" s="167"/>
      <c r="W16" s="167"/>
      <c r="X16" s="159"/>
      <c r="Y16" s="195"/>
      <c r="Z16" s="195"/>
      <c r="AA16" s="195"/>
      <c r="AB16" s="195"/>
      <c r="AC16" s="159"/>
      <c r="AD16" s="159"/>
      <c r="AE16" s="159"/>
      <c r="AF16" s="159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82" t="s">
        <v>34</v>
      </c>
      <c r="BB16" s="175"/>
      <c r="BC16" s="173"/>
      <c r="BD16" s="243">
        <v>0</v>
      </c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95"/>
    </row>
    <row r="17" spans="1:71" ht="22.5" x14ac:dyDescent="0.25">
      <c r="A17" s="207" t="s">
        <v>27</v>
      </c>
      <c r="B17" s="336">
        <f>+ENERO!B17+FEBRERO!B17+MARZO!B17+ABRIL!B17+MAYO!B17+JUNIO!B17+JULIO!B17+AGOSTO!B17+SEPTIEMBRE!B17+OCTUBRE!B17+NOVIEMBRE!B17+'DICIEMBRE '!B17</f>
        <v>5</v>
      </c>
      <c r="C17" s="336">
        <f>+ENERO!C17+FEBRERO!C17+MARZO!C17+ABRIL!C17+MAYO!C17+JUNIO!C17+JULIO!C17+AGOSTO!C17+SEPTIEMBRE!C17+OCTUBRE!C17+NOVIEMBRE!C17+'DICIEMBRE '!C17</f>
        <v>0</v>
      </c>
      <c r="D17" s="336">
        <f>+ENERO!D17+FEBRERO!D17+MARZO!D17+ABRIL!D17+MAYO!D17+JUNIO!D17+JULIO!D17+AGOSTO!D17+SEPTIEMBRE!D17+OCTUBRE!D17+NOVIEMBRE!D17+'DICIEMBRE '!D17</f>
        <v>0</v>
      </c>
      <c r="E17" s="336">
        <f>+ENERO!E17+FEBRERO!E17+MARZO!E17+ABRIL!E17+MAYO!E17+JUNIO!E17+JULIO!E17+AGOSTO!E17+SEPTIEMBRE!E17+OCTUBRE!E17+NOVIEMBRE!E17+'DICIEMBRE '!E17</f>
        <v>0</v>
      </c>
      <c r="F17" s="336">
        <f>+ENERO!F17+FEBRERO!F17+MARZO!F17+ABRIL!F17+MAYO!F17+JUNIO!F17+JULIO!F17+AGOSTO!F17+SEPTIEMBRE!F17+OCTUBRE!F17+NOVIEMBRE!F17+'DICIEMBRE '!F17</f>
        <v>0</v>
      </c>
      <c r="G17" s="336">
        <f>+ENERO!G17+FEBRERO!G17+MARZO!G17+ABRIL!G17+MAYO!G17+JUNIO!G17+JULIO!G17+AGOSTO!G17+SEPTIEMBRE!G17+OCTUBRE!G17+NOVIEMBRE!G17+'DICIEMBRE '!G17</f>
        <v>0</v>
      </c>
      <c r="H17" s="336">
        <f>+ENERO!H17+FEBRERO!H17+MARZO!H17+ABRIL!H17+MAYO!H17+JUNIO!H17+JULIO!H17+AGOSTO!H17+SEPTIEMBRE!H17+OCTUBRE!H17+NOVIEMBRE!H17+'DICIEMBRE '!H17</f>
        <v>0</v>
      </c>
      <c r="I17" s="336">
        <f>+ENERO!I17+FEBRERO!I17+MARZO!I17+ABRIL!I17+MAYO!I17+JUNIO!I17+JULIO!I17+AGOSTO!I17+SEPTIEMBRE!I17+OCTUBRE!I17+NOVIEMBRE!I17+'DICIEMBRE '!I17</f>
        <v>0</v>
      </c>
      <c r="J17" s="336">
        <f>+ENERO!J17+FEBRERO!J17+MARZO!J17+ABRIL!J17+MAYO!J17+JUNIO!J17+JULIO!J17+AGOSTO!J17+SEPTIEMBRE!J17+OCTUBRE!J17+NOVIEMBRE!J17+'DICIEMBRE '!J17</f>
        <v>0</v>
      </c>
      <c r="K17" s="336">
        <f>+ENERO!K17+FEBRERO!K17+MARZO!K17+ABRIL!K17+MAYO!K17+JUNIO!K17+JULIO!K17+AGOSTO!K17+SEPTIEMBRE!K17+OCTUBRE!K17+NOVIEMBRE!K17+'DICIEMBRE '!K17</f>
        <v>0</v>
      </c>
      <c r="L17" s="336">
        <f>+ENERO!L17+FEBRERO!L17+MARZO!L17+ABRIL!L17+MAYO!L17+JUNIO!L17+JULIO!L17+AGOSTO!L17+SEPTIEMBRE!L17+OCTUBRE!L17+NOVIEMBRE!L17+'DICIEMBRE '!L17</f>
        <v>0</v>
      </c>
      <c r="M17" s="336">
        <f>+ENERO!M17+FEBRERO!M17+MARZO!M17+ABRIL!M17+MAYO!M17+JUNIO!M17+JULIO!M17+AGOSTO!M17+SEPTIEMBRE!M17+OCTUBRE!M17+NOVIEMBRE!M17+'DICIEMBRE '!M17</f>
        <v>0</v>
      </c>
      <c r="N17" s="234"/>
      <c r="O17" s="167"/>
      <c r="P17" s="167"/>
      <c r="Q17" s="167"/>
      <c r="R17" s="167"/>
      <c r="S17" s="167"/>
      <c r="T17" s="167"/>
      <c r="U17" s="167"/>
      <c r="V17" s="167"/>
      <c r="W17" s="167"/>
      <c r="X17" s="159"/>
      <c r="Y17" s="195"/>
      <c r="Z17" s="195"/>
      <c r="AA17" s="195"/>
      <c r="AB17" s="195"/>
      <c r="AC17" s="159"/>
      <c r="AD17" s="159"/>
      <c r="AE17" s="159"/>
      <c r="AF17" s="159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5"/>
      <c r="BB17" s="175"/>
      <c r="BC17" s="173"/>
      <c r="BD17" s="159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54"/>
    </row>
    <row r="18" spans="1:71" x14ac:dyDescent="0.25">
      <c r="A18" s="196" t="s">
        <v>28</v>
      </c>
      <c r="B18" s="336">
        <f>+ENERO!B18+FEBRERO!B18+MARZO!B18+ABRIL!B18+MAYO!B18+JUNIO!B18+JULIO!B18+AGOSTO!B18+SEPTIEMBRE!B18+OCTUBRE!B18+NOVIEMBRE!B18+'DICIEMBRE '!B18</f>
        <v>9</v>
      </c>
      <c r="C18" s="336">
        <f>+ENERO!C18+FEBRERO!C18+MARZO!C18+ABRIL!C18+MAYO!C18+JUNIO!C18+JULIO!C18+AGOSTO!C18+SEPTIEMBRE!C18+OCTUBRE!C18+NOVIEMBRE!C18+'DICIEMBRE '!C18</f>
        <v>0</v>
      </c>
      <c r="D18" s="336">
        <f>+ENERO!D18+FEBRERO!D18+MARZO!D18+ABRIL!D18+MAYO!D18+JUNIO!D18+JULIO!D18+AGOSTO!D18+SEPTIEMBRE!D18+OCTUBRE!D18+NOVIEMBRE!D18+'DICIEMBRE '!D18</f>
        <v>0</v>
      </c>
      <c r="E18" s="336">
        <f>+ENERO!E18+FEBRERO!E18+MARZO!E18+ABRIL!E18+MAYO!E18+JUNIO!E18+JULIO!E18+AGOSTO!E18+SEPTIEMBRE!E18+OCTUBRE!E18+NOVIEMBRE!E18+'DICIEMBRE '!E18</f>
        <v>0</v>
      </c>
      <c r="F18" s="336">
        <f>+ENERO!F18+FEBRERO!F18+MARZO!F18+ABRIL!F18+MAYO!F18+JUNIO!F18+JULIO!F18+AGOSTO!F18+SEPTIEMBRE!F18+OCTUBRE!F18+NOVIEMBRE!F18+'DICIEMBRE '!F18</f>
        <v>0</v>
      </c>
      <c r="G18" s="336">
        <f>+ENERO!G18+FEBRERO!G18+MARZO!G18+ABRIL!G18+MAYO!G18+JUNIO!G18+JULIO!G18+AGOSTO!G18+SEPTIEMBRE!G18+OCTUBRE!G18+NOVIEMBRE!G18+'DICIEMBRE '!G18</f>
        <v>0</v>
      </c>
      <c r="H18" s="336">
        <f>+ENERO!H18+FEBRERO!H18+MARZO!H18+ABRIL!H18+MAYO!H18+JUNIO!H18+JULIO!H18+AGOSTO!H18+SEPTIEMBRE!H18+OCTUBRE!H18+NOVIEMBRE!H18+'DICIEMBRE '!H18</f>
        <v>0</v>
      </c>
      <c r="I18" s="336">
        <f>+ENERO!I18+FEBRERO!I18+MARZO!I18+ABRIL!I18+MAYO!I18+JUNIO!I18+JULIO!I18+AGOSTO!I18+SEPTIEMBRE!I18+OCTUBRE!I18+NOVIEMBRE!I18+'DICIEMBRE '!I18</f>
        <v>0</v>
      </c>
      <c r="J18" s="336">
        <f>+ENERO!J18+FEBRERO!J18+MARZO!J18+ABRIL!J18+MAYO!J18+JUNIO!J18+JULIO!J18+AGOSTO!J18+SEPTIEMBRE!J18+OCTUBRE!J18+NOVIEMBRE!J18+'DICIEMBRE '!J18</f>
        <v>0</v>
      </c>
      <c r="K18" s="336">
        <f>+ENERO!K18+FEBRERO!K18+MARZO!K18+ABRIL!K18+MAYO!K18+JUNIO!K18+JULIO!K18+AGOSTO!K18+SEPTIEMBRE!K18+OCTUBRE!K18+NOVIEMBRE!K18+'DICIEMBRE '!K18</f>
        <v>0</v>
      </c>
      <c r="L18" s="336">
        <f>+ENERO!L18+FEBRERO!L18+MARZO!L18+ABRIL!L18+MAYO!L18+JUNIO!L18+JULIO!L18+AGOSTO!L18+SEPTIEMBRE!L18+OCTUBRE!L18+NOVIEMBRE!L18+'DICIEMBRE '!L18</f>
        <v>0</v>
      </c>
      <c r="M18" s="336">
        <f>+ENERO!M18+FEBRERO!M18+MARZO!M18+ABRIL!M18+MAYO!M18+JUNIO!M18+JULIO!M18+AGOSTO!M18+SEPTIEMBRE!M18+OCTUBRE!M18+NOVIEMBRE!M18+'DICIEMBRE '!M18</f>
        <v>0</v>
      </c>
      <c r="N18" s="234"/>
      <c r="O18" s="167"/>
      <c r="P18" s="167"/>
      <c r="Q18" s="167"/>
      <c r="R18" s="167"/>
      <c r="S18" s="167"/>
      <c r="T18" s="167"/>
      <c r="U18" s="167"/>
      <c r="V18" s="167"/>
      <c r="W18" s="167"/>
      <c r="X18" s="159"/>
      <c r="Y18" s="195"/>
      <c r="Z18" s="195"/>
      <c r="AA18" s="195"/>
      <c r="AB18" s="195"/>
      <c r="AC18" s="159"/>
      <c r="AD18" s="159"/>
      <c r="AE18" s="159"/>
      <c r="AF18" s="159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5"/>
      <c r="BB18" s="175"/>
      <c r="BC18" s="173"/>
      <c r="BD18" s="159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54"/>
    </row>
    <row r="19" spans="1:71" ht="15" customHeight="1" x14ac:dyDescent="0.25">
      <c r="A19" s="208" t="s">
        <v>29</v>
      </c>
      <c r="B19" s="192"/>
      <c r="C19" s="209"/>
      <c r="D19" s="209"/>
      <c r="E19" s="179"/>
      <c r="F19" s="209"/>
      <c r="G19" s="209"/>
      <c r="H19" s="209"/>
      <c r="I19" s="209"/>
      <c r="J19" s="179"/>
      <c r="K19" s="209"/>
      <c r="L19" s="209"/>
      <c r="M19" s="235"/>
      <c r="N19" s="167"/>
      <c r="O19" s="167"/>
      <c r="P19" s="167"/>
      <c r="Q19" s="167"/>
      <c r="R19" s="167"/>
      <c r="S19" s="167"/>
      <c r="T19" s="167"/>
      <c r="U19" s="167"/>
      <c r="V19" s="167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68"/>
      <c r="BB19" s="168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4"/>
    </row>
    <row r="20" spans="1:71" ht="15" customHeight="1" x14ac:dyDescent="0.25">
      <c r="A20" s="169" t="s">
        <v>30</v>
      </c>
      <c r="B20" s="210"/>
      <c r="C20" s="210"/>
      <c r="D20" s="211"/>
      <c r="E20" s="212"/>
      <c r="F20" s="212"/>
      <c r="G20" s="212"/>
      <c r="H20" s="212"/>
      <c r="I20" s="186"/>
      <c r="J20" s="186"/>
      <c r="K20" s="186"/>
      <c r="L20" s="186"/>
      <c r="M20" s="246"/>
      <c r="N20" s="246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4"/>
    </row>
    <row r="21" spans="1:71" ht="42" customHeight="1" x14ac:dyDescent="0.25">
      <c r="A21" s="187" t="s">
        <v>31</v>
      </c>
      <c r="B21" s="213" t="s">
        <v>8</v>
      </c>
      <c r="C21" s="213" t="s">
        <v>32</v>
      </c>
      <c r="D21" s="171"/>
      <c r="E21" s="171"/>
      <c r="F21" s="158"/>
      <c r="G21" s="158"/>
      <c r="H21" s="158"/>
      <c r="I21" s="158"/>
      <c r="J21" s="158"/>
      <c r="K21" s="158"/>
      <c r="L21" s="158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95"/>
      <c r="Y21" s="195"/>
      <c r="Z21" s="195"/>
      <c r="AA21" s="195"/>
      <c r="AB21" s="159"/>
      <c r="AC21" s="159"/>
      <c r="AD21" s="159"/>
      <c r="AE21" s="159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59"/>
      <c r="BB21" s="159"/>
      <c r="BC21" s="159"/>
      <c r="BD21" s="159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95"/>
      <c r="BR21" s="195"/>
      <c r="BS21" s="154"/>
    </row>
    <row r="22" spans="1:71" x14ac:dyDescent="0.25">
      <c r="A22" s="229" t="s">
        <v>33</v>
      </c>
      <c r="B22" s="336">
        <f>+ENERO!B22+FEBRERO!B22+MARZO!B22+ABRIL!B22+MAYO!B22+JUNIO!B22+JULIO!B22+AGOSTO!B22+SEPTIEMBRE!B22+OCTUBRE!B22+NOVIEMBRE!B22+'DICIEMBRE '!B22</f>
        <v>98</v>
      </c>
      <c r="C22" s="336">
        <f>+ENERO!C22+FEBRERO!C22+MARZO!C22+ABRIL!C22+MAYO!C22+JUNIO!C22+JULIO!C22+AGOSTO!C22+SEPTIEMBRE!C22+OCTUBRE!C22+NOVIEMBRE!C22+'DICIEMBRE '!C22</f>
        <v>92</v>
      </c>
      <c r="D22" s="238" t="s">
        <v>72</v>
      </c>
      <c r="E22" s="237"/>
      <c r="F22" s="158" t="s">
        <v>34</v>
      </c>
      <c r="G22" s="170" t="s">
        <v>34</v>
      </c>
      <c r="H22" s="170"/>
      <c r="I22" s="189"/>
      <c r="J22" s="158"/>
      <c r="K22" s="158"/>
      <c r="L22" s="158"/>
      <c r="M22" s="159"/>
      <c r="N22" s="159"/>
      <c r="O22" s="159"/>
      <c r="P22" s="159"/>
      <c r="Q22" s="159"/>
      <c r="R22" s="159"/>
      <c r="S22" s="159"/>
      <c r="T22" s="159"/>
      <c r="U22" s="159"/>
      <c r="V22" s="168"/>
      <c r="W22" s="168"/>
      <c r="X22" s="195"/>
      <c r="Y22" s="195"/>
      <c r="Z22" s="195"/>
      <c r="AA22" s="195"/>
      <c r="AB22" s="159"/>
      <c r="AC22" s="159"/>
      <c r="AD22" s="159"/>
      <c r="AE22" s="159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82" t="s">
        <v>34</v>
      </c>
      <c r="BB22" s="182" t="s">
        <v>34</v>
      </c>
      <c r="BC22" s="159"/>
      <c r="BD22" s="243" t="s">
        <v>34</v>
      </c>
      <c r="BE22" s="243">
        <v>0</v>
      </c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95"/>
      <c r="BR22" s="195"/>
      <c r="BS22" s="154"/>
    </row>
    <row r="23" spans="1:71" x14ac:dyDescent="0.25">
      <c r="A23" s="214" t="s">
        <v>35</v>
      </c>
      <c r="B23" s="336">
        <f>+ENERO!B23+FEBRERO!B23+MARZO!B23+ABRIL!B23+MAYO!B23+JUNIO!B23+JULIO!B23+AGOSTO!B23+SEPTIEMBRE!B23+OCTUBRE!B23+NOVIEMBRE!B23+'DICIEMBRE '!B23</f>
        <v>2046</v>
      </c>
      <c r="C23" s="336">
        <f>+ENERO!C23+FEBRERO!C23+MARZO!C23+ABRIL!C23+MAYO!C23+JUNIO!C23+JULIO!C23+AGOSTO!C23+SEPTIEMBRE!C23+OCTUBRE!C23+NOVIEMBRE!C23+'DICIEMBRE '!C23</f>
        <v>1319</v>
      </c>
      <c r="D23" s="238" t="s">
        <v>73</v>
      </c>
      <c r="E23" s="176"/>
      <c r="F23" s="159"/>
      <c r="G23" s="159"/>
      <c r="H23" s="159"/>
      <c r="I23" s="158"/>
      <c r="J23" s="158"/>
      <c r="K23" s="158"/>
      <c r="L23" s="158"/>
      <c r="M23" s="159"/>
      <c r="N23" s="159"/>
      <c r="O23" s="159"/>
      <c r="P23" s="159"/>
      <c r="Q23" s="159"/>
      <c r="R23" s="159"/>
      <c r="S23" s="159"/>
      <c r="T23" s="159"/>
      <c r="U23" s="159"/>
      <c r="V23" s="168"/>
      <c r="W23" s="168"/>
      <c r="X23" s="195"/>
      <c r="Y23" s="195"/>
      <c r="Z23" s="195"/>
      <c r="AA23" s="195"/>
      <c r="AB23" s="159"/>
      <c r="AC23" s="159"/>
      <c r="AD23" s="159"/>
      <c r="AE23" s="159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82" t="s">
        <v>34</v>
      </c>
      <c r="BB23" s="182" t="s">
        <v>34</v>
      </c>
      <c r="BC23" s="182" t="s">
        <v>34</v>
      </c>
      <c r="BD23" s="243" t="s">
        <v>34</v>
      </c>
      <c r="BE23" s="243">
        <v>0</v>
      </c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95"/>
      <c r="BR23" s="195"/>
      <c r="BS23" s="154"/>
    </row>
    <row r="24" spans="1:71" x14ac:dyDescent="0.25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186"/>
      <c r="L24" s="162"/>
      <c r="M24" s="193"/>
      <c r="N24" s="193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243">
        <v>0</v>
      </c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4"/>
    </row>
    <row r="25" spans="1:71" x14ac:dyDescent="0.25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186"/>
      <c r="L25" s="162"/>
      <c r="M25" s="193"/>
      <c r="N25" s="193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4"/>
    </row>
    <row r="26" spans="1:71" x14ac:dyDescent="0.2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159"/>
      <c r="K26" s="158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95"/>
      <c r="Y26" s="195"/>
      <c r="Z26" s="195"/>
      <c r="AA26" s="195"/>
      <c r="AB26" s="159"/>
      <c r="AC26" s="159"/>
      <c r="AD26" s="159"/>
      <c r="AE26" s="159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59"/>
      <c r="BB26" s="159"/>
      <c r="BC26" s="159"/>
      <c r="BD26" s="159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54"/>
    </row>
    <row r="27" spans="1:71" ht="64.5" customHeight="1" x14ac:dyDescent="0.25">
      <c r="A27" s="425"/>
      <c r="B27" s="417"/>
      <c r="C27" s="184" t="s">
        <v>40</v>
      </c>
      <c r="D27" s="164" t="s">
        <v>41</v>
      </c>
      <c r="E27" s="202" t="s">
        <v>42</v>
      </c>
      <c r="F27" s="202" t="s">
        <v>43</v>
      </c>
      <c r="G27" s="202" t="s">
        <v>44</v>
      </c>
      <c r="H27" s="164" t="s">
        <v>45</v>
      </c>
      <c r="I27" s="188" t="s">
        <v>46</v>
      </c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95"/>
      <c r="Y27" s="195"/>
      <c r="Z27" s="195"/>
      <c r="AA27" s="195"/>
      <c r="AB27" s="159"/>
      <c r="AC27" s="159"/>
      <c r="AD27" s="159"/>
      <c r="AE27" s="159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59"/>
      <c r="BB27" s="159"/>
      <c r="BC27" s="159"/>
      <c r="BD27" s="159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54"/>
    </row>
    <row r="28" spans="1:71" ht="48" customHeight="1" x14ac:dyDescent="0.25">
      <c r="A28" s="215" t="s">
        <v>47</v>
      </c>
      <c r="B28" s="336">
        <f>+ENERO!B28+FEBRERO!B28+MARZO!B28+ABRIL!B28+MAYO!B28+JUNIO!B28+JULIO!B28+AGOSTO!B28+SEPTIEMBRE!B28+OCTUBRE!B28+NOVIEMBRE!B28+'DICIEMBRE '!B28</f>
        <v>2570</v>
      </c>
      <c r="C28" s="336">
        <f>+ENERO!C28+FEBRERO!C28+MARZO!C28+ABRIL!C28+MAYO!C28+JUNIO!C28+JULIO!C28+AGOSTO!C28+SEPTIEMBRE!C28+OCTUBRE!C28+NOVIEMBRE!C28+'DICIEMBRE '!C28</f>
        <v>4</v>
      </c>
      <c r="D28" s="336">
        <f>+ENERO!D28+FEBRERO!D28+MARZO!D28+ABRIL!D28+MAYO!D28+JUNIO!D28+JULIO!D28+AGOSTO!D28+SEPTIEMBRE!D28+OCTUBRE!D28+NOVIEMBRE!D28+'DICIEMBRE '!D28</f>
        <v>3</v>
      </c>
      <c r="E28" s="336">
        <f>+ENERO!E28+FEBRERO!E28+MARZO!E28+ABRIL!E28+MAYO!E28+JUNIO!E28+JULIO!E28+AGOSTO!E28+SEPTIEMBRE!E28+OCTUBRE!E28+NOVIEMBRE!E28+'DICIEMBRE '!E28</f>
        <v>20</v>
      </c>
      <c r="F28" s="336">
        <f>+ENERO!F28+FEBRERO!F28+MARZO!F28+ABRIL!F28+MAYO!F28+JUNIO!F28+JULIO!F28+AGOSTO!F28+SEPTIEMBRE!F28+OCTUBRE!F28+NOVIEMBRE!F28+'DICIEMBRE '!F28</f>
        <v>89</v>
      </c>
      <c r="G28" s="336">
        <f>+ENERO!G28+FEBRERO!G28+MARZO!G28+ABRIL!G28+MAYO!G28+JUNIO!G28+JULIO!G28+AGOSTO!G28+SEPTIEMBRE!G28+OCTUBRE!G28+NOVIEMBRE!G28+'DICIEMBRE '!G28</f>
        <v>416</v>
      </c>
      <c r="H28" s="336">
        <f>+ENERO!H28+FEBRERO!H28+MARZO!H28+ABRIL!H28+MAYO!H28+JUNIO!H28+JULIO!H28+AGOSTO!H28+SEPTIEMBRE!H28+OCTUBRE!H28+NOVIEMBRE!H28+'DICIEMBRE '!H28</f>
        <v>1783</v>
      </c>
      <c r="I28" s="336">
        <f>+ENERO!I28+FEBRERO!I28+MARZO!I28+ABRIL!I28+MAYO!I28+JUNIO!I28+JULIO!I28+AGOSTO!I28+SEPTIEMBRE!I28+OCTUBRE!I28+NOVIEMBRE!I28+'DICIEMBRE '!I28</f>
        <v>255</v>
      </c>
      <c r="J28" s="236" t="s">
        <v>34</v>
      </c>
      <c r="K28" s="176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95"/>
      <c r="Y28" s="195"/>
      <c r="Z28" s="195"/>
      <c r="AA28" s="195"/>
      <c r="AB28" s="159"/>
      <c r="AC28" s="159"/>
      <c r="AD28" s="159"/>
      <c r="AE28" s="159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82" t="s">
        <v>34</v>
      </c>
      <c r="BB28" s="182" t="s">
        <v>34</v>
      </c>
      <c r="BC28" s="159"/>
      <c r="BD28" s="243">
        <v>0</v>
      </c>
      <c r="BE28" s="243">
        <v>0</v>
      </c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54"/>
    </row>
    <row r="29" spans="1:71" x14ac:dyDescent="0.25">
      <c r="A29" s="230" t="s">
        <v>48</v>
      </c>
      <c r="B29" s="185"/>
      <c r="C29" s="228"/>
      <c r="D29" s="228"/>
      <c r="E29" s="228"/>
      <c r="F29" s="228"/>
      <c r="G29" s="228"/>
      <c r="H29" s="228"/>
      <c r="I29" s="228"/>
      <c r="J29" s="228"/>
      <c r="K29" s="186"/>
      <c r="L29" s="162"/>
      <c r="M29" s="193"/>
      <c r="N29" s="193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82" t="s">
        <v>34</v>
      </c>
      <c r="BB29" s="159"/>
      <c r="BC29" s="159"/>
      <c r="BD29" s="243">
        <v>0</v>
      </c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4"/>
    </row>
    <row r="30" spans="1:71" x14ac:dyDescent="0.25">
      <c r="A30" s="424" t="s">
        <v>38</v>
      </c>
      <c r="B30" s="426" t="s">
        <v>8</v>
      </c>
      <c r="C30" s="159"/>
      <c r="D30" s="158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95"/>
      <c r="Y30" s="195"/>
      <c r="Z30" s="195"/>
      <c r="AA30" s="195"/>
      <c r="AB30" s="159"/>
      <c r="AC30" s="159"/>
      <c r="AD30" s="159"/>
      <c r="AE30" s="159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59"/>
      <c r="BB30" s="159"/>
      <c r="BC30" s="159"/>
      <c r="BD30" s="159"/>
      <c r="BE30" s="173"/>
      <c r="BF30" s="173"/>
      <c r="BG30" s="173"/>
      <c r="BH30" s="173"/>
      <c r="BI30" s="173"/>
      <c r="BJ30" s="173"/>
      <c r="BK30" s="173"/>
      <c r="BL30" s="195"/>
      <c r="BM30" s="195"/>
      <c r="BN30" s="195"/>
      <c r="BO30" s="195"/>
      <c r="BP30" s="195"/>
      <c r="BQ30" s="195"/>
      <c r="BR30" s="195"/>
      <c r="BS30" s="154"/>
    </row>
    <row r="31" spans="1:71" ht="15" customHeight="1" x14ac:dyDescent="0.25">
      <c r="A31" s="425"/>
      <c r="B31" s="417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95"/>
      <c r="Y31" s="195"/>
      <c r="Z31" s="195"/>
      <c r="AA31" s="195"/>
      <c r="AB31" s="159"/>
      <c r="AC31" s="159"/>
      <c r="AD31" s="159"/>
      <c r="AE31" s="159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59"/>
      <c r="BB31" s="159"/>
      <c r="BC31" s="159"/>
      <c r="BD31" s="159"/>
      <c r="BE31" s="173"/>
      <c r="BF31" s="173"/>
      <c r="BG31" s="173"/>
      <c r="BH31" s="173"/>
      <c r="BI31" s="173"/>
      <c r="BJ31" s="173"/>
      <c r="BK31" s="173"/>
      <c r="BL31" s="195"/>
      <c r="BM31" s="195"/>
      <c r="BN31" s="195"/>
      <c r="BO31" s="195"/>
      <c r="BP31" s="195"/>
      <c r="BQ31" s="195"/>
      <c r="BR31" s="195"/>
      <c r="BS31" s="154"/>
    </row>
    <row r="32" spans="1:71" ht="15" customHeight="1" x14ac:dyDescent="0.25">
      <c r="A32" s="231" t="s">
        <v>47</v>
      </c>
      <c r="B32" s="336">
        <f>+ENERO!B32+FEBRERO!B32+MARZO!B32+ABRIL!B32+MAYO!B32+JUNIO!B32+JULIO!B32+AGOSTO!B32+SEPTIEMBRE!B32+OCTUBRE!B32+NOVIEMBRE!B32+'DICIEMBRE '!B32</f>
        <v>32</v>
      </c>
      <c r="C32" s="241" t="s">
        <v>34</v>
      </c>
      <c r="D32" s="239"/>
      <c r="E32" s="242"/>
      <c r="F32" s="242"/>
      <c r="G32" s="240"/>
      <c r="H32" s="240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95"/>
      <c r="Y32" s="195"/>
      <c r="Z32" s="195"/>
      <c r="AA32" s="195"/>
      <c r="AB32" s="159"/>
      <c r="AC32" s="159"/>
      <c r="AD32" s="159"/>
      <c r="AE32" s="159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82" t="s">
        <v>34</v>
      </c>
      <c r="BB32" s="195"/>
      <c r="BC32" s="159"/>
      <c r="BD32" s="243">
        <v>0</v>
      </c>
      <c r="BE32" s="173"/>
      <c r="BF32" s="173"/>
      <c r="BG32" s="173"/>
      <c r="BH32" s="173"/>
      <c r="BI32" s="173"/>
      <c r="BJ32" s="173"/>
      <c r="BK32" s="173"/>
      <c r="BL32" s="195"/>
      <c r="BM32" s="195"/>
      <c r="BN32" s="195"/>
      <c r="BO32" s="195"/>
      <c r="BP32" s="195"/>
      <c r="BQ32" s="195"/>
      <c r="BR32" s="195"/>
      <c r="BS32" s="154"/>
    </row>
    <row r="33" spans="1:71" ht="15" customHeight="1" x14ac:dyDescent="0.25">
      <c r="A33" s="227" t="s">
        <v>49</v>
      </c>
      <c r="B33" s="336">
        <f>+ENERO!B33+FEBRERO!B33+MARZO!B33+ABRIL!B33+MAYO!B33+JUNIO!B33+JULIO!B33+AGOSTO!B33+SEPTIEMBRE!B33+OCTUBRE!B33+NOVIEMBRE!B33+'DICIEMBRE '!B33</f>
        <v>4</v>
      </c>
      <c r="C33" s="180"/>
      <c r="D33" s="180"/>
      <c r="E33" s="180"/>
      <c r="F33" s="216"/>
      <c r="G33" s="180"/>
      <c r="H33" s="180"/>
      <c r="I33" s="180"/>
      <c r="J33" s="159"/>
      <c r="K33" s="176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95"/>
      <c r="Y33" s="195"/>
      <c r="Z33" s="195"/>
      <c r="AA33" s="195"/>
      <c r="AB33" s="159"/>
      <c r="AC33" s="159"/>
      <c r="AD33" s="159"/>
      <c r="AE33" s="159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59"/>
      <c r="BB33" s="159"/>
      <c r="BC33" s="159"/>
      <c r="BD33" s="159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54"/>
    </row>
    <row r="34" spans="1:71" x14ac:dyDescent="0.25">
      <c r="A34" s="199" t="s">
        <v>50</v>
      </c>
      <c r="B34" s="217"/>
      <c r="C34" s="218"/>
      <c r="D34" s="218"/>
      <c r="E34" s="218"/>
      <c r="F34" s="219"/>
      <c r="G34" s="218"/>
      <c r="H34" s="218"/>
      <c r="I34" s="218"/>
      <c r="J34" s="218"/>
      <c r="K34" s="199"/>
      <c r="L34" s="162"/>
      <c r="M34" s="193"/>
      <c r="N34" s="193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4"/>
    </row>
    <row r="35" spans="1:71" ht="21" x14ac:dyDescent="0.25">
      <c r="A35" s="174" t="s">
        <v>38</v>
      </c>
      <c r="B35" s="163" t="s">
        <v>51</v>
      </c>
      <c r="C35" s="183" t="s">
        <v>52</v>
      </c>
      <c r="D35" s="220"/>
      <c r="E35" s="220"/>
      <c r="F35" s="221"/>
      <c r="G35" s="220"/>
      <c r="H35" s="220"/>
      <c r="I35" s="220"/>
      <c r="J35" s="220"/>
      <c r="K35" s="176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95"/>
      <c r="Y35" s="195"/>
      <c r="Z35" s="195"/>
      <c r="AA35" s="195"/>
      <c r="AB35" s="159"/>
      <c r="AC35" s="159"/>
      <c r="AD35" s="159"/>
      <c r="AE35" s="159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59"/>
      <c r="BB35" s="159"/>
      <c r="BC35" s="159"/>
      <c r="BD35" s="159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54"/>
    </row>
    <row r="36" spans="1:71" x14ac:dyDescent="0.25">
      <c r="A36" s="215" t="s">
        <v>47</v>
      </c>
      <c r="B36" s="336">
        <f>+ENERO!B36+FEBRERO!B36+MARZO!B36+ABRIL!B36+MAYO!B36+JUNIO!B36+JULIO!B36+AGOSTO!B36+SEPTIEMBRE!B36+OCTUBRE!B36+NOVIEMBRE!B36+'DICIEMBRE '!B36</f>
        <v>29</v>
      </c>
      <c r="C36" s="336">
        <f>+ENERO!C36+FEBRERO!C36+MARZO!C36+ABRIL!C36+MAYO!C36+JUNIO!C36+JULIO!C36+AGOSTO!C36+SEPTIEMBRE!C36+OCTUBRE!C36+NOVIEMBRE!C36+'DICIEMBRE '!C36</f>
        <v>17</v>
      </c>
      <c r="D36" s="220"/>
      <c r="E36" s="220"/>
      <c r="F36" s="221"/>
      <c r="G36" s="220"/>
      <c r="H36" s="220"/>
      <c r="I36" s="220"/>
      <c r="J36" s="220"/>
      <c r="K36" s="176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95"/>
      <c r="Y36" s="195"/>
      <c r="Z36" s="195"/>
      <c r="AA36" s="195"/>
      <c r="AB36" s="159"/>
      <c r="AC36" s="159"/>
      <c r="AD36" s="159"/>
      <c r="AE36" s="159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59"/>
      <c r="BB36" s="159"/>
      <c r="BC36" s="159"/>
      <c r="BD36" s="159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54"/>
    </row>
    <row r="37" spans="1:71" ht="15" customHeight="1" x14ac:dyDescent="0.25">
      <c r="A37" s="199" t="s">
        <v>53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93" t="s">
        <v>34</v>
      </c>
      <c r="N37" s="193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4"/>
    </row>
    <row r="38" spans="1:71" ht="15" customHeight="1" x14ac:dyDescent="0.2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95"/>
      <c r="Y38" s="195"/>
      <c r="Z38" s="195"/>
      <c r="AA38" s="195"/>
      <c r="AB38" s="159"/>
      <c r="AC38" s="159"/>
      <c r="AD38" s="159"/>
      <c r="AE38" s="159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59"/>
      <c r="BB38" s="159"/>
      <c r="BC38" s="159"/>
      <c r="BD38" s="159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54"/>
    </row>
    <row r="39" spans="1:71" ht="15" customHeight="1" x14ac:dyDescent="0.25">
      <c r="A39" s="430"/>
      <c r="B39" s="425"/>
      <c r="C39" s="181" t="s">
        <v>57</v>
      </c>
      <c r="D39" s="165" t="s">
        <v>58</v>
      </c>
      <c r="E39" s="166" t="s">
        <v>59</v>
      </c>
      <c r="F39" s="434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95"/>
      <c r="Y39" s="195"/>
      <c r="Z39" s="195"/>
      <c r="AA39" s="195"/>
      <c r="AB39" s="159"/>
      <c r="AC39" s="159"/>
      <c r="AD39" s="159"/>
      <c r="AE39" s="159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59"/>
      <c r="BB39" s="159"/>
      <c r="BC39" s="159"/>
      <c r="BD39" s="159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54"/>
    </row>
    <row r="40" spans="1:71" x14ac:dyDescent="0.25">
      <c r="A40" s="222" t="s">
        <v>60</v>
      </c>
      <c r="B40" s="336">
        <f>+ENERO!B40+FEBRERO!B40+MARZO!B40+ABRIL!B40+MAYO!B40+JUNIO!B40+JULIO!B40+AGOSTO!B40+SEPTIEMBRE!B40+OCTUBRE!B40+NOVIEMBRE!B40+'DICIEMBRE '!B40</f>
        <v>290</v>
      </c>
      <c r="C40" s="336">
        <f>+ENERO!C40+FEBRERO!C40+MARZO!C40+ABRIL!C40+MAYO!C40+JUNIO!C40+JULIO!C40+AGOSTO!C40+SEPTIEMBRE!C40+OCTUBRE!C40+NOVIEMBRE!C40+'DICIEMBRE '!C40</f>
        <v>0</v>
      </c>
      <c r="D40" s="336">
        <f>+ENERO!D40+FEBRERO!D40+MARZO!D40+ABRIL!D40+MAYO!D40+JUNIO!D40+JULIO!D40+AGOSTO!D40+SEPTIEMBRE!D40+OCTUBRE!D40+NOVIEMBRE!D40+'DICIEMBRE '!D40</f>
        <v>149</v>
      </c>
      <c r="E40" s="336">
        <f>+ENERO!E40+FEBRERO!E40+MARZO!E40+ABRIL!E40+MAYO!E40+JUNIO!E40+JULIO!E40+AGOSTO!E40+SEPTIEMBRE!E40+OCTUBRE!E40+NOVIEMBRE!E40+'DICIEMBRE '!E40</f>
        <v>141</v>
      </c>
      <c r="F40" s="236" t="s">
        <v>34</v>
      </c>
      <c r="G40" s="223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95"/>
      <c r="Y40" s="195"/>
      <c r="Z40" s="195"/>
      <c r="AA40" s="195"/>
      <c r="AB40" s="159"/>
      <c r="AC40" s="159"/>
      <c r="AD40" s="159"/>
      <c r="AE40" s="159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82" t="s">
        <v>34</v>
      </c>
      <c r="BB40" s="159"/>
      <c r="BC40" s="159"/>
      <c r="BD40" s="243">
        <v>0</v>
      </c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54"/>
    </row>
    <row r="41" spans="1:71" x14ac:dyDescent="0.25">
      <c r="A41" s="224" t="s">
        <v>61</v>
      </c>
      <c r="B41" s="336">
        <f>+ENERO!B41+FEBRERO!B41+MARZO!B41+ABRIL!B41+MAYO!B41+JUNIO!B41+JULIO!B41+AGOSTO!B41+SEPTIEMBRE!B41+OCTUBRE!B41+NOVIEMBRE!B41+'DICIEMBRE '!B41</f>
        <v>0</v>
      </c>
      <c r="C41" s="336">
        <f>+ENERO!C41+FEBRERO!C41+MARZO!C41+ABRIL!C41+MAYO!C41+JUNIO!C41+JULIO!C41+AGOSTO!C41+SEPTIEMBRE!C41+OCTUBRE!C41+NOVIEMBRE!C41+'DICIEMBRE '!C41</f>
        <v>0</v>
      </c>
      <c r="D41" s="336">
        <f>+ENERO!D41+FEBRERO!D41+MARZO!D41+ABRIL!D41+MAYO!D41+JUNIO!D41+JULIO!D41+AGOSTO!D41+SEPTIEMBRE!D41+OCTUBRE!D41+NOVIEMBRE!D41+'DICIEMBRE '!D41</f>
        <v>0</v>
      </c>
      <c r="E41" s="336">
        <f>+ENERO!E41+FEBRERO!E41+MARZO!E41+ABRIL!E41+MAYO!E41+JUNIO!E41+JULIO!E41+AGOSTO!E41+SEPTIEMBRE!E41+OCTUBRE!E41+NOVIEMBRE!E41+'DICIEMBRE '!E41</f>
        <v>0</v>
      </c>
      <c r="F41" s="236" t="s">
        <v>34</v>
      </c>
      <c r="G41" s="223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95"/>
      <c r="Y41" s="195"/>
      <c r="Z41" s="195"/>
      <c r="AA41" s="195"/>
      <c r="AB41" s="159"/>
      <c r="AC41" s="159"/>
      <c r="AD41" s="159"/>
      <c r="AE41" s="159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82" t="s">
        <v>34</v>
      </c>
      <c r="BB41" s="159"/>
      <c r="BC41" s="159"/>
      <c r="BD41" s="243">
        <v>0</v>
      </c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54"/>
    </row>
    <row r="42" spans="1:71" x14ac:dyDescent="0.25">
      <c r="A42" s="225" t="s">
        <v>62</v>
      </c>
      <c r="B42" s="156"/>
      <c r="C42" s="156"/>
      <c r="D42" s="226"/>
      <c r="E42" s="156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4"/>
    </row>
    <row r="43" spans="1:71" ht="21" x14ac:dyDescent="0.25">
      <c r="A43" s="191" t="s">
        <v>63</v>
      </c>
      <c r="B43" s="172" t="s">
        <v>64</v>
      </c>
      <c r="C43" s="172" t="s">
        <v>65</v>
      </c>
      <c r="D43" s="156"/>
      <c r="E43" s="156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95"/>
      <c r="Y43" s="195"/>
      <c r="Z43" s="195"/>
      <c r="AA43" s="195"/>
      <c r="AB43" s="159"/>
      <c r="AC43" s="159"/>
      <c r="AD43" s="159"/>
      <c r="AE43" s="159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59"/>
      <c r="BB43" s="159"/>
      <c r="BC43" s="159"/>
      <c r="BD43" s="159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54"/>
    </row>
    <row r="44" spans="1:71" ht="15" customHeight="1" x14ac:dyDescent="0.25">
      <c r="A44" s="190" t="s">
        <v>66</v>
      </c>
      <c r="B44" s="336">
        <f>+ENERO!B44+FEBRERO!B44+MARZO!B44+ABRIL!B44+MAYO!B44+JUNIO!B44+JULIO!B44+AGOSTO!B44+SEPTIEMBRE!B44+OCTUBRE!B44+NOVIEMBRE!B44+'DICIEMBRE '!B44</f>
        <v>1474</v>
      </c>
      <c r="C44" s="336">
        <f>+ENERO!C44+FEBRERO!C44+MARZO!C44+ABRIL!C44+MAYO!C44+JUNIO!C44+JULIO!C44+AGOSTO!C44+SEPTIEMBRE!C44+OCTUBRE!C44+NOVIEMBRE!C44+'DICIEMBRE '!C44</f>
        <v>529</v>
      </c>
      <c r="D44" s="156"/>
      <c r="E44" s="156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95"/>
      <c r="Y44" s="195"/>
      <c r="Z44" s="195"/>
      <c r="AA44" s="195"/>
      <c r="AB44" s="159"/>
      <c r="AC44" s="159"/>
      <c r="AD44" s="159"/>
      <c r="AE44" s="159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59"/>
      <c r="BB44" s="159"/>
      <c r="BC44" s="159"/>
      <c r="BD44" s="159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54"/>
    </row>
    <row r="45" spans="1:71" x14ac:dyDescent="0.25">
      <c r="A45" s="177" t="s">
        <v>67</v>
      </c>
      <c r="B45" s="336">
        <f>+ENERO!B45+FEBRERO!B45+MARZO!B45+ABRIL!B45+MAYO!B45+JUNIO!B45+JULIO!B45+AGOSTO!B45+SEPTIEMBRE!B45+OCTUBRE!B45+NOVIEMBRE!B45+'DICIEMBRE '!B45</f>
        <v>1316</v>
      </c>
      <c r="C45" s="336">
        <f>+ENERO!C45+FEBRERO!C45+MARZO!C45+ABRIL!C45+MAYO!C45+JUNIO!C45+JULIO!C45+AGOSTO!C45+SEPTIEMBRE!C45+OCTUBRE!C45+NOVIEMBRE!C45+'DICIEMBRE '!C45</f>
        <v>379</v>
      </c>
      <c r="D45" s="156"/>
      <c r="E45" s="156"/>
      <c r="F45" s="161"/>
      <c r="G45" s="161"/>
      <c r="H45" s="161"/>
      <c r="I45" s="161"/>
      <c r="J45" s="161"/>
      <c r="K45" s="161"/>
      <c r="L45" s="161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95"/>
      <c r="Y45" s="195"/>
      <c r="Z45" s="195"/>
      <c r="AA45" s="195"/>
      <c r="AB45" s="159"/>
      <c r="AC45" s="159"/>
      <c r="AD45" s="159"/>
      <c r="AE45" s="159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59"/>
      <c r="BB45" s="159"/>
      <c r="BC45" s="159"/>
      <c r="BD45" s="159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54"/>
    </row>
    <row r="46" spans="1:71" x14ac:dyDescent="0.25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</row>
    <row r="47" spans="1:71" x14ac:dyDescent="0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</row>
    <row r="48" spans="1:71" x14ac:dyDescent="0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</row>
    <row r="49" spans="1:71" x14ac:dyDescent="0.25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</row>
    <row r="50" spans="1:71" x14ac:dyDescent="0.25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</row>
    <row r="51" spans="1:71" x14ac:dyDescent="0.25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</row>
    <row r="52" spans="1:71" x14ac:dyDescent="0.2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</row>
    <row r="53" spans="1:71" x14ac:dyDescent="0.2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</row>
    <row r="54" spans="1:71" x14ac:dyDescent="0.2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</row>
    <row r="55" spans="1:71" x14ac:dyDescent="0.2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</row>
    <row r="56" spans="1:71" x14ac:dyDescent="0.2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</row>
    <row r="57" spans="1:71" x14ac:dyDescent="0.2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</row>
    <row r="58" spans="1:71" x14ac:dyDescent="0.2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</row>
    <row r="59" spans="1:71" x14ac:dyDescent="0.25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</row>
    <row r="60" spans="1:71" x14ac:dyDescent="0.25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</row>
    <row r="61" spans="1:71" x14ac:dyDescent="0.2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</row>
    <row r="62" spans="1:71" x14ac:dyDescent="0.25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</row>
    <row r="63" spans="1:71" x14ac:dyDescent="0.25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</row>
    <row r="64" spans="1:71" x14ac:dyDescent="0.2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</row>
    <row r="65" spans="1:71" x14ac:dyDescent="0.25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</row>
    <row r="66" spans="1:71" x14ac:dyDescent="0.2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</row>
    <row r="67" spans="1:71" x14ac:dyDescent="0.2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</row>
    <row r="68" spans="1:71" x14ac:dyDescent="0.2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</row>
    <row r="69" spans="1:71" x14ac:dyDescent="0.25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</row>
    <row r="70" spans="1:71" x14ac:dyDescent="0.25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</row>
    <row r="71" spans="1:71" x14ac:dyDescent="0.25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</row>
    <row r="72" spans="1:71" x14ac:dyDescent="0.2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</row>
    <row r="73" spans="1:71" x14ac:dyDescent="0.25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</row>
    <row r="74" spans="1:71" x14ac:dyDescent="0.2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</row>
    <row r="75" spans="1:71" x14ac:dyDescent="0.2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</row>
    <row r="76" spans="1:71" x14ac:dyDescent="0.2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</row>
    <row r="77" spans="1:71" x14ac:dyDescent="0.2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</row>
    <row r="78" spans="1:71" x14ac:dyDescent="0.25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</row>
    <row r="79" spans="1:71" x14ac:dyDescent="0.25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</row>
    <row r="80" spans="1:71" x14ac:dyDescent="0.25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</row>
    <row r="81" spans="1:71" x14ac:dyDescent="0.25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</row>
    <row r="82" spans="1:71" x14ac:dyDescent="0.25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</row>
    <row r="83" spans="1:71" x14ac:dyDescent="0.25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</row>
    <row r="84" spans="1:71" x14ac:dyDescent="0.25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</row>
    <row r="85" spans="1:71" x14ac:dyDescent="0.25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</row>
    <row r="86" spans="1:71" x14ac:dyDescent="0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4"/>
      <c r="BN86" s="154"/>
      <c r="BO86" s="154"/>
      <c r="BP86" s="154"/>
      <c r="BQ86" s="154"/>
      <c r="BR86" s="154"/>
      <c r="BS86" s="154"/>
    </row>
    <row r="87" spans="1:71" x14ac:dyDescent="0.25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54"/>
      <c r="BJ87" s="154"/>
      <c r="BK87" s="154"/>
      <c r="BL87" s="154"/>
      <c r="BM87" s="154"/>
      <c r="BN87" s="154"/>
      <c r="BO87" s="154"/>
      <c r="BP87" s="154"/>
      <c r="BQ87" s="154"/>
      <c r="BR87" s="154"/>
      <c r="BS87" s="154"/>
    </row>
    <row r="88" spans="1:71" x14ac:dyDescent="0.25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</row>
    <row r="89" spans="1:71" x14ac:dyDescent="0.25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</row>
    <row r="90" spans="1:71" x14ac:dyDescent="0.25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</row>
    <row r="91" spans="1:71" x14ac:dyDescent="0.25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4"/>
      <c r="BR91" s="154"/>
      <c r="BS91" s="154"/>
    </row>
    <row r="92" spans="1:71" x14ac:dyDescent="0.25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</row>
    <row r="93" spans="1:71" x14ac:dyDescent="0.25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</row>
    <row r="94" spans="1:71" x14ac:dyDescent="0.2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</row>
    <row r="95" spans="1:71" x14ac:dyDescent="0.2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</row>
    <row r="96" spans="1:71" x14ac:dyDescent="0.25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</row>
    <row r="97" spans="1:71" x14ac:dyDescent="0.25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</row>
    <row r="98" spans="1:71" x14ac:dyDescent="0.25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</row>
    <row r="99" spans="1:71" x14ac:dyDescent="0.25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4"/>
      <c r="BN99" s="154"/>
      <c r="BO99" s="154"/>
      <c r="BP99" s="154"/>
      <c r="BQ99" s="154"/>
      <c r="BR99" s="154"/>
      <c r="BS99" s="154"/>
    </row>
    <row r="100" spans="1:71" x14ac:dyDescent="0.25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</row>
    <row r="101" spans="1:71" x14ac:dyDescent="0.25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4"/>
      <c r="BN101" s="154"/>
      <c r="BO101" s="154"/>
      <c r="BP101" s="154"/>
      <c r="BQ101" s="154"/>
      <c r="BR101" s="154"/>
      <c r="BS101" s="154"/>
    </row>
    <row r="102" spans="1:71" x14ac:dyDescent="0.25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4"/>
      <c r="BN102" s="154"/>
      <c r="BO102" s="154"/>
      <c r="BP102" s="154"/>
      <c r="BQ102" s="154"/>
      <c r="BR102" s="154"/>
      <c r="BS102" s="154"/>
    </row>
    <row r="103" spans="1:71" x14ac:dyDescent="0.25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</row>
    <row r="104" spans="1:71" x14ac:dyDescent="0.25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4"/>
      <c r="BN104" s="154"/>
      <c r="BO104" s="154"/>
      <c r="BP104" s="154"/>
      <c r="BQ104" s="154"/>
      <c r="BR104" s="154"/>
      <c r="BS104" s="154"/>
    </row>
    <row r="105" spans="1:71" x14ac:dyDescent="0.2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</row>
    <row r="106" spans="1:71" x14ac:dyDescent="0.25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</row>
    <row r="107" spans="1:71" x14ac:dyDescent="0.25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</row>
    <row r="108" spans="1:71" x14ac:dyDescent="0.25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</row>
    <row r="109" spans="1:71" x14ac:dyDescent="0.25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</row>
    <row r="110" spans="1:71" x14ac:dyDescent="0.25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  <c r="BJ110" s="154"/>
      <c r="BK110" s="154"/>
      <c r="BL110" s="154"/>
      <c r="BM110" s="154"/>
      <c r="BN110" s="154"/>
      <c r="BO110" s="154"/>
      <c r="BP110" s="154"/>
      <c r="BQ110" s="154"/>
      <c r="BR110" s="154"/>
      <c r="BS110" s="154"/>
    </row>
    <row r="111" spans="1:71" x14ac:dyDescent="0.25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4"/>
      <c r="BL111" s="154"/>
      <c r="BM111" s="154"/>
      <c r="BN111" s="154"/>
      <c r="BO111" s="154"/>
      <c r="BP111" s="154"/>
      <c r="BQ111" s="154"/>
      <c r="BR111" s="154"/>
      <c r="BS111" s="154"/>
    </row>
    <row r="112" spans="1:71" x14ac:dyDescent="0.25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4"/>
      <c r="BL112" s="154"/>
      <c r="BM112" s="154"/>
      <c r="BN112" s="154"/>
      <c r="BO112" s="154"/>
      <c r="BP112" s="154"/>
      <c r="BQ112" s="154"/>
      <c r="BR112" s="154"/>
      <c r="BS112" s="154"/>
    </row>
    <row r="113" spans="1:71" x14ac:dyDescent="0.25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</row>
    <row r="114" spans="1:71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4"/>
      <c r="BP114" s="154"/>
      <c r="BQ114" s="154"/>
      <c r="BR114" s="154"/>
      <c r="BS114" s="154"/>
    </row>
    <row r="115" spans="1:71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4"/>
      <c r="BN115" s="154"/>
      <c r="BO115" s="154"/>
      <c r="BP115" s="154"/>
      <c r="BQ115" s="154"/>
      <c r="BR115" s="154"/>
      <c r="BS115" s="154"/>
    </row>
    <row r="116" spans="1:71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54"/>
      <c r="BS116" s="154"/>
    </row>
    <row r="117" spans="1:71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</row>
    <row r="118" spans="1:71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</row>
    <row r="119" spans="1:71" x14ac:dyDescent="0.25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</row>
    <row r="120" spans="1:71" x14ac:dyDescent="0.25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</row>
    <row r="121" spans="1:71" x14ac:dyDescent="0.25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</row>
    <row r="122" spans="1:71" x14ac:dyDescent="0.25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</row>
    <row r="123" spans="1:71" x14ac:dyDescent="0.25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4"/>
      <c r="BR123" s="154"/>
      <c r="BS123" s="154"/>
    </row>
    <row r="124" spans="1:71" x14ac:dyDescent="0.25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4"/>
      <c r="BM124" s="154"/>
      <c r="BN124" s="154"/>
      <c r="BO124" s="154"/>
      <c r="BP124" s="154"/>
      <c r="BQ124" s="154"/>
      <c r="BR124" s="154"/>
      <c r="BS124" s="154"/>
    </row>
    <row r="125" spans="1:71" x14ac:dyDescent="0.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</row>
    <row r="126" spans="1:71" x14ac:dyDescent="0.25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</row>
    <row r="127" spans="1:71" x14ac:dyDescent="0.25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  <c r="BL127" s="154"/>
      <c r="BM127" s="154"/>
      <c r="BN127" s="154"/>
      <c r="BO127" s="154"/>
      <c r="BP127" s="154"/>
      <c r="BQ127" s="154"/>
      <c r="BR127" s="154"/>
      <c r="BS127" s="154"/>
    </row>
    <row r="128" spans="1:71" x14ac:dyDescent="0.25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4"/>
      <c r="BM128" s="154"/>
      <c r="BN128" s="154"/>
      <c r="BO128" s="154"/>
      <c r="BP128" s="154"/>
      <c r="BQ128" s="154"/>
      <c r="BR128" s="154"/>
      <c r="BS128" s="154"/>
    </row>
    <row r="129" spans="1:71" x14ac:dyDescent="0.25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4"/>
      <c r="BM129" s="154"/>
      <c r="BN129" s="154"/>
      <c r="BO129" s="154"/>
      <c r="BP129" s="154"/>
      <c r="BQ129" s="154"/>
      <c r="BR129" s="154"/>
      <c r="BS129" s="154"/>
    </row>
    <row r="130" spans="1:71" x14ac:dyDescent="0.25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</row>
    <row r="131" spans="1:71" x14ac:dyDescent="0.25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  <c r="BM131" s="154"/>
      <c r="BN131" s="154"/>
      <c r="BO131" s="154"/>
      <c r="BP131" s="154"/>
      <c r="BQ131" s="154"/>
      <c r="BR131" s="154"/>
      <c r="BS131" s="154"/>
    </row>
    <row r="132" spans="1:71" x14ac:dyDescent="0.25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</row>
    <row r="133" spans="1:71" x14ac:dyDescent="0.25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54"/>
      <c r="BR133" s="154"/>
      <c r="BS133" s="154"/>
    </row>
    <row r="134" spans="1:71" x14ac:dyDescent="0.25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54"/>
      <c r="BS134" s="154"/>
    </row>
    <row r="135" spans="1:71" x14ac:dyDescent="0.25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4"/>
      <c r="BP135" s="154"/>
      <c r="BQ135" s="154"/>
      <c r="BR135" s="154"/>
      <c r="BS135" s="154"/>
    </row>
    <row r="136" spans="1:71" x14ac:dyDescent="0.25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4"/>
      <c r="BP136" s="154"/>
      <c r="BQ136" s="154"/>
      <c r="BR136" s="154"/>
      <c r="BS136" s="154"/>
    </row>
    <row r="137" spans="1:71" x14ac:dyDescent="0.25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</row>
    <row r="138" spans="1:71" x14ac:dyDescent="0.25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BS138" s="154"/>
    </row>
    <row r="139" spans="1:71" x14ac:dyDescent="0.25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</row>
    <row r="140" spans="1:71" x14ac:dyDescent="0.25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</row>
    <row r="141" spans="1:71" x14ac:dyDescent="0.25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4"/>
      <c r="BP141" s="154"/>
      <c r="BQ141" s="154"/>
      <c r="BR141" s="154"/>
      <c r="BS141" s="154"/>
    </row>
    <row r="142" spans="1:71" x14ac:dyDescent="0.25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</row>
    <row r="143" spans="1:71" x14ac:dyDescent="0.25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</row>
    <row r="144" spans="1:71" x14ac:dyDescent="0.25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</row>
    <row r="145" spans="1:71" x14ac:dyDescent="0.25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</row>
    <row r="146" spans="1:71" x14ac:dyDescent="0.25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4"/>
      <c r="BP146" s="154"/>
      <c r="BQ146" s="154"/>
      <c r="BR146" s="154"/>
      <c r="BS146" s="154"/>
    </row>
    <row r="147" spans="1:71" x14ac:dyDescent="0.25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</row>
    <row r="148" spans="1:71" x14ac:dyDescent="0.25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</row>
    <row r="149" spans="1:71" x14ac:dyDescent="0.25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</row>
    <row r="150" spans="1:71" x14ac:dyDescent="0.25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</row>
    <row r="151" spans="1:71" x14ac:dyDescent="0.25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</row>
    <row r="152" spans="1:71" x14ac:dyDescent="0.25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</row>
    <row r="153" spans="1:71" x14ac:dyDescent="0.25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</row>
    <row r="154" spans="1:71" x14ac:dyDescent="0.25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4"/>
      <c r="BN154" s="154"/>
      <c r="BO154" s="154"/>
      <c r="BP154" s="154"/>
      <c r="BQ154" s="154"/>
      <c r="BR154" s="154"/>
      <c r="BS154" s="154"/>
    </row>
    <row r="155" spans="1:71" x14ac:dyDescent="0.25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</row>
    <row r="156" spans="1:71" x14ac:dyDescent="0.25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4"/>
      <c r="BN156" s="154"/>
      <c r="BO156" s="154"/>
      <c r="BP156" s="154"/>
      <c r="BQ156" s="154"/>
      <c r="BR156" s="154"/>
      <c r="BS156" s="154"/>
    </row>
    <row r="157" spans="1:71" x14ac:dyDescent="0.25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</row>
    <row r="158" spans="1:71" x14ac:dyDescent="0.25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54"/>
      <c r="BS158" s="154"/>
    </row>
    <row r="159" spans="1:71" x14ac:dyDescent="0.25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  <c r="BO159" s="154"/>
      <c r="BP159" s="154"/>
      <c r="BQ159" s="154"/>
      <c r="BR159" s="154"/>
      <c r="BS159" s="154"/>
    </row>
    <row r="160" spans="1:71" x14ac:dyDescent="0.25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  <c r="BO160" s="154"/>
      <c r="BP160" s="154"/>
      <c r="BQ160" s="154"/>
      <c r="BR160" s="154"/>
      <c r="BS160" s="154"/>
    </row>
    <row r="161" spans="1:71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</row>
    <row r="162" spans="1:71" x14ac:dyDescent="0.25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  <c r="BN162" s="154"/>
      <c r="BO162" s="154"/>
      <c r="BP162" s="154"/>
      <c r="BQ162" s="154"/>
      <c r="BR162" s="154"/>
      <c r="BS162" s="154"/>
    </row>
    <row r="163" spans="1:71" x14ac:dyDescent="0.25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4"/>
      <c r="BM163" s="154"/>
      <c r="BN163" s="154"/>
      <c r="BO163" s="154"/>
      <c r="BP163" s="154"/>
      <c r="BQ163" s="154"/>
      <c r="BR163" s="154"/>
      <c r="BS163" s="154"/>
    </row>
    <row r="164" spans="1:71" x14ac:dyDescent="0.25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  <c r="BO164" s="154"/>
      <c r="BP164" s="154"/>
      <c r="BQ164" s="154"/>
      <c r="BR164" s="154"/>
      <c r="BS164" s="154"/>
    </row>
    <row r="165" spans="1:71" x14ac:dyDescent="0.2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  <c r="BI165" s="154"/>
      <c r="BJ165" s="154"/>
      <c r="BK165" s="154"/>
      <c r="BL165" s="154"/>
      <c r="BM165" s="154"/>
      <c r="BN165" s="154"/>
      <c r="BO165" s="154"/>
      <c r="BP165" s="154"/>
      <c r="BQ165" s="154"/>
      <c r="BR165" s="154"/>
      <c r="BS165" s="154"/>
    </row>
    <row r="166" spans="1:71" x14ac:dyDescent="0.25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</row>
    <row r="167" spans="1:71" x14ac:dyDescent="0.25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4"/>
      <c r="BS167" s="154"/>
    </row>
    <row r="168" spans="1:71" x14ac:dyDescent="0.25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</row>
    <row r="169" spans="1:71" x14ac:dyDescent="0.25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4"/>
      <c r="BS169" s="154"/>
    </row>
    <row r="170" spans="1:71" x14ac:dyDescent="0.25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4"/>
      <c r="BN170" s="154"/>
      <c r="BO170" s="154"/>
      <c r="BP170" s="154"/>
      <c r="BQ170" s="154"/>
      <c r="BR170" s="154"/>
      <c r="BS170" s="154"/>
    </row>
    <row r="171" spans="1:71" x14ac:dyDescent="0.25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</row>
    <row r="172" spans="1:71" x14ac:dyDescent="0.25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</row>
    <row r="173" spans="1:71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</row>
    <row r="174" spans="1:71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</row>
    <row r="175" spans="1:71" x14ac:dyDescent="0.2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  <c r="BO175" s="154"/>
      <c r="BP175" s="154"/>
      <c r="BQ175" s="154"/>
      <c r="BR175" s="154"/>
      <c r="BS175" s="154"/>
    </row>
    <row r="176" spans="1:71" x14ac:dyDescent="0.25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</row>
    <row r="177" spans="1:71" x14ac:dyDescent="0.25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</row>
    <row r="178" spans="1:71" x14ac:dyDescent="0.25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4"/>
      <c r="BS178" s="154"/>
    </row>
    <row r="179" spans="1:7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  <c r="BO179" s="154"/>
      <c r="BP179" s="154"/>
      <c r="BQ179" s="154"/>
      <c r="BR179" s="154"/>
      <c r="BS179" s="154"/>
    </row>
    <row r="180" spans="1:71" x14ac:dyDescent="0.25">
      <c r="A180" s="245">
        <v>0</v>
      </c>
      <c r="B180" s="155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244">
        <v>0</v>
      </c>
      <c r="BE180" s="154"/>
      <c r="BF180" s="154"/>
      <c r="BG180" s="154"/>
      <c r="BH180" s="154"/>
      <c r="BI180" s="154"/>
      <c r="BJ180" s="154"/>
      <c r="BK180" s="154"/>
      <c r="BL180" s="154"/>
      <c r="BM180" s="154"/>
      <c r="BN180" s="154"/>
      <c r="BO180" s="154"/>
      <c r="BP180" s="154"/>
      <c r="BQ180" s="154"/>
      <c r="BR180" s="154"/>
      <c r="BS180" s="154"/>
    </row>
    <row r="199" spans="1:56" x14ac:dyDescent="0.25">
      <c r="A199" s="152">
        <v>0</v>
      </c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3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15" sqref="B15"/>
    </sheetView>
  </sheetViews>
  <sheetFormatPr baseColWidth="10" defaultRowHeight="12.75" x14ac:dyDescent="0.2"/>
  <cols>
    <col min="1" max="1" width="30.7109375" style="146" customWidth="1"/>
    <col min="2" max="2" width="13.7109375" style="146" customWidth="1"/>
    <col min="3" max="3" width="14.28515625" style="146" customWidth="1"/>
    <col min="4" max="4" width="12" style="146" customWidth="1"/>
    <col min="5" max="5" width="14.5703125" style="146" customWidth="1"/>
    <col min="6" max="11" width="13.7109375" style="146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16384" width="11.42578125" style="148"/>
  </cols>
  <sheetData>
    <row r="1" spans="1:71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71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71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71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71" s="3" customFormat="1" ht="12.75" customHeigh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71" s="3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6"/>
      <c r="N6" s="7"/>
    </row>
    <row r="7" spans="1:71" s="3" customFormat="1" ht="30" customHeight="1" x14ac:dyDescent="0.2">
      <c r="A7" s="8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</row>
    <row r="8" spans="1:71" s="12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s="12" customFormat="1" ht="63" x14ac:dyDescent="0.15">
      <c r="A9" s="417"/>
      <c r="B9" s="13" t="s">
        <v>8</v>
      </c>
      <c r="C9" s="14" t="s">
        <v>9</v>
      </c>
      <c r="D9" s="15" t="s">
        <v>10</v>
      </c>
      <c r="E9" s="16" t="s">
        <v>11</v>
      </c>
      <c r="F9" s="16" t="s">
        <v>12</v>
      </c>
      <c r="G9" s="16" t="s">
        <v>13</v>
      </c>
      <c r="H9" s="17" t="s">
        <v>14</v>
      </c>
      <c r="I9" s="15" t="s">
        <v>15</v>
      </c>
      <c r="J9" s="16" t="s">
        <v>16</v>
      </c>
      <c r="K9" s="17" t="s">
        <v>17</v>
      </c>
      <c r="L9" s="18" t="s">
        <v>18</v>
      </c>
      <c r="M9" s="18" t="s">
        <v>19</v>
      </c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12" customFormat="1" ht="15.95" customHeight="1" x14ac:dyDescent="0.15">
      <c r="A10" s="19" t="s">
        <v>20</v>
      </c>
      <c r="B10" s="20">
        <f>SUM(B11:B14)</f>
        <v>228</v>
      </c>
      <c r="C10" s="21">
        <f>SUM(C11:C14)</f>
        <v>154</v>
      </c>
      <c r="D10" s="22">
        <f>SUM(D11:D14)</f>
        <v>208</v>
      </c>
      <c r="E10" s="20">
        <f>SUM(E11:E14)</f>
        <v>60</v>
      </c>
      <c r="F10" s="20">
        <f t="shared" ref="F10:K10" si="0">SUM(F11:F14)</f>
        <v>107</v>
      </c>
      <c r="G10" s="20">
        <f t="shared" si="0"/>
        <v>1</v>
      </c>
      <c r="H10" s="21">
        <f t="shared" si="0"/>
        <v>40</v>
      </c>
      <c r="I10" s="23">
        <f t="shared" si="0"/>
        <v>20</v>
      </c>
      <c r="J10" s="20">
        <f t="shared" si="0"/>
        <v>6</v>
      </c>
      <c r="K10" s="21">
        <f t="shared" si="0"/>
        <v>14</v>
      </c>
      <c r="L10" s="24">
        <f>SUM(L11:L14)</f>
        <v>0</v>
      </c>
      <c r="M10" s="24">
        <f>SUM(M11:M14)</f>
        <v>211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3"/>
      <c r="Y10" s="27"/>
      <c r="Z10" s="27"/>
      <c r="AA10" s="3"/>
      <c r="AB10" s="3"/>
      <c r="AC10" s="3"/>
      <c r="AD10" s="3"/>
      <c r="AE10" s="3"/>
      <c r="AF10" s="3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12" customFormat="1" ht="15.95" customHeight="1" x14ac:dyDescent="0.15">
      <c r="A11" s="28" t="s">
        <v>21</v>
      </c>
      <c r="B11" s="29">
        <v>114</v>
      </c>
      <c r="C11" s="30">
        <v>104</v>
      </c>
      <c r="D11" s="31">
        <f>SUM(E11:H11)</f>
        <v>94</v>
      </c>
      <c r="E11" s="32">
        <v>55</v>
      </c>
      <c r="F11" s="32"/>
      <c r="G11" s="32"/>
      <c r="H11" s="33">
        <v>39</v>
      </c>
      <c r="I11" s="31">
        <f>SUM(J11:K11)</f>
        <v>19</v>
      </c>
      <c r="J11" s="32">
        <v>5</v>
      </c>
      <c r="K11" s="33">
        <v>14</v>
      </c>
      <c r="L11" s="30"/>
      <c r="M11" s="30">
        <v>112</v>
      </c>
      <c r="N11" s="34" t="str">
        <f>$BA11&amp;" "&amp;$BB11</f>
        <v xml:space="preserve"> </v>
      </c>
      <c r="O11" s="26"/>
      <c r="P11" s="26"/>
      <c r="Q11" s="26"/>
      <c r="R11" s="26"/>
      <c r="S11" s="26"/>
      <c r="T11" s="26"/>
      <c r="U11" s="26"/>
      <c r="V11" s="26"/>
      <c r="W11" s="26"/>
      <c r="X11" s="3"/>
      <c r="AC11" s="3"/>
      <c r="AD11" s="3"/>
      <c r="AE11" s="3"/>
      <c r="AF11" s="3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35" t="str">
        <f>IF($B11=0,"",IF($C11="",IF($B11="",""," No olvide escribir la columna Beneficiarios."),""))</f>
        <v/>
      </c>
      <c r="BB11" s="35" t="str">
        <f>IF($B11&lt;$C11," El número de Beneficiarias NO puede ser mayor que el Total.","")</f>
        <v/>
      </c>
      <c r="BD11" s="36">
        <f>IF($B11&lt;$C11,1,0)</f>
        <v>0</v>
      </c>
      <c r="BE11" s="36">
        <f>IF($B11=0,"",IF($C11="",IF($B11="","",1),0))</f>
        <v>0</v>
      </c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s="12" customFormat="1" ht="15.95" customHeight="1" x14ac:dyDescent="0.15">
      <c r="A12" s="37" t="s">
        <v>22</v>
      </c>
      <c r="B12" s="38">
        <v>5</v>
      </c>
      <c r="C12" s="39">
        <v>4</v>
      </c>
      <c r="D12" s="40">
        <f>SUM(E12:H12)</f>
        <v>5</v>
      </c>
      <c r="E12" s="41">
        <v>4</v>
      </c>
      <c r="F12" s="41"/>
      <c r="G12" s="41"/>
      <c r="H12" s="42">
        <v>1</v>
      </c>
      <c r="I12" s="40">
        <f>SUM(J12:K12)</f>
        <v>1</v>
      </c>
      <c r="J12" s="41">
        <v>1</v>
      </c>
      <c r="K12" s="42"/>
      <c r="L12" s="39"/>
      <c r="M12" s="39">
        <v>5</v>
      </c>
      <c r="N12" s="34" t="str">
        <f>$BA12&amp;" "&amp;$BB12</f>
        <v xml:space="preserve"> </v>
      </c>
      <c r="O12" s="26"/>
      <c r="P12" s="26"/>
      <c r="Q12" s="26"/>
      <c r="R12" s="26"/>
      <c r="S12" s="26"/>
      <c r="T12" s="26"/>
      <c r="U12" s="26"/>
      <c r="V12" s="26"/>
      <c r="W12" s="26"/>
      <c r="X12" s="3"/>
      <c r="AC12" s="3"/>
      <c r="AD12" s="3"/>
      <c r="AE12" s="3"/>
      <c r="AF12" s="3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35" t="str">
        <f>IF($B12=0,"",IF($C12="",IF($B12="",""," No olvide escribir la columna Beneficiarios."),""))</f>
        <v/>
      </c>
      <c r="BB12" s="35" t="str">
        <f>IF($B12&lt;$C12," El número de Beneficiarias NO puede ser mayor que el Total.","")</f>
        <v/>
      </c>
      <c r="BD12" s="36">
        <f>IF($B12&lt;$C12,1,0)</f>
        <v>0</v>
      </c>
      <c r="BE12" s="36">
        <f>IF($B12=0,"",IF($C12="",IF($B12="","",1),0))</f>
        <v>0</v>
      </c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1" s="12" customFormat="1" ht="15.95" customHeight="1" x14ac:dyDescent="0.15">
      <c r="A13" s="37" t="s">
        <v>23</v>
      </c>
      <c r="B13" s="38">
        <v>75</v>
      </c>
      <c r="C13" s="39">
        <v>12</v>
      </c>
      <c r="D13" s="40">
        <f>SUM(E13:H13)</f>
        <v>75</v>
      </c>
      <c r="E13" s="41"/>
      <c r="F13" s="41">
        <v>75</v>
      </c>
      <c r="G13" s="41"/>
      <c r="H13" s="42"/>
      <c r="I13" s="40">
        <f>SUM(J13:K13)</f>
        <v>0</v>
      </c>
      <c r="J13" s="41"/>
      <c r="K13" s="42"/>
      <c r="L13" s="39"/>
      <c r="M13" s="39">
        <v>62</v>
      </c>
      <c r="N13" s="34" t="str">
        <f>$BA13&amp;" "&amp;$BB13</f>
        <v xml:space="preserve"> </v>
      </c>
      <c r="O13" s="26"/>
      <c r="P13" s="26"/>
      <c r="Q13" s="26"/>
      <c r="R13" s="26"/>
      <c r="S13" s="26"/>
      <c r="T13" s="26"/>
      <c r="U13" s="26"/>
      <c r="V13" s="26"/>
      <c r="W13" s="26"/>
      <c r="X13" s="3"/>
      <c r="AC13" s="3"/>
      <c r="AD13" s="3"/>
      <c r="AE13" s="3"/>
      <c r="AF13" s="3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35" t="str">
        <f>IF($B13=0,"",IF($C13="",IF($B13="",""," No olvide escribir la columna Beneficiarios."),""))</f>
        <v/>
      </c>
      <c r="BB13" s="35" t="str">
        <f>IF($B13&lt;$C13," El número de Beneficiarias NO puede ser mayor que el Total.","")</f>
        <v/>
      </c>
      <c r="BD13" s="36">
        <f>IF($B13&lt;$C13,1,0)</f>
        <v>0</v>
      </c>
      <c r="BE13" s="36">
        <f>IF($B13=0,"",IF($C13="",IF($B13="","",1),0))</f>
        <v>0</v>
      </c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1" s="12" customFormat="1" ht="15.95" customHeight="1" thickBot="1" x14ac:dyDescent="0.2">
      <c r="A14" s="43" t="s">
        <v>24</v>
      </c>
      <c r="B14" s="44">
        <v>34</v>
      </c>
      <c r="C14" s="45">
        <v>34</v>
      </c>
      <c r="D14" s="46">
        <f>SUM(E14:H14)</f>
        <v>34</v>
      </c>
      <c r="E14" s="47">
        <v>1</v>
      </c>
      <c r="F14" s="47">
        <v>32</v>
      </c>
      <c r="G14" s="47">
        <v>1</v>
      </c>
      <c r="H14" s="48"/>
      <c r="I14" s="46">
        <f>SUM(J14:K14)</f>
        <v>0</v>
      </c>
      <c r="J14" s="47"/>
      <c r="K14" s="48"/>
      <c r="L14" s="45"/>
      <c r="M14" s="45">
        <v>32</v>
      </c>
      <c r="N14" s="34" t="str">
        <f>$BA14&amp;" "&amp;$BB14</f>
        <v xml:space="preserve"> </v>
      </c>
      <c r="O14" s="26"/>
      <c r="P14" s="26"/>
      <c r="Q14" s="26"/>
      <c r="R14" s="26"/>
      <c r="S14" s="26"/>
      <c r="T14" s="26"/>
      <c r="U14" s="26"/>
      <c r="V14" s="26"/>
      <c r="W14" s="26"/>
      <c r="X14" s="3"/>
      <c r="AC14" s="3"/>
      <c r="AD14" s="3"/>
      <c r="AE14" s="3"/>
      <c r="AF14" s="3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35" t="str">
        <f>IF($B14=0,"",IF($C14="",IF($B14="",""," No olvide escribir la columna Beneficiarios."),""))</f>
        <v/>
      </c>
      <c r="BB14" s="35" t="str">
        <f>IF($B14&lt;$C14," El número de Beneficiarias NO puede ser mayor que el Total.","")</f>
        <v/>
      </c>
      <c r="BD14" s="36">
        <f>IF($B14&lt;$C14,1,0)</f>
        <v>0</v>
      </c>
      <c r="BE14" s="36">
        <f>IF($B14=0,"",IF($C14="",IF($B14="","",1),0))</f>
        <v>0</v>
      </c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1" s="12" customFormat="1" ht="15.95" customHeight="1" thickTop="1" thickBot="1" x14ac:dyDescent="0.2">
      <c r="A15" s="49" t="s">
        <v>25</v>
      </c>
      <c r="B15" s="50">
        <v>14</v>
      </c>
      <c r="C15" s="51">
        <v>12</v>
      </c>
      <c r="D15" s="52">
        <f>SUM(E15:H15)</f>
        <v>14</v>
      </c>
      <c r="E15" s="53"/>
      <c r="F15" s="53"/>
      <c r="G15" s="53">
        <v>14</v>
      </c>
      <c r="H15" s="54"/>
      <c r="I15" s="52">
        <f>SUM(J15:K15)</f>
        <v>0</v>
      </c>
      <c r="J15" s="55"/>
      <c r="K15" s="56"/>
      <c r="L15" s="57"/>
      <c r="M15" s="58"/>
      <c r="N15" s="34" t="str">
        <f>$BA15&amp;" "&amp;$BB15</f>
        <v xml:space="preserve"> </v>
      </c>
      <c r="O15" s="26"/>
      <c r="P15" s="26"/>
      <c r="Q15" s="26"/>
      <c r="R15" s="26"/>
      <c r="S15" s="26"/>
      <c r="T15" s="26"/>
      <c r="U15" s="26"/>
      <c r="V15" s="26"/>
      <c r="W15" s="26"/>
      <c r="X15" s="3"/>
      <c r="AC15" s="3"/>
      <c r="AD15" s="3"/>
      <c r="AE15" s="3"/>
      <c r="AF15" s="3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35" t="str">
        <f>IF($B15=0,"",IF($C15="",IF($B15="",""," No olvide escribir la columna Beneficiarios."),""))</f>
        <v/>
      </c>
      <c r="BB15" s="35" t="str">
        <f>IF($B15&lt;$C15," El número de Beneficiarias NO puede ser mayor que el Total.","")</f>
        <v/>
      </c>
      <c r="BD15" s="36">
        <f>IF($B15&lt;$C15,1,0)</f>
        <v>0</v>
      </c>
      <c r="BE15" s="36">
        <f>IF($B15=0,"",IF($C15="",IF($B15="","",1),0))</f>
        <v>0</v>
      </c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1" s="12" customFormat="1" ht="15.95" customHeight="1" thickTop="1" x14ac:dyDescent="0.15">
      <c r="A16" s="49" t="s">
        <v>26</v>
      </c>
      <c r="B16" s="59"/>
      <c r="C16" s="60"/>
      <c r="D16" s="61"/>
      <c r="E16" s="62"/>
      <c r="F16" s="62"/>
      <c r="G16" s="62"/>
      <c r="H16" s="60"/>
      <c r="I16" s="61"/>
      <c r="J16" s="62"/>
      <c r="K16" s="60"/>
      <c r="L16" s="63"/>
      <c r="M16" s="58"/>
      <c r="N16" s="34" t="str">
        <f>$BA16</f>
        <v/>
      </c>
      <c r="O16" s="26"/>
      <c r="P16" s="26"/>
      <c r="Q16" s="26"/>
      <c r="R16" s="26"/>
      <c r="S16" s="26"/>
      <c r="T16" s="26"/>
      <c r="U16" s="26"/>
      <c r="V16" s="26"/>
      <c r="W16" s="26"/>
      <c r="X16" s="3"/>
      <c r="AC16" s="3"/>
      <c r="AD16" s="3"/>
      <c r="AE16" s="3"/>
      <c r="AF16" s="3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35" t="str">
        <f>IF(B16&lt;=B11,""," El parto Normal Vertical DEBE estar incluido en el parto Normal. ")</f>
        <v/>
      </c>
      <c r="BB16" s="64"/>
      <c r="BC16" s="11"/>
      <c r="BD16" s="36">
        <f>IF(B16&lt;=B11,0,1)</f>
        <v>0</v>
      </c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12" customFormat="1" ht="21" x14ac:dyDescent="0.15">
      <c r="A17" s="65" t="s">
        <v>27</v>
      </c>
      <c r="B17" s="66">
        <v>1</v>
      </c>
      <c r="C17" s="67"/>
      <c r="D17" s="68"/>
      <c r="E17" s="69"/>
      <c r="F17" s="69"/>
      <c r="G17" s="69"/>
      <c r="H17" s="67"/>
      <c r="I17" s="68"/>
      <c r="J17" s="69"/>
      <c r="K17" s="67"/>
      <c r="L17" s="70"/>
      <c r="M17" s="71"/>
      <c r="N17" s="34"/>
      <c r="O17" s="26"/>
      <c r="P17" s="26"/>
      <c r="Q17" s="26"/>
      <c r="R17" s="26"/>
      <c r="S17" s="26"/>
      <c r="T17" s="26"/>
      <c r="U17" s="26"/>
      <c r="V17" s="26"/>
      <c r="W17" s="26"/>
      <c r="X17" s="3"/>
      <c r="AC17" s="3"/>
      <c r="AD17" s="3"/>
      <c r="AE17" s="3"/>
      <c r="AF17" s="3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64"/>
      <c r="BB17" s="64"/>
      <c r="BC17" s="11"/>
      <c r="BD17" s="3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12" customFormat="1" ht="10.5" x14ac:dyDescent="0.15">
      <c r="A18" s="72" t="s">
        <v>28</v>
      </c>
      <c r="B18" s="66"/>
      <c r="C18" s="67"/>
      <c r="D18" s="68"/>
      <c r="E18" s="69"/>
      <c r="F18" s="69"/>
      <c r="G18" s="69"/>
      <c r="H18" s="67"/>
      <c r="I18" s="68"/>
      <c r="J18" s="69"/>
      <c r="K18" s="67"/>
      <c r="L18" s="70"/>
      <c r="M18" s="71"/>
      <c r="N18" s="34"/>
      <c r="O18" s="26"/>
      <c r="P18" s="26"/>
      <c r="Q18" s="26"/>
      <c r="R18" s="26"/>
      <c r="S18" s="26"/>
      <c r="T18" s="26"/>
      <c r="U18" s="26"/>
      <c r="V18" s="26"/>
      <c r="W18" s="26"/>
      <c r="X18" s="3"/>
      <c r="AC18" s="3"/>
      <c r="AD18" s="3"/>
      <c r="AE18" s="3"/>
      <c r="AF18" s="3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64"/>
      <c r="BB18" s="64"/>
      <c r="BC18" s="11"/>
      <c r="BD18" s="3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3" customFormat="1" ht="11.25" x14ac:dyDescent="0.15">
      <c r="A19" s="73" t="s">
        <v>29</v>
      </c>
      <c r="B19" s="74"/>
      <c r="C19" s="75"/>
      <c r="D19" s="75"/>
      <c r="E19" s="76"/>
      <c r="F19" s="75"/>
      <c r="G19" s="75"/>
      <c r="H19" s="75"/>
      <c r="I19" s="75"/>
      <c r="J19" s="76"/>
      <c r="K19" s="75"/>
      <c r="L19" s="75"/>
      <c r="M19" s="25"/>
      <c r="N19" s="26"/>
      <c r="O19" s="26"/>
      <c r="P19" s="26"/>
      <c r="Q19" s="26"/>
      <c r="R19" s="26"/>
      <c r="S19" s="26"/>
      <c r="T19" s="26"/>
      <c r="U19" s="26"/>
      <c r="V19" s="26"/>
      <c r="BA19" s="27"/>
      <c r="BB19" s="27"/>
    </row>
    <row r="20" spans="1:70" s="3" customFormat="1" ht="14.25" x14ac:dyDescent="0.2">
      <c r="A20" s="77" t="s">
        <v>30</v>
      </c>
      <c r="B20" s="78"/>
      <c r="C20" s="78"/>
      <c r="D20" s="79"/>
      <c r="E20" s="80"/>
      <c r="F20" s="80"/>
      <c r="G20" s="80"/>
      <c r="H20" s="80"/>
      <c r="I20" s="81"/>
      <c r="J20" s="81"/>
      <c r="K20" s="81"/>
      <c r="L20" s="81"/>
      <c r="M20" s="82"/>
      <c r="N20" s="82"/>
    </row>
    <row r="21" spans="1:70" s="12" customFormat="1" ht="10.5" x14ac:dyDescent="0.15">
      <c r="A21" s="83" t="s">
        <v>31</v>
      </c>
      <c r="B21" s="84" t="s">
        <v>8</v>
      </c>
      <c r="C21" s="84" t="s">
        <v>32</v>
      </c>
      <c r="D21" s="85"/>
      <c r="E21" s="85"/>
      <c r="F21" s="2"/>
      <c r="G21" s="2"/>
      <c r="H21" s="2"/>
      <c r="I21" s="2"/>
      <c r="J21" s="2"/>
      <c r="K21" s="2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B21" s="3"/>
      <c r="AC21" s="3"/>
      <c r="AD21" s="3"/>
      <c r="AE21" s="3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3"/>
      <c r="BB21" s="3"/>
      <c r="BC21" s="3"/>
      <c r="BD21" s="3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</row>
    <row r="22" spans="1:70" s="12" customFormat="1" ht="11.25" x14ac:dyDescent="0.15">
      <c r="A22" s="86" t="s">
        <v>33</v>
      </c>
      <c r="B22" s="87">
        <v>5</v>
      </c>
      <c r="C22" s="87">
        <v>5</v>
      </c>
      <c r="D22" s="88" t="str">
        <f>$BA22&amp;" "&amp;$BB22</f>
        <v xml:space="preserve"> </v>
      </c>
      <c r="E22" s="89"/>
      <c r="F22" s="2" t="s">
        <v>34</v>
      </c>
      <c r="G22" s="90" t="s">
        <v>34</v>
      </c>
      <c r="H22" s="90"/>
      <c r="I22" s="91"/>
      <c r="J22" s="2"/>
      <c r="K22" s="2"/>
      <c r="L22" s="2"/>
      <c r="M22" s="3"/>
      <c r="N22" s="3"/>
      <c r="O22" s="3"/>
      <c r="P22" s="3"/>
      <c r="Q22" s="3"/>
      <c r="R22" s="3"/>
      <c r="S22" s="3"/>
      <c r="T22" s="3"/>
      <c r="U22" s="3"/>
      <c r="V22" s="27"/>
      <c r="W22" s="27"/>
      <c r="AB22" s="3"/>
      <c r="AC22" s="3"/>
      <c r="AD22" s="3"/>
      <c r="AE22" s="3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35" t="str">
        <f>IF($B22=0,"",IF($C22="",IF($B22="",""," No olvide escribir la columna Beneficiarios."),""))</f>
        <v/>
      </c>
      <c r="BB22" s="35" t="str">
        <f>IF($B22&lt;$C22," El número de Beneficiarios NO puede ser mayor que el Total.","")</f>
        <v/>
      </c>
      <c r="BC22" s="3"/>
      <c r="BD22" s="36">
        <f>IF($B22=0,"",IF($C22="",IF($B22="","",1),0))</f>
        <v>0</v>
      </c>
      <c r="BE22" s="36">
        <f>IF($B22&lt;$C22,1,0)</f>
        <v>0</v>
      </c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</row>
    <row r="23" spans="1:70" s="12" customFormat="1" ht="11.25" x14ac:dyDescent="0.15">
      <c r="A23" s="92" t="s">
        <v>35</v>
      </c>
      <c r="B23" s="93">
        <v>169</v>
      </c>
      <c r="C23" s="93">
        <v>99</v>
      </c>
      <c r="D23" s="88" t="str">
        <f>$BA23&amp;" "&amp;$BB23&amp;" "&amp;$BC23</f>
        <v xml:space="preserve">  </v>
      </c>
      <c r="E23" s="94"/>
      <c r="F23" s="3"/>
      <c r="G23" s="3"/>
      <c r="H23" s="3"/>
      <c r="I23" s="2"/>
      <c r="J23" s="2"/>
      <c r="K23" s="2"/>
      <c r="L23" s="2"/>
      <c r="M23" s="3"/>
      <c r="N23" s="3"/>
      <c r="O23" s="3"/>
      <c r="P23" s="3"/>
      <c r="Q23" s="3"/>
      <c r="R23" s="3"/>
      <c r="S23" s="3"/>
      <c r="T23" s="3"/>
      <c r="U23" s="3"/>
      <c r="V23" s="27"/>
      <c r="W23" s="27"/>
      <c r="AB23" s="3"/>
      <c r="AC23" s="3"/>
      <c r="AD23" s="3"/>
      <c r="AE23" s="3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5" t="str">
        <f>IF((B22+B23)&lt;=B10,""," El total de Acompañamientos NO debe ser mayor que el total de Partos")</f>
        <v/>
      </c>
      <c r="BB23" s="35" t="str">
        <f>IF($B23&lt;$C23," El número de Beneficiarios NO puede ser mayor que el Total.","")</f>
        <v/>
      </c>
      <c r="BC23" s="35" t="str">
        <f>IF($B23=0,"",IF($C23="",IF($B23="",""," No olvide escribir la columna Beneficiarios."),""))</f>
        <v/>
      </c>
      <c r="BD23" s="36">
        <f>IF($B23=0,"",IF($C23="",IF($B23="","",1),0))</f>
        <v>0</v>
      </c>
      <c r="BE23" s="36">
        <f>IF($B23&lt;$C23,1,0)</f>
        <v>0</v>
      </c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70" s="3" customFormat="1" ht="14.25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81"/>
      <c r="L24" s="95"/>
      <c r="M24" s="96"/>
      <c r="N24" s="96"/>
      <c r="BD24" s="36">
        <f>IF((B22+B23)&lt;=B10,0,1)</f>
        <v>0</v>
      </c>
    </row>
    <row r="25" spans="1:70" s="3" customFormat="1" ht="14.25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81"/>
      <c r="L25" s="95"/>
      <c r="M25" s="96"/>
      <c r="N25" s="96"/>
    </row>
    <row r="26" spans="1:70" s="12" customFormat="1" ht="10.5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3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AB26" s="3"/>
      <c r="AC26" s="3"/>
      <c r="AD26" s="3"/>
      <c r="AE26" s="3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3"/>
      <c r="BB26" s="3"/>
      <c r="BC26" s="3"/>
      <c r="BD26" s="3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12" customFormat="1" ht="21" x14ac:dyDescent="0.15">
      <c r="A27" s="425"/>
      <c r="B27" s="417"/>
      <c r="C27" s="97" t="s">
        <v>40</v>
      </c>
      <c r="D27" s="98" t="s">
        <v>41</v>
      </c>
      <c r="E27" s="16" t="s">
        <v>42</v>
      </c>
      <c r="F27" s="16" t="s">
        <v>43</v>
      </c>
      <c r="G27" s="16" t="s">
        <v>44</v>
      </c>
      <c r="H27" s="98" t="s">
        <v>45</v>
      </c>
      <c r="I27" s="17" t="s">
        <v>46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AB27" s="3"/>
      <c r="AC27" s="3"/>
      <c r="AD27" s="3"/>
      <c r="AE27" s="3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3"/>
      <c r="BB27" s="3"/>
      <c r="BC27" s="3"/>
      <c r="BD27" s="3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s="12" customFormat="1" ht="10.5" x14ac:dyDescent="0.15">
      <c r="A28" s="99" t="s">
        <v>47</v>
      </c>
      <c r="B28" s="100">
        <f>SUM(C28:I28)</f>
        <v>229</v>
      </c>
      <c r="C28" s="66">
        <v>2</v>
      </c>
      <c r="D28" s="101">
        <v>2</v>
      </c>
      <c r="E28" s="101">
        <v>2</v>
      </c>
      <c r="F28" s="101">
        <v>5</v>
      </c>
      <c r="G28" s="101">
        <v>35</v>
      </c>
      <c r="H28" s="101">
        <v>149</v>
      </c>
      <c r="I28" s="102">
        <v>34</v>
      </c>
      <c r="J28" s="103" t="str">
        <f>$BA28&amp;""&amp;$BB28&amp;""&amp;$BA29</f>
        <v/>
      </c>
      <c r="K28" s="9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B28" s="3"/>
      <c r="AC28" s="3"/>
      <c r="AD28" s="3"/>
      <c r="AE28" s="3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35" t="str">
        <f>IF(SUM(G28:I28)&gt;=M10,""," Los nacidos vivos de 2.500 y más gramos NO DEBE ser menor al Total de partos con Apego Precoz de RN del mismo peso. ")</f>
        <v/>
      </c>
      <c r="BB28" s="35" t="str">
        <f>IF(B28&lt;&gt;SUM(C28:I28)," NO ALTERE LAS FÓRMULAS, el Total de Nacidos Vivos NO ES IGUAL a la suma de los Nacidos Vivos según su peso al nacer. ","")</f>
        <v/>
      </c>
      <c r="BC28" s="3"/>
      <c r="BD28" s="36">
        <f>IF(SUM(F28:I28)&gt;=M10,0,1)</f>
        <v>0</v>
      </c>
      <c r="BE28" s="36">
        <f>IF(B28&lt;&gt;SUM(C28:I28),1,0)</f>
        <v>0</v>
      </c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s="3" customFormat="1" ht="14.25" x14ac:dyDescent="0.2">
      <c r="A29" s="104" t="s">
        <v>48</v>
      </c>
      <c r="B29" s="105"/>
      <c r="C29" s="106"/>
      <c r="D29" s="106"/>
      <c r="E29" s="106"/>
      <c r="F29" s="106"/>
      <c r="G29" s="106"/>
      <c r="H29" s="106"/>
      <c r="I29" s="106"/>
      <c r="J29" s="106"/>
      <c r="K29" s="81"/>
      <c r="L29" s="95"/>
      <c r="M29" s="96"/>
      <c r="N29" s="96"/>
      <c r="BA29" s="35" t="str">
        <f>IF(SUM(C28:F28)&gt;=L10,""," Los nacidos vivos de menor o igual a 2.499 gramos NO DEBE ser menor al Total de partos con Apego Precoz de RN del mismo peso. ")</f>
        <v/>
      </c>
      <c r="BD29" s="36">
        <f>IF(SUM(C28:F28)&gt;=L10,0,1)</f>
        <v>0</v>
      </c>
    </row>
    <row r="30" spans="1:70" s="12" customFormat="1" ht="10.5" x14ac:dyDescent="0.15">
      <c r="A30" s="424" t="s">
        <v>38</v>
      </c>
      <c r="B30" s="426" t="s">
        <v>8</v>
      </c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AB30" s="3"/>
      <c r="AC30" s="3"/>
      <c r="AD30" s="3"/>
      <c r="AE30" s="3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3"/>
      <c r="BB30" s="3"/>
      <c r="BC30" s="3"/>
      <c r="BD30" s="3"/>
      <c r="BE30" s="11"/>
      <c r="BF30" s="11"/>
      <c r="BG30" s="11"/>
      <c r="BH30" s="11"/>
      <c r="BI30" s="11"/>
      <c r="BJ30" s="11"/>
      <c r="BK30" s="11"/>
    </row>
    <row r="31" spans="1:70" s="12" customFormat="1" ht="10.5" x14ac:dyDescent="0.15">
      <c r="A31" s="425"/>
      <c r="B31" s="41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AB31" s="3"/>
      <c r="AC31" s="3"/>
      <c r="AD31" s="3"/>
      <c r="AE31" s="3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3"/>
      <c r="BB31" s="3"/>
      <c r="BC31" s="3"/>
      <c r="BD31" s="3"/>
      <c r="BE31" s="11"/>
      <c r="BF31" s="11"/>
      <c r="BG31" s="11"/>
      <c r="BH31" s="11"/>
      <c r="BI31" s="11"/>
      <c r="BJ31" s="11"/>
      <c r="BK31" s="11"/>
    </row>
    <row r="32" spans="1:70" s="12" customFormat="1" ht="11.25" x14ac:dyDescent="0.15">
      <c r="A32" s="107" t="s">
        <v>47</v>
      </c>
      <c r="B32" s="87">
        <v>4</v>
      </c>
      <c r="C32" s="108" t="str">
        <f>$BA32</f>
        <v/>
      </c>
      <c r="D32" s="109"/>
      <c r="E32" s="110"/>
      <c r="F32" s="110"/>
      <c r="G32" s="111"/>
      <c r="H32" s="1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B32" s="3"/>
      <c r="AC32" s="3"/>
      <c r="AD32" s="3"/>
      <c r="AE32" s="3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35" t="str">
        <f>IF($B32&lt;=$B28,"","Total Nacidos Vivos con malformación congénita no debe ser MAYOR a Nacidos Vivos Según Peso Al Nacer")</f>
        <v/>
      </c>
      <c r="BC32" s="3"/>
      <c r="BD32" s="36">
        <f>IF($B32&lt;=$B28,0,1)</f>
        <v>0</v>
      </c>
      <c r="BE32" s="11"/>
      <c r="BF32" s="11"/>
      <c r="BG32" s="11"/>
      <c r="BH32" s="11"/>
      <c r="BI32" s="11"/>
      <c r="BJ32" s="11"/>
      <c r="BK32" s="11"/>
    </row>
    <row r="33" spans="1:70" s="12" customFormat="1" ht="11.25" x14ac:dyDescent="0.15">
      <c r="A33" s="112" t="s">
        <v>49</v>
      </c>
      <c r="B33" s="113"/>
      <c r="C33" s="114"/>
      <c r="D33" s="114"/>
      <c r="E33" s="114"/>
      <c r="F33" s="115"/>
      <c r="G33" s="114"/>
      <c r="H33" s="114"/>
      <c r="I33" s="114"/>
      <c r="J33" s="3"/>
      <c r="K33" s="9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B33" s="3"/>
      <c r="AC33" s="3"/>
      <c r="AD33" s="3"/>
      <c r="AE33" s="3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3"/>
      <c r="BB33" s="3"/>
      <c r="BC33" s="3"/>
      <c r="BD33" s="3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s="3" customFormat="1" ht="14.25" x14ac:dyDescent="0.2">
      <c r="A34" s="9" t="s">
        <v>50</v>
      </c>
      <c r="B34" s="116"/>
      <c r="C34" s="117"/>
      <c r="D34" s="117"/>
      <c r="E34" s="117"/>
      <c r="F34" s="118"/>
      <c r="G34" s="117"/>
      <c r="H34" s="117"/>
      <c r="I34" s="117"/>
      <c r="J34" s="117"/>
      <c r="K34" s="9"/>
      <c r="L34" s="95"/>
      <c r="M34" s="96"/>
      <c r="N34" s="96"/>
    </row>
    <row r="35" spans="1:70" s="12" customFormat="1" ht="42" x14ac:dyDescent="0.15">
      <c r="A35" s="19" t="s">
        <v>38</v>
      </c>
      <c r="B35" s="119" t="s">
        <v>51</v>
      </c>
      <c r="C35" s="18" t="s">
        <v>52</v>
      </c>
      <c r="D35" s="120"/>
      <c r="E35" s="120"/>
      <c r="F35" s="121"/>
      <c r="G35" s="120"/>
      <c r="H35" s="120"/>
      <c r="I35" s="120"/>
      <c r="J35" s="120"/>
      <c r="K35" s="9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AB35" s="3"/>
      <c r="AC35" s="3"/>
      <c r="AD35" s="3"/>
      <c r="AE35" s="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3"/>
      <c r="BB35" s="3"/>
      <c r="BC35" s="3"/>
      <c r="BD35" s="3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s="12" customFormat="1" ht="11.25" x14ac:dyDescent="0.15">
      <c r="A36" s="99" t="s">
        <v>47</v>
      </c>
      <c r="B36" s="122">
        <v>6</v>
      </c>
      <c r="C36" s="123">
        <v>5</v>
      </c>
      <c r="D36" s="120"/>
      <c r="E36" s="120"/>
      <c r="F36" s="121"/>
      <c r="G36" s="120"/>
      <c r="H36" s="120"/>
      <c r="I36" s="120"/>
      <c r="J36" s="120"/>
      <c r="K36" s="9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AB36" s="3"/>
      <c r="AC36" s="3"/>
      <c r="AD36" s="3"/>
      <c r="AE36" s="3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3"/>
      <c r="BB36" s="3"/>
      <c r="BC36" s="3"/>
      <c r="BD36" s="3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s="3" customFormat="1" ht="14.25" x14ac:dyDescent="0.2">
      <c r="A37" s="9" t="s">
        <v>53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 t="s">
        <v>34</v>
      </c>
      <c r="N37" s="96"/>
    </row>
    <row r="38" spans="1:70" s="12" customFormat="1" ht="10.5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B38" s="3"/>
      <c r="AC38" s="3"/>
      <c r="AD38" s="3"/>
      <c r="AE38" s="3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3"/>
      <c r="BB38" s="3"/>
      <c r="BC38" s="3"/>
      <c r="BD38" s="3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s="12" customFormat="1" ht="21" x14ac:dyDescent="0.15">
      <c r="A39" s="430"/>
      <c r="B39" s="425"/>
      <c r="C39" s="15" t="s">
        <v>57</v>
      </c>
      <c r="D39" s="124" t="s">
        <v>58</v>
      </c>
      <c r="E39" s="125" t="s">
        <v>59</v>
      </c>
      <c r="F39" s="43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B39" s="3"/>
      <c r="AC39" s="3"/>
      <c r="AD39" s="3"/>
      <c r="AE39" s="3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3"/>
      <c r="BB39" s="3"/>
      <c r="BC39" s="3"/>
      <c r="BD39" s="3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s="12" customFormat="1" ht="10.5" x14ac:dyDescent="0.15">
      <c r="A40" s="126" t="s">
        <v>60</v>
      </c>
      <c r="B40" s="127">
        <f>SUM(C40:E40)</f>
        <v>33</v>
      </c>
      <c r="C40" s="128"/>
      <c r="D40" s="129">
        <v>7</v>
      </c>
      <c r="E40" s="130">
        <v>26</v>
      </c>
      <c r="F40" s="103" t="str">
        <f>$BA40</f>
        <v/>
      </c>
      <c r="G40" s="1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AB40" s="3"/>
      <c r="AC40" s="3"/>
      <c r="AD40" s="3"/>
      <c r="AE40" s="3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35" t="str">
        <f>IF(B40&lt;&gt;SUM(C40:E40)," NO ALTERE LAS FÓRMULAS, el Total de esterilizaciones de mujeres NO ES IGUAL a la suma de los grupos de edad. ","")</f>
        <v/>
      </c>
      <c r="BB40" s="3"/>
      <c r="BC40" s="3"/>
      <c r="BD40" s="36">
        <f>IF(B40&lt;&gt;SUM(C40:E40),1,0)</f>
        <v>0</v>
      </c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s="12" customFormat="1" ht="10.5" x14ac:dyDescent="0.15">
      <c r="A41" s="132" t="s">
        <v>61</v>
      </c>
      <c r="B41" s="133">
        <f>SUM(C41:E41)</f>
        <v>0</v>
      </c>
      <c r="C41" s="134"/>
      <c r="D41" s="135"/>
      <c r="E41" s="136"/>
      <c r="F41" s="103" t="str">
        <f>$BA41</f>
        <v/>
      </c>
      <c r="G41" s="1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B41" s="3"/>
      <c r="AC41" s="3"/>
      <c r="AD41" s="3"/>
      <c r="AE41" s="3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35" t="str">
        <f>IF(B41&lt;&gt;SUM(C41:E41)," NO ALTERE LAS FÓRMULAS, el Total de esterilizaciones de hombres NO ES IGUAL a la suma de los grupos de edad. ","")</f>
        <v/>
      </c>
      <c r="BB41" s="3"/>
      <c r="BC41" s="3"/>
      <c r="BD41" s="36">
        <f>IF(B41&lt;&gt;SUM(C41:E41),1,0)</f>
        <v>0</v>
      </c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s="3" customFormat="1" ht="14.25" x14ac:dyDescent="0.2">
      <c r="A42" s="137" t="s">
        <v>62</v>
      </c>
      <c r="B42" s="138"/>
      <c r="C42" s="138"/>
      <c r="D42" s="139"/>
      <c r="E42" s="138"/>
    </row>
    <row r="43" spans="1:70" s="12" customFormat="1" ht="31.5" x14ac:dyDescent="0.2">
      <c r="A43" s="140" t="s">
        <v>63</v>
      </c>
      <c r="B43" s="141" t="s">
        <v>64</v>
      </c>
      <c r="C43" s="141" t="s">
        <v>65</v>
      </c>
      <c r="D43" s="138"/>
      <c r="E43" s="13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B43" s="3"/>
      <c r="AC43" s="3"/>
      <c r="AD43" s="3"/>
      <c r="AE43" s="3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3"/>
      <c r="BB43" s="3"/>
      <c r="BC43" s="3"/>
      <c r="BD43" s="3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s="12" customFormat="1" x14ac:dyDescent="0.2">
      <c r="A44" s="142" t="s">
        <v>66</v>
      </c>
      <c r="B44" s="87">
        <v>110</v>
      </c>
      <c r="C44" s="87">
        <v>50</v>
      </c>
      <c r="D44" s="138"/>
      <c r="E44" s="13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B44" s="3"/>
      <c r="AC44" s="3"/>
      <c r="AD44" s="3"/>
      <c r="AE44" s="3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3"/>
      <c r="BB44" s="3"/>
      <c r="BC44" s="3"/>
      <c r="BD44" s="3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s="12" customFormat="1" ht="21" x14ac:dyDescent="0.2">
      <c r="A45" s="143" t="s">
        <v>67</v>
      </c>
      <c r="B45" s="113">
        <v>101</v>
      </c>
      <c r="C45" s="113">
        <v>38</v>
      </c>
      <c r="D45" s="138"/>
      <c r="E45" s="138"/>
      <c r="F45" s="144"/>
      <c r="G45" s="144"/>
      <c r="H45" s="144"/>
      <c r="I45" s="144"/>
      <c r="J45" s="144"/>
      <c r="K45" s="144"/>
      <c r="L45" s="14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AB45" s="3"/>
      <c r="AC45" s="3"/>
      <c r="AD45" s="3"/>
      <c r="AE45" s="3"/>
      <c r="BA45" s="3"/>
      <c r="BB45" s="3"/>
      <c r="BC45" s="3"/>
      <c r="BD45" s="3"/>
    </row>
    <row r="46" spans="1:70" s="145" customFormat="1" x14ac:dyDescent="0.2">
      <c r="F46" s="146"/>
      <c r="G46" s="146"/>
      <c r="H46" s="146"/>
      <c r="I46" s="146"/>
      <c r="J46" s="146"/>
      <c r="K46" s="146"/>
      <c r="L46" s="146"/>
    </row>
    <row r="47" spans="1:70" x14ac:dyDescent="0.2">
      <c r="A47" s="145"/>
      <c r="B47" s="145"/>
      <c r="C47" s="145"/>
      <c r="D47" s="145"/>
      <c r="E47" s="145"/>
    </row>
    <row r="48" spans="1:70" x14ac:dyDescent="0.2">
      <c r="A48" s="145"/>
      <c r="B48" s="145"/>
      <c r="C48" s="145"/>
      <c r="D48" s="145"/>
      <c r="E48" s="145"/>
    </row>
    <row r="49" spans="1:5" s="148" customFormat="1" ht="10.5" x14ac:dyDescent="0.15">
      <c r="A49" s="145"/>
      <c r="B49" s="145"/>
      <c r="C49" s="145"/>
      <c r="D49" s="145"/>
      <c r="E49" s="145"/>
    </row>
    <row r="50" spans="1:5" s="148" customFormat="1" ht="10.5" x14ac:dyDescent="0.15">
      <c r="A50" s="145"/>
      <c r="B50" s="145"/>
      <c r="C50" s="145"/>
      <c r="D50" s="145"/>
      <c r="E50" s="145"/>
    </row>
    <row r="51" spans="1:5" s="148" customFormat="1" ht="10.5" x14ac:dyDescent="0.15">
      <c r="A51" s="145"/>
      <c r="B51" s="145"/>
      <c r="C51" s="145"/>
      <c r="D51" s="145"/>
      <c r="E51" s="145"/>
    </row>
    <row r="52" spans="1:5" s="148" customFormat="1" ht="10.5" x14ac:dyDescent="0.15">
      <c r="A52" s="145"/>
      <c r="B52" s="145"/>
      <c r="C52" s="145"/>
      <c r="D52" s="145"/>
      <c r="E52" s="145"/>
    </row>
    <row r="53" spans="1:5" s="148" customFormat="1" ht="10.5" x14ac:dyDescent="0.15">
      <c r="A53" s="145"/>
      <c r="B53" s="145"/>
      <c r="C53" s="145"/>
      <c r="D53" s="145"/>
      <c r="E53" s="145"/>
    </row>
    <row r="200" spans="1:56" x14ac:dyDescent="0.2">
      <c r="A200" s="149">
        <f>SUM(A7:L45)</f>
        <v>2847</v>
      </c>
      <c r="BD200" s="150">
        <v>0</v>
      </c>
    </row>
  </sheetData>
  <mergeCells count="17"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2" workbookViewId="0">
      <selection activeCell="B32" sqref="B32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",[2]NOMBRE!B2," - ","( ",[2]NOMBRE!C2,[2]NOMBRE!D2,[2]NOMBRE!E2,[2]NOMBRE!F2,[2]NOMBRE!G2," )")</f>
        <v>COMUNA: LINARES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",[2]NOMBRE!B3," - ","( ",[2]NOMBRE!C3,[2]NOMBRE!D3,[2]NOMBRE!E3,[2]NOMBRE!F3,[2]NOMBRE!G3," )")</f>
        <v>ESTABLECIMIENTO: HOSPITAL LINARES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",[2]NOMBRE!B6," - ","( ",[2]NOMBRE!C6,[2]NOMBRE!D6," )")</f>
        <v>MES: FEBRERO - ( 02 )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",[2]NOMBRE!B7)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275" t="s">
        <v>18</v>
      </c>
      <c r="M9" s="275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216</v>
      </c>
      <c r="C10" s="343">
        <f>SUM(C11:C14)</f>
        <v>149</v>
      </c>
      <c r="D10" s="344">
        <f>SUM(D11:D14)</f>
        <v>201</v>
      </c>
      <c r="E10" s="342">
        <f>SUM(E11:E14)</f>
        <v>58</v>
      </c>
      <c r="F10" s="342">
        <f t="shared" ref="F10:K10" si="0">SUM(F11:F14)</f>
        <v>89</v>
      </c>
      <c r="G10" s="342">
        <f t="shared" si="0"/>
        <v>2</v>
      </c>
      <c r="H10" s="343">
        <f t="shared" si="0"/>
        <v>52</v>
      </c>
      <c r="I10" s="345">
        <f t="shared" si="0"/>
        <v>15</v>
      </c>
      <c r="J10" s="342">
        <f t="shared" si="0"/>
        <v>0</v>
      </c>
      <c r="K10" s="343">
        <f t="shared" si="0"/>
        <v>15</v>
      </c>
      <c r="L10" s="346">
        <f>SUM(L11:L14)</f>
        <v>3</v>
      </c>
      <c r="M10" s="346">
        <f>SUM(M11:M14)</f>
        <v>200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122</v>
      </c>
      <c r="C11" s="347">
        <v>109</v>
      </c>
      <c r="D11" s="348">
        <f>SUM(E11:H11)</f>
        <v>107</v>
      </c>
      <c r="E11" s="337">
        <v>54</v>
      </c>
      <c r="F11" s="337">
        <v>2</v>
      </c>
      <c r="G11" s="337"/>
      <c r="H11" s="338">
        <v>51</v>
      </c>
      <c r="I11" s="348">
        <f>SUM(J11:K11)</f>
        <v>15</v>
      </c>
      <c r="J11" s="337"/>
      <c r="K11" s="338">
        <v>15</v>
      </c>
      <c r="L11" s="347">
        <v>3</v>
      </c>
      <c r="M11" s="347">
        <v>116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5</v>
      </c>
      <c r="C12" s="334">
        <v>5</v>
      </c>
      <c r="D12" s="349">
        <f>SUM(E12:H12)</f>
        <v>5</v>
      </c>
      <c r="E12" s="326">
        <v>4</v>
      </c>
      <c r="F12" s="326"/>
      <c r="G12" s="326"/>
      <c r="H12" s="324">
        <v>1</v>
      </c>
      <c r="I12" s="349">
        <f>SUM(J12:K12)</f>
        <v>0</v>
      </c>
      <c r="J12" s="326"/>
      <c r="K12" s="324"/>
      <c r="L12" s="334"/>
      <c r="M12" s="334">
        <v>3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68</v>
      </c>
      <c r="C13" s="334">
        <v>14</v>
      </c>
      <c r="D13" s="349">
        <f>SUM(E13:H13)</f>
        <v>68</v>
      </c>
      <c r="E13" s="326"/>
      <c r="F13" s="326">
        <v>68</v>
      </c>
      <c r="G13" s="326"/>
      <c r="H13" s="324"/>
      <c r="I13" s="349">
        <f>SUM(J13:K13)</f>
        <v>0</v>
      </c>
      <c r="J13" s="326"/>
      <c r="K13" s="324"/>
      <c r="L13" s="334"/>
      <c r="M13" s="334">
        <v>60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21</v>
      </c>
      <c r="C14" s="351">
        <v>21</v>
      </c>
      <c r="D14" s="352">
        <f>SUM(E14:H14)</f>
        <v>21</v>
      </c>
      <c r="E14" s="353"/>
      <c r="F14" s="353">
        <v>19</v>
      </c>
      <c r="G14" s="353">
        <v>2</v>
      </c>
      <c r="H14" s="354"/>
      <c r="I14" s="352">
        <f>SUM(J14:K14)</f>
        <v>0</v>
      </c>
      <c r="J14" s="353"/>
      <c r="K14" s="354"/>
      <c r="L14" s="351"/>
      <c r="M14" s="351">
        <v>21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15</v>
      </c>
      <c r="C15" s="356">
        <v>12</v>
      </c>
      <c r="D15" s="357">
        <f>SUM(E15:H15)</f>
        <v>15</v>
      </c>
      <c r="E15" s="358"/>
      <c r="F15" s="358">
        <v>15</v>
      </c>
      <c r="G15" s="358"/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/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/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/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8</v>
      </c>
      <c r="C22" s="341">
        <v>8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167</v>
      </c>
      <c r="C23" s="372">
        <v>101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217</v>
      </c>
      <c r="C28" s="367">
        <v>1</v>
      </c>
      <c r="D28" s="373">
        <v>1</v>
      </c>
      <c r="E28" s="373">
        <v>2</v>
      </c>
      <c r="F28" s="373">
        <v>7</v>
      </c>
      <c r="G28" s="373">
        <v>29</v>
      </c>
      <c r="H28" s="373">
        <v>158</v>
      </c>
      <c r="I28" s="374">
        <v>19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>
        <v>2</v>
      </c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>
        <v>1</v>
      </c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254" t="s">
        <v>51</v>
      </c>
      <c r="C35" s="275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4</v>
      </c>
      <c r="C36" s="376">
        <v>3</v>
      </c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15</v>
      </c>
      <c r="C40" s="332"/>
      <c r="D40" s="333">
        <v>5</v>
      </c>
      <c r="E40" s="335">
        <v>10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115</v>
      </c>
      <c r="C44" s="341">
        <v>51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109</v>
      </c>
      <c r="C45" s="339">
        <v>30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2720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7" workbookViewId="0">
      <selection activeCell="B22" sqref="B22:B23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",[3]NOMBRE!B2," - ","( ",[3]NOMBRE!C2,[3]NOMBRE!D2,[3]NOMBRE!E2,[3]NOMBRE!F2,[3]NOMBRE!G2," )")</f>
        <v>COMUNA: LINARES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",[3]NOMBRE!B3," - ","( ",[3]NOMBRE!C3,[3]NOMBRE!D3,[3]NOMBRE!E3,[3]NOMBRE!F3,[3]NOMBRE!G3," )")</f>
        <v>ESTABLECIMIENTO: HOSPITAL DE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",[3]NOMBRE!B6," - ","( ",[3]NOMBRE!C6,[3]NOMBRE!D6," )")</f>
        <v>MES: MARZO - ( 03 )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",[3]NOMBRE!B7)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396" t="s">
        <v>18</v>
      </c>
      <c r="M9" s="396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198</v>
      </c>
      <c r="C10" s="343">
        <f>SUM(C11:C14)</f>
        <v>124</v>
      </c>
      <c r="D10" s="344">
        <f>SUM(D11:D14)</f>
        <v>187</v>
      </c>
      <c r="E10" s="342">
        <f>SUM(E11:E14)</f>
        <v>59</v>
      </c>
      <c r="F10" s="342">
        <f t="shared" ref="F10:K10" si="0">SUM(F11:F14)</f>
        <v>94</v>
      </c>
      <c r="G10" s="342">
        <f t="shared" si="0"/>
        <v>3</v>
      </c>
      <c r="H10" s="343">
        <f t="shared" si="0"/>
        <v>31</v>
      </c>
      <c r="I10" s="345">
        <f t="shared" si="0"/>
        <v>11</v>
      </c>
      <c r="J10" s="342">
        <f t="shared" si="0"/>
        <v>3</v>
      </c>
      <c r="K10" s="343">
        <f t="shared" si="0"/>
        <v>8</v>
      </c>
      <c r="L10" s="346">
        <f>SUM(L11:L14)</f>
        <v>0</v>
      </c>
      <c r="M10" s="346">
        <f>SUM(M11:M14)</f>
        <v>186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95</v>
      </c>
      <c r="C11" s="347">
        <v>83</v>
      </c>
      <c r="D11" s="348">
        <f>SUM(E11:H11)</f>
        <v>84</v>
      </c>
      <c r="E11" s="337">
        <v>53</v>
      </c>
      <c r="F11" s="337">
        <v>1</v>
      </c>
      <c r="G11" s="337"/>
      <c r="H11" s="338">
        <v>30</v>
      </c>
      <c r="I11" s="348">
        <f>SUM(J11:K11)</f>
        <v>11</v>
      </c>
      <c r="J11" s="337">
        <v>3</v>
      </c>
      <c r="K11" s="338">
        <v>8</v>
      </c>
      <c r="L11" s="347"/>
      <c r="M11" s="347">
        <v>90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7</v>
      </c>
      <c r="C12" s="334">
        <v>7</v>
      </c>
      <c r="D12" s="349">
        <f>SUM(E12:H12)</f>
        <v>7</v>
      </c>
      <c r="E12" s="326">
        <v>6</v>
      </c>
      <c r="F12" s="326"/>
      <c r="G12" s="326"/>
      <c r="H12" s="324">
        <v>1</v>
      </c>
      <c r="I12" s="349">
        <f>SUM(J12:K12)</f>
        <v>0</v>
      </c>
      <c r="J12" s="326"/>
      <c r="K12" s="324"/>
      <c r="L12" s="334"/>
      <c r="M12" s="334">
        <v>7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74</v>
      </c>
      <c r="C13" s="334">
        <v>12</v>
      </c>
      <c r="D13" s="349">
        <f>SUM(E13:H13)</f>
        <v>74</v>
      </c>
      <c r="E13" s="326"/>
      <c r="F13" s="326">
        <v>72</v>
      </c>
      <c r="G13" s="326">
        <v>2</v>
      </c>
      <c r="H13" s="324"/>
      <c r="I13" s="349">
        <f>SUM(J13:K13)</f>
        <v>0</v>
      </c>
      <c r="J13" s="326"/>
      <c r="K13" s="324"/>
      <c r="L13" s="334"/>
      <c r="M13" s="334">
        <v>67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22</v>
      </c>
      <c r="C14" s="351">
        <v>22</v>
      </c>
      <c r="D14" s="352">
        <f>SUM(E14:H14)</f>
        <v>22</v>
      </c>
      <c r="E14" s="353"/>
      <c r="F14" s="353">
        <v>21</v>
      </c>
      <c r="G14" s="353">
        <v>1</v>
      </c>
      <c r="H14" s="354"/>
      <c r="I14" s="352">
        <f>SUM(J14:K14)</f>
        <v>0</v>
      </c>
      <c r="J14" s="353"/>
      <c r="K14" s="354"/>
      <c r="L14" s="351"/>
      <c r="M14" s="351">
        <v>22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24</v>
      </c>
      <c r="C15" s="356">
        <v>22</v>
      </c>
      <c r="D15" s="357">
        <f>SUM(E15:H15)</f>
        <v>24</v>
      </c>
      <c r="E15" s="358"/>
      <c r="F15" s="358"/>
      <c r="G15" s="358">
        <v>24</v>
      </c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/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>
        <v>1</v>
      </c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>
        <v>1</v>
      </c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7</v>
      </c>
      <c r="C22" s="341">
        <v>6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149</v>
      </c>
      <c r="C23" s="372">
        <v>82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195</v>
      </c>
      <c r="C28" s="367"/>
      <c r="D28" s="373"/>
      <c r="E28" s="373"/>
      <c r="F28" s="373">
        <v>9</v>
      </c>
      <c r="G28" s="373">
        <v>33</v>
      </c>
      <c r="H28" s="373">
        <v>135</v>
      </c>
      <c r="I28" s="374">
        <v>18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>
        <v>5</v>
      </c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/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395" t="s">
        <v>51</v>
      </c>
      <c r="C35" s="396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1</v>
      </c>
      <c r="C36" s="376">
        <v>1</v>
      </c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26</v>
      </c>
      <c r="C40" s="332"/>
      <c r="D40" s="333">
        <v>15</v>
      </c>
      <c r="E40" s="335">
        <v>11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114</v>
      </c>
      <c r="C44" s="341">
        <v>40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109</v>
      </c>
      <c r="C45" s="339">
        <v>24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2512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B32" sqref="B32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",[4]NOMBRE!B2," - ","( ",[4]NOMBRE!C2,[4]NOMBRE!D2,[4]NOMBRE!E2,[4]NOMBRE!F2,[4]NOMBRE!G2," )")</f>
        <v>COMUNA: LINARES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",[4]NOMBRE!B3," - ","( ",[4]NOMBRE!C3,[4]NOMBRE!D3,[4]NOMBRE!E3,[4]NOMBRE!F3,[4]NOMBRE!G3," )")</f>
        <v>ESTABLECIMIENTO: HOSPITAL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",[4]NOMBRE!B6," - ","( ",[4]NOMBRE!C6,[4]NOMBRE!D6," )")</f>
        <v>MES: ABRIL - ( 04 )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",[4]NOMBRE!B7)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398" t="s">
        <v>18</v>
      </c>
      <c r="M9" s="398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234</v>
      </c>
      <c r="C10" s="343">
        <f>SUM(C11:C14)</f>
        <v>157</v>
      </c>
      <c r="D10" s="344">
        <f>SUM(D11:D14)</f>
        <v>226</v>
      </c>
      <c r="E10" s="342">
        <f>SUM(E11:E14)</f>
        <v>90</v>
      </c>
      <c r="F10" s="342">
        <f t="shared" ref="F10:K10" si="0">SUM(F11:F14)</f>
        <v>109</v>
      </c>
      <c r="G10" s="342">
        <f t="shared" si="0"/>
        <v>5</v>
      </c>
      <c r="H10" s="343">
        <f t="shared" si="0"/>
        <v>22</v>
      </c>
      <c r="I10" s="345">
        <f t="shared" si="0"/>
        <v>8</v>
      </c>
      <c r="J10" s="342">
        <f t="shared" si="0"/>
        <v>1</v>
      </c>
      <c r="K10" s="343">
        <f t="shared" si="0"/>
        <v>7</v>
      </c>
      <c r="L10" s="346">
        <f>SUM(L11:L14)</f>
        <v>6</v>
      </c>
      <c r="M10" s="346">
        <f>SUM(M11:M14)</f>
        <v>227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113</v>
      </c>
      <c r="C11" s="347">
        <v>104</v>
      </c>
      <c r="D11" s="348">
        <f>SUM(E11:H11)</f>
        <v>105</v>
      </c>
      <c r="E11" s="337">
        <v>81</v>
      </c>
      <c r="F11" s="337">
        <v>2</v>
      </c>
      <c r="G11" s="337">
        <v>0</v>
      </c>
      <c r="H11" s="338">
        <v>22</v>
      </c>
      <c r="I11" s="348">
        <f>SUM(J11:K11)</f>
        <v>8</v>
      </c>
      <c r="J11" s="337">
        <v>1</v>
      </c>
      <c r="K11" s="338">
        <v>7</v>
      </c>
      <c r="L11" s="347">
        <v>6</v>
      </c>
      <c r="M11" s="347">
        <v>113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8</v>
      </c>
      <c r="C12" s="334">
        <v>8</v>
      </c>
      <c r="D12" s="349">
        <f>SUM(E12:H12)</f>
        <v>8</v>
      </c>
      <c r="E12" s="326">
        <v>7</v>
      </c>
      <c r="F12" s="326">
        <v>1</v>
      </c>
      <c r="G12" s="326">
        <v>0</v>
      </c>
      <c r="H12" s="324">
        <v>0</v>
      </c>
      <c r="I12" s="349">
        <f>SUM(J12:K12)</f>
        <v>0</v>
      </c>
      <c r="J12" s="326"/>
      <c r="K12" s="324"/>
      <c r="L12" s="334"/>
      <c r="M12" s="334">
        <v>6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68</v>
      </c>
      <c r="C13" s="334">
        <v>16</v>
      </c>
      <c r="D13" s="349">
        <f>SUM(E13:H13)</f>
        <v>68</v>
      </c>
      <c r="E13" s="326">
        <v>2</v>
      </c>
      <c r="F13" s="326">
        <v>65</v>
      </c>
      <c r="G13" s="326">
        <v>1</v>
      </c>
      <c r="H13" s="324"/>
      <c r="I13" s="349">
        <f>SUM(J13:K13)</f>
        <v>0</v>
      </c>
      <c r="J13" s="326"/>
      <c r="K13" s="324"/>
      <c r="L13" s="334"/>
      <c r="M13" s="334">
        <v>65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45</v>
      </c>
      <c r="C14" s="351">
        <v>29</v>
      </c>
      <c r="D14" s="352">
        <f>SUM(E14:H14)</f>
        <v>45</v>
      </c>
      <c r="E14" s="353"/>
      <c r="F14" s="353">
        <v>41</v>
      </c>
      <c r="G14" s="353">
        <v>4</v>
      </c>
      <c r="H14" s="354"/>
      <c r="I14" s="352">
        <f>SUM(J14:K14)</f>
        <v>0</v>
      </c>
      <c r="J14" s="353"/>
      <c r="K14" s="354"/>
      <c r="L14" s="351"/>
      <c r="M14" s="351">
        <v>43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19</v>
      </c>
      <c r="C15" s="356">
        <v>17</v>
      </c>
      <c r="D15" s="357">
        <f>SUM(E15:H15)</f>
        <v>17</v>
      </c>
      <c r="E15" s="358"/>
      <c r="F15" s="358"/>
      <c r="G15" s="358">
        <v>17</v>
      </c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/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/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>
        <v>1</v>
      </c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16</v>
      </c>
      <c r="C22" s="341">
        <v>16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180</v>
      </c>
      <c r="C23" s="372">
        <v>104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237</v>
      </c>
      <c r="C28" s="367"/>
      <c r="D28" s="373"/>
      <c r="E28" s="373"/>
      <c r="F28" s="373">
        <v>6</v>
      </c>
      <c r="G28" s="373">
        <v>43</v>
      </c>
      <c r="H28" s="373">
        <v>163</v>
      </c>
      <c r="I28" s="374">
        <v>25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/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/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397" t="s">
        <v>51</v>
      </c>
      <c r="C35" s="398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2</v>
      </c>
      <c r="C36" s="376">
        <v>0</v>
      </c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34</v>
      </c>
      <c r="C40" s="332"/>
      <c r="D40" s="333">
        <v>24</v>
      </c>
      <c r="E40" s="335">
        <v>10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129</v>
      </c>
      <c r="C44" s="341">
        <v>28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122</v>
      </c>
      <c r="C45" s="339">
        <v>18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2958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5" workbookViewId="0">
      <selection activeCell="E36" sqref="E36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",[5]NOMBRE!B2," - ","( ",[5]NOMBRE!C2,[5]NOMBRE!D2,[5]NOMBRE!E2,[5]NOMBRE!F2,[5]NOMBRE!G2," )")</f>
        <v>COMUNA: LINARES 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",[5]NOMBRE!B3," - ","( ",[5]NOMBRE!C3,[5]NOMBRE!D3,[5]NOMBRE!E3,[5]NOMBRE!F3,[5]NOMBRE!G3," )")</f>
        <v>ESTABLECIMIENTO: HOSPITAL DE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",[5]NOMBRE!B6," - ","( ",[5]NOMBRE!C6,[5]NOMBRE!D6," )")</f>
        <v>MES: MAYO - ( 05 )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",[5]NOMBRE!B7)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400" t="s">
        <v>18</v>
      </c>
      <c r="M9" s="400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198</v>
      </c>
      <c r="C10" s="343">
        <f>SUM(C11:C14)</f>
        <v>126</v>
      </c>
      <c r="D10" s="344">
        <f>SUM(D11:D14)</f>
        <v>188</v>
      </c>
      <c r="E10" s="342">
        <f>SUM(E11:E14)</f>
        <v>61</v>
      </c>
      <c r="F10" s="342">
        <f t="shared" ref="F10:K10" si="0">SUM(F11:F14)</f>
        <v>109</v>
      </c>
      <c r="G10" s="342">
        <f t="shared" si="0"/>
        <v>2</v>
      </c>
      <c r="H10" s="343">
        <f t="shared" si="0"/>
        <v>16</v>
      </c>
      <c r="I10" s="345">
        <f t="shared" si="0"/>
        <v>10</v>
      </c>
      <c r="J10" s="342">
        <f t="shared" si="0"/>
        <v>3</v>
      </c>
      <c r="K10" s="343">
        <f t="shared" si="0"/>
        <v>7</v>
      </c>
      <c r="L10" s="346">
        <f>SUM(L11:L14)</f>
        <v>6</v>
      </c>
      <c r="M10" s="346">
        <f>SUM(M11:M14)</f>
        <v>185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83</v>
      </c>
      <c r="C11" s="347">
        <v>79</v>
      </c>
      <c r="D11" s="348">
        <f>SUM(E11:H11)</f>
        <v>73</v>
      </c>
      <c r="E11" s="337">
        <v>57</v>
      </c>
      <c r="F11" s="337"/>
      <c r="G11" s="337"/>
      <c r="H11" s="338">
        <v>16</v>
      </c>
      <c r="I11" s="348">
        <f>SUM(J11:K11)</f>
        <v>10</v>
      </c>
      <c r="J11" s="337">
        <v>3</v>
      </c>
      <c r="K11" s="338">
        <v>7</v>
      </c>
      <c r="L11" s="347">
        <v>6</v>
      </c>
      <c r="M11" s="347">
        <v>81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3</v>
      </c>
      <c r="C12" s="334">
        <v>3</v>
      </c>
      <c r="D12" s="349">
        <f>SUM(E12:H12)</f>
        <v>3</v>
      </c>
      <c r="E12" s="326">
        <v>3</v>
      </c>
      <c r="F12" s="326"/>
      <c r="G12" s="326"/>
      <c r="H12" s="324"/>
      <c r="I12" s="349">
        <f>SUM(J12:K12)</f>
        <v>0</v>
      </c>
      <c r="J12" s="326"/>
      <c r="K12" s="324"/>
      <c r="L12" s="334"/>
      <c r="M12" s="334">
        <v>3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11</v>
      </c>
      <c r="C13" s="334">
        <v>11</v>
      </c>
      <c r="D13" s="349">
        <f>SUM(E13:H13)</f>
        <v>11</v>
      </c>
      <c r="E13" s="326"/>
      <c r="F13" s="326">
        <v>11</v>
      </c>
      <c r="G13" s="326"/>
      <c r="H13" s="324"/>
      <c r="I13" s="349">
        <f>SUM(J13:K13)</f>
        <v>0</v>
      </c>
      <c r="J13" s="326"/>
      <c r="K13" s="324"/>
      <c r="L13" s="334"/>
      <c r="M13" s="334">
        <v>4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101</v>
      </c>
      <c r="C14" s="351">
        <v>33</v>
      </c>
      <c r="D14" s="352">
        <f>SUM(E14:H14)</f>
        <v>101</v>
      </c>
      <c r="E14" s="353">
        <v>1</v>
      </c>
      <c r="F14" s="353">
        <v>98</v>
      </c>
      <c r="G14" s="353">
        <v>2</v>
      </c>
      <c r="H14" s="354"/>
      <c r="I14" s="352">
        <f>SUM(J14:K14)</f>
        <v>0</v>
      </c>
      <c r="J14" s="353"/>
      <c r="K14" s="354"/>
      <c r="L14" s="351"/>
      <c r="M14" s="351">
        <v>97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15</v>
      </c>
      <c r="C15" s="356">
        <v>14</v>
      </c>
      <c r="D15" s="357">
        <f>SUM(E15:H15)</f>
        <v>0</v>
      </c>
      <c r="E15" s="358"/>
      <c r="F15" s="358"/>
      <c r="G15" s="358"/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/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/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/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5</v>
      </c>
      <c r="C22" s="341">
        <v>5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153</v>
      </c>
      <c r="C23" s="372">
        <v>87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199</v>
      </c>
      <c r="C28" s="367"/>
      <c r="D28" s="373"/>
      <c r="E28" s="373">
        <v>6</v>
      </c>
      <c r="F28" s="373">
        <v>8</v>
      </c>
      <c r="G28" s="373">
        <v>32</v>
      </c>
      <c r="H28" s="373">
        <v>138</v>
      </c>
      <c r="I28" s="374">
        <v>15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>
        <v>1</v>
      </c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/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399" t="s">
        <v>51</v>
      </c>
      <c r="C35" s="400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2</v>
      </c>
      <c r="C36" s="376">
        <v>1</v>
      </c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29</v>
      </c>
      <c r="C40" s="332"/>
      <c r="D40" s="333">
        <v>14</v>
      </c>
      <c r="E40" s="335">
        <v>15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115</v>
      </c>
      <c r="C44" s="341">
        <v>49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111</v>
      </c>
      <c r="C45" s="339">
        <v>29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2495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28" workbookViewId="0">
      <selection activeCell="B40" sqref="B40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",[6]NOMBRE!B2," - ","( ",[6]NOMBRE!C2,[6]NOMBRE!D2,[6]NOMBRE!E2,[6]NOMBRE!F2,[6]NOMBRE!G2," )")</f>
        <v>COMUNA: LINARES 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",[6]NOMBRE!B3," - ","( ",[6]NOMBRE!C3,[6]NOMBRE!D3,[6]NOMBRE!E3,[6]NOMBRE!F3,[6]NOMBRE!G3," )")</f>
        <v>ESTABLECIMIENTO: HOSPITAL DE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",[6]NOMBRE!B6," - ","( ",[6]NOMBRE!C6,[6]NOMBRE!D6," )")</f>
        <v>MES: JUNIO - ( 06 )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",[6]NOMBRE!B7)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402" t="s">
        <v>18</v>
      </c>
      <c r="M9" s="402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200</v>
      </c>
      <c r="C10" s="343">
        <f>SUM(C11:C14)</f>
        <v>132</v>
      </c>
      <c r="D10" s="344">
        <f>SUM(D11:D14)</f>
        <v>185</v>
      </c>
      <c r="E10" s="342">
        <f>SUM(E11:E14)</f>
        <v>64</v>
      </c>
      <c r="F10" s="342">
        <f t="shared" ref="F10:K10" si="0">SUM(F11:F14)</f>
        <v>96</v>
      </c>
      <c r="G10" s="342">
        <f t="shared" si="0"/>
        <v>3</v>
      </c>
      <c r="H10" s="343">
        <f t="shared" si="0"/>
        <v>22</v>
      </c>
      <c r="I10" s="345">
        <f t="shared" si="0"/>
        <v>15</v>
      </c>
      <c r="J10" s="342">
        <f t="shared" si="0"/>
        <v>2</v>
      </c>
      <c r="K10" s="343">
        <f t="shared" si="0"/>
        <v>13</v>
      </c>
      <c r="L10" s="346">
        <f>SUM(L11:L14)</f>
        <v>7</v>
      </c>
      <c r="M10" s="346">
        <f>SUM(M11:M14)</f>
        <v>182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93</v>
      </c>
      <c r="C11" s="347">
        <v>86</v>
      </c>
      <c r="D11" s="348">
        <f>SUM(E11:H11)</f>
        <v>78</v>
      </c>
      <c r="E11" s="337">
        <v>54</v>
      </c>
      <c r="F11" s="337">
        <v>2</v>
      </c>
      <c r="G11" s="337"/>
      <c r="H11" s="338">
        <v>22</v>
      </c>
      <c r="I11" s="348">
        <f>SUM(J11:K11)</f>
        <v>15</v>
      </c>
      <c r="J11" s="337">
        <v>2</v>
      </c>
      <c r="K11" s="338">
        <v>13</v>
      </c>
      <c r="L11" s="347">
        <v>1</v>
      </c>
      <c r="M11" s="347">
        <v>92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9</v>
      </c>
      <c r="C12" s="334">
        <v>9</v>
      </c>
      <c r="D12" s="349">
        <f>SUM(E12:H12)</f>
        <v>9</v>
      </c>
      <c r="E12" s="326">
        <v>9</v>
      </c>
      <c r="F12" s="326"/>
      <c r="G12" s="326"/>
      <c r="H12" s="324"/>
      <c r="I12" s="349">
        <f>SUM(J12:K12)</f>
        <v>0</v>
      </c>
      <c r="J12" s="326"/>
      <c r="K12" s="324"/>
      <c r="L12" s="334">
        <v>1</v>
      </c>
      <c r="M12" s="334">
        <v>8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61</v>
      </c>
      <c r="C13" s="334">
        <v>13</v>
      </c>
      <c r="D13" s="349">
        <f>SUM(E13:H13)</f>
        <v>61</v>
      </c>
      <c r="E13" s="326"/>
      <c r="F13" s="326">
        <v>60</v>
      </c>
      <c r="G13" s="326">
        <v>1</v>
      </c>
      <c r="H13" s="324"/>
      <c r="I13" s="349">
        <f>SUM(J13:K13)</f>
        <v>0</v>
      </c>
      <c r="J13" s="326"/>
      <c r="K13" s="324"/>
      <c r="L13" s="334">
        <v>5</v>
      </c>
      <c r="M13" s="334">
        <v>56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37</v>
      </c>
      <c r="C14" s="351">
        <v>24</v>
      </c>
      <c r="D14" s="352">
        <f>SUM(E14:H14)</f>
        <v>37</v>
      </c>
      <c r="E14" s="353">
        <v>1</v>
      </c>
      <c r="F14" s="353">
        <v>34</v>
      </c>
      <c r="G14" s="353">
        <v>2</v>
      </c>
      <c r="H14" s="354"/>
      <c r="I14" s="352">
        <f>SUM(J14:K14)</f>
        <v>0</v>
      </c>
      <c r="J14" s="353"/>
      <c r="K14" s="354"/>
      <c r="L14" s="351"/>
      <c r="M14" s="351">
        <v>26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19</v>
      </c>
      <c r="C15" s="356">
        <v>17</v>
      </c>
      <c r="D15" s="357">
        <f>SUM(E15:H15)</f>
        <v>19</v>
      </c>
      <c r="E15" s="358"/>
      <c r="F15" s="358"/>
      <c r="G15" s="358">
        <v>19</v>
      </c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/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/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>
        <v>2</v>
      </c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20</v>
      </c>
      <c r="C22" s="341">
        <v>19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141</v>
      </c>
      <c r="C23" s="372">
        <v>141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200</v>
      </c>
      <c r="C28" s="367"/>
      <c r="D28" s="373"/>
      <c r="E28" s="373">
        <v>2</v>
      </c>
      <c r="F28" s="373">
        <v>7</v>
      </c>
      <c r="G28" s="373">
        <v>25</v>
      </c>
      <c r="H28" s="373">
        <v>154</v>
      </c>
      <c r="I28" s="374">
        <v>12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/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/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401" t="s">
        <v>51</v>
      </c>
      <c r="C35" s="402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1</v>
      </c>
      <c r="C36" s="376"/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17</v>
      </c>
      <c r="C40" s="332"/>
      <c r="D40" s="333">
        <v>11</v>
      </c>
      <c r="E40" s="335">
        <v>6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205</v>
      </c>
      <c r="C44" s="341">
        <v>49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97</v>
      </c>
      <c r="C45" s="339">
        <v>33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2694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A25" sqref="A25:J25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",[7]NOMBRE!B2," - ","( ",[7]NOMBRE!C2,[7]NOMBRE!D2,[7]NOMBRE!E2,[7]NOMBRE!F2,[7]NOMBRE!G2," )")</f>
        <v>COMUNA: LINARES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",[7]NOMBRE!B3," - ","( ",[7]NOMBRE!C3,[7]NOMBRE!D3,[7]NOMBRE!E3,[7]NOMBRE!F3,[7]NOMBRE!G3," )")</f>
        <v>ESTABLECIMIENTO: HOSPITAL DE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",[7]NOMBRE!B6," - ","( ",[7]NOMBRE!C6,[7]NOMBRE!D6," )")</f>
        <v>MES: JULIO - ( 07 )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",[7]NOMBRE!B7)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404" t="s">
        <v>18</v>
      </c>
      <c r="M9" s="404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223</v>
      </c>
      <c r="C10" s="343">
        <f>SUM(C11:C14)</f>
        <v>150</v>
      </c>
      <c r="D10" s="344">
        <f>SUM(D11:D14)</f>
        <v>211</v>
      </c>
      <c r="E10" s="342">
        <f>SUM(E11:E14)</f>
        <v>75</v>
      </c>
      <c r="F10" s="342">
        <f t="shared" ref="F10:K10" si="0">SUM(F11:F14)</f>
        <v>103</v>
      </c>
      <c r="G10" s="342">
        <f t="shared" si="0"/>
        <v>3</v>
      </c>
      <c r="H10" s="343">
        <f t="shared" si="0"/>
        <v>30</v>
      </c>
      <c r="I10" s="345">
        <f t="shared" si="0"/>
        <v>12</v>
      </c>
      <c r="J10" s="342">
        <f t="shared" si="0"/>
        <v>5</v>
      </c>
      <c r="K10" s="343">
        <f t="shared" si="0"/>
        <v>7</v>
      </c>
      <c r="L10" s="346">
        <f>SUM(L11:L14)</f>
        <v>2</v>
      </c>
      <c r="M10" s="346">
        <f>SUM(M11:M14)</f>
        <v>211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109</v>
      </c>
      <c r="C11" s="347">
        <v>104</v>
      </c>
      <c r="D11" s="348">
        <f>SUM(E11:H11)</f>
        <v>97</v>
      </c>
      <c r="E11" s="337">
        <v>67</v>
      </c>
      <c r="F11" s="337"/>
      <c r="G11" s="337"/>
      <c r="H11" s="338">
        <v>30</v>
      </c>
      <c r="I11" s="348">
        <f>SUM(J11:K11)</f>
        <v>12</v>
      </c>
      <c r="J11" s="337">
        <v>5</v>
      </c>
      <c r="K11" s="338">
        <v>7</v>
      </c>
      <c r="L11" s="347">
        <v>2</v>
      </c>
      <c r="M11" s="347">
        <v>106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8</v>
      </c>
      <c r="C12" s="334">
        <v>8</v>
      </c>
      <c r="D12" s="349">
        <f>SUM(E12:H12)</f>
        <v>8</v>
      </c>
      <c r="E12" s="326">
        <v>8</v>
      </c>
      <c r="F12" s="326"/>
      <c r="G12" s="326"/>
      <c r="H12" s="324"/>
      <c r="I12" s="349">
        <f>SUM(J12:K12)</f>
        <v>0</v>
      </c>
      <c r="J12" s="326"/>
      <c r="K12" s="324"/>
      <c r="L12" s="334"/>
      <c r="M12" s="334">
        <v>7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58</v>
      </c>
      <c r="C13" s="334">
        <v>10</v>
      </c>
      <c r="D13" s="349">
        <f>SUM(E13:H13)</f>
        <v>58</v>
      </c>
      <c r="E13" s="326"/>
      <c r="F13" s="326">
        <v>58</v>
      </c>
      <c r="G13" s="326"/>
      <c r="H13" s="324"/>
      <c r="I13" s="349">
        <f>SUM(J13:K13)</f>
        <v>0</v>
      </c>
      <c r="J13" s="326"/>
      <c r="K13" s="324"/>
      <c r="L13" s="334"/>
      <c r="M13" s="334">
        <v>56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48</v>
      </c>
      <c r="C14" s="351">
        <v>28</v>
      </c>
      <c r="D14" s="352">
        <f>SUM(E14:H14)</f>
        <v>48</v>
      </c>
      <c r="E14" s="353"/>
      <c r="F14" s="353">
        <v>45</v>
      </c>
      <c r="G14" s="353">
        <v>3</v>
      </c>
      <c r="H14" s="354"/>
      <c r="I14" s="352">
        <f>SUM(J14:K14)</f>
        <v>0</v>
      </c>
      <c r="J14" s="353"/>
      <c r="K14" s="354"/>
      <c r="L14" s="351"/>
      <c r="M14" s="351">
        <v>42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19</v>
      </c>
      <c r="C15" s="356">
        <v>18</v>
      </c>
      <c r="D15" s="357">
        <f>SUM(E15:H15)</f>
        <v>19</v>
      </c>
      <c r="E15" s="358"/>
      <c r="F15" s="358"/>
      <c r="G15" s="358">
        <v>19</v>
      </c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/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>
        <v>1</v>
      </c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>
        <v>2</v>
      </c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3</v>
      </c>
      <c r="C22" s="341">
        <v>3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191</v>
      </c>
      <c r="C23" s="372">
        <v>123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223</v>
      </c>
      <c r="C28" s="367"/>
      <c r="D28" s="373"/>
      <c r="E28" s="373">
        <v>2</v>
      </c>
      <c r="F28" s="373">
        <v>6</v>
      </c>
      <c r="G28" s="373">
        <v>43</v>
      </c>
      <c r="H28" s="373">
        <v>144</v>
      </c>
      <c r="I28" s="374">
        <v>28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>
        <v>2</v>
      </c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>
        <v>1</v>
      </c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403" t="s">
        <v>51</v>
      </c>
      <c r="C35" s="404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4</v>
      </c>
      <c r="C36" s="376">
        <v>3</v>
      </c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24</v>
      </c>
      <c r="C40" s="332"/>
      <c r="D40" s="333">
        <v>14</v>
      </c>
      <c r="E40" s="335">
        <v>10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115</v>
      </c>
      <c r="C44" s="341">
        <v>58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111</v>
      </c>
      <c r="C45" s="339">
        <v>44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2872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opLeftCell="A7" workbookViewId="0">
      <selection activeCell="C15" sqref="C15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",[8]NOMBRE!B2," - ","( ",[8]NOMBRE!C2,[8]NOMBRE!D2,[8]NOMBRE!E2,[8]NOMBRE!F2,[8]NOMBRE!G2," )")</f>
        <v>COMUNA: LINARES 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",[8]NOMBRE!B3," - ","( ",[8]NOMBRE!C3,[8]NOMBRE!D3,[8]NOMBRE!E3,[8]NOMBRE!F3,[8]NOMBRE!G3," )")</f>
        <v>ESTABLECIMIENTO: HOSPITAL DE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",[8]NOMBRE!B6," - ","( ",[8]NOMBRE!C6,[8]NOMBRE!D6," )")</f>
        <v>MES: AGOSTO - ( 08 )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",[8]NOMBRE!B7)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406" t="s">
        <v>18</v>
      </c>
      <c r="M9" s="406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225</v>
      </c>
      <c r="C10" s="343">
        <f>SUM(C11:C14)</f>
        <v>144</v>
      </c>
      <c r="D10" s="344">
        <f>SUM(D11:D14)</f>
        <v>208</v>
      </c>
      <c r="E10" s="342">
        <f>SUM(E11:E14)</f>
        <v>62</v>
      </c>
      <c r="F10" s="342">
        <f t="shared" ref="F10:K10" si="0">SUM(F11:F14)</f>
        <v>107</v>
      </c>
      <c r="G10" s="342">
        <f t="shared" si="0"/>
        <v>2</v>
      </c>
      <c r="H10" s="343">
        <f t="shared" si="0"/>
        <v>37</v>
      </c>
      <c r="I10" s="345">
        <f t="shared" si="0"/>
        <v>17</v>
      </c>
      <c r="J10" s="342">
        <f t="shared" si="0"/>
        <v>0</v>
      </c>
      <c r="K10" s="343">
        <f t="shared" si="0"/>
        <v>17</v>
      </c>
      <c r="L10" s="346">
        <f>SUM(L11:L14)</f>
        <v>6</v>
      </c>
      <c r="M10" s="346">
        <f>SUM(M11:M14)</f>
        <v>209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107</v>
      </c>
      <c r="C11" s="347">
        <v>102</v>
      </c>
      <c r="D11" s="348">
        <f>SUM(E11:H11)</f>
        <v>90</v>
      </c>
      <c r="E11" s="337">
        <v>53</v>
      </c>
      <c r="F11" s="337"/>
      <c r="G11" s="337"/>
      <c r="H11" s="338">
        <v>37</v>
      </c>
      <c r="I11" s="348">
        <f>SUM(J11:K11)</f>
        <v>17</v>
      </c>
      <c r="J11" s="337"/>
      <c r="K11" s="338">
        <v>17</v>
      </c>
      <c r="L11" s="347">
        <v>6</v>
      </c>
      <c r="M11" s="347">
        <v>99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7</v>
      </c>
      <c r="C12" s="334">
        <v>7</v>
      </c>
      <c r="D12" s="349">
        <f>SUM(E12:H12)</f>
        <v>7</v>
      </c>
      <c r="E12" s="326">
        <v>7</v>
      </c>
      <c r="F12" s="326"/>
      <c r="G12" s="326"/>
      <c r="H12" s="324"/>
      <c r="I12" s="349">
        <f>SUM(J12:K12)</f>
        <v>0</v>
      </c>
      <c r="J12" s="326"/>
      <c r="K12" s="324"/>
      <c r="L12" s="334"/>
      <c r="M12" s="334">
        <v>5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76</v>
      </c>
      <c r="C13" s="334">
        <v>11</v>
      </c>
      <c r="D13" s="349">
        <f>SUM(E13:H13)</f>
        <v>76</v>
      </c>
      <c r="E13" s="326"/>
      <c r="F13" s="326">
        <v>76</v>
      </c>
      <c r="G13" s="326"/>
      <c r="H13" s="324"/>
      <c r="I13" s="349">
        <f>SUM(J13:K13)</f>
        <v>0</v>
      </c>
      <c r="J13" s="326"/>
      <c r="K13" s="324"/>
      <c r="L13" s="334"/>
      <c r="M13" s="334">
        <v>70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35</v>
      </c>
      <c r="C14" s="351">
        <v>24</v>
      </c>
      <c r="D14" s="352">
        <f>SUM(E14:H14)</f>
        <v>35</v>
      </c>
      <c r="E14" s="353">
        <v>2</v>
      </c>
      <c r="F14" s="353">
        <v>31</v>
      </c>
      <c r="G14" s="353">
        <v>2</v>
      </c>
      <c r="H14" s="354"/>
      <c r="I14" s="352">
        <f>SUM(J14:K14)</f>
        <v>0</v>
      </c>
      <c r="J14" s="353"/>
      <c r="K14" s="354"/>
      <c r="L14" s="351"/>
      <c r="M14" s="351">
        <v>35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13</v>
      </c>
      <c r="C15" s="356">
        <v>11</v>
      </c>
      <c r="D15" s="357">
        <f>SUM(E15:H15)</f>
        <v>0</v>
      </c>
      <c r="E15" s="358"/>
      <c r="F15" s="358"/>
      <c r="G15" s="358"/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>
        <v>11</v>
      </c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/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>
        <v>1</v>
      </c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12</v>
      </c>
      <c r="C22" s="341">
        <v>9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163</v>
      </c>
      <c r="C23" s="372">
        <v>163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224</v>
      </c>
      <c r="C28" s="367"/>
      <c r="D28" s="373"/>
      <c r="E28" s="373">
        <v>1</v>
      </c>
      <c r="F28" s="373">
        <v>11</v>
      </c>
      <c r="G28" s="373">
        <v>31</v>
      </c>
      <c r="H28" s="373">
        <v>157</v>
      </c>
      <c r="I28" s="374">
        <v>24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>
        <v>4</v>
      </c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/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405" t="s">
        <v>51</v>
      </c>
      <c r="C35" s="406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3</v>
      </c>
      <c r="C36" s="376">
        <v>2</v>
      </c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26</v>
      </c>
      <c r="C40" s="332"/>
      <c r="D40" s="333">
        <v>15</v>
      </c>
      <c r="E40" s="335">
        <v>11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114</v>
      </c>
      <c r="C44" s="341">
        <v>48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104</v>
      </c>
      <c r="C45" s="339">
        <v>37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2845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D28" sqref="D28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",[9]NOMBRE!B2," - ","( ",[9]NOMBRE!C2,[9]NOMBRE!D2,[9]NOMBRE!E2,[9]NOMBRE!F2,[9]NOMBRE!G2," )")</f>
        <v>COMUNA: LINARES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",[9]NOMBRE!B3," - ","( ",[9]NOMBRE!C3,[9]NOMBRE!D3,[9]NOMBRE!E3,[9]NOMBRE!F3,[9]NOMBRE!G3," )")</f>
        <v>ESTABLECIMIENTO: HOSPITAL DE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",[9]NOMBRE!B6," - ","( ",[9]NOMBRE!C6,[9]NOMBRE!D6," )")</f>
        <v>MES: SEPTIEMBRE - ( 09 )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",[9]NOMBRE!B7)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408" t="s">
        <v>18</v>
      </c>
      <c r="M9" s="408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202</v>
      </c>
      <c r="C10" s="343">
        <f>SUM(C11:C14)</f>
        <v>131</v>
      </c>
      <c r="D10" s="344">
        <f>SUM(D11:D14)</f>
        <v>182</v>
      </c>
      <c r="E10" s="342">
        <f>SUM(E11:E14)</f>
        <v>46</v>
      </c>
      <c r="F10" s="342">
        <f t="shared" ref="F10:K10" si="0">SUM(F11:F14)</f>
        <v>104</v>
      </c>
      <c r="G10" s="342">
        <f t="shared" si="0"/>
        <v>0</v>
      </c>
      <c r="H10" s="343">
        <f t="shared" si="0"/>
        <v>32</v>
      </c>
      <c r="I10" s="345">
        <f t="shared" si="0"/>
        <v>5</v>
      </c>
      <c r="J10" s="342">
        <f t="shared" si="0"/>
        <v>0</v>
      </c>
      <c r="K10" s="343">
        <f t="shared" si="0"/>
        <v>5</v>
      </c>
      <c r="L10" s="346">
        <f>SUM(L11:L14)</f>
        <v>6</v>
      </c>
      <c r="M10" s="346">
        <f>SUM(M11:M14)</f>
        <v>193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94</v>
      </c>
      <c r="C11" s="347">
        <v>88</v>
      </c>
      <c r="D11" s="348">
        <f>SUM(E11:H11)</f>
        <v>75</v>
      </c>
      <c r="E11" s="337">
        <v>43</v>
      </c>
      <c r="F11" s="337"/>
      <c r="G11" s="337"/>
      <c r="H11" s="338">
        <v>32</v>
      </c>
      <c r="I11" s="348">
        <f>SUM(J11:K11)</f>
        <v>5</v>
      </c>
      <c r="J11" s="337"/>
      <c r="K11" s="338">
        <v>5</v>
      </c>
      <c r="L11" s="347">
        <v>4</v>
      </c>
      <c r="M11" s="347">
        <v>90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3</v>
      </c>
      <c r="C12" s="334">
        <v>3</v>
      </c>
      <c r="D12" s="349">
        <f>SUM(E12:H12)</f>
        <v>2</v>
      </c>
      <c r="E12" s="326">
        <v>2</v>
      </c>
      <c r="F12" s="326"/>
      <c r="G12" s="326"/>
      <c r="H12" s="324"/>
      <c r="I12" s="349">
        <f>SUM(J12:K12)</f>
        <v>0</v>
      </c>
      <c r="J12" s="326"/>
      <c r="K12" s="324"/>
      <c r="L12" s="334"/>
      <c r="M12" s="334">
        <v>3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65</v>
      </c>
      <c r="C13" s="334">
        <v>11</v>
      </c>
      <c r="D13" s="349">
        <f>SUM(E13:H13)</f>
        <v>65</v>
      </c>
      <c r="E13" s="326"/>
      <c r="F13" s="326">
        <v>65</v>
      </c>
      <c r="G13" s="326"/>
      <c r="H13" s="324"/>
      <c r="I13" s="349">
        <f>SUM(J13:K13)</f>
        <v>0</v>
      </c>
      <c r="J13" s="326"/>
      <c r="K13" s="324"/>
      <c r="L13" s="334">
        <v>2</v>
      </c>
      <c r="M13" s="334">
        <v>64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40</v>
      </c>
      <c r="C14" s="351">
        <v>29</v>
      </c>
      <c r="D14" s="352">
        <f>SUM(E14:H14)</f>
        <v>40</v>
      </c>
      <c r="E14" s="353">
        <v>1</v>
      </c>
      <c r="F14" s="353">
        <v>39</v>
      </c>
      <c r="G14" s="353"/>
      <c r="H14" s="354"/>
      <c r="I14" s="352">
        <f>SUM(J14:K14)</f>
        <v>0</v>
      </c>
      <c r="J14" s="353"/>
      <c r="K14" s="354"/>
      <c r="L14" s="351"/>
      <c r="M14" s="351">
        <v>36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21</v>
      </c>
      <c r="C15" s="356">
        <v>19</v>
      </c>
      <c r="D15" s="357">
        <f>SUM(E15:H15)</f>
        <v>0</v>
      </c>
      <c r="E15" s="358"/>
      <c r="F15" s="358"/>
      <c r="G15" s="358"/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>
        <v>5</v>
      </c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/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>
        <v>1</v>
      </c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4</v>
      </c>
      <c r="C22" s="341">
        <v>4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176</v>
      </c>
      <c r="C23" s="372">
        <v>105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202</v>
      </c>
      <c r="C28" s="367">
        <v>1</v>
      </c>
      <c r="D28" s="373"/>
      <c r="E28" s="373">
        <v>1</v>
      </c>
      <c r="F28" s="373">
        <v>7</v>
      </c>
      <c r="G28" s="373">
        <v>35</v>
      </c>
      <c r="H28" s="373">
        <v>141</v>
      </c>
      <c r="I28" s="374">
        <v>17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>
        <v>4</v>
      </c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>
        <v>2</v>
      </c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407" t="s">
        <v>51</v>
      </c>
      <c r="C35" s="408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2</v>
      </c>
      <c r="C36" s="376">
        <v>1</v>
      </c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26</v>
      </c>
      <c r="C40" s="332"/>
      <c r="D40" s="333">
        <v>17</v>
      </c>
      <c r="E40" s="335">
        <v>9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115</v>
      </c>
      <c r="C44" s="341">
        <v>40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115</v>
      </c>
      <c r="C45" s="339">
        <v>31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2527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A24" sqref="A24:J24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",[10]NOMBRE!B2," - ","( ",[10]NOMBRE!C2,[10]NOMBRE!D2,[10]NOMBRE!E2,[10]NOMBRE!F2,[10]NOMBRE!G2," )")</f>
        <v>COMUNA: LINARES 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",[10]NOMBRE!B3," - ","( ",[10]NOMBRE!C3,[10]NOMBRE!D3,[10]NOMBRE!E3,[10]NOMBRE!F3,[10]NOMBRE!G3," )")</f>
        <v>ESTABLECIMIENTO: HOSPITAL DE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",[10]NOMBRE!B6," - ","( ",[10]NOMBRE!C6,[10]NOMBRE!D6," )")</f>
        <v>MES: OCTUBRE - ( 10 )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",[10]NOMBRE!B7)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410" t="s">
        <v>18</v>
      </c>
      <c r="M9" s="410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211</v>
      </c>
      <c r="C10" s="343">
        <f>SUM(C11:C14)</f>
        <v>124</v>
      </c>
      <c r="D10" s="344">
        <f>SUM(D11:D14)</f>
        <v>200</v>
      </c>
      <c r="E10" s="342">
        <f>SUM(E11:E14)</f>
        <v>53</v>
      </c>
      <c r="F10" s="342">
        <f t="shared" ref="F10:K10" si="0">SUM(F11:F14)</f>
        <v>110</v>
      </c>
      <c r="G10" s="342">
        <f t="shared" si="0"/>
        <v>1</v>
      </c>
      <c r="H10" s="343">
        <f t="shared" si="0"/>
        <v>36</v>
      </c>
      <c r="I10" s="345">
        <f t="shared" si="0"/>
        <v>11</v>
      </c>
      <c r="J10" s="342">
        <f t="shared" si="0"/>
        <v>1</v>
      </c>
      <c r="K10" s="343">
        <f t="shared" si="0"/>
        <v>10</v>
      </c>
      <c r="L10" s="346">
        <f>SUM(L11:L14)</f>
        <v>4</v>
      </c>
      <c r="M10" s="346">
        <f>SUM(M11:M14)</f>
        <v>197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96</v>
      </c>
      <c r="C11" s="347">
        <v>89</v>
      </c>
      <c r="D11" s="348">
        <f>SUM(E11:H11)</f>
        <v>85</v>
      </c>
      <c r="E11" s="337">
        <v>48</v>
      </c>
      <c r="F11" s="337">
        <v>1</v>
      </c>
      <c r="G11" s="337"/>
      <c r="H11" s="338">
        <v>36</v>
      </c>
      <c r="I11" s="348">
        <f>SUM(J11:K11)</f>
        <v>11</v>
      </c>
      <c r="J11" s="337">
        <v>1</v>
      </c>
      <c r="K11" s="338">
        <v>10</v>
      </c>
      <c r="L11" s="347">
        <v>2</v>
      </c>
      <c r="M11" s="347">
        <v>90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4</v>
      </c>
      <c r="C12" s="334">
        <v>4</v>
      </c>
      <c r="D12" s="349">
        <f>SUM(E12:H12)</f>
        <v>4</v>
      </c>
      <c r="E12" s="326">
        <v>4</v>
      </c>
      <c r="F12" s="326"/>
      <c r="G12" s="326"/>
      <c r="H12" s="324"/>
      <c r="I12" s="349">
        <f>SUM(J12:K12)</f>
        <v>0</v>
      </c>
      <c r="J12" s="326"/>
      <c r="K12" s="324"/>
      <c r="L12" s="334"/>
      <c r="M12" s="334">
        <v>4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80</v>
      </c>
      <c r="C13" s="334">
        <v>9</v>
      </c>
      <c r="D13" s="349">
        <f>SUM(E13:H13)</f>
        <v>80</v>
      </c>
      <c r="E13" s="326"/>
      <c r="F13" s="326">
        <v>80</v>
      </c>
      <c r="G13" s="326"/>
      <c r="H13" s="324"/>
      <c r="I13" s="349">
        <f>SUM(J13:K13)</f>
        <v>0</v>
      </c>
      <c r="J13" s="326"/>
      <c r="K13" s="324"/>
      <c r="L13" s="334">
        <v>2</v>
      </c>
      <c r="M13" s="334">
        <v>72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31</v>
      </c>
      <c r="C14" s="351">
        <v>22</v>
      </c>
      <c r="D14" s="352">
        <f>SUM(E14:H14)</f>
        <v>31</v>
      </c>
      <c r="E14" s="353">
        <v>1</v>
      </c>
      <c r="F14" s="353">
        <v>29</v>
      </c>
      <c r="G14" s="353">
        <v>1</v>
      </c>
      <c r="H14" s="354"/>
      <c r="I14" s="352">
        <f>SUM(J14:K14)</f>
        <v>0</v>
      </c>
      <c r="J14" s="353"/>
      <c r="K14" s="354"/>
      <c r="L14" s="351"/>
      <c r="M14" s="351">
        <v>31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25</v>
      </c>
      <c r="C15" s="356">
        <v>23</v>
      </c>
      <c r="D15" s="357">
        <f>SUM(E15:H15)</f>
        <v>25</v>
      </c>
      <c r="E15" s="358"/>
      <c r="F15" s="358"/>
      <c r="G15" s="358">
        <v>25</v>
      </c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>
        <v>3</v>
      </c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>
        <v>1</v>
      </c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/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5</v>
      </c>
      <c r="C22" s="341">
        <v>5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189</v>
      </c>
      <c r="C23" s="372">
        <v>103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211</v>
      </c>
      <c r="C28" s="367"/>
      <c r="D28" s="373"/>
      <c r="E28" s="373"/>
      <c r="F28" s="373">
        <v>11</v>
      </c>
      <c r="G28" s="373">
        <v>44</v>
      </c>
      <c r="H28" s="373">
        <v>131</v>
      </c>
      <c r="I28" s="374">
        <v>25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>
        <v>4</v>
      </c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/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409" t="s">
        <v>51</v>
      </c>
      <c r="C35" s="410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/>
      <c r="C36" s="376"/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28</v>
      </c>
      <c r="C40" s="332"/>
      <c r="D40" s="333">
        <v>14</v>
      </c>
      <c r="E40" s="335">
        <v>14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99</v>
      </c>
      <c r="C44" s="341">
        <v>41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99</v>
      </c>
      <c r="C45" s="339">
        <v>35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2682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tabSelected="1" workbookViewId="0">
      <selection activeCell="D23" sqref="D23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",[12]NOMBRE!B2," - ","( ",[12]NOMBRE!C2,[12]NOMBRE!D2,[12]NOMBRE!E2,[12]NOMBRE!F2,[12]NOMBRE!G2," )")</f>
        <v>COMUNA: LINARES 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",[12]NOMBRE!B3," - ","( ",[12]NOMBRE!C3,[12]NOMBRE!D3,[12]NOMBRE!E3,[12]NOMBRE!F3,[12]NOMBRE!G3," )")</f>
        <v>ESTABLECIMIENTO: HOSPITAL DE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",[12]NOMBRE!B6," - ","( ",[12]NOMBRE!C6,[12]NOMBRE!D6," )")</f>
        <v>MES: NOVIEMBRE - ( 11 )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",[12]NOMBRE!B7)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412" t="s">
        <v>18</v>
      </c>
      <c r="M9" s="412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208</v>
      </c>
      <c r="C10" s="343">
        <f>SUM(C11:C14)</f>
        <v>135</v>
      </c>
      <c r="D10" s="344">
        <f>SUM(D11:D14)</f>
        <v>193</v>
      </c>
      <c r="E10" s="342">
        <f>SUM(E11:E14)</f>
        <v>49</v>
      </c>
      <c r="F10" s="342">
        <f t="shared" ref="F10:K10" si="0">SUM(F11:F14)</f>
        <v>100</v>
      </c>
      <c r="G10" s="342">
        <f t="shared" si="0"/>
        <v>3</v>
      </c>
      <c r="H10" s="343">
        <f t="shared" si="0"/>
        <v>41</v>
      </c>
      <c r="I10" s="345">
        <f t="shared" si="0"/>
        <v>24</v>
      </c>
      <c r="J10" s="342">
        <f t="shared" si="0"/>
        <v>15</v>
      </c>
      <c r="K10" s="343">
        <f t="shared" si="0"/>
        <v>9</v>
      </c>
      <c r="L10" s="346">
        <f>SUM(L11:L14)</f>
        <v>3</v>
      </c>
      <c r="M10" s="346">
        <f>SUM(M11:M14)</f>
        <v>197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102</v>
      </c>
      <c r="C11" s="347">
        <v>95</v>
      </c>
      <c r="D11" s="348">
        <f>SUM(E11:H11)</f>
        <v>87</v>
      </c>
      <c r="E11" s="337">
        <v>45</v>
      </c>
      <c r="F11" s="337">
        <v>1</v>
      </c>
      <c r="G11" s="337">
        <v>0</v>
      </c>
      <c r="H11" s="338">
        <v>41</v>
      </c>
      <c r="I11" s="348">
        <f>SUM(J11:K11)</f>
        <v>24</v>
      </c>
      <c r="J11" s="337">
        <v>15</v>
      </c>
      <c r="K11" s="338">
        <v>9</v>
      </c>
      <c r="L11" s="347">
        <v>2</v>
      </c>
      <c r="M11" s="347">
        <v>98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2</v>
      </c>
      <c r="C12" s="334">
        <v>2</v>
      </c>
      <c r="D12" s="349">
        <f>SUM(E12:H12)</f>
        <v>2</v>
      </c>
      <c r="E12" s="326">
        <v>2</v>
      </c>
      <c r="F12" s="326">
        <v>0</v>
      </c>
      <c r="G12" s="326">
        <v>0</v>
      </c>
      <c r="H12" s="324">
        <v>0</v>
      </c>
      <c r="I12" s="349">
        <f>SUM(J12:K12)</f>
        <v>0</v>
      </c>
      <c r="J12" s="326">
        <v>0</v>
      </c>
      <c r="K12" s="324">
        <v>0</v>
      </c>
      <c r="L12" s="334">
        <v>0</v>
      </c>
      <c r="M12" s="334">
        <v>1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66</v>
      </c>
      <c r="C13" s="334">
        <v>9</v>
      </c>
      <c r="D13" s="349">
        <f>SUM(E13:H13)</f>
        <v>66</v>
      </c>
      <c r="E13" s="326">
        <v>0</v>
      </c>
      <c r="F13" s="326">
        <v>66</v>
      </c>
      <c r="G13" s="326">
        <v>0</v>
      </c>
      <c r="H13" s="324">
        <v>0</v>
      </c>
      <c r="I13" s="349">
        <f>SUM(J13:K13)</f>
        <v>0</v>
      </c>
      <c r="J13" s="326">
        <v>0</v>
      </c>
      <c r="K13" s="324">
        <v>0</v>
      </c>
      <c r="L13" s="334">
        <v>1</v>
      </c>
      <c r="M13" s="334">
        <v>66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38</v>
      </c>
      <c r="C14" s="351">
        <v>29</v>
      </c>
      <c r="D14" s="352">
        <f>SUM(E14:H14)</f>
        <v>38</v>
      </c>
      <c r="E14" s="353">
        <v>2</v>
      </c>
      <c r="F14" s="353">
        <v>33</v>
      </c>
      <c r="G14" s="353">
        <v>3</v>
      </c>
      <c r="H14" s="354">
        <v>0</v>
      </c>
      <c r="I14" s="352">
        <f>SUM(J14:K14)</f>
        <v>0</v>
      </c>
      <c r="J14" s="353">
        <v>0</v>
      </c>
      <c r="K14" s="354">
        <v>0</v>
      </c>
      <c r="L14" s="351">
        <v>0</v>
      </c>
      <c r="M14" s="351">
        <v>32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22</v>
      </c>
      <c r="C15" s="356">
        <v>19</v>
      </c>
      <c r="D15" s="357">
        <f>SUM(E15:H15)</f>
        <v>22</v>
      </c>
      <c r="E15" s="358">
        <v>0</v>
      </c>
      <c r="F15" s="358">
        <v>0</v>
      </c>
      <c r="G15" s="358">
        <v>22</v>
      </c>
      <c r="H15" s="359">
        <v>0</v>
      </c>
      <c r="I15" s="357">
        <f>SUM(J15:K15)</f>
        <v>0</v>
      </c>
      <c r="J15" s="360">
        <v>0</v>
      </c>
      <c r="K15" s="361">
        <v>0</v>
      </c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>
        <v>5</v>
      </c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>
        <v>1</v>
      </c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/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6</v>
      </c>
      <c r="C22" s="341">
        <v>6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177</v>
      </c>
      <c r="C23" s="372">
        <v>104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208</v>
      </c>
      <c r="C28" s="367">
        <v>0</v>
      </c>
      <c r="D28" s="373">
        <v>0</v>
      </c>
      <c r="E28" s="373">
        <v>0</v>
      </c>
      <c r="F28" s="373">
        <v>7</v>
      </c>
      <c r="G28" s="373">
        <v>36</v>
      </c>
      <c r="H28" s="373">
        <v>150</v>
      </c>
      <c r="I28" s="374">
        <v>15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>
        <v>3</v>
      </c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>
        <v>0</v>
      </c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411" t="s">
        <v>51</v>
      </c>
      <c r="C35" s="412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1</v>
      </c>
      <c r="C36" s="376">
        <v>0</v>
      </c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19</v>
      </c>
      <c r="C40" s="332">
        <v>0</v>
      </c>
      <c r="D40" s="333">
        <v>7</v>
      </c>
      <c r="E40" s="335">
        <v>12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>
        <v>0</v>
      </c>
      <c r="D41" s="328">
        <v>0</v>
      </c>
      <c r="E41" s="329">
        <v>0</v>
      </c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113</v>
      </c>
      <c r="C44" s="341">
        <v>26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110</v>
      </c>
      <c r="C45" s="339">
        <v>27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2678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0"/>
  <sheetViews>
    <sheetView workbookViewId="0">
      <selection activeCell="F22" sqref="F22"/>
    </sheetView>
  </sheetViews>
  <sheetFormatPr baseColWidth="10" defaultRowHeight="12.75" x14ac:dyDescent="0.2"/>
  <cols>
    <col min="1" max="1" width="30.7109375" style="260" customWidth="1"/>
    <col min="2" max="2" width="13.7109375" style="260" customWidth="1"/>
    <col min="3" max="3" width="14.28515625" style="260" customWidth="1"/>
    <col min="4" max="4" width="12" style="260" customWidth="1"/>
    <col min="5" max="5" width="14.5703125" style="260" customWidth="1"/>
    <col min="6" max="11" width="13.7109375" style="260" customWidth="1"/>
    <col min="12" max="12" width="13.7109375" style="147" customWidth="1"/>
    <col min="13" max="13" width="13" style="148" customWidth="1"/>
    <col min="14" max="17" width="12.140625" style="148" customWidth="1"/>
    <col min="18" max="18" width="11.140625" style="148" customWidth="1"/>
    <col min="19" max="20" width="12.140625" style="148" customWidth="1"/>
    <col min="21" max="23" width="12.7109375" style="148" customWidth="1"/>
    <col min="24" max="24" width="12.28515625" style="148" customWidth="1"/>
    <col min="25" max="30" width="12.7109375" style="148" customWidth="1"/>
    <col min="31" max="51" width="12.140625" style="148" customWidth="1"/>
    <col min="52" max="52" width="11.42578125" style="148"/>
    <col min="53" max="57" width="11.42578125" style="148" hidden="1" customWidth="1"/>
    <col min="58" max="256" width="11.42578125" style="148"/>
    <col min="257" max="257" width="30.7109375" style="148" customWidth="1"/>
    <col min="258" max="258" width="13.7109375" style="148" customWidth="1"/>
    <col min="259" max="259" width="14.28515625" style="148" customWidth="1"/>
    <col min="260" max="260" width="12" style="148" customWidth="1"/>
    <col min="261" max="261" width="14.5703125" style="148" customWidth="1"/>
    <col min="262" max="268" width="13.7109375" style="148" customWidth="1"/>
    <col min="269" max="269" width="13" style="148" customWidth="1"/>
    <col min="270" max="273" width="12.140625" style="148" customWidth="1"/>
    <col min="274" max="274" width="11.140625" style="148" customWidth="1"/>
    <col min="275" max="276" width="12.140625" style="148" customWidth="1"/>
    <col min="277" max="279" width="12.7109375" style="148" customWidth="1"/>
    <col min="280" max="280" width="12.28515625" style="148" customWidth="1"/>
    <col min="281" max="286" width="12.7109375" style="148" customWidth="1"/>
    <col min="287" max="307" width="12.140625" style="148" customWidth="1"/>
    <col min="308" max="308" width="11.42578125" style="148"/>
    <col min="309" max="313" width="0" style="148" hidden="1" customWidth="1"/>
    <col min="314" max="512" width="11.42578125" style="148"/>
    <col min="513" max="513" width="30.7109375" style="148" customWidth="1"/>
    <col min="514" max="514" width="13.7109375" style="148" customWidth="1"/>
    <col min="515" max="515" width="14.28515625" style="148" customWidth="1"/>
    <col min="516" max="516" width="12" style="148" customWidth="1"/>
    <col min="517" max="517" width="14.5703125" style="148" customWidth="1"/>
    <col min="518" max="524" width="13.7109375" style="148" customWidth="1"/>
    <col min="525" max="525" width="13" style="148" customWidth="1"/>
    <col min="526" max="529" width="12.140625" style="148" customWidth="1"/>
    <col min="530" max="530" width="11.140625" style="148" customWidth="1"/>
    <col min="531" max="532" width="12.140625" style="148" customWidth="1"/>
    <col min="533" max="535" width="12.7109375" style="148" customWidth="1"/>
    <col min="536" max="536" width="12.28515625" style="148" customWidth="1"/>
    <col min="537" max="542" width="12.7109375" style="148" customWidth="1"/>
    <col min="543" max="563" width="12.140625" style="148" customWidth="1"/>
    <col min="564" max="564" width="11.42578125" style="148"/>
    <col min="565" max="569" width="0" style="148" hidden="1" customWidth="1"/>
    <col min="570" max="768" width="11.42578125" style="148"/>
    <col min="769" max="769" width="30.7109375" style="148" customWidth="1"/>
    <col min="770" max="770" width="13.7109375" style="148" customWidth="1"/>
    <col min="771" max="771" width="14.28515625" style="148" customWidth="1"/>
    <col min="772" max="772" width="12" style="148" customWidth="1"/>
    <col min="773" max="773" width="14.5703125" style="148" customWidth="1"/>
    <col min="774" max="780" width="13.7109375" style="148" customWidth="1"/>
    <col min="781" max="781" width="13" style="148" customWidth="1"/>
    <col min="782" max="785" width="12.140625" style="148" customWidth="1"/>
    <col min="786" max="786" width="11.140625" style="148" customWidth="1"/>
    <col min="787" max="788" width="12.140625" style="148" customWidth="1"/>
    <col min="789" max="791" width="12.7109375" style="148" customWidth="1"/>
    <col min="792" max="792" width="12.28515625" style="148" customWidth="1"/>
    <col min="793" max="798" width="12.7109375" style="148" customWidth="1"/>
    <col min="799" max="819" width="12.140625" style="148" customWidth="1"/>
    <col min="820" max="820" width="11.42578125" style="148"/>
    <col min="821" max="825" width="0" style="148" hidden="1" customWidth="1"/>
    <col min="826" max="1024" width="11.42578125" style="148"/>
    <col min="1025" max="1025" width="30.7109375" style="148" customWidth="1"/>
    <col min="1026" max="1026" width="13.7109375" style="148" customWidth="1"/>
    <col min="1027" max="1027" width="14.28515625" style="148" customWidth="1"/>
    <col min="1028" max="1028" width="12" style="148" customWidth="1"/>
    <col min="1029" max="1029" width="14.5703125" style="148" customWidth="1"/>
    <col min="1030" max="1036" width="13.7109375" style="148" customWidth="1"/>
    <col min="1037" max="1037" width="13" style="148" customWidth="1"/>
    <col min="1038" max="1041" width="12.140625" style="148" customWidth="1"/>
    <col min="1042" max="1042" width="11.140625" style="148" customWidth="1"/>
    <col min="1043" max="1044" width="12.140625" style="148" customWidth="1"/>
    <col min="1045" max="1047" width="12.7109375" style="148" customWidth="1"/>
    <col min="1048" max="1048" width="12.28515625" style="148" customWidth="1"/>
    <col min="1049" max="1054" width="12.7109375" style="148" customWidth="1"/>
    <col min="1055" max="1075" width="12.140625" style="148" customWidth="1"/>
    <col min="1076" max="1076" width="11.42578125" style="148"/>
    <col min="1077" max="1081" width="0" style="148" hidden="1" customWidth="1"/>
    <col min="1082" max="1280" width="11.42578125" style="148"/>
    <col min="1281" max="1281" width="30.7109375" style="148" customWidth="1"/>
    <col min="1282" max="1282" width="13.7109375" style="148" customWidth="1"/>
    <col min="1283" max="1283" width="14.28515625" style="148" customWidth="1"/>
    <col min="1284" max="1284" width="12" style="148" customWidth="1"/>
    <col min="1285" max="1285" width="14.5703125" style="148" customWidth="1"/>
    <col min="1286" max="1292" width="13.7109375" style="148" customWidth="1"/>
    <col min="1293" max="1293" width="13" style="148" customWidth="1"/>
    <col min="1294" max="1297" width="12.140625" style="148" customWidth="1"/>
    <col min="1298" max="1298" width="11.140625" style="148" customWidth="1"/>
    <col min="1299" max="1300" width="12.140625" style="148" customWidth="1"/>
    <col min="1301" max="1303" width="12.7109375" style="148" customWidth="1"/>
    <col min="1304" max="1304" width="12.28515625" style="148" customWidth="1"/>
    <col min="1305" max="1310" width="12.7109375" style="148" customWidth="1"/>
    <col min="1311" max="1331" width="12.140625" style="148" customWidth="1"/>
    <col min="1332" max="1332" width="11.42578125" style="148"/>
    <col min="1333" max="1337" width="0" style="148" hidden="1" customWidth="1"/>
    <col min="1338" max="1536" width="11.42578125" style="148"/>
    <col min="1537" max="1537" width="30.7109375" style="148" customWidth="1"/>
    <col min="1538" max="1538" width="13.7109375" style="148" customWidth="1"/>
    <col min="1539" max="1539" width="14.28515625" style="148" customWidth="1"/>
    <col min="1540" max="1540" width="12" style="148" customWidth="1"/>
    <col min="1541" max="1541" width="14.5703125" style="148" customWidth="1"/>
    <col min="1542" max="1548" width="13.7109375" style="148" customWidth="1"/>
    <col min="1549" max="1549" width="13" style="148" customWidth="1"/>
    <col min="1550" max="1553" width="12.140625" style="148" customWidth="1"/>
    <col min="1554" max="1554" width="11.140625" style="148" customWidth="1"/>
    <col min="1555" max="1556" width="12.140625" style="148" customWidth="1"/>
    <col min="1557" max="1559" width="12.7109375" style="148" customWidth="1"/>
    <col min="1560" max="1560" width="12.28515625" style="148" customWidth="1"/>
    <col min="1561" max="1566" width="12.7109375" style="148" customWidth="1"/>
    <col min="1567" max="1587" width="12.140625" style="148" customWidth="1"/>
    <col min="1588" max="1588" width="11.42578125" style="148"/>
    <col min="1589" max="1593" width="0" style="148" hidden="1" customWidth="1"/>
    <col min="1594" max="1792" width="11.42578125" style="148"/>
    <col min="1793" max="1793" width="30.7109375" style="148" customWidth="1"/>
    <col min="1794" max="1794" width="13.7109375" style="148" customWidth="1"/>
    <col min="1795" max="1795" width="14.28515625" style="148" customWidth="1"/>
    <col min="1796" max="1796" width="12" style="148" customWidth="1"/>
    <col min="1797" max="1797" width="14.5703125" style="148" customWidth="1"/>
    <col min="1798" max="1804" width="13.7109375" style="148" customWidth="1"/>
    <col min="1805" max="1805" width="13" style="148" customWidth="1"/>
    <col min="1806" max="1809" width="12.140625" style="148" customWidth="1"/>
    <col min="1810" max="1810" width="11.140625" style="148" customWidth="1"/>
    <col min="1811" max="1812" width="12.140625" style="148" customWidth="1"/>
    <col min="1813" max="1815" width="12.7109375" style="148" customWidth="1"/>
    <col min="1816" max="1816" width="12.28515625" style="148" customWidth="1"/>
    <col min="1817" max="1822" width="12.7109375" style="148" customWidth="1"/>
    <col min="1823" max="1843" width="12.140625" style="148" customWidth="1"/>
    <col min="1844" max="1844" width="11.42578125" style="148"/>
    <col min="1845" max="1849" width="0" style="148" hidden="1" customWidth="1"/>
    <col min="1850" max="2048" width="11.42578125" style="148"/>
    <col min="2049" max="2049" width="30.7109375" style="148" customWidth="1"/>
    <col min="2050" max="2050" width="13.7109375" style="148" customWidth="1"/>
    <col min="2051" max="2051" width="14.28515625" style="148" customWidth="1"/>
    <col min="2052" max="2052" width="12" style="148" customWidth="1"/>
    <col min="2053" max="2053" width="14.5703125" style="148" customWidth="1"/>
    <col min="2054" max="2060" width="13.7109375" style="148" customWidth="1"/>
    <col min="2061" max="2061" width="13" style="148" customWidth="1"/>
    <col min="2062" max="2065" width="12.140625" style="148" customWidth="1"/>
    <col min="2066" max="2066" width="11.140625" style="148" customWidth="1"/>
    <col min="2067" max="2068" width="12.140625" style="148" customWidth="1"/>
    <col min="2069" max="2071" width="12.7109375" style="148" customWidth="1"/>
    <col min="2072" max="2072" width="12.28515625" style="148" customWidth="1"/>
    <col min="2073" max="2078" width="12.7109375" style="148" customWidth="1"/>
    <col min="2079" max="2099" width="12.140625" style="148" customWidth="1"/>
    <col min="2100" max="2100" width="11.42578125" style="148"/>
    <col min="2101" max="2105" width="0" style="148" hidden="1" customWidth="1"/>
    <col min="2106" max="2304" width="11.42578125" style="148"/>
    <col min="2305" max="2305" width="30.7109375" style="148" customWidth="1"/>
    <col min="2306" max="2306" width="13.7109375" style="148" customWidth="1"/>
    <col min="2307" max="2307" width="14.28515625" style="148" customWidth="1"/>
    <col min="2308" max="2308" width="12" style="148" customWidth="1"/>
    <col min="2309" max="2309" width="14.5703125" style="148" customWidth="1"/>
    <col min="2310" max="2316" width="13.7109375" style="148" customWidth="1"/>
    <col min="2317" max="2317" width="13" style="148" customWidth="1"/>
    <col min="2318" max="2321" width="12.140625" style="148" customWidth="1"/>
    <col min="2322" max="2322" width="11.140625" style="148" customWidth="1"/>
    <col min="2323" max="2324" width="12.140625" style="148" customWidth="1"/>
    <col min="2325" max="2327" width="12.7109375" style="148" customWidth="1"/>
    <col min="2328" max="2328" width="12.28515625" style="148" customWidth="1"/>
    <col min="2329" max="2334" width="12.7109375" style="148" customWidth="1"/>
    <col min="2335" max="2355" width="12.140625" style="148" customWidth="1"/>
    <col min="2356" max="2356" width="11.42578125" style="148"/>
    <col min="2357" max="2361" width="0" style="148" hidden="1" customWidth="1"/>
    <col min="2362" max="2560" width="11.42578125" style="148"/>
    <col min="2561" max="2561" width="30.7109375" style="148" customWidth="1"/>
    <col min="2562" max="2562" width="13.7109375" style="148" customWidth="1"/>
    <col min="2563" max="2563" width="14.28515625" style="148" customWidth="1"/>
    <col min="2564" max="2564" width="12" style="148" customWidth="1"/>
    <col min="2565" max="2565" width="14.5703125" style="148" customWidth="1"/>
    <col min="2566" max="2572" width="13.7109375" style="148" customWidth="1"/>
    <col min="2573" max="2573" width="13" style="148" customWidth="1"/>
    <col min="2574" max="2577" width="12.140625" style="148" customWidth="1"/>
    <col min="2578" max="2578" width="11.140625" style="148" customWidth="1"/>
    <col min="2579" max="2580" width="12.140625" style="148" customWidth="1"/>
    <col min="2581" max="2583" width="12.7109375" style="148" customWidth="1"/>
    <col min="2584" max="2584" width="12.28515625" style="148" customWidth="1"/>
    <col min="2585" max="2590" width="12.7109375" style="148" customWidth="1"/>
    <col min="2591" max="2611" width="12.140625" style="148" customWidth="1"/>
    <col min="2612" max="2612" width="11.42578125" style="148"/>
    <col min="2613" max="2617" width="0" style="148" hidden="1" customWidth="1"/>
    <col min="2618" max="2816" width="11.42578125" style="148"/>
    <col min="2817" max="2817" width="30.7109375" style="148" customWidth="1"/>
    <col min="2818" max="2818" width="13.7109375" style="148" customWidth="1"/>
    <col min="2819" max="2819" width="14.28515625" style="148" customWidth="1"/>
    <col min="2820" max="2820" width="12" style="148" customWidth="1"/>
    <col min="2821" max="2821" width="14.5703125" style="148" customWidth="1"/>
    <col min="2822" max="2828" width="13.7109375" style="148" customWidth="1"/>
    <col min="2829" max="2829" width="13" style="148" customWidth="1"/>
    <col min="2830" max="2833" width="12.140625" style="148" customWidth="1"/>
    <col min="2834" max="2834" width="11.140625" style="148" customWidth="1"/>
    <col min="2835" max="2836" width="12.140625" style="148" customWidth="1"/>
    <col min="2837" max="2839" width="12.7109375" style="148" customWidth="1"/>
    <col min="2840" max="2840" width="12.28515625" style="148" customWidth="1"/>
    <col min="2841" max="2846" width="12.7109375" style="148" customWidth="1"/>
    <col min="2847" max="2867" width="12.140625" style="148" customWidth="1"/>
    <col min="2868" max="2868" width="11.42578125" style="148"/>
    <col min="2869" max="2873" width="0" style="148" hidden="1" customWidth="1"/>
    <col min="2874" max="3072" width="11.42578125" style="148"/>
    <col min="3073" max="3073" width="30.7109375" style="148" customWidth="1"/>
    <col min="3074" max="3074" width="13.7109375" style="148" customWidth="1"/>
    <col min="3075" max="3075" width="14.28515625" style="148" customWidth="1"/>
    <col min="3076" max="3076" width="12" style="148" customWidth="1"/>
    <col min="3077" max="3077" width="14.5703125" style="148" customWidth="1"/>
    <col min="3078" max="3084" width="13.7109375" style="148" customWidth="1"/>
    <col min="3085" max="3085" width="13" style="148" customWidth="1"/>
    <col min="3086" max="3089" width="12.140625" style="148" customWidth="1"/>
    <col min="3090" max="3090" width="11.140625" style="148" customWidth="1"/>
    <col min="3091" max="3092" width="12.140625" style="148" customWidth="1"/>
    <col min="3093" max="3095" width="12.7109375" style="148" customWidth="1"/>
    <col min="3096" max="3096" width="12.28515625" style="148" customWidth="1"/>
    <col min="3097" max="3102" width="12.7109375" style="148" customWidth="1"/>
    <col min="3103" max="3123" width="12.140625" style="148" customWidth="1"/>
    <col min="3124" max="3124" width="11.42578125" style="148"/>
    <col min="3125" max="3129" width="0" style="148" hidden="1" customWidth="1"/>
    <col min="3130" max="3328" width="11.42578125" style="148"/>
    <col min="3329" max="3329" width="30.7109375" style="148" customWidth="1"/>
    <col min="3330" max="3330" width="13.7109375" style="148" customWidth="1"/>
    <col min="3331" max="3331" width="14.28515625" style="148" customWidth="1"/>
    <col min="3332" max="3332" width="12" style="148" customWidth="1"/>
    <col min="3333" max="3333" width="14.5703125" style="148" customWidth="1"/>
    <col min="3334" max="3340" width="13.7109375" style="148" customWidth="1"/>
    <col min="3341" max="3341" width="13" style="148" customWidth="1"/>
    <col min="3342" max="3345" width="12.140625" style="148" customWidth="1"/>
    <col min="3346" max="3346" width="11.140625" style="148" customWidth="1"/>
    <col min="3347" max="3348" width="12.140625" style="148" customWidth="1"/>
    <col min="3349" max="3351" width="12.7109375" style="148" customWidth="1"/>
    <col min="3352" max="3352" width="12.28515625" style="148" customWidth="1"/>
    <col min="3353" max="3358" width="12.7109375" style="148" customWidth="1"/>
    <col min="3359" max="3379" width="12.140625" style="148" customWidth="1"/>
    <col min="3380" max="3380" width="11.42578125" style="148"/>
    <col min="3381" max="3385" width="0" style="148" hidden="1" customWidth="1"/>
    <col min="3386" max="3584" width="11.42578125" style="148"/>
    <col min="3585" max="3585" width="30.7109375" style="148" customWidth="1"/>
    <col min="3586" max="3586" width="13.7109375" style="148" customWidth="1"/>
    <col min="3587" max="3587" width="14.28515625" style="148" customWidth="1"/>
    <col min="3588" max="3588" width="12" style="148" customWidth="1"/>
    <col min="3589" max="3589" width="14.5703125" style="148" customWidth="1"/>
    <col min="3590" max="3596" width="13.7109375" style="148" customWidth="1"/>
    <col min="3597" max="3597" width="13" style="148" customWidth="1"/>
    <col min="3598" max="3601" width="12.140625" style="148" customWidth="1"/>
    <col min="3602" max="3602" width="11.140625" style="148" customWidth="1"/>
    <col min="3603" max="3604" width="12.140625" style="148" customWidth="1"/>
    <col min="3605" max="3607" width="12.7109375" style="148" customWidth="1"/>
    <col min="3608" max="3608" width="12.28515625" style="148" customWidth="1"/>
    <col min="3609" max="3614" width="12.7109375" style="148" customWidth="1"/>
    <col min="3615" max="3635" width="12.140625" style="148" customWidth="1"/>
    <col min="3636" max="3636" width="11.42578125" style="148"/>
    <col min="3637" max="3641" width="0" style="148" hidden="1" customWidth="1"/>
    <col min="3642" max="3840" width="11.42578125" style="148"/>
    <col min="3841" max="3841" width="30.7109375" style="148" customWidth="1"/>
    <col min="3842" max="3842" width="13.7109375" style="148" customWidth="1"/>
    <col min="3843" max="3843" width="14.28515625" style="148" customWidth="1"/>
    <col min="3844" max="3844" width="12" style="148" customWidth="1"/>
    <col min="3845" max="3845" width="14.5703125" style="148" customWidth="1"/>
    <col min="3846" max="3852" width="13.7109375" style="148" customWidth="1"/>
    <col min="3853" max="3853" width="13" style="148" customWidth="1"/>
    <col min="3854" max="3857" width="12.140625" style="148" customWidth="1"/>
    <col min="3858" max="3858" width="11.140625" style="148" customWidth="1"/>
    <col min="3859" max="3860" width="12.140625" style="148" customWidth="1"/>
    <col min="3861" max="3863" width="12.7109375" style="148" customWidth="1"/>
    <col min="3864" max="3864" width="12.28515625" style="148" customWidth="1"/>
    <col min="3865" max="3870" width="12.7109375" style="148" customWidth="1"/>
    <col min="3871" max="3891" width="12.140625" style="148" customWidth="1"/>
    <col min="3892" max="3892" width="11.42578125" style="148"/>
    <col min="3893" max="3897" width="0" style="148" hidden="1" customWidth="1"/>
    <col min="3898" max="4096" width="11.42578125" style="148"/>
    <col min="4097" max="4097" width="30.7109375" style="148" customWidth="1"/>
    <col min="4098" max="4098" width="13.7109375" style="148" customWidth="1"/>
    <col min="4099" max="4099" width="14.28515625" style="148" customWidth="1"/>
    <col min="4100" max="4100" width="12" style="148" customWidth="1"/>
    <col min="4101" max="4101" width="14.5703125" style="148" customWidth="1"/>
    <col min="4102" max="4108" width="13.7109375" style="148" customWidth="1"/>
    <col min="4109" max="4109" width="13" style="148" customWidth="1"/>
    <col min="4110" max="4113" width="12.140625" style="148" customWidth="1"/>
    <col min="4114" max="4114" width="11.140625" style="148" customWidth="1"/>
    <col min="4115" max="4116" width="12.140625" style="148" customWidth="1"/>
    <col min="4117" max="4119" width="12.7109375" style="148" customWidth="1"/>
    <col min="4120" max="4120" width="12.28515625" style="148" customWidth="1"/>
    <col min="4121" max="4126" width="12.7109375" style="148" customWidth="1"/>
    <col min="4127" max="4147" width="12.140625" style="148" customWidth="1"/>
    <col min="4148" max="4148" width="11.42578125" style="148"/>
    <col min="4149" max="4153" width="0" style="148" hidden="1" customWidth="1"/>
    <col min="4154" max="4352" width="11.42578125" style="148"/>
    <col min="4353" max="4353" width="30.7109375" style="148" customWidth="1"/>
    <col min="4354" max="4354" width="13.7109375" style="148" customWidth="1"/>
    <col min="4355" max="4355" width="14.28515625" style="148" customWidth="1"/>
    <col min="4356" max="4356" width="12" style="148" customWidth="1"/>
    <col min="4357" max="4357" width="14.5703125" style="148" customWidth="1"/>
    <col min="4358" max="4364" width="13.7109375" style="148" customWidth="1"/>
    <col min="4365" max="4365" width="13" style="148" customWidth="1"/>
    <col min="4366" max="4369" width="12.140625" style="148" customWidth="1"/>
    <col min="4370" max="4370" width="11.140625" style="148" customWidth="1"/>
    <col min="4371" max="4372" width="12.140625" style="148" customWidth="1"/>
    <col min="4373" max="4375" width="12.7109375" style="148" customWidth="1"/>
    <col min="4376" max="4376" width="12.28515625" style="148" customWidth="1"/>
    <col min="4377" max="4382" width="12.7109375" style="148" customWidth="1"/>
    <col min="4383" max="4403" width="12.140625" style="148" customWidth="1"/>
    <col min="4404" max="4404" width="11.42578125" style="148"/>
    <col min="4405" max="4409" width="0" style="148" hidden="1" customWidth="1"/>
    <col min="4410" max="4608" width="11.42578125" style="148"/>
    <col min="4609" max="4609" width="30.7109375" style="148" customWidth="1"/>
    <col min="4610" max="4610" width="13.7109375" style="148" customWidth="1"/>
    <col min="4611" max="4611" width="14.28515625" style="148" customWidth="1"/>
    <col min="4612" max="4612" width="12" style="148" customWidth="1"/>
    <col min="4613" max="4613" width="14.5703125" style="148" customWidth="1"/>
    <col min="4614" max="4620" width="13.7109375" style="148" customWidth="1"/>
    <col min="4621" max="4621" width="13" style="148" customWidth="1"/>
    <col min="4622" max="4625" width="12.140625" style="148" customWidth="1"/>
    <col min="4626" max="4626" width="11.140625" style="148" customWidth="1"/>
    <col min="4627" max="4628" width="12.140625" style="148" customWidth="1"/>
    <col min="4629" max="4631" width="12.7109375" style="148" customWidth="1"/>
    <col min="4632" max="4632" width="12.28515625" style="148" customWidth="1"/>
    <col min="4633" max="4638" width="12.7109375" style="148" customWidth="1"/>
    <col min="4639" max="4659" width="12.140625" style="148" customWidth="1"/>
    <col min="4660" max="4660" width="11.42578125" style="148"/>
    <col min="4661" max="4665" width="0" style="148" hidden="1" customWidth="1"/>
    <col min="4666" max="4864" width="11.42578125" style="148"/>
    <col min="4865" max="4865" width="30.7109375" style="148" customWidth="1"/>
    <col min="4866" max="4866" width="13.7109375" style="148" customWidth="1"/>
    <col min="4867" max="4867" width="14.28515625" style="148" customWidth="1"/>
    <col min="4868" max="4868" width="12" style="148" customWidth="1"/>
    <col min="4869" max="4869" width="14.5703125" style="148" customWidth="1"/>
    <col min="4870" max="4876" width="13.7109375" style="148" customWidth="1"/>
    <col min="4877" max="4877" width="13" style="148" customWidth="1"/>
    <col min="4878" max="4881" width="12.140625" style="148" customWidth="1"/>
    <col min="4882" max="4882" width="11.140625" style="148" customWidth="1"/>
    <col min="4883" max="4884" width="12.140625" style="148" customWidth="1"/>
    <col min="4885" max="4887" width="12.7109375" style="148" customWidth="1"/>
    <col min="4888" max="4888" width="12.28515625" style="148" customWidth="1"/>
    <col min="4889" max="4894" width="12.7109375" style="148" customWidth="1"/>
    <col min="4895" max="4915" width="12.140625" style="148" customWidth="1"/>
    <col min="4916" max="4916" width="11.42578125" style="148"/>
    <col min="4917" max="4921" width="0" style="148" hidden="1" customWidth="1"/>
    <col min="4922" max="5120" width="11.42578125" style="148"/>
    <col min="5121" max="5121" width="30.7109375" style="148" customWidth="1"/>
    <col min="5122" max="5122" width="13.7109375" style="148" customWidth="1"/>
    <col min="5123" max="5123" width="14.28515625" style="148" customWidth="1"/>
    <col min="5124" max="5124" width="12" style="148" customWidth="1"/>
    <col min="5125" max="5125" width="14.5703125" style="148" customWidth="1"/>
    <col min="5126" max="5132" width="13.7109375" style="148" customWidth="1"/>
    <col min="5133" max="5133" width="13" style="148" customWidth="1"/>
    <col min="5134" max="5137" width="12.140625" style="148" customWidth="1"/>
    <col min="5138" max="5138" width="11.140625" style="148" customWidth="1"/>
    <col min="5139" max="5140" width="12.140625" style="148" customWidth="1"/>
    <col min="5141" max="5143" width="12.7109375" style="148" customWidth="1"/>
    <col min="5144" max="5144" width="12.28515625" style="148" customWidth="1"/>
    <col min="5145" max="5150" width="12.7109375" style="148" customWidth="1"/>
    <col min="5151" max="5171" width="12.140625" style="148" customWidth="1"/>
    <col min="5172" max="5172" width="11.42578125" style="148"/>
    <col min="5173" max="5177" width="0" style="148" hidden="1" customWidth="1"/>
    <col min="5178" max="5376" width="11.42578125" style="148"/>
    <col min="5377" max="5377" width="30.7109375" style="148" customWidth="1"/>
    <col min="5378" max="5378" width="13.7109375" style="148" customWidth="1"/>
    <col min="5379" max="5379" width="14.28515625" style="148" customWidth="1"/>
    <col min="5380" max="5380" width="12" style="148" customWidth="1"/>
    <col min="5381" max="5381" width="14.5703125" style="148" customWidth="1"/>
    <col min="5382" max="5388" width="13.7109375" style="148" customWidth="1"/>
    <col min="5389" max="5389" width="13" style="148" customWidth="1"/>
    <col min="5390" max="5393" width="12.140625" style="148" customWidth="1"/>
    <col min="5394" max="5394" width="11.140625" style="148" customWidth="1"/>
    <col min="5395" max="5396" width="12.140625" style="148" customWidth="1"/>
    <col min="5397" max="5399" width="12.7109375" style="148" customWidth="1"/>
    <col min="5400" max="5400" width="12.28515625" style="148" customWidth="1"/>
    <col min="5401" max="5406" width="12.7109375" style="148" customWidth="1"/>
    <col min="5407" max="5427" width="12.140625" style="148" customWidth="1"/>
    <col min="5428" max="5428" width="11.42578125" style="148"/>
    <col min="5429" max="5433" width="0" style="148" hidden="1" customWidth="1"/>
    <col min="5434" max="5632" width="11.42578125" style="148"/>
    <col min="5633" max="5633" width="30.7109375" style="148" customWidth="1"/>
    <col min="5634" max="5634" width="13.7109375" style="148" customWidth="1"/>
    <col min="5635" max="5635" width="14.28515625" style="148" customWidth="1"/>
    <col min="5636" max="5636" width="12" style="148" customWidth="1"/>
    <col min="5637" max="5637" width="14.5703125" style="148" customWidth="1"/>
    <col min="5638" max="5644" width="13.7109375" style="148" customWidth="1"/>
    <col min="5645" max="5645" width="13" style="148" customWidth="1"/>
    <col min="5646" max="5649" width="12.140625" style="148" customWidth="1"/>
    <col min="5650" max="5650" width="11.140625" style="148" customWidth="1"/>
    <col min="5651" max="5652" width="12.140625" style="148" customWidth="1"/>
    <col min="5653" max="5655" width="12.7109375" style="148" customWidth="1"/>
    <col min="5656" max="5656" width="12.28515625" style="148" customWidth="1"/>
    <col min="5657" max="5662" width="12.7109375" style="148" customWidth="1"/>
    <col min="5663" max="5683" width="12.140625" style="148" customWidth="1"/>
    <col min="5684" max="5684" width="11.42578125" style="148"/>
    <col min="5685" max="5689" width="0" style="148" hidden="1" customWidth="1"/>
    <col min="5690" max="5888" width="11.42578125" style="148"/>
    <col min="5889" max="5889" width="30.7109375" style="148" customWidth="1"/>
    <col min="5890" max="5890" width="13.7109375" style="148" customWidth="1"/>
    <col min="5891" max="5891" width="14.28515625" style="148" customWidth="1"/>
    <col min="5892" max="5892" width="12" style="148" customWidth="1"/>
    <col min="5893" max="5893" width="14.5703125" style="148" customWidth="1"/>
    <col min="5894" max="5900" width="13.7109375" style="148" customWidth="1"/>
    <col min="5901" max="5901" width="13" style="148" customWidth="1"/>
    <col min="5902" max="5905" width="12.140625" style="148" customWidth="1"/>
    <col min="5906" max="5906" width="11.140625" style="148" customWidth="1"/>
    <col min="5907" max="5908" width="12.140625" style="148" customWidth="1"/>
    <col min="5909" max="5911" width="12.7109375" style="148" customWidth="1"/>
    <col min="5912" max="5912" width="12.28515625" style="148" customWidth="1"/>
    <col min="5913" max="5918" width="12.7109375" style="148" customWidth="1"/>
    <col min="5919" max="5939" width="12.140625" style="148" customWidth="1"/>
    <col min="5940" max="5940" width="11.42578125" style="148"/>
    <col min="5941" max="5945" width="0" style="148" hidden="1" customWidth="1"/>
    <col min="5946" max="6144" width="11.42578125" style="148"/>
    <col min="6145" max="6145" width="30.7109375" style="148" customWidth="1"/>
    <col min="6146" max="6146" width="13.7109375" style="148" customWidth="1"/>
    <col min="6147" max="6147" width="14.28515625" style="148" customWidth="1"/>
    <col min="6148" max="6148" width="12" style="148" customWidth="1"/>
    <col min="6149" max="6149" width="14.5703125" style="148" customWidth="1"/>
    <col min="6150" max="6156" width="13.7109375" style="148" customWidth="1"/>
    <col min="6157" max="6157" width="13" style="148" customWidth="1"/>
    <col min="6158" max="6161" width="12.140625" style="148" customWidth="1"/>
    <col min="6162" max="6162" width="11.140625" style="148" customWidth="1"/>
    <col min="6163" max="6164" width="12.140625" style="148" customWidth="1"/>
    <col min="6165" max="6167" width="12.7109375" style="148" customWidth="1"/>
    <col min="6168" max="6168" width="12.28515625" style="148" customWidth="1"/>
    <col min="6169" max="6174" width="12.7109375" style="148" customWidth="1"/>
    <col min="6175" max="6195" width="12.140625" style="148" customWidth="1"/>
    <col min="6196" max="6196" width="11.42578125" style="148"/>
    <col min="6197" max="6201" width="0" style="148" hidden="1" customWidth="1"/>
    <col min="6202" max="6400" width="11.42578125" style="148"/>
    <col min="6401" max="6401" width="30.7109375" style="148" customWidth="1"/>
    <col min="6402" max="6402" width="13.7109375" style="148" customWidth="1"/>
    <col min="6403" max="6403" width="14.28515625" style="148" customWidth="1"/>
    <col min="6404" max="6404" width="12" style="148" customWidth="1"/>
    <col min="6405" max="6405" width="14.5703125" style="148" customWidth="1"/>
    <col min="6406" max="6412" width="13.7109375" style="148" customWidth="1"/>
    <col min="6413" max="6413" width="13" style="148" customWidth="1"/>
    <col min="6414" max="6417" width="12.140625" style="148" customWidth="1"/>
    <col min="6418" max="6418" width="11.140625" style="148" customWidth="1"/>
    <col min="6419" max="6420" width="12.140625" style="148" customWidth="1"/>
    <col min="6421" max="6423" width="12.7109375" style="148" customWidth="1"/>
    <col min="6424" max="6424" width="12.28515625" style="148" customWidth="1"/>
    <col min="6425" max="6430" width="12.7109375" style="148" customWidth="1"/>
    <col min="6431" max="6451" width="12.140625" style="148" customWidth="1"/>
    <col min="6452" max="6452" width="11.42578125" style="148"/>
    <col min="6453" max="6457" width="0" style="148" hidden="1" customWidth="1"/>
    <col min="6458" max="6656" width="11.42578125" style="148"/>
    <col min="6657" max="6657" width="30.7109375" style="148" customWidth="1"/>
    <col min="6658" max="6658" width="13.7109375" style="148" customWidth="1"/>
    <col min="6659" max="6659" width="14.28515625" style="148" customWidth="1"/>
    <col min="6660" max="6660" width="12" style="148" customWidth="1"/>
    <col min="6661" max="6661" width="14.5703125" style="148" customWidth="1"/>
    <col min="6662" max="6668" width="13.7109375" style="148" customWidth="1"/>
    <col min="6669" max="6669" width="13" style="148" customWidth="1"/>
    <col min="6670" max="6673" width="12.140625" style="148" customWidth="1"/>
    <col min="6674" max="6674" width="11.140625" style="148" customWidth="1"/>
    <col min="6675" max="6676" width="12.140625" style="148" customWidth="1"/>
    <col min="6677" max="6679" width="12.7109375" style="148" customWidth="1"/>
    <col min="6680" max="6680" width="12.28515625" style="148" customWidth="1"/>
    <col min="6681" max="6686" width="12.7109375" style="148" customWidth="1"/>
    <col min="6687" max="6707" width="12.140625" style="148" customWidth="1"/>
    <col min="6708" max="6708" width="11.42578125" style="148"/>
    <col min="6709" max="6713" width="0" style="148" hidden="1" customWidth="1"/>
    <col min="6714" max="6912" width="11.42578125" style="148"/>
    <col min="6913" max="6913" width="30.7109375" style="148" customWidth="1"/>
    <col min="6914" max="6914" width="13.7109375" style="148" customWidth="1"/>
    <col min="6915" max="6915" width="14.28515625" style="148" customWidth="1"/>
    <col min="6916" max="6916" width="12" style="148" customWidth="1"/>
    <col min="6917" max="6917" width="14.5703125" style="148" customWidth="1"/>
    <col min="6918" max="6924" width="13.7109375" style="148" customWidth="1"/>
    <col min="6925" max="6925" width="13" style="148" customWidth="1"/>
    <col min="6926" max="6929" width="12.140625" style="148" customWidth="1"/>
    <col min="6930" max="6930" width="11.140625" style="148" customWidth="1"/>
    <col min="6931" max="6932" width="12.140625" style="148" customWidth="1"/>
    <col min="6933" max="6935" width="12.7109375" style="148" customWidth="1"/>
    <col min="6936" max="6936" width="12.28515625" style="148" customWidth="1"/>
    <col min="6937" max="6942" width="12.7109375" style="148" customWidth="1"/>
    <col min="6943" max="6963" width="12.140625" style="148" customWidth="1"/>
    <col min="6964" max="6964" width="11.42578125" style="148"/>
    <col min="6965" max="6969" width="0" style="148" hidden="1" customWidth="1"/>
    <col min="6970" max="7168" width="11.42578125" style="148"/>
    <col min="7169" max="7169" width="30.7109375" style="148" customWidth="1"/>
    <col min="7170" max="7170" width="13.7109375" style="148" customWidth="1"/>
    <col min="7171" max="7171" width="14.28515625" style="148" customWidth="1"/>
    <col min="7172" max="7172" width="12" style="148" customWidth="1"/>
    <col min="7173" max="7173" width="14.5703125" style="148" customWidth="1"/>
    <col min="7174" max="7180" width="13.7109375" style="148" customWidth="1"/>
    <col min="7181" max="7181" width="13" style="148" customWidth="1"/>
    <col min="7182" max="7185" width="12.140625" style="148" customWidth="1"/>
    <col min="7186" max="7186" width="11.140625" style="148" customWidth="1"/>
    <col min="7187" max="7188" width="12.140625" style="148" customWidth="1"/>
    <col min="7189" max="7191" width="12.7109375" style="148" customWidth="1"/>
    <col min="7192" max="7192" width="12.28515625" style="148" customWidth="1"/>
    <col min="7193" max="7198" width="12.7109375" style="148" customWidth="1"/>
    <col min="7199" max="7219" width="12.140625" style="148" customWidth="1"/>
    <col min="7220" max="7220" width="11.42578125" style="148"/>
    <col min="7221" max="7225" width="0" style="148" hidden="1" customWidth="1"/>
    <col min="7226" max="7424" width="11.42578125" style="148"/>
    <col min="7425" max="7425" width="30.7109375" style="148" customWidth="1"/>
    <col min="7426" max="7426" width="13.7109375" style="148" customWidth="1"/>
    <col min="7427" max="7427" width="14.28515625" style="148" customWidth="1"/>
    <col min="7428" max="7428" width="12" style="148" customWidth="1"/>
    <col min="7429" max="7429" width="14.5703125" style="148" customWidth="1"/>
    <col min="7430" max="7436" width="13.7109375" style="148" customWidth="1"/>
    <col min="7437" max="7437" width="13" style="148" customWidth="1"/>
    <col min="7438" max="7441" width="12.140625" style="148" customWidth="1"/>
    <col min="7442" max="7442" width="11.140625" style="148" customWidth="1"/>
    <col min="7443" max="7444" width="12.140625" style="148" customWidth="1"/>
    <col min="7445" max="7447" width="12.7109375" style="148" customWidth="1"/>
    <col min="7448" max="7448" width="12.28515625" style="148" customWidth="1"/>
    <col min="7449" max="7454" width="12.7109375" style="148" customWidth="1"/>
    <col min="7455" max="7475" width="12.140625" style="148" customWidth="1"/>
    <col min="7476" max="7476" width="11.42578125" style="148"/>
    <col min="7477" max="7481" width="0" style="148" hidden="1" customWidth="1"/>
    <col min="7482" max="7680" width="11.42578125" style="148"/>
    <col min="7681" max="7681" width="30.7109375" style="148" customWidth="1"/>
    <col min="7682" max="7682" width="13.7109375" style="148" customWidth="1"/>
    <col min="7683" max="7683" width="14.28515625" style="148" customWidth="1"/>
    <col min="7684" max="7684" width="12" style="148" customWidth="1"/>
    <col min="7685" max="7685" width="14.5703125" style="148" customWidth="1"/>
    <col min="7686" max="7692" width="13.7109375" style="148" customWidth="1"/>
    <col min="7693" max="7693" width="13" style="148" customWidth="1"/>
    <col min="7694" max="7697" width="12.140625" style="148" customWidth="1"/>
    <col min="7698" max="7698" width="11.140625" style="148" customWidth="1"/>
    <col min="7699" max="7700" width="12.140625" style="148" customWidth="1"/>
    <col min="7701" max="7703" width="12.7109375" style="148" customWidth="1"/>
    <col min="7704" max="7704" width="12.28515625" style="148" customWidth="1"/>
    <col min="7705" max="7710" width="12.7109375" style="148" customWidth="1"/>
    <col min="7711" max="7731" width="12.140625" style="148" customWidth="1"/>
    <col min="7732" max="7732" width="11.42578125" style="148"/>
    <col min="7733" max="7737" width="0" style="148" hidden="1" customWidth="1"/>
    <col min="7738" max="7936" width="11.42578125" style="148"/>
    <col min="7937" max="7937" width="30.7109375" style="148" customWidth="1"/>
    <col min="7938" max="7938" width="13.7109375" style="148" customWidth="1"/>
    <col min="7939" max="7939" width="14.28515625" style="148" customWidth="1"/>
    <col min="7940" max="7940" width="12" style="148" customWidth="1"/>
    <col min="7941" max="7941" width="14.5703125" style="148" customWidth="1"/>
    <col min="7942" max="7948" width="13.7109375" style="148" customWidth="1"/>
    <col min="7949" max="7949" width="13" style="148" customWidth="1"/>
    <col min="7950" max="7953" width="12.140625" style="148" customWidth="1"/>
    <col min="7954" max="7954" width="11.140625" style="148" customWidth="1"/>
    <col min="7955" max="7956" width="12.140625" style="148" customWidth="1"/>
    <col min="7957" max="7959" width="12.7109375" style="148" customWidth="1"/>
    <col min="7960" max="7960" width="12.28515625" style="148" customWidth="1"/>
    <col min="7961" max="7966" width="12.7109375" style="148" customWidth="1"/>
    <col min="7967" max="7987" width="12.140625" style="148" customWidth="1"/>
    <col min="7988" max="7988" width="11.42578125" style="148"/>
    <col min="7989" max="7993" width="0" style="148" hidden="1" customWidth="1"/>
    <col min="7994" max="8192" width="11.42578125" style="148"/>
    <col min="8193" max="8193" width="30.7109375" style="148" customWidth="1"/>
    <col min="8194" max="8194" width="13.7109375" style="148" customWidth="1"/>
    <col min="8195" max="8195" width="14.28515625" style="148" customWidth="1"/>
    <col min="8196" max="8196" width="12" style="148" customWidth="1"/>
    <col min="8197" max="8197" width="14.5703125" style="148" customWidth="1"/>
    <col min="8198" max="8204" width="13.7109375" style="148" customWidth="1"/>
    <col min="8205" max="8205" width="13" style="148" customWidth="1"/>
    <col min="8206" max="8209" width="12.140625" style="148" customWidth="1"/>
    <col min="8210" max="8210" width="11.140625" style="148" customWidth="1"/>
    <col min="8211" max="8212" width="12.140625" style="148" customWidth="1"/>
    <col min="8213" max="8215" width="12.7109375" style="148" customWidth="1"/>
    <col min="8216" max="8216" width="12.28515625" style="148" customWidth="1"/>
    <col min="8217" max="8222" width="12.7109375" style="148" customWidth="1"/>
    <col min="8223" max="8243" width="12.140625" style="148" customWidth="1"/>
    <col min="8244" max="8244" width="11.42578125" style="148"/>
    <col min="8245" max="8249" width="0" style="148" hidden="1" customWidth="1"/>
    <col min="8250" max="8448" width="11.42578125" style="148"/>
    <col min="8449" max="8449" width="30.7109375" style="148" customWidth="1"/>
    <col min="8450" max="8450" width="13.7109375" style="148" customWidth="1"/>
    <col min="8451" max="8451" width="14.28515625" style="148" customWidth="1"/>
    <col min="8452" max="8452" width="12" style="148" customWidth="1"/>
    <col min="8453" max="8453" width="14.5703125" style="148" customWidth="1"/>
    <col min="8454" max="8460" width="13.7109375" style="148" customWidth="1"/>
    <col min="8461" max="8461" width="13" style="148" customWidth="1"/>
    <col min="8462" max="8465" width="12.140625" style="148" customWidth="1"/>
    <col min="8466" max="8466" width="11.140625" style="148" customWidth="1"/>
    <col min="8467" max="8468" width="12.140625" style="148" customWidth="1"/>
    <col min="8469" max="8471" width="12.7109375" style="148" customWidth="1"/>
    <col min="8472" max="8472" width="12.28515625" style="148" customWidth="1"/>
    <col min="8473" max="8478" width="12.7109375" style="148" customWidth="1"/>
    <col min="8479" max="8499" width="12.140625" style="148" customWidth="1"/>
    <col min="8500" max="8500" width="11.42578125" style="148"/>
    <col min="8501" max="8505" width="0" style="148" hidden="1" customWidth="1"/>
    <col min="8506" max="8704" width="11.42578125" style="148"/>
    <col min="8705" max="8705" width="30.7109375" style="148" customWidth="1"/>
    <col min="8706" max="8706" width="13.7109375" style="148" customWidth="1"/>
    <col min="8707" max="8707" width="14.28515625" style="148" customWidth="1"/>
    <col min="8708" max="8708" width="12" style="148" customWidth="1"/>
    <col min="8709" max="8709" width="14.5703125" style="148" customWidth="1"/>
    <col min="8710" max="8716" width="13.7109375" style="148" customWidth="1"/>
    <col min="8717" max="8717" width="13" style="148" customWidth="1"/>
    <col min="8718" max="8721" width="12.140625" style="148" customWidth="1"/>
    <col min="8722" max="8722" width="11.140625" style="148" customWidth="1"/>
    <col min="8723" max="8724" width="12.140625" style="148" customWidth="1"/>
    <col min="8725" max="8727" width="12.7109375" style="148" customWidth="1"/>
    <col min="8728" max="8728" width="12.28515625" style="148" customWidth="1"/>
    <col min="8729" max="8734" width="12.7109375" style="148" customWidth="1"/>
    <col min="8735" max="8755" width="12.140625" style="148" customWidth="1"/>
    <col min="8756" max="8756" width="11.42578125" style="148"/>
    <col min="8757" max="8761" width="0" style="148" hidden="1" customWidth="1"/>
    <col min="8762" max="8960" width="11.42578125" style="148"/>
    <col min="8961" max="8961" width="30.7109375" style="148" customWidth="1"/>
    <col min="8962" max="8962" width="13.7109375" style="148" customWidth="1"/>
    <col min="8963" max="8963" width="14.28515625" style="148" customWidth="1"/>
    <col min="8964" max="8964" width="12" style="148" customWidth="1"/>
    <col min="8965" max="8965" width="14.5703125" style="148" customWidth="1"/>
    <col min="8966" max="8972" width="13.7109375" style="148" customWidth="1"/>
    <col min="8973" max="8973" width="13" style="148" customWidth="1"/>
    <col min="8974" max="8977" width="12.140625" style="148" customWidth="1"/>
    <col min="8978" max="8978" width="11.140625" style="148" customWidth="1"/>
    <col min="8979" max="8980" width="12.140625" style="148" customWidth="1"/>
    <col min="8981" max="8983" width="12.7109375" style="148" customWidth="1"/>
    <col min="8984" max="8984" width="12.28515625" style="148" customWidth="1"/>
    <col min="8985" max="8990" width="12.7109375" style="148" customWidth="1"/>
    <col min="8991" max="9011" width="12.140625" style="148" customWidth="1"/>
    <col min="9012" max="9012" width="11.42578125" style="148"/>
    <col min="9013" max="9017" width="0" style="148" hidden="1" customWidth="1"/>
    <col min="9018" max="9216" width="11.42578125" style="148"/>
    <col min="9217" max="9217" width="30.7109375" style="148" customWidth="1"/>
    <col min="9218" max="9218" width="13.7109375" style="148" customWidth="1"/>
    <col min="9219" max="9219" width="14.28515625" style="148" customWidth="1"/>
    <col min="9220" max="9220" width="12" style="148" customWidth="1"/>
    <col min="9221" max="9221" width="14.5703125" style="148" customWidth="1"/>
    <col min="9222" max="9228" width="13.7109375" style="148" customWidth="1"/>
    <col min="9229" max="9229" width="13" style="148" customWidth="1"/>
    <col min="9230" max="9233" width="12.140625" style="148" customWidth="1"/>
    <col min="9234" max="9234" width="11.140625" style="148" customWidth="1"/>
    <col min="9235" max="9236" width="12.140625" style="148" customWidth="1"/>
    <col min="9237" max="9239" width="12.7109375" style="148" customWidth="1"/>
    <col min="9240" max="9240" width="12.28515625" style="148" customWidth="1"/>
    <col min="9241" max="9246" width="12.7109375" style="148" customWidth="1"/>
    <col min="9247" max="9267" width="12.140625" style="148" customWidth="1"/>
    <col min="9268" max="9268" width="11.42578125" style="148"/>
    <col min="9269" max="9273" width="0" style="148" hidden="1" customWidth="1"/>
    <col min="9274" max="9472" width="11.42578125" style="148"/>
    <col min="9473" max="9473" width="30.7109375" style="148" customWidth="1"/>
    <col min="9474" max="9474" width="13.7109375" style="148" customWidth="1"/>
    <col min="9475" max="9475" width="14.28515625" style="148" customWidth="1"/>
    <col min="9476" max="9476" width="12" style="148" customWidth="1"/>
    <col min="9477" max="9477" width="14.5703125" style="148" customWidth="1"/>
    <col min="9478" max="9484" width="13.7109375" style="148" customWidth="1"/>
    <col min="9485" max="9485" width="13" style="148" customWidth="1"/>
    <col min="9486" max="9489" width="12.140625" style="148" customWidth="1"/>
    <col min="9490" max="9490" width="11.140625" style="148" customWidth="1"/>
    <col min="9491" max="9492" width="12.140625" style="148" customWidth="1"/>
    <col min="9493" max="9495" width="12.7109375" style="148" customWidth="1"/>
    <col min="9496" max="9496" width="12.28515625" style="148" customWidth="1"/>
    <col min="9497" max="9502" width="12.7109375" style="148" customWidth="1"/>
    <col min="9503" max="9523" width="12.140625" style="148" customWidth="1"/>
    <col min="9524" max="9524" width="11.42578125" style="148"/>
    <col min="9525" max="9529" width="0" style="148" hidden="1" customWidth="1"/>
    <col min="9530" max="9728" width="11.42578125" style="148"/>
    <col min="9729" max="9729" width="30.7109375" style="148" customWidth="1"/>
    <col min="9730" max="9730" width="13.7109375" style="148" customWidth="1"/>
    <col min="9731" max="9731" width="14.28515625" style="148" customWidth="1"/>
    <col min="9732" max="9732" width="12" style="148" customWidth="1"/>
    <col min="9733" max="9733" width="14.5703125" style="148" customWidth="1"/>
    <col min="9734" max="9740" width="13.7109375" style="148" customWidth="1"/>
    <col min="9741" max="9741" width="13" style="148" customWidth="1"/>
    <col min="9742" max="9745" width="12.140625" style="148" customWidth="1"/>
    <col min="9746" max="9746" width="11.140625" style="148" customWidth="1"/>
    <col min="9747" max="9748" width="12.140625" style="148" customWidth="1"/>
    <col min="9749" max="9751" width="12.7109375" style="148" customWidth="1"/>
    <col min="9752" max="9752" width="12.28515625" style="148" customWidth="1"/>
    <col min="9753" max="9758" width="12.7109375" style="148" customWidth="1"/>
    <col min="9759" max="9779" width="12.140625" style="148" customWidth="1"/>
    <col min="9780" max="9780" width="11.42578125" style="148"/>
    <col min="9781" max="9785" width="0" style="148" hidden="1" customWidth="1"/>
    <col min="9786" max="9984" width="11.42578125" style="148"/>
    <col min="9985" max="9985" width="30.7109375" style="148" customWidth="1"/>
    <col min="9986" max="9986" width="13.7109375" style="148" customWidth="1"/>
    <col min="9987" max="9987" width="14.28515625" style="148" customWidth="1"/>
    <col min="9988" max="9988" width="12" style="148" customWidth="1"/>
    <col min="9989" max="9989" width="14.5703125" style="148" customWidth="1"/>
    <col min="9990" max="9996" width="13.7109375" style="148" customWidth="1"/>
    <col min="9997" max="9997" width="13" style="148" customWidth="1"/>
    <col min="9998" max="10001" width="12.140625" style="148" customWidth="1"/>
    <col min="10002" max="10002" width="11.140625" style="148" customWidth="1"/>
    <col min="10003" max="10004" width="12.140625" style="148" customWidth="1"/>
    <col min="10005" max="10007" width="12.7109375" style="148" customWidth="1"/>
    <col min="10008" max="10008" width="12.28515625" style="148" customWidth="1"/>
    <col min="10009" max="10014" width="12.7109375" style="148" customWidth="1"/>
    <col min="10015" max="10035" width="12.140625" style="148" customWidth="1"/>
    <col min="10036" max="10036" width="11.42578125" style="148"/>
    <col min="10037" max="10041" width="0" style="148" hidden="1" customWidth="1"/>
    <col min="10042" max="10240" width="11.42578125" style="148"/>
    <col min="10241" max="10241" width="30.7109375" style="148" customWidth="1"/>
    <col min="10242" max="10242" width="13.7109375" style="148" customWidth="1"/>
    <col min="10243" max="10243" width="14.28515625" style="148" customWidth="1"/>
    <col min="10244" max="10244" width="12" style="148" customWidth="1"/>
    <col min="10245" max="10245" width="14.5703125" style="148" customWidth="1"/>
    <col min="10246" max="10252" width="13.7109375" style="148" customWidth="1"/>
    <col min="10253" max="10253" width="13" style="148" customWidth="1"/>
    <col min="10254" max="10257" width="12.140625" style="148" customWidth="1"/>
    <col min="10258" max="10258" width="11.140625" style="148" customWidth="1"/>
    <col min="10259" max="10260" width="12.140625" style="148" customWidth="1"/>
    <col min="10261" max="10263" width="12.7109375" style="148" customWidth="1"/>
    <col min="10264" max="10264" width="12.28515625" style="148" customWidth="1"/>
    <col min="10265" max="10270" width="12.7109375" style="148" customWidth="1"/>
    <col min="10271" max="10291" width="12.140625" style="148" customWidth="1"/>
    <col min="10292" max="10292" width="11.42578125" style="148"/>
    <col min="10293" max="10297" width="0" style="148" hidden="1" customWidth="1"/>
    <col min="10298" max="10496" width="11.42578125" style="148"/>
    <col min="10497" max="10497" width="30.7109375" style="148" customWidth="1"/>
    <col min="10498" max="10498" width="13.7109375" style="148" customWidth="1"/>
    <col min="10499" max="10499" width="14.28515625" style="148" customWidth="1"/>
    <col min="10500" max="10500" width="12" style="148" customWidth="1"/>
    <col min="10501" max="10501" width="14.5703125" style="148" customWidth="1"/>
    <col min="10502" max="10508" width="13.7109375" style="148" customWidth="1"/>
    <col min="10509" max="10509" width="13" style="148" customWidth="1"/>
    <col min="10510" max="10513" width="12.140625" style="148" customWidth="1"/>
    <col min="10514" max="10514" width="11.140625" style="148" customWidth="1"/>
    <col min="10515" max="10516" width="12.140625" style="148" customWidth="1"/>
    <col min="10517" max="10519" width="12.7109375" style="148" customWidth="1"/>
    <col min="10520" max="10520" width="12.28515625" style="148" customWidth="1"/>
    <col min="10521" max="10526" width="12.7109375" style="148" customWidth="1"/>
    <col min="10527" max="10547" width="12.140625" style="148" customWidth="1"/>
    <col min="10548" max="10548" width="11.42578125" style="148"/>
    <col min="10549" max="10553" width="0" style="148" hidden="1" customWidth="1"/>
    <col min="10554" max="10752" width="11.42578125" style="148"/>
    <col min="10753" max="10753" width="30.7109375" style="148" customWidth="1"/>
    <col min="10754" max="10754" width="13.7109375" style="148" customWidth="1"/>
    <col min="10755" max="10755" width="14.28515625" style="148" customWidth="1"/>
    <col min="10756" max="10756" width="12" style="148" customWidth="1"/>
    <col min="10757" max="10757" width="14.5703125" style="148" customWidth="1"/>
    <col min="10758" max="10764" width="13.7109375" style="148" customWidth="1"/>
    <col min="10765" max="10765" width="13" style="148" customWidth="1"/>
    <col min="10766" max="10769" width="12.140625" style="148" customWidth="1"/>
    <col min="10770" max="10770" width="11.140625" style="148" customWidth="1"/>
    <col min="10771" max="10772" width="12.140625" style="148" customWidth="1"/>
    <col min="10773" max="10775" width="12.7109375" style="148" customWidth="1"/>
    <col min="10776" max="10776" width="12.28515625" style="148" customWidth="1"/>
    <col min="10777" max="10782" width="12.7109375" style="148" customWidth="1"/>
    <col min="10783" max="10803" width="12.140625" style="148" customWidth="1"/>
    <col min="10804" max="10804" width="11.42578125" style="148"/>
    <col min="10805" max="10809" width="0" style="148" hidden="1" customWidth="1"/>
    <col min="10810" max="11008" width="11.42578125" style="148"/>
    <col min="11009" max="11009" width="30.7109375" style="148" customWidth="1"/>
    <col min="11010" max="11010" width="13.7109375" style="148" customWidth="1"/>
    <col min="11011" max="11011" width="14.28515625" style="148" customWidth="1"/>
    <col min="11012" max="11012" width="12" style="148" customWidth="1"/>
    <col min="11013" max="11013" width="14.5703125" style="148" customWidth="1"/>
    <col min="11014" max="11020" width="13.7109375" style="148" customWidth="1"/>
    <col min="11021" max="11021" width="13" style="148" customWidth="1"/>
    <col min="11022" max="11025" width="12.140625" style="148" customWidth="1"/>
    <col min="11026" max="11026" width="11.140625" style="148" customWidth="1"/>
    <col min="11027" max="11028" width="12.140625" style="148" customWidth="1"/>
    <col min="11029" max="11031" width="12.7109375" style="148" customWidth="1"/>
    <col min="11032" max="11032" width="12.28515625" style="148" customWidth="1"/>
    <col min="11033" max="11038" width="12.7109375" style="148" customWidth="1"/>
    <col min="11039" max="11059" width="12.140625" style="148" customWidth="1"/>
    <col min="11060" max="11060" width="11.42578125" style="148"/>
    <col min="11061" max="11065" width="0" style="148" hidden="1" customWidth="1"/>
    <col min="11066" max="11264" width="11.42578125" style="148"/>
    <col min="11265" max="11265" width="30.7109375" style="148" customWidth="1"/>
    <col min="11266" max="11266" width="13.7109375" style="148" customWidth="1"/>
    <col min="11267" max="11267" width="14.28515625" style="148" customWidth="1"/>
    <col min="11268" max="11268" width="12" style="148" customWidth="1"/>
    <col min="11269" max="11269" width="14.5703125" style="148" customWidth="1"/>
    <col min="11270" max="11276" width="13.7109375" style="148" customWidth="1"/>
    <col min="11277" max="11277" width="13" style="148" customWidth="1"/>
    <col min="11278" max="11281" width="12.140625" style="148" customWidth="1"/>
    <col min="11282" max="11282" width="11.140625" style="148" customWidth="1"/>
    <col min="11283" max="11284" width="12.140625" style="148" customWidth="1"/>
    <col min="11285" max="11287" width="12.7109375" style="148" customWidth="1"/>
    <col min="11288" max="11288" width="12.28515625" style="148" customWidth="1"/>
    <col min="11289" max="11294" width="12.7109375" style="148" customWidth="1"/>
    <col min="11295" max="11315" width="12.140625" style="148" customWidth="1"/>
    <col min="11316" max="11316" width="11.42578125" style="148"/>
    <col min="11317" max="11321" width="0" style="148" hidden="1" customWidth="1"/>
    <col min="11322" max="11520" width="11.42578125" style="148"/>
    <col min="11521" max="11521" width="30.7109375" style="148" customWidth="1"/>
    <col min="11522" max="11522" width="13.7109375" style="148" customWidth="1"/>
    <col min="11523" max="11523" width="14.28515625" style="148" customWidth="1"/>
    <col min="11524" max="11524" width="12" style="148" customWidth="1"/>
    <col min="11525" max="11525" width="14.5703125" style="148" customWidth="1"/>
    <col min="11526" max="11532" width="13.7109375" style="148" customWidth="1"/>
    <col min="11533" max="11533" width="13" style="148" customWidth="1"/>
    <col min="11534" max="11537" width="12.140625" style="148" customWidth="1"/>
    <col min="11538" max="11538" width="11.140625" style="148" customWidth="1"/>
    <col min="11539" max="11540" width="12.140625" style="148" customWidth="1"/>
    <col min="11541" max="11543" width="12.7109375" style="148" customWidth="1"/>
    <col min="11544" max="11544" width="12.28515625" style="148" customWidth="1"/>
    <col min="11545" max="11550" width="12.7109375" style="148" customWidth="1"/>
    <col min="11551" max="11571" width="12.140625" style="148" customWidth="1"/>
    <col min="11572" max="11572" width="11.42578125" style="148"/>
    <col min="11573" max="11577" width="0" style="148" hidden="1" customWidth="1"/>
    <col min="11578" max="11776" width="11.42578125" style="148"/>
    <col min="11777" max="11777" width="30.7109375" style="148" customWidth="1"/>
    <col min="11778" max="11778" width="13.7109375" style="148" customWidth="1"/>
    <col min="11779" max="11779" width="14.28515625" style="148" customWidth="1"/>
    <col min="11780" max="11780" width="12" style="148" customWidth="1"/>
    <col min="11781" max="11781" width="14.5703125" style="148" customWidth="1"/>
    <col min="11782" max="11788" width="13.7109375" style="148" customWidth="1"/>
    <col min="11789" max="11789" width="13" style="148" customWidth="1"/>
    <col min="11790" max="11793" width="12.140625" style="148" customWidth="1"/>
    <col min="11794" max="11794" width="11.140625" style="148" customWidth="1"/>
    <col min="11795" max="11796" width="12.140625" style="148" customWidth="1"/>
    <col min="11797" max="11799" width="12.7109375" style="148" customWidth="1"/>
    <col min="11800" max="11800" width="12.28515625" style="148" customWidth="1"/>
    <col min="11801" max="11806" width="12.7109375" style="148" customWidth="1"/>
    <col min="11807" max="11827" width="12.140625" style="148" customWidth="1"/>
    <col min="11828" max="11828" width="11.42578125" style="148"/>
    <col min="11829" max="11833" width="0" style="148" hidden="1" customWidth="1"/>
    <col min="11834" max="12032" width="11.42578125" style="148"/>
    <col min="12033" max="12033" width="30.7109375" style="148" customWidth="1"/>
    <col min="12034" max="12034" width="13.7109375" style="148" customWidth="1"/>
    <col min="12035" max="12035" width="14.28515625" style="148" customWidth="1"/>
    <col min="12036" max="12036" width="12" style="148" customWidth="1"/>
    <col min="12037" max="12037" width="14.5703125" style="148" customWidth="1"/>
    <col min="12038" max="12044" width="13.7109375" style="148" customWidth="1"/>
    <col min="12045" max="12045" width="13" style="148" customWidth="1"/>
    <col min="12046" max="12049" width="12.140625" style="148" customWidth="1"/>
    <col min="12050" max="12050" width="11.140625" style="148" customWidth="1"/>
    <col min="12051" max="12052" width="12.140625" style="148" customWidth="1"/>
    <col min="12053" max="12055" width="12.7109375" style="148" customWidth="1"/>
    <col min="12056" max="12056" width="12.28515625" style="148" customWidth="1"/>
    <col min="12057" max="12062" width="12.7109375" style="148" customWidth="1"/>
    <col min="12063" max="12083" width="12.140625" style="148" customWidth="1"/>
    <col min="12084" max="12084" width="11.42578125" style="148"/>
    <col min="12085" max="12089" width="0" style="148" hidden="1" customWidth="1"/>
    <col min="12090" max="12288" width="11.42578125" style="148"/>
    <col min="12289" max="12289" width="30.7109375" style="148" customWidth="1"/>
    <col min="12290" max="12290" width="13.7109375" style="148" customWidth="1"/>
    <col min="12291" max="12291" width="14.28515625" style="148" customWidth="1"/>
    <col min="12292" max="12292" width="12" style="148" customWidth="1"/>
    <col min="12293" max="12293" width="14.5703125" style="148" customWidth="1"/>
    <col min="12294" max="12300" width="13.7109375" style="148" customWidth="1"/>
    <col min="12301" max="12301" width="13" style="148" customWidth="1"/>
    <col min="12302" max="12305" width="12.140625" style="148" customWidth="1"/>
    <col min="12306" max="12306" width="11.140625" style="148" customWidth="1"/>
    <col min="12307" max="12308" width="12.140625" style="148" customWidth="1"/>
    <col min="12309" max="12311" width="12.7109375" style="148" customWidth="1"/>
    <col min="12312" max="12312" width="12.28515625" style="148" customWidth="1"/>
    <col min="12313" max="12318" width="12.7109375" style="148" customWidth="1"/>
    <col min="12319" max="12339" width="12.140625" style="148" customWidth="1"/>
    <col min="12340" max="12340" width="11.42578125" style="148"/>
    <col min="12341" max="12345" width="0" style="148" hidden="1" customWidth="1"/>
    <col min="12346" max="12544" width="11.42578125" style="148"/>
    <col min="12545" max="12545" width="30.7109375" style="148" customWidth="1"/>
    <col min="12546" max="12546" width="13.7109375" style="148" customWidth="1"/>
    <col min="12547" max="12547" width="14.28515625" style="148" customWidth="1"/>
    <col min="12548" max="12548" width="12" style="148" customWidth="1"/>
    <col min="12549" max="12549" width="14.5703125" style="148" customWidth="1"/>
    <col min="12550" max="12556" width="13.7109375" style="148" customWidth="1"/>
    <col min="12557" max="12557" width="13" style="148" customWidth="1"/>
    <col min="12558" max="12561" width="12.140625" style="148" customWidth="1"/>
    <col min="12562" max="12562" width="11.140625" style="148" customWidth="1"/>
    <col min="12563" max="12564" width="12.140625" style="148" customWidth="1"/>
    <col min="12565" max="12567" width="12.7109375" style="148" customWidth="1"/>
    <col min="12568" max="12568" width="12.28515625" style="148" customWidth="1"/>
    <col min="12569" max="12574" width="12.7109375" style="148" customWidth="1"/>
    <col min="12575" max="12595" width="12.140625" style="148" customWidth="1"/>
    <col min="12596" max="12596" width="11.42578125" style="148"/>
    <col min="12597" max="12601" width="0" style="148" hidden="1" customWidth="1"/>
    <col min="12602" max="12800" width="11.42578125" style="148"/>
    <col min="12801" max="12801" width="30.7109375" style="148" customWidth="1"/>
    <col min="12802" max="12802" width="13.7109375" style="148" customWidth="1"/>
    <col min="12803" max="12803" width="14.28515625" style="148" customWidth="1"/>
    <col min="12804" max="12804" width="12" style="148" customWidth="1"/>
    <col min="12805" max="12805" width="14.5703125" style="148" customWidth="1"/>
    <col min="12806" max="12812" width="13.7109375" style="148" customWidth="1"/>
    <col min="12813" max="12813" width="13" style="148" customWidth="1"/>
    <col min="12814" max="12817" width="12.140625" style="148" customWidth="1"/>
    <col min="12818" max="12818" width="11.140625" style="148" customWidth="1"/>
    <col min="12819" max="12820" width="12.140625" style="148" customWidth="1"/>
    <col min="12821" max="12823" width="12.7109375" style="148" customWidth="1"/>
    <col min="12824" max="12824" width="12.28515625" style="148" customWidth="1"/>
    <col min="12825" max="12830" width="12.7109375" style="148" customWidth="1"/>
    <col min="12831" max="12851" width="12.140625" style="148" customWidth="1"/>
    <col min="12852" max="12852" width="11.42578125" style="148"/>
    <col min="12853" max="12857" width="0" style="148" hidden="1" customWidth="1"/>
    <col min="12858" max="13056" width="11.42578125" style="148"/>
    <col min="13057" max="13057" width="30.7109375" style="148" customWidth="1"/>
    <col min="13058" max="13058" width="13.7109375" style="148" customWidth="1"/>
    <col min="13059" max="13059" width="14.28515625" style="148" customWidth="1"/>
    <col min="13060" max="13060" width="12" style="148" customWidth="1"/>
    <col min="13061" max="13061" width="14.5703125" style="148" customWidth="1"/>
    <col min="13062" max="13068" width="13.7109375" style="148" customWidth="1"/>
    <col min="13069" max="13069" width="13" style="148" customWidth="1"/>
    <col min="13070" max="13073" width="12.140625" style="148" customWidth="1"/>
    <col min="13074" max="13074" width="11.140625" style="148" customWidth="1"/>
    <col min="13075" max="13076" width="12.140625" style="148" customWidth="1"/>
    <col min="13077" max="13079" width="12.7109375" style="148" customWidth="1"/>
    <col min="13080" max="13080" width="12.28515625" style="148" customWidth="1"/>
    <col min="13081" max="13086" width="12.7109375" style="148" customWidth="1"/>
    <col min="13087" max="13107" width="12.140625" style="148" customWidth="1"/>
    <col min="13108" max="13108" width="11.42578125" style="148"/>
    <col min="13109" max="13113" width="0" style="148" hidden="1" customWidth="1"/>
    <col min="13114" max="13312" width="11.42578125" style="148"/>
    <col min="13313" max="13313" width="30.7109375" style="148" customWidth="1"/>
    <col min="13314" max="13314" width="13.7109375" style="148" customWidth="1"/>
    <col min="13315" max="13315" width="14.28515625" style="148" customWidth="1"/>
    <col min="13316" max="13316" width="12" style="148" customWidth="1"/>
    <col min="13317" max="13317" width="14.5703125" style="148" customWidth="1"/>
    <col min="13318" max="13324" width="13.7109375" style="148" customWidth="1"/>
    <col min="13325" max="13325" width="13" style="148" customWidth="1"/>
    <col min="13326" max="13329" width="12.140625" style="148" customWidth="1"/>
    <col min="13330" max="13330" width="11.140625" style="148" customWidth="1"/>
    <col min="13331" max="13332" width="12.140625" style="148" customWidth="1"/>
    <col min="13333" max="13335" width="12.7109375" style="148" customWidth="1"/>
    <col min="13336" max="13336" width="12.28515625" style="148" customWidth="1"/>
    <col min="13337" max="13342" width="12.7109375" style="148" customWidth="1"/>
    <col min="13343" max="13363" width="12.140625" style="148" customWidth="1"/>
    <col min="13364" max="13364" width="11.42578125" style="148"/>
    <col min="13365" max="13369" width="0" style="148" hidden="1" customWidth="1"/>
    <col min="13370" max="13568" width="11.42578125" style="148"/>
    <col min="13569" max="13569" width="30.7109375" style="148" customWidth="1"/>
    <col min="13570" max="13570" width="13.7109375" style="148" customWidth="1"/>
    <col min="13571" max="13571" width="14.28515625" style="148" customWidth="1"/>
    <col min="13572" max="13572" width="12" style="148" customWidth="1"/>
    <col min="13573" max="13573" width="14.5703125" style="148" customWidth="1"/>
    <col min="13574" max="13580" width="13.7109375" style="148" customWidth="1"/>
    <col min="13581" max="13581" width="13" style="148" customWidth="1"/>
    <col min="13582" max="13585" width="12.140625" style="148" customWidth="1"/>
    <col min="13586" max="13586" width="11.140625" style="148" customWidth="1"/>
    <col min="13587" max="13588" width="12.140625" style="148" customWidth="1"/>
    <col min="13589" max="13591" width="12.7109375" style="148" customWidth="1"/>
    <col min="13592" max="13592" width="12.28515625" style="148" customWidth="1"/>
    <col min="13593" max="13598" width="12.7109375" style="148" customWidth="1"/>
    <col min="13599" max="13619" width="12.140625" style="148" customWidth="1"/>
    <col min="13620" max="13620" width="11.42578125" style="148"/>
    <col min="13621" max="13625" width="0" style="148" hidden="1" customWidth="1"/>
    <col min="13626" max="13824" width="11.42578125" style="148"/>
    <col min="13825" max="13825" width="30.7109375" style="148" customWidth="1"/>
    <col min="13826" max="13826" width="13.7109375" style="148" customWidth="1"/>
    <col min="13827" max="13827" width="14.28515625" style="148" customWidth="1"/>
    <col min="13828" max="13828" width="12" style="148" customWidth="1"/>
    <col min="13829" max="13829" width="14.5703125" style="148" customWidth="1"/>
    <col min="13830" max="13836" width="13.7109375" style="148" customWidth="1"/>
    <col min="13837" max="13837" width="13" style="148" customWidth="1"/>
    <col min="13838" max="13841" width="12.140625" style="148" customWidth="1"/>
    <col min="13842" max="13842" width="11.140625" style="148" customWidth="1"/>
    <col min="13843" max="13844" width="12.140625" style="148" customWidth="1"/>
    <col min="13845" max="13847" width="12.7109375" style="148" customWidth="1"/>
    <col min="13848" max="13848" width="12.28515625" style="148" customWidth="1"/>
    <col min="13849" max="13854" width="12.7109375" style="148" customWidth="1"/>
    <col min="13855" max="13875" width="12.140625" style="148" customWidth="1"/>
    <col min="13876" max="13876" width="11.42578125" style="148"/>
    <col min="13877" max="13881" width="0" style="148" hidden="1" customWidth="1"/>
    <col min="13882" max="14080" width="11.42578125" style="148"/>
    <col min="14081" max="14081" width="30.7109375" style="148" customWidth="1"/>
    <col min="14082" max="14082" width="13.7109375" style="148" customWidth="1"/>
    <col min="14083" max="14083" width="14.28515625" style="148" customWidth="1"/>
    <col min="14084" max="14084" width="12" style="148" customWidth="1"/>
    <col min="14085" max="14085" width="14.5703125" style="148" customWidth="1"/>
    <col min="14086" max="14092" width="13.7109375" style="148" customWidth="1"/>
    <col min="14093" max="14093" width="13" style="148" customWidth="1"/>
    <col min="14094" max="14097" width="12.140625" style="148" customWidth="1"/>
    <col min="14098" max="14098" width="11.140625" style="148" customWidth="1"/>
    <col min="14099" max="14100" width="12.140625" style="148" customWidth="1"/>
    <col min="14101" max="14103" width="12.7109375" style="148" customWidth="1"/>
    <col min="14104" max="14104" width="12.28515625" style="148" customWidth="1"/>
    <col min="14105" max="14110" width="12.7109375" style="148" customWidth="1"/>
    <col min="14111" max="14131" width="12.140625" style="148" customWidth="1"/>
    <col min="14132" max="14132" width="11.42578125" style="148"/>
    <col min="14133" max="14137" width="0" style="148" hidden="1" customWidth="1"/>
    <col min="14138" max="14336" width="11.42578125" style="148"/>
    <col min="14337" max="14337" width="30.7109375" style="148" customWidth="1"/>
    <col min="14338" max="14338" width="13.7109375" style="148" customWidth="1"/>
    <col min="14339" max="14339" width="14.28515625" style="148" customWidth="1"/>
    <col min="14340" max="14340" width="12" style="148" customWidth="1"/>
    <col min="14341" max="14341" width="14.5703125" style="148" customWidth="1"/>
    <col min="14342" max="14348" width="13.7109375" style="148" customWidth="1"/>
    <col min="14349" max="14349" width="13" style="148" customWidth="1"/>
    <col min="14350" max="14353" width="12.140625" style="148" customWidth="1"/>
    <col min="14354" max="14354" width="11.140625" style="148" customWidth="1"/>
    <col min="14355" max="14356" width="12.140625" style="148" customWidth="1"/>
    <col min="14357" max="14359" width="12.7109375" style="148" customWidth="1"/>
    <col min="14360" max="14360" width="12.28515625" style="148" customWidth="1"/>
    <col min="14361" max="14366" width="12.7109375" style="148" customWidth="1"/>
    <col min="14367" max="14387" width="12.140625" style="148" customWidth="1"/>
    <col min="14388" max="14388" width="11.42578125" style="148"/>
    <col min="14389" max="14393" width="0" style="148" hidden="1" customWidth="1"/>
    <col min="14394" max="14592" width="11.42578125" style="148"/>
    <col min="14593" max="14593" width="30.7109375" style="148" customWidth="1"/>
    <col min="14594" max="14594" width="13.7109375" style="148" customWidth="1"/>
    <col min="14595" max="14595" width="14.28515625" style="148" customWidth="1"/>
    <col min="14596" max="14596" width="12" style="148" customWidth="1"/>
    <col min="14597" max="14597" width="14.5703125" style="148" customWidth="1"/>
    <col min="14598" max="14604" width="13.7109375" style="148" customWidth="1"/>
    <col min="14605" max="14605" width="13" style="148" customWidth="1"/>
    <col min="14606" max="14609" width="12.140625" style="148" customWidth="1"/>
    <col min="14610" max="14610" width="11.140625" style="148" customWidth="1"/>
    <col min="14611" max="14612" width="12.140625" style="148" customWidth="1"/>
    <col min="14613" max="14615" width="12.7109375" style="148" customWidth="1"/>
    <col min="14616" max="14616" width="12.28515625" style="148" customWidth="1"/>
    <col min="14617" max="14622" width="12.7109375" style="148" customWidth="1"/>
    <col min="14623" max="14643" width="12.140625" style="148" customWidth="1"/>
    <col min="14644" max="14644" width="11.42578125" style="148"/>
    <col min="14645" max="14649" width="0" style="148" hidden="1" customWidth="1"/>
    <col min="14650" max="14848" width="11.42578125" style="148"/>
    <col min="14849" max="14849" width="30.7109375" style="148" customWidth="1"/>
    <col min="14850" max="14850" width="13.7109375" style="148" customWidth="1"/>
    <col min="14851" max="14851" width="14.28515625" style="148" customWidth="1"/>
    <col min="14852" max="14852" width="12" style="148" customWidth="1"/>
    <col min="14853" max="14853" width="14.5703125" style="148" customWidth="1"/>
    <col min="14854" max="14860" width="13.7109375" style="148" customWidth="1"/>
    <col min="14861" max="14861" width="13" style="148" customWidth="1"/>
    <col min="14862" max="14865" width="12.140625" style="148" customWidth="1"/>
    <col min="14866" max="14866" width="11.140625" style="148" customWidth="1"/>
    <col min="14867" max="14868" width="12.140625" style="148" customWidth="1"/>
    <col min="14869" max="14871" width="12.7109375" style="148" customWidth="1"/>
    <col min="14872" max="14872" width="12.28515625" style="148" customWidth="1"/>
    <col min="14873" max="14878" width="12.7109375" style="148" customWidth="1"/>
    <col min="14879" max="14899" width="12.140625" style="148" customWidth="1"/>
    <col min="14900" max="14900" width="11.42578125" style="148"/>
    <col min="14901" max="14905" width="0" style="148" hidden="1" customWidth="1"/>
    <col min="14906" max="15104" width="11.42578125" style="148"/>
    <col min="15105" max="15105" width="30.7109375" style="148" customWidth="1"/>
    <col min="15106" max="15106" width="13.7109375" style="148" customWidth="1"/>
    <col min="15107" max="15107" width="14.28515625" style="148" customWidth="1"/>
    <col min="15108" max="15108" width="12" style="148" customWidth="1"/>
    <col min="15109" max="15109" width="14.5703125" style="148" customWidth="1"/>
    <col min="15110" max="15116" width="13.7109375" style="148" customWidth="1"/>
    <col min="15117" max="15117" width="13" style="148" customWidth="1"/>
    <col min="15118" max="15121" width="12.140625" style="148" customWidth="1"/>
    <col min="15122" max="15122" width="11.140625" style="148" customWidth="1"/>
    <col min="15123" max="15124" width="12.140625" style="148" customWidth="1"/>
    <col min="15125" max="15127" width="12.7109375" style="148" customWidth="1"/>
    <col min="15128" max="15128" width="12.28515625" style="148" customWidth="1"/>
    <col min="15129" max="15134" width="12.7109375" style="148" customWidth="1"/>
    <col min="15135" max="15155" width="12.140625" style="148" customWidth="1"/>
    <col min="15156" max="15156" width="11.42578125" style="148"/>
    <col min="15157" max="15161" width="0" style="148" hidden="1" customWidth="1"/>
    <col min="15162" max="15360" width="11.42578125" style="148"/>
    <col min="15361" max="15361" width="30.7109375" style="148" customWidth="1"/>
    <col min="15362" max="15362" width="13.7109375" style="148" customWidth="1"/>
    <col min="15363" max="15363" width="14.28515625" style="148" customWidth="1"/>
    <col min="15364" max="15364" width="12" style="148" customWidth="1"/>
    <col min="15365" max="15365" width="14.5703125" style="148" customWidth="1"/>
    <col min="15366" max="15372" width="13.7109375" style="148" customWidth="1"/>
    <col min="15373" max="15373" width="13" style="148" customWidth="1"/>
    <col min="15374" max="15377" width="12.140625" style="148" customWidth="1"/>
    <col min="15378" max="15378" width="11.140625" style="148" customWidth="1"/>
    <col min="15379" max="15380" width="12.140625" style="148" customWidth="1"/>
    <col min="15381" max="15383" width="12.7109375" style="148" customWidth="1"/>
    <col min="15384" max="15384" width="12.28515625" style="148" customWidth="1"/>
    <col min="15385" max="15390" width="12.7109375" style="148" customWidth="1"/>
    <col min="15391" max="15411" width="12.140625" style="148" customWidth="1"/>
    <col min="15412" max="15412" width="11.42578125" style="148"/>
    <col min="15413" max="15417" width="0" style="148" hidden="1" customWidth="1"/>
    <col min="15418" max="15616" width="11.42578125" style="148"/>
    <col min="15617" max="15617" width="30.7109375" style="148" customWidth="1"/>
    <col min="15618" max="15618" width="13.7109375" style="148" customWidth="1"/>
    <col min="15619" max="15619" width="14.28515625" style="148" customWidth="1"/>
    <col min="15620" max="15620" width="12" style="148" customWidth="1"/>
    <col min="15621" max="15621" width="14.5703125" style="148" customWidth="1"/>
    <col min="15622" max="15628" width="13.7109375" style="148" customWidth="1"/>
    <col min="15629" max="15629" width="13" style="148" customWidth="1"/>
    <col min="15630" max="15633" width="12.140625" style="148" customWidth="1"/>
    <col min="15634" max="15634" width="11.140625" style="148" customWidth="1"/>
    <col min="15635" max="15636" width="12.140625" style="148" customWidth="1"/>
    <col min="15637" max="15639" width="12.7109375" style="148" customWidth="1"/>
    <col min="15640" max="15640" width="12.28515625" style="148" customWidth="1"/>
    <col min="15641" max="15646" width="12.7109375" style="148" customWidth="1"/>
    <col min="15647" max="15667" width="12.140625" style="148" customWidth="1"/>
    <col min="15668" max="15668" width="11.42578125" style="148"/>
    <col min="15669" max="15673" width="0" style="148" hidden="1" customWidth="1"/>
    <col min="15674" max="15872" width="11.42578125" style="148"/>
    <col min="15873" max="15873" width="30.7109375" style="148" customWidth="1"/>
    <col min="15874" max="15874" width="13.7109375" style="148" customWidth="1"/>
    <col min="15875" max="15875" width="14.28515625" style="148" customWidth="1"/>
    <col min="15876" max="15876" width="12" style="148" customWidth="1"/>
    <col min="15877" max="15877" width="14.5703125" style="148" customWidth="1"/>
    <col min="15878" max="15884" width="13.7109375" style="148" customWidth="1"/>
    <col min="15885" max="15885" width="13" style="148" customWidth="1"/>
    <col min="15886" max="15889" width="12.140625" style="148" customWidth="1"/>
    <col min="15890" max="15890" width="11.140625" style="148" customWidth="1"/>
    <col min="15891" max="15892" width="12.140625" style="148" customWidth="1"/>
    <col min="15893" max="15895" width="12.7109375" style="148" customWidth="1"/>
    <col min="15896" max="15896" width="12.28515625" style="148" customWidth="1"/>
    <col min="15897" max="15902" width="12.7109375" style="148" customWidth="1"/>
    <col min="15903" max="15923" width="12.140625" style="148" customWidth="1"/>
    <col min="15924" max="15924" width="11.42578125" style="148"/>
    <col min="15925" max="15929" width="0" style="148" hidden="1" customWidth="1"/>
    <col min="15930" max="16128" width="11.42578125" style="148"/>
    <col min="16129" max="16129" width="30.7109375" style="148" customWidth="1"/>
    <col min="16130" max="16130" width="13.7109375" style="148" customWidth="1"/>
    <col min="16131" max="16131" width="14.28515625" style="148" customWidth="1"/>
    <col min="16132" max="16132" width="12" style="148" customWidth="1"/>
    <col min="16133" max="16133" width="14.5703125" style="148" customWidth="1"/>
    <col min="16134" max="16140" width="13.7109375" style="148" customWidth="1"/>
    <col min="16141" max="16141" width="13" style="148" customWidth="1"/>
    <col min="16142" max="16145" width="12.140625" style="148" customWidth="1"/>
    <col min="16146" max="16146" width="11.140625" style="148" customWidth="1"/>
    <col min="16147" max="16148" width="12.140625" style="148" customWidth="1"/>
    <col min="16149" max="16151" width="12.7109375" style="148" customWidth="1"/>
    <col min="16152" max="16152" width="12.28515625" style="148" customWidth="1"/>
    <col min="16153" max="16158" width="12.7109375" style="148" customWidth="1"/>
    <col min="16159" max="16179" width="12.140625" style="148" customWidth="1"/>
    <col min="16180" max="16180" width="11.42578125" style="148"/>
    <col min="16181" max="16185" width="0" style="148" hidden="1" customWidth="1"/>
    <col min="16186" max="16384" width="11.42578125" style="148"/>
  </cols>
  <sheetData>
    <row r="1" spans="1:71" s="250" customFormat="1" ht="12.75" customHeight="1" x14ac:dyDescent="0.15">
      <c r="A1" s="378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71" s="250" customFormat="1" ht="12.75" customHeight="1" x14ac:dyDescent="0.15">
      <c r="A2" s="378" t="str">
        <f>CONCATENATE("COMUNA: ",[11]NOMBRE!B2," - ","( ",[11]NOMBRE!C2,[11]NOMBRE!D2,[11]NOMBRE!E2,[11]NOMBRE!F2,[11]NOMBRE!G2," )")</f>
        <v>COMUNA: LINARES  - ( 07401 )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71" s="250" customFormat="1" ht="12.75" customHeight="1" x14ac:dyDescent="0.2">
      <c r="A3" s="378" t="str">
        <f>CONCATENATE("ESTABLECIMIENTO: ",[11]NOMBRE!B3," - ","( ",[11]NOMBRE!C3,[11]NOMBRE!D3,[11]NOMBRE!E3,[11]NOMBRE!F3,[11]NOMBRE!G3," )")</f>
        <v>ESTABLECIMIENTO: HOSPITAL DE LINARES  - ( 16108 )</v>
      </c>
      <c r="B3" s="249"/>
      <c r="C3" s="249"/>
      <c r="D3" s="251"/>
      <c r="E3" s="249"/>
      <c r="F3" s="249"/>
      <c r="G3" s="249"/>
      <c r="H3" s="249"/>
      <c r="I3" s="249"/>
      <c r="J3" s="249"/>
      <c r="K3" s="249"/>
    </row>
    <row r="4" spans="1:71" s="250" customFormat="1" ht="12.75" customHeight="1" x14ac:dyDescent="0.15">
      <c r="A4" s="378" t="str">
        <f>CONCATENATE("MES: ",[11]NOMBRE!B6," - ","( ",[11]NOMBRE!C6,[11]NOMBRE!D6," )")</f>
        <v>MES: DICIEMBRE - ( 12 )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71" s="250" customFormat="1" ht="12.75" customHeight="1" x14ac:dyDescent="0.15">
      <c r="A5" s="248" t="str">
        <f>CONCATENATE("AÑO: ",[11]NOMBRE!B7)</f>
        <v>AÑO: 2013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71" s="250" customFormat="1" ht="39.950000000000003" customHeight="1" x14ac:dyDescent="0.15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286"/>
      <c r="N6" s="270"/>
    </row>
    <row r="7" spans="1:71" s="250" customFormat="1" ht="30" customHeight="1" x14ac:dyDescent="0.2">
      <c r="A7" s="290" t="s">
        <v>2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2"/>
    </row>
    <row r="8" spans="1:71" s="287" customFormat="1" ht="21" customHeight="1" x14ac:dyDescent="0.15">
      <c r="A8" s="416" t="s">
        <v>3</v>
      </c>
      <c r="B8" s="418" t="s">
        <v>4</v>
      </c>
      <c r="C8" s="419"/>
      <c r="D8" s="418" t="s">
        <v>5</v>
      </c>
      <c r="E8" s="420"/>
      <c r="F8" s="420"/>
      <c r="G8" s="420"/>
      <c r="H8" s="421"/>
      <c r="I8" s="418" t="s">
        <v>6</v>
      </c>
      <c r="J8" s="420"/>
      <c r="K8" s="421"/>
      <c r="L8" s="422" t="s">
        <v>7</v>
      </c>
      <c r="M8" s="423"/>
      <c r="N8" s="292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</row>
    <row r="9" spans="1:71" s="287" customFormat="1" ht="63" x14ac:dyDescent="0.15">
      <c r="A9" s="417"/>
      <c r="B9" s="289" t="s">
        <v>8</v>
      </c>
      <c r="C9" s="293" t="s">
        <v>9</v>
      </c>
      <c r="D9" s="273" t="s">
        <v>10</v>
      </c>
      <c r="E9" s="294" t="s">
        <v>11</v>
      </c>
      <c r="F9" s="294" t="s">
        <v>12</v>
      </c>
      <c r="G9" s="294" t="s">
        <v>13</v>
      </c>
      <c r="H9" s="280" t="s">
        <v>14</v>
      </c>
      <c r="I9" s="273" t="s">
        <v>15</v>
      </c>
      <c r="J9" s="294" t="s">
        <v>16</v>
      </c>
      <c r="K9" s="280" t="s">
        <v>17</v>
      </c>
      <c r="L9" s="412" t="s">
        <v>18</v>
      </c>
      <c r="M9" s="412" t="s">
        <v>19</v>
      </c>
      <c r="N9" s="292"/>
      <c r="O9" s="292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</row>
    <row r="10" spans="1:71" s="287" customFormat="1" ht="15.95" customHeight="1" x14ac:dyDescent="0.15">
      <c r="A10" s="266" t="s">
        <v>20</v>
      </c>
      <c r="B10" s="342">
        <f>SUM(B11:B14)</f>
        <v>223</v>
      </c>
      <c r="C10" s="343">
        <f>SUM(C11:C14)</f>
        <v>139</v>
      </c>
      <c r="D10" s="344">
        <f>SUM(D11:D14)</f>
        <v>210</v>
      </c>
      <c r="E10" s="342">
        <f>SUM(E11:E14)</f>
        <v>60</v>
      </c>
      <c r="F10" s="342">
        <f t="shared" ref="F10:K10" si="0">SUM(F11:F14)</f>
        <v>111</v>
      </c>
      <c r="G10" s="342">
        <f t="shared" si="0"/>
        <v>2</v>
      </c>
      <c r="H10" s="343">
        <f t="shared" si="0"/>
        <v>37</v>
      </c>
      <c r="I10" s="345">
        <f t="shared" si="0"/>
        <v>13</v>
      </c>
      <c r="J10" s="342">
        <f t="shared" si="0"/>
        <v>7</v>
      </c>
      <c r="K10" s="343">
        <f t="shared" si="0"/>
        <v>6</v>
      </c>
      <c r="L10" s="346">
        <f>SUM(L11:L14)</f>
        <v>3</v>
      </c>
      <c r="M10" s="346">
        <f>SUM(M11:M14)</f>
        <v>210</v>
      </c>
      <c r="N10" s="380"/>
      <c r="O10" s="258"/>
      <c r="P10" s="258"/>
      <c r="Q10" s="258"/>
      <c r="R10" s="258"/>
      <c r="S10" s="258"/>
      <c r="T10" s="258"/>
      <c r="U10" s="258"/>
      <c r="V10" s="258"/>
      <c r="W10" s="258"/>
      <c r="X10" s="250"/>
      <c r="Y10" s="259"/>
      <c r="Z10" s="259"/>
      <c r="AA10" s="250"/>
      <c r="AB10" s="250"/>
      <c r="AC10" s="250"/>
      <c r="AD10" s="250"/>
      <c r="AE10" s="250"/>
      <c r="AF10" s="250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1:71" s="287" customFormat="1" ht="15.95" customHeight="1" x14ac:dyDescent="0.15">
      <c r="A11" s="295" t="s">
        <v>21</v>
      </c>
      <c r="B11" s="336">
        <v>107</v>
      </c>
      <c r="C11" s="347">
        <v>95</v>
      </c>
      <c r="D11" s="348">
        <f>SUM(E11:H11)</f>
        <v>94</v>
      </c>
      <c r="E11" s="337">
        <v>57</v>
      </c>
      <c r="F11" s="337"/>
      <c r="G11" s="337"/>
      <c r="H11" s="338">
        <v>37</v>
      </c>
      <c r="I11" s="348">
        <f>SUM(J11:K11)</f>
        <v>13</v>
      </c>
      <c r="J11" s="337">
        <v>7</v>
      </c>
      <c r="K11" s="338">
        <v>6</v>
      </c>
      <c r="L11" s="347">
        <v>1</v>
      </c>
      <c r="M11" s="347">
        <v>103</v>
      </c>
      <c r="N11" s="379" t="str">
        <f>$BA11&amp;" "&amp;$BB11</f>
        <v xml:space="preserve"> </v>
      </c>
      <c r="O11" s="258"/>
      <c r="P11" s="258"/>
      <c r="Q11" s="258"/>
      <c r="R11" s="258"/>
      <c r="S11" s="258"/>
      <c r="T11" s="258"/>
      <c r="U11" s="258"/>
      <c r="V11" s="258"/>
      <c r="W11" s="258"/>
      <c r="X11" s="250"/>
      <c r="AC11" s="250"/>
      <c r="AD11" s="250"/>
      <c r="AE11" s="250"/>
      <c r="AF11" s="250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74" t="str">
        <f>IF($B11=0,"",IF($C11="",IF($B11="",""," No olvide escribir la columna Beneficiarios."),""))</f>
        <v/>
      </c>
      <c r="BB11" s="274" t="str">
        <f>IF($B11&lt;$C11," El número de Beneficiarias NO puede ser mayor que el Total.","")</f>
        <v/>
      </c>
      <c r="BD11" s="388">
        <f>IF($B11&lt;$C11,1,0)</f>
        <v>0</v>
      </c>
      <c r="BE11" s="388">
        <f>IF($B11=0,"",IF($C11="",IF($B11="","",1),0))</f>
        <v>0</v>
      </c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</row>
    <row r="12" spans="1:71" s="287" customFormat="1" ht="15.95" customHeight="1" x14ac:dyDescent="0.15">
      <c r="A12" s="296" t="s">
        <v>22</v>
      </c>
      <c r="B12" s="325">
        <v>4</v>
      </c>
      <c r="C12" s="334">
        <v>4</v>
      </c>
      <c r="D12" s="349">
        <f>SUM(E12:H12)</f>
        <v>4</v>
      </c>
      <c r="E12" s="326">
        <v>3</v>
      </c>
      <c r="F12" s="326">
        <v>1</v>
      </c>
      <c r="G12" s="326"/>
      <c r="H12" s="324"/>
      <c r="I12" s="349">
        <f>SUM(J12:K12)</f>
        <v>0</v>
      </c>
      <c r="J12" s="326"/>
      <c r="K12" s="324"/>
      <c r="L12" s="334"/>
      <c r="M12" s="334">
        <v>2</v>
      </c>
      <c r="N12" s="379" t="str">
        <f>$BA12&amp;" "&amp;$BB12</f>
        <v xml:space="preserve"> </v>
      </c>
      <c r="O12" s="258"/>
      <c r="P12" s="258"/>
      <c r="Q12" s="258"/>
      <c r="R12" s="258"/>
      <c r="S12" s="258"/>
      <c r="T12" s="258"/>
      <c r="U12" s="258"/>
      <c r="V12" s="258"/>
      <c r="W12" s="258"/>
      <c r="X12" s="250"/>
      <c r="AC12" s="250"/>
      <c r="AD12" s="250"/>
      <c r="AE12" s="250"/>
      <c r="AF12" s="250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74" t="str">
        <f>IF($B12=0,"",IF($C12="",IF($B12="",""," No olvide escribir la columna Beneficiarios."),""))</f>
        <v/>
      </c>
      <c r="BB12" s="274" t="str">
        <f>IF($B12&lt;$C12," El número de Beneficiarias NO puede ser mayor que el Total.","")</f>
        <v/>
      </c>
      <c r="BD12" s="388">
        <f>IF($B12&lt;$C12,1,0)</f>
        <v>0</v>
      </c>
      <c r="BE12" s="388">
        <f>IF($B12=0,"",IF($C12="",IF($B12="","",1),0))</f>
        <v>0</v>
      </c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</row>
    <row r="13" spans="1:71" s="287" customFormat="1" ht="15.95" customHeight="1" x14ac:dyDescent="0.15">
      <c r="A13" s="296" t="s">
        <v>23</v>
      </c>
      <c r="B13" s="325">
        <v>72</v>
      </c>
      <c r="C13" s="334">
        <v>12</v>
      </c>
      <c r="D13" s="349">
        <f>SUM(E13:H13)</f>
        <v>72</v>
      </c>
      <c r="E13" s="326"/>
      <c r="F13" s="326">
        <v>72</v>
      </c>
      <c r="G13" s="326"/>
      <c r="H13" s="324"/>
      <c r="I13" s="349">
        <f>SUM(J13:K13)</f>
        <v>0</v>
      </c>
      <c r="J13" s="326"/>
      <c r="K13" s="324"/>
      <c r="L13" s="334">
        <v>2</v>
      </c>
      <c r="M13" s="334">
        <v>66</v>
      </c>
      <c r="N13" s="379" t="str">
        <f>$BA13&amp;" "&amp;$BB13</f>
        <v xml:space="preserve"> </v>
      </c>
      <c r="O13" s="258"/>
      <c r="P13" s="258"/>
      <c r="Q13" s="258"/>
      <c r="R13" s="258"/>
      <c r="S13" s="258"/>
      <c r="T13" s="258"/>
      <c r="U13" s="258"/>
      <c r="V13" s="258"/>
      <c r="W13" s="258"/>
      <c r="X13" s="250"/>
      <c r="AC13" s="250"/>
      <c r="AD13" s="250"/>
      <c r="AE13" s="250"/>
      <c r="AF13" s="250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74" t="str">
        <f>IF($B13=0,"",IF($C13="",IF($B13="",""," No olvide escribir la columna Beneficiarios."),""))</f>
        <v/>
      </c>
      <c r="BB13" s="274" t="str">
        <f>IF($B13&lt;$C13," El número de Beneficiarias NO puede ser mayor que el Total.","")</f>
        <v/>
      </c>
      <c r="BD13" s="388">
        <f>IF($B13&lt;$C13,1,0)</f>
        <v>0</v>
      </c>
      <c r="BE13" s="388">
        <f>IF($B13=0,"",IF($C13="",IF($B13="","",1),0))</f>
        <v>0</v>
      </c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</row>
    <row r="14" spans="1:71" s="287" customFormat="1" ht="15.95" customHeight="1" thickBot="1" x14ac:dyDescent="0.2">
      <c r="A14" s="297" t="s">
        <v>24</v>
      </c>
      <c r="B14" s="350">
        <v>40</v>
      </c>
      <c r="C14" s="351">
        <v>28</v>
      </c>
      <c r="D14" s="352">
        <f>SUM(E14:H14)</f>
        <v>40</v>
      </c>
      <c r="E14" s="353"/>
      <c r="F14" s="353">
        <v>38</v>
      </c>
      <c r="G14" s="353">
        <v>2</v>
      </c>
      <c r="H14" s="354"/>
      <c r="I14" s="352">
        <f>SUM(J14:K14)</f>
        <v>0</v>
      </c>
      <c r="J14" s="353"/>
      <c r="K14" s="354"/>
      <c r="L14" s="351"/>
      <c r="M14" s="351">
        <v>39</v>
      </c>
      <c r="N14" s="379" t="str">
        <f>$BA14&amp;" "&amp;$BB14</f>
        <v xml:space="preserve"> </v>
      </c>
      <c r="O14" s="258"/>
      <c r="P14" s="258"/>
      <c r="Q14" s="258"/>
      <c r="R14" s="258"/>
      <c r="S14" s="258"/>
      <c r="T14" s="258"/>
      <c r="U14" s="258"/>
      <c r="V14" s="258"/>
      <c r="W14" s="258"/>
      <c r="X14" s="250"/>
      <c r="AC14" s="250"/>
      <c r="AD14" s="250"/>
      <c r="AE14" s="250"/>
      <c r="AF14" s="250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74" t="str">
        <f>IF($B14=0,"",IF($C14="",IF($B14="",""," No olvide escribir la columna Beneficiarios."),""))</f>
        <v/>
      </c>
      <c r="BB14" s="274" t="str">
        <f>IF($B14&lt;$C14," El número de Beneficiarias NO puede ser mayor que el Total.","")</f>
        <v/>
      </c>
      <c r="BD14" s="388">
        <f>IF($B14&lt;$C14,1,0)</f>
        <v>0</v>
      </c>
      <c r="BE14" s="388">
        <f>IF($B14=0,"",IF($C14="",IF($B14="","",1),0))</f>
        <v>0</v>
      </c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</row>
    <row r="15" spans="1:71" s="287" customFormat="1" ht="15.95" customHeight="1" thickTop="1" thickBot="1" x14ac:dyDescent="0.2">
      <c r="A15" s="298" t="s">
        <v>25</v>
      </c>
      <c r="B15" s="355">
        <v>22</v>
      </c>
      <c r="C15" s="356">
        <v>19</v>
      </c>
      <c r="D15" s="357">
        <f>SUM(E15:H15)</f>
        <v>22</v>
      </c>
      <c r="E15" s="358"/>
      <c r="F15" s="358"/>
      <c r="G15" s="358">
        <v>22</v>
      </c>
      <c r="H15" s="359"/>
      <c r="I15" s="357">
        <f>SUM(J15:K15)</f>
        <v>0</v>
      </c>
      <c r="J15" s="360"/>
      <c r="K15" s="361"/>
      <c r="L15" s="394"/>
      <c r="M15" s="362"/>
      <c r="N15" s="379" t="str">
        <f>$BA15&amp;" "&amp;$BB15</f>
        <v xml:space="preserve"> </v>
      </c>
      <c r="O15" s="258"/>
      <c r="P15" s="258"/>
      <c r="Q15" s="258"/>
      <c r="R15" s="258"/>
      <c r="S15" s="258"/>
      <c r="T15" s="258"/>
      <c r="U15" s="258"/>
      <c r="V15" s="258"/>
      <c r="W15" s="258"/>
      <c r="X15" s="250"/>
      <c r="AC15" s="250"/>
      <c r="AD15" s="250"/>
      <c r="AE15" s="250"/>
      <c r="AF15" s="250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74" t="str">
        <f>IF($B15=0,"",IF($C15="",IF($B15="",""," No olvide escribir la columna Beneficiarios."),""))</f>
        <v/>
      </c>
      <c r="BB15" s="274" t="str">
        <f>IF($B15&lt;$C15," El número de Beneficiarias NO puede ser mayor que el Total.","")</f>
        <v/>
      </c>
      <c r="BD15" s="388">
        <f>IF($B15&lt;$C15,1,0)</f>
        <v>0</v>
      </c>
      <c r="BE15" s="388">
        <f>IF($B15=0,"",IF($C15="",IF($B15="","",1),0))</f>
        <v>0</v>
      </c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</row>
    <row r="16" spans="1:71" s="287" customFormat="1" ht="15.95" customHeight="1" thickTop="1" x14ac:dyDescent="0.15">
      <c r="A16" s="298" t="s">
        <v>26</v>
      </c>
      <c r="B16" s="363">
        <v>2</v>
      </c>
      <c r="C16" s="364"/>
      <c r="D16" s="365"/>
      <c r="E16" s="366"/>
      <c r="F16" s="366"/>
      <c r="G16" s="366"/>
      <c r="H16" s="364"/>
      <c r="I16" s="365"/>
      <c r="J16" s="366"/>
      <c r="K16" s="364"/>
      <c r="L16" s="393"/>
      <c r="M16" s="362"/>
      <c r="N16" s="379" t="str">
        <f>$BA16</f>
        <v/>
      </c>
      <c r="O16" s="258"/>
      <c r="P16" s="258"/>
      <c r="Q16" s="258"/>
      <c r="R16" s="258"/>
      <c r="S16" s="258"/>
      <c r="T16" s="258"/>
      <c r="U16" s="258"/>
      <c r="V16" s="258"/>
      <c r="W16" s="258"/>
      <c r="X16" s="250"/>
      <c r="AC16" s="250"/>
      <c r="AD16" s="250"/>
      <c r="AE16" s="250"/>
      <c r="AF16" s="250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74" t="str">
        <f>IF(B16&lt;=B11,""," El parto Normal Vertical DEBE estar incluido en el parto Normal. ")</f>
        <v/>
      </c>
      <c r="BB16" s="267"/>
      <c r="BC16" s="265"/>
      <c r="BD16" s="388">
        <f>IF(B16&lt;=B11,0,1)</f>
        <v>0</v>
      </c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</row>
    <row r="17" spans="1:70" s="287" customFormat="1" ht="21" x14ac:dyDescent="0.15">
      <c r="A17" s="299" t="s">
        <v>27</v>
      </c>
      <c r="B17" s="367"/>
      <c r="C17" s="368"/>
      <c r="D17" s="369"/>
      <c r="E17" s="370"/>
      <c r="F17" s="370"/>
      <c r="G17" s="370"/>
      <c r="H17" s="368"/>
      <c r="I17" s="369"/>
      <c r="J17" s="370"/>
      <c r="K17" s="368"/>
      <c r="L17" s="377"/>
      <c r="M17" s="371"/>
      <c r="N17" s="379"/>
      <c r="O17" s="258"/>
      <c r="P17" s="258"/>
      <c r="Q17" s="258"/>
      <c r="R17" s="258"/>
      <c r="S17" s="258"/>
      <c r="T17" s="258"/>
      <c r="U17" s="258"/>
      <c r="V17" s="258"/>
      <c r="W17" s="258"/>
      <c r="X17" s="250"/>
      <c r="AC17" s="250"/>
      <c r="AD17" s="250"/>
      <c r="AE17" s="250"/>
      <c r="AF17" s="250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7"/>
      <c r="BB17" s="267"/>
      <c r="BC17" s="265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</row>
    <row r="18" spans="1:70" s="287" customFormat="1" ht="15.95" customHeight="1" x14ac:dyDescent="0.15">
      <c r="A18" s="288" t="s">
        <v>28</v>
      </c>
      <c r="B18" s="367">
        <v>1</v>
      </c>
      <c r="C18" s="368"/>
      <c r="D18" s="369"/>
      <c r="E18" s="370"/>
      <c r="F18" s="370"/>
      <c r="G18" s="370"/>
      <c r="H18" s="368"/>
      <c r="I18" s="369"/>
      <c r="J18" s="370"/>
      <c r="K18" s="368"/>
      <c r="L18" s="377"/>
      <c r="M18" s="371"/>
      <c r="N18" s="379"/>
      <c r="O18" s="258"/>
      <c r="P18" s="258"/>
      <c r="Q18" s="258"/>
      <c r="R18" s="258"/>
      <c r="S18" s="258"/>
      <c r="T18" s="258"/>
      <c r="U18" s="258"/>
      <c r="V18" s="258"/>
      <c r="W18" s="258"/>
      <c r="X18" s="250"/>
      <c r="AC18" s="250"/>
      <c r="AD18" s="250"/>
      <c r="AE18" s="250"/>
      <c r="AF18" s="250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7"/>
      <c r="BB18" s="267"/>
      <c r="BC18" s="265"/>
      <c r="BD18" s="250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</row>
    <row r="19" spans="1:70" s="250" customFormat="1" ht="18" customHeight="1" x14ac:dyDescent="0.15">
      <c r="A19" s="300" t="s">
        <v>29</v>
      </c>
      <c r="B19" s="284"/>
      <c r="C19" s="301"/>
      <c r="D19" s="301"/>
      <c r="E19" s="271"/>
      <c r="F19" s="301"/>
      <c r="G19" s="301"/>
      <c r="H19" s="301"/>
      <c r="I19" s="301"/>
      <c r="J19" s="271"/>
      <c r="K19" s="301"/>
      <c r="L19" s="301"/>
      <c r="M19" s="380"/>
      <c r="N19" s="258"/>
      <c r="O19" s="258"/>
      <c r="P19" s="258"/>
      <c r="Q19" s="258"/>
      <c r="R19" s="258"/>
      <c r="S19" s="258"/>
      <c r="T19" s="258"/>
      <c r="U19" s="258"/>
      <c r="V19" s="258"/>
      <c r="BA19" s="259"/>
      <c r="BB19" s="259"/>
    </row>
    <row r="20" spans="1:70" s="250" customFormat="1" ht="30" customHeight="1" x14ac:dyDescent="0.2">
      <c r="A20" s="261" t="s">
        <v>30</v>
      </c>
      <c r="B20" s="302"/>
      <c r="C20" s="302"/>
      <c r="D20" s="303"/>
      <c r="E20" s="304"/>
      <c r="F20" s="304"/>
      <c r="G20" s="304"/>
      <c r="H20" s="304"/>
      <c r="I20" s="278"/>
      <c r="J20" s="278"/>
      <c r="K20" s="278"/>
      <c r="L20" s="278"/>
      <c r="M20" s="392"/>
      <c r="N20" s="392"/>
    </row>
    <row r="21" spans="1:70" s="287" customFormat="1" ht="29.25" customHeight="1" x14ac:dyDescent="0.15">
      <c r="A21" s="279" t="s">
        <v>31</v>
      </c>
      <c r="B21" s="305" t="s">
        <v>8</v>
      </c>
      <c r="C21" s="305" t="s">
        <v>32</v>
      </c>
      <c r="D21" s="263"/>
      <c r="E21" s="263"/>
      <c r="F21" s="249"/>
      <c r="G21" s="249"/>
      <c r="H21" s="249"/>
      <c r="I21" s="249"/>
      <c r="J21" s="249"/>
      <c r="K21" s="249"/>
      <c r="L21" s="249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AB21" s="250"/>
      <c r="AC21" s="250"/>
      <c r="AD21" s="250"/>
      <c r="AE21" s="250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50"/>
      <c r="BB21" s="250"/>
      <c r="BC21" s="250"/>
      <c r="BD21" s="250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</row>
    <row r="22" spans="1:70" s="287" customFormat="1" ht="15.95" customHeight="1" x14ac:dyDescent="0.15">
      <c r="A22" s="321" t="s">
        <v>33</v>
      </c>
      <c r="B22" s="341">
        <v>7</v>
      </c>
      <c r="C22" s="341">
        <v>6</v>
      </c>
      <c r="D22" s="383" t="str">
        <f>$BA22&amp;" "&amp;$BB22</f>
        <v xml:space="preserve"> </v>
      </c>
      <c r="E22" s="382"/>
      <c r="F22" s="249" t="s">
        <v>34</v>
      </c>
      <c r="G22" s="262" t="s">
        <v>34</v>
      </c>
      <c r="H22" s="262"/>
      <c r="I22" s="281"/>
      <c r="J22" s="249"/>
      <c r="K22" s="249"/>
      <c r="L22" s="249"/>
      <c r="M22" s="250"/>
      <c r="N22" s="250"/>
      <c r="O22" s="250"/>
      <c r="P22" s="250"/>
      <c r="Q22" s="250"/>
      <c r="R22" s="250"/>
      <c r="S22" s="250"/>
      <c r="T22" s="250"/>
      <c r="U22" s="250"/>
      <c r="V22" s="259"/>
      <c r="W22" s="259"/>
      <c r="AB22" s="250"/>
      <c r="AC22" s="250"/>
      <c r="AD22" s="250"/>
      <c r="AE22" s="250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4" t="str">
        <f>IF($B22=0,"",IF($C22="",IF($B22="",""," No olvide escribir la columna Beneficiarios."),""))</f>
        <v/>
      </c>
      <c r="BB22" s="274" t="str">
        <f>IF($B22&lt;$C22," El número de Beneficiarios NO puede ser mayor que el Total.","")</f>
        <v/>
      </c>
      <c r="BC22" s="250"/>
      <c r="BD22" s="388">
        <f>IF($B22=0,"",IF($C22="",IF($B22="","",1),0))</f>
        <v>0</v>
      </c>
      <c r="BE22" s="388">
        <f>IF($B22&lt;$C22,1,0)</f>
        <v>0</v>
      </c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</row>
    <row r="23" spans="1:70" s="287" customFormat="1" ht="15.95" customHeight="1" x14ac:dyDescent="0.15">
      <c r="A23" s="306" t="s">
        <v>35</v>
      </c>
      <c r="B23" s="372">
        <v>191</v>
      </c>
      <c r="C23" s="372">
        <v>107</v>
      </c>
      <c r="D23" s="383" t="str">
        <f>$BA23&amp;" "&amp;$BB23&amp;" "&amp;$BC23</f>
        <v xml:space="preserve">  </v>
      </c>
      <c r="E23" s="268"/>
      <c r="F23" s="250"/>
      <c r="G23" s="250"/>
      <c r="H23" s="250"/>
      <c r="I23" s="249"/>
      <c r="J23" s="249"/>
      <c r="K23" s="249"/>
      <c r="L23" s="249"/>
      <c r="M23" s="250"/>
      <c r="N23" s="250"/>
      <c r="O23" s="250"/>
      <c r="P23" s="250"/>
      <c r="Q23" s="250"/>
      <c r="R23" s="250"/>
      <c r="S23" s="250"/>
      <c r="T23" s="250"/>
      <c r="U23" s="250"/>
      <c r="V23" s="259"/>
      <c r="W23" s="259"/>
      <c r="AB23" s="250"/>
      <c r="AC23" s="250"/>
      <c r="AD23" s="250"/>
      <c r="AE23" s="250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4" t="str">
        <f>IF((B22+B23)&lt;=B10,""," El total de Acompañamientos NO debe ser mayor que el total de Partos")</f>
        <v/>
      </c>
      <c r="BB23" s="274" t="str">
        <f>IF($B23&lt;$C23," El número de Beneficiarios NO puede ser mayor que el Total.","")</f>
        <v/>
      </c>
      <c r="BC23" s="274" t="str">
        <f>IF($B23=0,"",IF($C23="",IF($B23="",""," No olvide escribir la columna Beneficiarios."),""))</f>
        <v/>
      </c>
      <c r="BD23" s="388">
        <f>IF($B23=0,"",IF($C23="",IF($B23="","",1),0))</f>
        <v>0</v>
      </c>
      <c r="BE23" s="388">
        <f>IF($B23&lt;$C23,1,0)</f>
        <v>0</v>
      </c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</row>
    <row r="24" spans="1:70" s="250" customFormat="1" ht="30" customHeight="1" x14ac:dyDescent="0.2">
      <c r="A24" s="413" t="s">
        <v>36</v>
      </c>
      <c r="B24" s="414"/>
      <c r="C24" s="414"/>
      <c r="D24" s="414"/>
      <c r="E24" s="414"/>
      <c r="F24" s="414"/>
      <c r="G24" s="414"/>
      <c r="H24" s="414"/>
      <c r="I24" s="414"/>
      <c r="J24" s="414"/>
      <c r="K24" s="278"/>
      <c r="L24" s="253"/>
      <c r="M24" s="285"/>
      <c r="N24" s="285"/>
      <c r="BD24" s="388">
        <f>IF((B22+B23)&lt;=B10,0,1)</f>
        <v>0</v>
      </c>
    </row>
    <row r="25" spans="1:70" s="250" customFormat="1" ht="30" customHeight="1" x14ac:dyDescent="0.2">
      <c r="A25" s="413" t="s">
        <v>37</v>
      </c>
      <c r="B25" s="414"/>
      <c r="C25" s="414"/>
      <c r="D25" s="414"/>
      <c r="E25" s="414"/>
      <c r="F25" s="414"/>
      <c r="G25" s="414"/>
      <c r="H25" s="414"/>
      <c r="I25" s="414"/>
      <c r="J25" s="414"/>
      <c r="K25" s="278"/>
      <c r="L25" s="253"/>
      <c r="M25" s="285"/>
      <c r="N25" s="285"/>
    </row>
    <row r="26" spans="1:70" s="287" customFormat="1" ht="21" customHeight="1" x14ac:dyDescent="0.15">
      <c r="A26" s="424" t="s">
        <v>38</v>
      </c>
      <c r="B26" s="426" t="s">
        <v>8</v>
      </c>
      <c r="C26" s="427" t="s">
        <v>39</v>
      </c>
      <c r="D26" s="428"/>
      <c r="E26" s="428"/>
      <c r="F26" s="428"/>
      <c r="G26" s="428"/>
      <c r="H26" s="428"/>
      <c r="I26" s="429"/>
      <c r="J26" s="250"/>
      <c r="K26" s="249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AB26" s="250"/>
      <c r="AC26" s="250"/>
      <c r="AD26" s="250"/>
      <c r="AE26" s="250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50"/>
      <c r="BB26" s="250"/>
      <c r="BC26" s="250"/>
      <c r="BD26" s="250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</row>
    <row r="27" spans="1:70" s="287" customFormat="1" ht="26.25" customHeight="1" x14ac:dyDescent="0.15">
      <c r="A27" s="425"/>
      <c r="B27" s="417"/>
      <c r="C27" s="276" t="s">
        <v>40</v>
      </c>
      <c r="D27" s="255" t="s">
        <v>41</v>
      </c>
      <c r="E27" s="294" t="s">
        <v>42</v>
      </c>
      <c r="F27" s="294" t="s">
        <v>43</v>
      </c>
      <c r="G27" s="294" t="s">
        <v>44</v>
      </c>
      <c r="H27" s="255" t="s">
        <v>45</v>
      </c>
      <c r="I27" s="280" t="s">
        <v>46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AB27" s="250"/>
      <c r="AC27" s="250"/>
      <c r="AD27" s="250"/>
      <c r="AE27" s="250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50"/>
      <c r="BB27" s="250"/>
      <c r="BC27" s="250"/>
      <c r="BD27" s="250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</row>
    <row r="28" spans="1:70" s="287" customFormat="1" ht="15.95" customHeight="1" x14ac:dyDescent="0.15">
      <c r="A28" s="307" t="s">
        <v>47</v>
      </c>
      <c r="B28" s="340">
        <f>SUM(C28:I28)</f>
        <v>225</v>
      </c>
      <c r="C28" s="367"/>
      <c r="D28" s="373"/>
      <c r="E28" s="373">
        <v>4</v>
      </c>
      <c r="F28" s="373">
        <v>5</v>
      </c>
      <c r="G28" s="373">
        <v>30</v>
      </c>
      <c r="H28" s="373">
        <v>163</v>
      </c>
      <c r="I28" s="374">
        <v>23</v>
      </c>
      <c r="J28" s="381" t="str">
        <f>$BA28&amp;""&amp;$BB28&amp;""&amp;$BA29</f>
        <v/>
      </c>
      <c r="K28" s="268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AB28" s="250"/>
      <c r="AC28" s="250"/>
      <c r="AD28" s="250"/>
      <c r="AE28" s="250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74" t="str">
        <f>IF(SUM(G28:I28)&gt;=M10,""," Los nacidos vivos de 2.500 y más gramos NO DEBE ser menor al Total de partos con Apego Precoz de RN del mismo peso. ")</f>
        <v/>
      </c>
      <c r="BB28" s="274" t="str">
        <f>IF(B28&lt;&gt;SUM(C28:I28)," NO ALTERE LAS FÓRMULAS, el Total de Nacidos Vivos NO ES IGUAL a la suma de los Nacidos Vivos según su peso al nacer. ","")</f>
        <v/>
      </c>
      <c r="BC28" s="250"/>
      <c r="BD28" s="388">
        <f>IF(SUM(F28:I28)&gt;=M10,0,1)</f>
        <v>0</v>
      </c>
      <c r="BE28" s="388">
        <f>IF(B28&lt;&gt;SUM(C28:I28),1,0)</f>
        <v>0</v>
      </c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</row>
    <row r="29" spans="1:70" s="250" customFormat="1" ht="30" customHeight="1" x14ac:dyDescent="0.2">
      <c r="A29" s="322" t="s">
        <v>48</v>
      </c>
      <c r="B29" s="277"/>
      <c r="C29" s="320"/>
      <c r="D29" s="320"/>
      <c r="E29" s="320"/>
      <c r="F29" s="320"/>
      <c r="G29" s="320"/>
      <c r="H29" s="320"/>
      <c r="I29" s="320"/>
      <c r="J29" s="320"/>
      <c r="K29" s="278"/>
      <c r="L29" s="253"/>
      <c r="M29" s="285"/>
      <c r="N29" s="285"/>
      <c r="BA29" s="274" t="str">
        <f>IF(SUM(C28:F28)&gt;=L10,""," Los nacidos vivos de menor o igual a 2.499 gramos NO DEBE ser menor al Total de partos con Apego Precoz de RN del mismo peso. ")</f>
        <v/>
      </c>
      <c r="BD29" s="388">
        <f>IF(SUM(C28:F28)&gt;=L10,0,1)</f>
        <v>0</v>
      </c>
    </row>
    <row r="30" spans="1:70" s="287" customFormat="1" ht="21" customHeight="1" x14ac:dyDescent="0.15">
      <c r="A30" s="424" t="s">
        <v>38</v>
      </c>
      <c r="B30" s="426" t="s">
        <v>8</v>
      </c>
      <c r="C30" s="250"/>
      <c r="D30" s="249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AB30" s="250"/>
      <c r="AC30" s="250"/>
      <c r="AD30" s="250"/>
      <c r="AE30" s="250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50"/>
      <c r="BB30" s="250"/>
      <c r="BC30" s="250"/>
      <c r="BD30" s="250"/>
      <c r="BE30" s="265"/>
      <c r="BF30" s="265"/>
      <c r="BG30" s="265"/>
      <c r="BH30" s="265"/>
      <c r="BI30" s="265"/>
      <c r="BJ30" s="265"/>
      <c r="BK30" s="265"/>
    </row>
    <row r="31" spans="1:70" s="287" customFormat="1" ht="26.25" customHeight="1" x14ac:dyDescent="0.15">
      <c r="A31" s="425"/>
      <c r="B31" s="417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AB31" s="250"/>
      <c r="AC31" s="250"/>
      <c r="AD31" s="250"/>
      <c r="AE31" s="250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50"/>
      <c r="BB31" s="250"/>
      <c r="BC31" s="250"/>
      <c r="BD31" s="250"/>
      <c r="BE31" s="265"/>
      <c r="BF31" s="265"/>
      <c r="BG31" s="265"/>
      <c r="BH31" s="265"/>
      <c r="BI31" s="265"/>
      <c r="BJ31" s="265"/>
      <c r="BK31" s="265"/>
    </row>
    <row r="32" spans="1:70" s="287" customFormat="1" ht="15.95" customHeight="1" x14ac:dyDescent="0.15">
      <c r="A32" s="323" t="s">
        <v>47</v>
      </c>
      <c r="B32" s="341">
        <v>3</v>
      </c>
      <c r="C32" s="386" t="str">
        <f>$BA32</f>
        <v/>
      </c>
      <c r="D32" s="384"/>
      <c r="E32" s="387"/>
      <c r="F32" s="387"/>
      <c r="G32" s="385"/>
      <c r="H32" s="385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AB32" s="250"/>
      <c r="AC32" s="250"/>
      <c r="AD32" s="250"/>
      <c r="AE32" s="250"/>
      <c r="AF32" s="265"/>
      <c r="AG32" s="265"/>
      <c r="AH32" s="265"/>
      <c r="AI32" s="265"/>
      <c r="AJ32" s="265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74" t="str">
        <f>IF($B32&lt;=$B28,"","Total Nacidos Vivos con malformación congénita no debe ser MAYOR a Nacidos Vivos Según Peso Al Nacer")</f>
        <v/>
      </c>
      <c r="BC32" s="250"/>
      <c r="BD32" s="388">
        <f>IF($B32&lt;=$B28,0,1)</f>
        <v>0</v>
      </c>
      <c r="BE32" s="265"/>
      <c r="BF32" s="265"/>
      <c r="BG32" s="265"/>
      <c r="BH32" s="265"/>
      <c r="BI32" s="265"/>
      <c r="BJ32" s="265"/>
      <c r="BK32" s="265"/>
    </row>
    <row r="33" spans="1:70" s="287" customFormat="1" ht="15.95" customHeight="1" x14ac:dyDescent="0.15">
      <c r="A33" s="319" t="s">
        <v>49</v>
      </c>
      <c r="B33" s="339"/>
      <c r="C33" s="272"/>
      <c r="D33" s="272"/>
      <c r="E33" s="272"/>
      <c r="F33" s="308"/>
      <c r="G33" s="272"/>
      <c r="H33" s="272"/>
      <c r="I33" s="272"/>
      <c r="J33" s="250"/>
      <c r="K33" s="268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AB33" s="250"/>
      <c r="AC33" s="250"/>
      <c r="AD33" s="250"/>
      <c r="AE33" s="250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50"/>
      <c r="BB33" s="250"/>
      <c r="BC33" s="250"/>
      <c r="BD33" s="250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</row>
    <row r="34" spans="1:70" s="250" customFormat="1" ht="30" customHeight="1" x14ac:dyDescent="0.2">
      <c r="A34" s="291" t="s">
        <v>50</v>
      </c>
      <c r="B34" s="309"/>
      <c r="C34" s="310"/>
      <c r="D34" s="310"/>
      <c r="E34" s="310"/>
      <c r="F34" s="311"/>
      <c r="G34" s="310"/>
      <c r="H34" s="310"/>
      <c r="I34" s="310"/>
      <c r="J34" s="310"/>
      <c r="K34" s="291"/>
      <c r="L34" s="253"/>
      <c r="M34" s="285"/>
      <c r="N34" s="285"/>
    </row>
    <row r="35" spans="1:70" s="287" customFormat="1" ht="42" x14ac:dyDescent="0.15">
      <c r="A35" s="266" t="s">
        <v>38</v>
      </c>
      <c r="B35" s="411" t="s">
        <v>51</v>
      </c>
      <c r="C35" s="412" t="s">
        <v>52</v>
      </c>
      <c r="D35" s="312"/>
      <c r="E35" s="312"/>
      <c r="F35" s="313"/>
      <c r="G35" s="312"/>
      <c r="H35" s="312"/>
      <c r="I35" s="312"/>
      <c r="J35" s="312"/>
      <c r="K35" s="268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AB35" s="250"/>
      <c r="AC35" s="250"/>
      <c r="AD35" s="250"/>
      <c r="AE35" s="250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50"/>
      <c r="BB35" s="250"/>
      <c r="BC35" s="250"/>
      <c r="BD35" s="250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</row>
    <row r="36" spans="1:70" s="287" customFormat="1" ht="15.95" customHeight="1" x14ac:dyDescent="0.15">
      <c r="A36" s="307" t="s">
        <v>47</v>
      </c>
      <c r="B36" s="375">
        <v>3</v>
      </c>
      <c r="C36" s="376">
        <v>1</v>
      </c>
      <c r="D36" s="312"/>
      <c r="E36" s="312"/>
      <c r="F36" s="313"/>
      <c r="G36" s="312"/>
      <c r="H36" s="312"/>
      <c r="I36" s="312"/>
      <c r="J36" s="312"/>
      <c r="K36" s="268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AB36" s="250"/>
      <c r="AC36" s="250"/>
      <c r="AD36" s="250"/>
      <c r="AE36" s="250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50"/>
      <c r="BB36" s="250"/>
      <c r="BC36" s="250"/>
      <c r="BD36" s="250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</row>
    <row r="37" spans="1:70" s="250" customFormat="1" ht="30" customHeight="1" x14ac:dyDescent="0.2">
      <c r="A37" s="291" t="s">
        <v>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85" t="s">
        <v>34</v>
      </c>
      <c r="N37" s="285"/>
    </row>
    <row r="38" spans="1:70" s="287" customFormat="1" ht="14.25" customHeight="1" x14ac:dyDescent="0.15">
      <c r="A38" s="416" t="s">
        <v>54</v>
      </c>
      <c r="B38" s="424" t="s">
        <v>55</v>
      </c>
      <c r="C38" s="431" t="s">
        <v>56</v>
      </c>
      <c r="D38" s="432"/>
      <c r="E38" s="433"/>
      <c r="F38" s="434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AB38" s="250"/>
      <c r="AC38" s="250"/>
      <c r="AD38" s="250"/>
      <c r="AE38" s="250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50"/>
      <c r="BB38" s="250"/>
      <c r="BC38" s="250"/>
      <c r="BD38" s="250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5"/>
    </row>
    <row r="39" spans="1:70" s="287" customFormat="1" ht="21" x14ac:dyDescent="0.15">
      <c r="A39" s="430"/>
      <c r="B39" s="425"/>
      <c r="C39" s="273" t="s">
        <v>57</v>
      </c>
      <c r="D39" s="256" t="s">
        <v>58</v>
      </c>
      <c r="E39" s="257" t="s">
        <v>59</v>
      </c>
      <c r="F39" s="434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AB39" s="250"/>
      <c r="AC39" s="250"/>
      <c r="AD39" s="250"/>
      <c r="AE39" s="250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50"/>
      <c r="BB39" s="250"/>
      <c r="BC39" s="250"/>
      <c r="BD39" s="250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5"/>
    </row>
    <row r="40" spans="1:70" s="287" customFormat="1" ht="15.95" customHeight="1" x14ac:dyDescent="0.15">
      <c r="A40" s="314" t="s">
        <v>60</v>
      </c>
      <c r="B40" s="330">
        <f>SUM(C40:E40)</f>
        <v>13</v>
      </c>
      <c r="C40" s="332"/>
      <c r="D40" s="333">
        <v>6</v>
      </c>
      <c r="E40" s="335">
        <v>7</v>
      </c>
      <c r="F40" s="381" t="str">
        <f>$BA40</f>
        <v/>
      </c>
      <c r="G40" s="315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AB40" s="250"/>
      <c r="AC40" s="250"/>
      <c r="AD40" s="250"/>
      <c r="AE40" s="250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74" t="str">
        <f>IF(B40&lt;&gt;SUM(C40:E40)," NO ALTERE LAS FÓRMULAS, el Total de esterilizaciones de mujeres NO ES IGUAL a la suma de los grupos de edad. ","")</f>
        <v/>
      </c>
      <c r="BB40" s="250"/>
      <c r="BC40" s="250"/>
      <c r="BD40" s="388">
        <f>IF(B40&lt;&gt;SUM(C40:E40),1,0)</f>
        <v>0</v>
      </c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5"/>
    </row>
    <row r="41" spans="1:70" s="287" customFormat="1" ht="15.95" customHeight="1" x14ac:dyDescent="0.15">
      <c r="A41" s="316" t="s">
        <v>61</v>
      </c>
      <c r="B41" s="331">
        <f>SUM(C41:E41)</f>
        <v>0</v>
      </c>
      <c r="C41" s="327"/>
      <c r="D41" s="328"/>
      <c r="E41" s="329"/>
      <c r="F41" s="381" t="str">
        <f>$BA41</f>
        <v/>
      </c>
      <c r="G41" s="315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AB41" s="250"/>
      <c r="AC41" s="250"/>
      <c r="AD41" s="250"/>
      <c r="AE41" s="250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74" t="str">
        <f>IF(B41&lt;&gt;SUM(C41:E41)," NO ALTERE LAS FÓRMULAS, el Total de esterilizaciones de hombres NO ES IGUAL a la suma de los grupos de edad. ","")</f>
        <v/>
      </c>
      <c r="BB41" s="250"/>
      <c r="BC41" s="250"/>
      <c r="BD41" s="388">
        <f>IF(B41&lt;&gt;SUM(C41:E41),1,0)</f>
        <v>0</v>
      </c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</row>
    <row r="42" spans="1:70" s="250" customFormat="1" ht="30" customHeight="1" x14ac:dyDescent="0.2">
      <c r="A42" s="317" t="s">
        <v>62</v>
      </c>
      <c r="B42" s="247"/>
      <c r="C42" s="247"/>
      <c r="D42" s="318"/>
      <c r="E42" s="247"/>
    </row>
    <row r="43" spans="1:70" s="287" customFormat="1" ht="38.25" customHeight="1" x14ac:dyDescent="0.2">
      <c r="A43" s="283" t="s">
        <v>63</v>
      </c>
      <c r="B43" s="264" t="s">
        <v>64</v>
      </c>
      <c r="C43" s="264" t="s">
        <v>65</v>
      </c>
      <c r="D43" s="247"/>
      <c r="E43" s="247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AB43" s="250"/>
      <c r="AC43" s="250"/>
      <c r="AD43" s="250"/>
      <c r="AE43" s="250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50"/>
      <c r="BB43" s="250"/>
      <c r="BC43" s="250"/>
      <c r="BD43" s="250"/>
      <c r="BE43" s="265"/>
      <c r="BF43" s="265"/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5"/>
    </row>
    <row r="44" spans="1:70" s="287" customFormat="1" ht="15" customHeight="1" x14ac:dyDescent="0.2">
      <c r="A44" s="282" t="s">
        <v>66</v>
      </c>
      <c r="B44" s="341">
        <v>130</v>
      </c>
      <c r="C44" s="341">
        <v>49</v>
      </c>
      <c r="D44" s="247"/>
      <c r="E44" s="247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AB44" s="250"/>
      <c r="AC44" s="250"/>
      <c r="AD44" s="250"/>
      <c r="AE44" s="250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50"/>
      <c r="BB44" s="250"/>
      <c r="BC44" s="250"/>
      <c r="BD44" s="250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5"/>
    </row>
    <row r="45" spans="1:70" s="287" customFormat="1" ht="15" customHeight="1" x14ac:dyDescent="0.2">
      <c r="A45" s="269" t="s">
        <v>67</v>
      </c>
      <c r="B45" s="339">
        <v>128</v>
      </c>
      <c r="C45" s="339">
        <v>33</v>
      </c>
      <c r="D45" s="247"/>
      <c r="E45" s="247"/>
      <c r="F45" s="252"/>
      <c r="G45" s="252"/>
      <c r="H45" s="252"/>
      <c r="I45" s="252"/>
      <c r="J45" s="252"/>
      <c r="K45" s="252"/>
      <c r="L45" s="252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AB45" s="250"/>
      <c r="AC45" s="250"/>
      <c r="AD45" s="250"/>
      <c r="AE45" s="250"/>
      <c r="BA45" s="250"/>
      <c r="BB45" s="250"/>
      <c r="BC45" s="250"/>
      <c r="BD45" s="250"/>
    </row>
    <row r="46" spans="1:70" s="389" customFormat="1" x14ac:dyDescent="0.2">
      <c r="F46" s="260"/>
      <c r="G46" s="260"/>
      <c r="H46" s="260"/>
      <c r="I46" s="260"/>
      <c r="J46" s="260"/>
      <c r="K46" s="260"/>
      <c r="L46" s="260"/>
    </row>
    <row r="47" spans="1:70" x14ac:dyDescent="0.2">
      <c r="A47" s="389"/>
      <c r="B47" s="389"/>
      <c r="C47" s="389"/>
      <c r="D47" s="389"/>
      <c r="E47" s="389"/>
    </row>
    <row r="48" spans="1:70" x14ac:dyDescent="0.2">
      <c r="A48" s="389"/>
      <c r="B48" s="389"/>
      <c r="C48" s="389"/>
      <c r="D48" s="389"/>
      <c r="E48" s="389"/>
    </row>
    <row r="49" spans="1:5" x14ac:dyDescent="0.2">
      <c r="A49" s="389"/>
      <c r="B49" s="389"/>
      <c r="C49" s="389"/>
      <c r="D49" s="389"/>
      <c r="E49" s="389"/>
    </row>
    <row r="50" spans="1:5" x14ac:dyDescent="0.2">
      <c r="A50" s="389"/>
      <c r="B50" s="389"/>
      <c r="C50" s="389"/>
      <c r="D50" s="389"/>
      <c r="E50" s="389"/>
    </row>
    <row r="51" spans="1:5" x14ac:dyDescent="0.2">
      <c r="A51" s="389"/>
      <c r="B51" s="389"/>
      <c r="C51" s="389"/>
      <c r="D51" s="389"/>
      <c r="E51" s="389"/>
    </row>
    <row r="52" spans="1:5" x14ac:dyDescent="0.2">
      <c r="A52" s="389"/>
      <c r="B52" s="389"/>
      <c r="C52" s="389"/>
      <c r="D52" s="389"/>
      <c r="E52" s="389"/>
    </row>
    <row r="53" spans="1:5" x14ac:dyDescent="0.2">
      <c r="A53" s="389"/>
      <c r="B53" s="389"/>
      <c r="C53" s="389"/>
      <c r="D53" s="389"/>
      <c r="E53" s="389"/>
    </row>
    <row r="200" spans="1:56" hidden="1" x14ac:dyDescent="0.2">
      <c r="A200" s="391">
        <f>SUM(A7:L45)</f>
        <v>2844</v>
      </c>
      <c r="BD200" s="390">
        <v>0</v>
      </c>
    </row>
  </sheetData>
  <mergeCells count="17"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  <mergeCell ref="A24:J24"/>
    <mergeCell ref="A6:L6"/>
    <mergeCell ref="A8:A9"/>
    <mergeCell ref="B8:C8"/>
    <mergeCell ref="D8:H8"/>
    <mergeCell ref="I8:K8"/>
    <mergeCell ref="L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2014-01-16T18:23:17Z</dcterms:modified>
</cp:coreProperties>
</file>