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 firstSheet="4" activeTab="10"/>
  </bookViews>
  <sheets>
    <sheet name="CONSOLID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45621"/>
</workbook>
</file>

<file path=xl/calcChain.xml><?xml version="1.0" encoding="utf-8"?>
<calcChain xmlns="http://schemas.openxmlformats.org/spreadsheetml/2006/main">
  <c r="H58" i="11" l="1"/>
  <c r="G58" i="11"/>
  <c r="F58" i="11"/>
  <c r="E58" i="11"/>
  <c r="D57" i="11"/>
  <c r="BA57" i="11" s="1"/>
  <c r="I57" i="11" s="1"/>
  <c r="BD56" i="11"/>
  <c r="D56" i="11"/>
  <c r="BA56" i="11" s="1"/>
  <c r="I56" i="11" s="1"/>
  <c r="D55" i="11"/>
  <c r="BA55" i="11" s="1"/>
  <c r="I55" i="11" s="1"/>
  <c r="BD54" i="11"/>
  <c r="D54" i="11"/>
  <c r="BA54" i="11" s="1"/>
  <c r="I54" i="11" s="1"/>
  <c r="H51" i="11"/>
  <c r="G51" i="11"/>
  <c r="D51" i="11" s="1"/>
  <c r="F51" i="11"/>
  <c r="E51" i="11"/>
  <c r="BD50" i="11"/>
  <c r="D50" i="11"/>
  <c r="BA50" i="11" s="1"/>
  <c r="I50" i="11" s="1"/>
  <c r="D49" i="11"/>
  <c r="BA49" i="11" s="1"/>
  <c r="I49" i="11" s="1"/>
  <c r="BD48" i="11"/>
  <c r="D48" i="11"/>
  <c r="BA48" i="11" s="1"/>
  <c r="I48" i="11" s="1"/>
  <c r="D47" i="11"/>
  <c r="BA47" i="11" s="1"/>
  <c r="I47" i="11" s="1"/>
  <c r="BD46" i="11"/>
  <c r="D46" i="11"/>
  <c r="BA46" i="11" s="1"/>
  <c r="I46" i="11" s="1"/>
  <c r="D45" i="11"/>
  <c r="BA45" i="11" s="1"/>
  <c r="I45" i="11" s="1"/>
  <c r="BD44" i="11"/>
  <c r="D44" i="11"/>
  <c r="BA44" i="11" s="1"/>
  <c r="I44" i="11" s="1"/>
  <c r="D43" i="11"/>
  <c r="BA43" i="11" s="1"/>
  <c r="I43" i="11" s="1"/>
  <c r="BD42" i="11"/>
  <c r="D42" i="11"/>
  <c r="BA42" i="11" s="1"/>
  <c r="I42" i="11" s="1"/>
  <c r="D41" i="11"/>
  <c r="BA41" i="11" s="1"/>
  <c r="I41" i="11" s="1"/>
  <c r="BD40" i="11"/>
  <c r="D40" i="11"/>
  <c r="BA40" i="11" s="1"/>
  <c r="I40" i="11" s="1"/>
  <c r="D39" i="11"/>
  <c r="BA39" i="11" s="1"/>
  <c r="I39" i="11" s="1"/>
  <c r="BD38" i="11"/>
  <c r="D38" i="11"/>
  <c r="BA38" i="11" s="1"/>
  <c r="I38" i="11" s="1"/>
  <c r="D37" i="11"/>
  <c r="BA37" i="11" s="1"/>
  <c r="I37" i="11" s="1"/>
  <c r="BD36" i="11"/>
  <c r="D36" i="11"/>
  <c r="BA36" i="11" s="1"/>
  <c r="I36" i="11" s="1"/>
  <c r="D35" i="11"/>
  <c r="BA35" i="11" s="1"/>
  <c r="I35" i="11" s="1"/>
  <c r="BD34" i="11"/>
  <c r="D34" i="11"/>
  <c r="BA34" i="11" s="1"/>
  <c r="I34" i="11" s="1"/>
  <c r="D33" i="11"/>
  <c r="BA33" i="11" s="1"/>
  <c r="I33" i="11" s="1"/>
  <c r="BD32" i="11"/>
  <c r="D32" i="11"/>
  <c r="BA32" i="11" s="1"/>
  <c r="I32" i="11" s="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BA29" i="11" s="1"/>
  <c r="R29" i="11" s="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BD14" i="11" s="1"/>
  <c r="BA13" i="11"/>
  <c r="R13" i="11" s="1"/>
  <c r="D13" i="11"/>
  <c r="BD13" i="11" s="1"/>
  <c r="BA12" i="11"/>
  <c r="R12" i="11"/>
  <c r="D12" i="11"/>
  <c r="BD12" i="11" s="1"/>
  <c r="D11" i="11"/>
  <c r="BD11" i="11" s="1"/>
  <c r="D10" i="11"/>
  <c r="BD10" i="11" s="1"/>
  <c r="A5" i="11"/>
  <c r="A4" i="11"/>
  <c r="A3" i="11"/>
  <c r="A2" i="11"/>
  <c r="BA51" i="11" l="1"/>
  <c r="I51" i="11" s="1"/>
  <c r="BD51" i="11"/>
  <c r="BD15" i="11"/>
  <c r="BA15" i="11"/>
  <c r="R15" i="11" s="1"/>
  <c r="BD21" i="11"/>
  <c r="BA21" i="11"/>
  <c r="R21" i="11" s="1"/>
  <c r="BA11" i="11"/>
  <c r="R11" i="11" s="1"/>
  <c r="BD16" i="11"/>
  <c r="BA16" i="11"/>
  <c r="R16" i="11" s="1"/>
  <c r="BD18" i="11"/>
  <c r="BA18" i="11"/>
  <c r="R18" i="11" s="1"/>
  <c r="BD20" i="11"/>
  <c r="BA20" i="11"/>
  <c r="R20" i="11" s="1"/>
  <c r="BD22" i="11"/>
  <c r="BA22" i="11"/>
  <c r="R22" i="11" s="1"/>
  <c r="BD24" i="11"/>
  <c r="BA24" i="11"/>
  <c r="R24" i="11" s="1"/>
  <c r="BD26" i="11"/>
  <c r="BA26" i="11"/>
  <c r="R26" i="11" s="1"/>
  <c r="BD28" i="11"/>
  <c r="BA28" i="11"/>
  <c r="R28" i="11" s="1"/>
  <c r="BD29" i="11"/>
  <c r="BD33" i="11"/>
  <c r="BD35" i="11"/>
  <c r="BD37" i="11"/>
  <c r="BD39" i="11"/>
  <c r="BD41" i="11"/>
  <c r="BD43" i="11"/>
  <c r="BD45" i="11"/>
  <c r="BD47" i="11"/>
  <c r="BD49" i="11"/>
  <c r="BD55" i="11"/>
  <c r="BD57" i="11"/>
  <c r="BA10" i="11"/>
  <c r="R10" i="11" s="1"/>
  <c r="BA14" i="11"/>
  <c r="R14" i="11" s="1"/>
  <c r="D58" i="11"/>
  <c r="BD17" i="11"/>
  <c r="BA17" i="11"/>
  <c r="R17" i="11" s="1"/>
  <c r="BD19" i="11"/>
  <c r="BA19" i="11"/>
  <c r="R19" i="11" s="1"/>
  <c r="BD23" i="11"/>
  <c r="BA23" i="11"/>
  <c r="R23" i="11" s="1"/>
  <c r="BD25" i="11"/>
  <c r="BA25" i="11"/>
  <c r="R25" i="11" s="1"/>
  <c r="BD27" i="11"/>
  <c r="BA27" i="11"/>
  <c r="R27" i="11" s="1"/>
  <c r="H58" i="10"/>
  <c r="G58" i="10"/>
  <c r="F58" i="10"/>
  <c r="E58" i="10"/>
  <c r="BD57" i="10"/>
  <c r="D57" i="10"/>
  <c r="BA57" i="10" s="1"/>
  <c r="I57" i="10" s="1"/>
  <c r="BD56" i="10"/>
  <c r="D56" i="10"/>
  <c r="BA56" i="10" s="1"/>
  <c r="I56" i="10" s="1"/>
  <c r="BD55" i="10"/>
  <c r="D55" i="10"/>
  <c r="BA55" i="10" s="1"/>
  <c r="I55" i="10" s="1"/>
  <c r="BD54" i="10"/>
  <c r="D54" i="10"/>
  <c r="D58" i="10" s="1"/>
  <c r="BA58" i="10" s="1"/>
  <c r="I58" i="10" s="1"/>
  <c r="H51" i="10"/>
  <c r="G51" i="10"/>
  <c r="F51" i="10"/>
  <c r="E51" i="10"/>
  <c r="D51" i="10" s="1"/>
  <c r="BA51" i="10" s="1"/>
  <c r="I51" i="10" s="1"/>
  <c r="BD50" i="10"/>
  <c r="D50" i="10"/>
  <c r="BA50" i="10" s="1"/>
  <c r="I50" i="10" s="1"/>
  <c r="BD49" i="10"/>
  <c r="D49" i="10"/>
  <c r="BA49" i="10" s="1"/>
  <c r="I49" i="10" s="1"/>
  <c r="BD48" i="10"/>
  <c r="D48" i="10"/>
  <c r="BA48" i="10" s="1"/>
  <c r="I48" i="10" s="1"/>
  <c r="BD47" i="10"/>
  <c r="D47" i="10"/>
  <c r="BA47" i="10" s="1"/>
  <c r="I47" i="10" s="1"/>
  <c r="BD46" i="10"/>
  <c r="D46" i="10"/>
  <c r="BA46" i="10" s="1"/>
  <c r="I46" i="10" s="1"/>
  <c r="BD45" i="10"/>
  <c r="D45" i="10"/>
  <c r="BA45" i="10" s="1"/>
  <c r="I45" i="10" s="1"/>
  <c r="BD44" i="10"/>
  <c r="D44" i="10"/>
  <c r="BA44" i="10" s="1"/>
  <c r="I44" i="10" s="1"/>
  <c r="BD43" i="10"/>
  <c r="D43" i="10"/>
  <c r="BA43" i="10" s="1"/>
  <c r="I43" i="10" s="1"/>
  <c r="BD42" i="10"/>
  <c r="D42" i="10"/>
  <c r="BA42" i="10" s="1"/>
  <c r="I42" i="10" s="1"/>
  <c r="BD41" i="10"/>
  <c r="D41" i="10"/>
  <c r="BA41" i="10" s="1"/>
  <c r="I41" i="10" s="1"/>
  <c r="BD40" i="10"/>
  <c r="D40" i="10"/>
  <c r="BA40" i="10" s="1"/>
  <c r="I40" i="10" s="1"/>
  <c r="BD39" i="10"/>
  <c r="D39" i="10"/>
  <c r="BA39" i="10" s="1"/>
  <c r="I39" i="10" s="1"/>
  <c r="BD38" i="10"/>
  <c r="D38" i="10"/>
  <c r="BA38" i="10" s="1"/>
  <c r="I38" i="10" s="1"/>
  <c r="BD37" i="10"/>
  <c r="D37" i="10"/>
  <c r="BA37" i="10" s="1"/>
  <c r="I37" i="10" s="1"/>
  <c r="BD36" i="10"/>
  <c r="D36" i="10"/>
  <c r="BA36" i="10" s="1"/>
  <c r="I36" i="10" s="1"/>
  <c r="BD35" i="10"/>
  <c r="D35" i="10"/>
  <c r="BA35" i="10" s="1"/>
  <c r="I35" i="10" s="1"/>
  <c r="BD34" i="10"/>
  <c r="D34" i="10"/>
  <c r="BA34" i="10" s="1"/>
  <c r="I34" i="10" s="1"/>
  <c r="BD33" i="10"/>
  <c r="D33" i="10"/>
  <c r="BA33" i="10" s="1"/>
  <c r="I33" i="10" s="1"/>
  <c r="BD32" i="10"/>
  <c r="D32" i="10"/>
  <c r="BA32" i="10" s="1"/>
  <c r="I32" i="10" s="1"/>
  <c r="BD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BA29" i="10" s="1"/>
  <c r="R29" i="10" s="1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BD14" i="10" s="1"/>
  <c r="BA13" i="10"/>
  <c r="R13" i="10" s="1"/>
  <c r="D13" i="10"/>
  <c r="BD13" i="10" s="1"/>
  <c r="BA12" i="10"/>
  <c r="R12" i="10"/>
  <c r="D12" i="10"/>
  <c r="BD12" i="10" s="1"/>
  <c r="D11" i="10"/>
  <c r="BD11" i="10" s="1"/>
  <c r="D10" i="10"/>
  <c r="A5" i="10"/>
  <c r="A4" i="10"/>
  <c r="A3" i="10"/>
  <c r="A2" i="10"/>
  <c r="BA58" i="11" l="1"/>
  <c r="I58" i="11" s="1"/>
  <c r="A200" i="11" s="1"/>
  <c r="BD58" i="11"/>
  <c r="BD17" i="10"/>
  <c r="BA17" i="10"/>
  <c r="R17" i="10" s="1"/>
  <c r="BD19" i="10"/>
  <c r="BA19" i="10"/>
  <c r="R19" i="10" s="1"/>
  <c r="BD22" i="10"/>
  <c r="BA22" i="10"/>
  <c r="R22" i="10" s="1"/>
  <c r="BD26" i="10"/>
  <c r="BA26" i="10"/>
  <c r="R26" i="10" s="1"/>
  <c r="BD51" i="10"/>
  <c r="A200" i="10"/>
  <c r="BD10" i="10"/>
  <c r="BD27" i="10"/>
  <c r="BA27" i="10"/>
  <c r="R27" i="10" s="1"/>
  <c r="BA11" i="10"/>
  <c r="R11" i="10" s="1"/>
  <c r="BD16" i="10"/>
  <c r="BA16" i="10"/>
  <c r="R16" i="10" s="1"/>
  <c r="BD18" i="10"/>
  <c r="BA18" i="10"/>
  <c r="R18" i="10" s="1"/>
  <c r="BD20" i="10"/>
  <c r="BA20" i="10"/>
  <c r="R20" i="10" s="1"/>
  <c r="BD24" i="10"/>
  <c r="BA24" i="10"/>
  <c r="R24" i="10" s="1"/>
  <c r="BD28" i="10"/>
  <c r="BA28" i="10"/>
  <c r="R28" i="10" s="1"/>
  <c r="BA10" i="10"/>
  <c r="R10" i="10" s="1"/>
  <c r="BA14" i="10"/>
  <c r="R14" i="10" s="1"/>
  <c r="BD21" i="10"/>
  <c r="BA21" i="10"/>
  <c r="R21" i="10" s="1"/>
  <c r="BD25" i="10"/>
  <c r="BA25" i="10"/>
  <c r="R25" i="10" s="1"/>
  <c r="BD15" i="10"/>
  <c r="BA15" i="10"/>
  <c r="R15" i="10" s="1"/>
  <c r="BD23" i="10"/>
  <c r="BA23" i="10"/>
  <c r="R23" i="10" s="1"/>
  <c r="BD58" i="10"/>
  <c r="BA54" i="10"/>
  <c r="I54" i="10" s="1"/>
  <c r="H58" i="9"/>
  <c r="G58" i="9"/>
  <c r="F58" i="9"/>
  <c r="E58" i="9"/>
  <c r="BD57" i="9"/>
  <c r="D57" i="9"/>
  <c r="BA57" i="9" s="1"/>
  <c r="I57" i="9" s="1"/>
  <c r="D56" i="9"/>
  <c r="BA56" i="9" s="1"/>
  <c r="I56" i="9" s="1"/>
  <c r="BD55" i="9"/>
  <c r="D55" i="9"/>
  <c r="BA55" i="9" s="1"/>
  <c r="I55" i="9" s="1"/>
  <c r="D54" i="9"/>
  <c r="D58" i="9" s="1"/>
  <c r="BA58" i="9" s="1"/>
  <c r="I58" i="9" s="1"/>
  <c r="H51" i="9"/>
  <c r="G51" i="9"/>
  <c r="F51" i="9"/>
  <c r="E51" i="9"/>
  <c r="D51" i="9" s="1"/>
  <c r="BA51" i="9" s="1"/>
  <c r="I51" i="9" s="1"/>
  <c r="BD50" i="9"/>
  <c r="D50" i="9"/>
  <c r="BA50" i="9" s="1"/>
  <c r="I50" i="9" s="1"/>
  <c r="D49" i="9"/>
  <c r="BA49" i="9" s="1"/>
  <c r="I49" i="9" s="1"/>
  <c r="BD48" i="9"/>
  <c r="D48" i="9"/>
  <c r="BA48" i="9" s="1"/>
  <c r="I48" i="9" s="1"/>
  <c r="D47" i="9"/>
  <c r="BA47" i="9" s="1"/>
  <c r="I47" i="9" s="1"/>
  <c r="BD46" i="9"/>
  <c r="D46" i="9"/>
  <c r="BA46" i="9" s="1"/>
  <c r="I46" i="9" s="1"/>
  <c r="D45" i="9"/>
  <c r="BA45" i="9" s="1"/>
  <c r="I45" i="9" s="1"/>
  <c r="BD44" i="9"/>
  <c r="D44" i="9"/>
  <c r="BA44" i="9" s="1"/>
  <c r="I44" i="9" s="1"/>
  <c r="D43" i="9"/>
  <c r="BA43" i="9" s="1"/>
  <c r="I43" i="9" s="1"/>
  <c r="BD42" i="9"/>
  <c r="D42" i="9"/>
  <c r="BA42" i="9" s="1"/>
  <c r="I42" i="9" s="1"/>
  <c r="D41" i="9"/>
  <c r="BA41" i="9" s="1"/>
  <c r="I41" i="9" s="1"/>
  <c r="BD40" i="9"/>
  <c r="D40" i="9"/>
  <c r="BA40" i="9" s="1"/>
  <c r="I40" i="9" s="1"/>
  <c r="D39" i="9"/>
  <c r="BA39" i="9" s="1"/>
  <c r="I39" i="9" s="1"/>
  <c r="D38" i="9"/>
  <c r="BA38" i="9" s="1"/>
  <c r="I38" i="9" s="1"/>
  <c r="D37" i="9"/>
  <c r="BA37" i="9" s="1"/>
  <c r="I37" i="9" s="1"/>
  <c r="D36" i="9"/>
  <c r="BA36" i="9" s="1"/>
  <c r="I36" i="9" s="1"/>
  <c r="D35" i="9"/>
  <c r="BA35" i="9" s="1"/>
  <c r="I35" i="9" s="1"/>
  <c r="D34" i="9"/>
  <c r="BA34" i="9" s="1"/>
  <c r="I34" i="9" s="1"/>
  <c r="D33" i="9"/>
  <c r="BA33" i="9" s="1"/>
  <c r="I33" i="9" s="1"/>
  <c r="D32" i="9"/>
  <c r="BA32" i="9" s="1"/>
  <c r="I32" i="9" s="1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 s="1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BA14" i="9"/>
  <c r="R14" i="9" s="1"/>
  <c r="D14" i="9"/>
  <c r="BD14" i="9" s="1"/>
  <c r="D13" i="9"/>
  <c r="BD13" i="9" s="1"/>
  <c r="BA12" i="9"/>
  <c r="R12" i="9" s="1"/>
  <c r="D12" i="9"/>
  <c r="BD12" i="9" s="1"/>
  <c r="D11" i="9"/>
  <c r="BD11" i="9" s="1"/>
  <c r="BA10" i="9"/>
  <c r="R10" i="9" s="1"/>
  <c r="D10" i="9"/>
  <c r="A5" i="9"/>
  <c r="A4" i="9"/>
  <c r="A3" i="9"/>
  <c r="A2" i="9"/>
  <c r="BA29" i="9" l="1"/>
  <c r="R29" i="9" s="1"/>
  <c r="BD29" i="9"/>
  <c r="BD35" i="9"/>
  <c r="BD37" i="9"/>
  <c r="BD41" i="9"/>
  <c r="BD43" i="9"/>
  <c r="BD45" i="9"/>
  <c r="BD47" i="9"/>
  <c r="BD49" i="9"/>
  <c r="BD56" i="9"/>
  <c r="BA11" i="9"/>
  <c r="R11" i="9" s="1"/>
  <c r="BA13" i="9"/>
  <c r="R13" i="9" s="1"/>
  <c r="BD33" i="9"/>
  <c r="BD39" i="9"/>
  <c r="BD54" i="9"/>
  <c r="BD32" i="9"/>
  <c r="BD34" i="9"/>
  <c r="BD36" i="9"/>
  <c r="BD38" i="9"/>
  <c r="BD18" i="9"/>
  <c r="BA18" i="9"/>
  <c r="R18" i="9" s="1"/>
  <c r="BD26" i="9"/>
  <c r="BA26" i="9"/>
  <c r="R26" i="9" s="1"/>
  <c r="BD51" i="9"/>
  <c r="BD16" i="9"/>
  <c r="BA16" i="9"/>
  <c r="R16" i="9" s="1"/>
  <c r="BD20" i="9"/>
  <c r="BA20" i="9"/>
  <c r="R20" i="9" s="1"/>
  <c r="BD24" i="9"/>
  <c r="BA24" i="9"/>
  <c r="R24" i="9" s="1"/>
  <c r="BD28" i="9"/>
  <c r="BA28" i="9"/>
  <c r="R28" i="9" s="1"/>
  <c r="BD10" i="9"/>
  <c r="BD17" i="9"/>
  <c r="BA17" i="9"/>
  <c r="R17" i="9" s="1"/>
  <c r="BD21" i="9"/>
  <c r="BA21" i="9"/>
  <c r="R21" i="9" s="1"/>
  <c r="BD25" i="9"/>
  <c r="BA25" i="9"/>
  <c r="R25" i="9" s="1"/>
  <c r="BD22" i="9"/>
  <c r="BA22" i="9"/>
  <c r="R22" i="9" s="1"/>
  <c r="BD15" i="9"/>
  <c r="BA15" i="9"/>
  <c r="R15" i="9" s="1"/>
  <c r="BD19" i="9"/>
  <c r="BA19" i="9"/>
  <c r="R19" i="9" s="1"/>
  <c r="BD23" i="9"/>
  <c r="BA23" i="9"/>
  <c r="R23" i="9" s="1"/>
  <c r="BD27" i="9"/>
  <c r="BA27" i="9"/>
  <c r="R27" i="9" s="1"/>
  <c r="BD58" i="9"/>
  <c r="BA54" i="9"/>
  <c r="I54" i="9" s="1"/>
  <c r="A200" i="9" s="1"/>
  <c r="H58" i="8"/>
  <c r="G58" i="8"/>
  <c r="F58" i="8"/>
  <c r="E58" i="8"/>
  <c r="BD57" i="8"/>
  <c r="D57" i="8"/>
  <c r="BA57" i="8" s="1"/>
  <c r="I57" i="8" s="1"/>
  <c r="D56" i="8"/>
  <c r="BA56" i="8" s="1"/>
  <c r="I56" i="8" s="1"/>
  <c r="BD55" i="8"/>
  <c r="D55" i="8"/>
  <c r="BA55" i="8" s="1"/>
  <c r="I55" i="8" s="1"/>
  <c r="D54" i="8"/>
  <c r="D58" i="8" s="1"/>
  <c r="H51" i="8"/>
  <c r="G51" i="8"/>
  <c r="F51" i="8"/>
  <c r="E51" i="8"/>
  <c r="D50" i="8"/>
  <c r="BA50" i="8" s="1"/>
  <c r="I50" i="8" s="1"/>
  <c r="D49" i="8"/>
  <c r="BA49" i="8" s="1"/>
  <c r="I49" i="8" s="1"/>
  <c r="D48" i="8"/>
  <c r="BA48" i="8" s="1"/>
  <c r="I48" i="8" s="1"/>
  <c r="D47" i="8"/>
  <c r="BA47" i="8" s="1"/>
  <c r="I47" i="8" s="1"/>
  <c r="D46" i="8"/>
  <c r="BA46" i="8" s="1"/>
  <c r="I46" i="8" s="1"/>
  <c r="D45" i="8"/>
  <c r="BA45" i="8" s="1"/>
  <c r="I45" i="8" s="1"/>
  <c r="D44" i="8"/>
  <c r="BA44" i="8" s="1"/>
  <c r="I44" i="8" s="1"/>
  <c r="D43" i="8"/>
  <c r="BA43" i="8" s="1"/>
  <c r="I43" i="8" s="1"/>
  <c r="D42" i="8"/>
  <c r="BA42" i="8" s="1"/>
  <c r="I42" i="8" s="1"/>
  <c r="D41" i="8"/>
  <c r="BA41" i="8" s="1"/>
  <c r="I41" i="8" s="1"/>
  <c r="D40" i="8"/>
  <c r="BA40" i="8" s="1"/>
  <c r="I40" i="8" s="1"/>
  <c r="D39" i="8"/>
  <c r="BA39" i="8" s="1"/>
  <c r="I39" i="8" s="1"/>
  <c r="D38" i="8"/>
  <c r="BA38" i="8" s="1"/>
  <c r="I38" i="8" s="1"/>
  <c r="D37" i="8"/>
  <c r="BA37" i="8" s="1"/>
  <c r="I37" i="8" s="1"/>
  <c r="D36" i="8"/>
  <c r="BA36" i="8" s="1"/>
  <c r="I36" i="8" s="1"/>
  <c r="D35" i="8"/>
  <c r="BA35" i="8" s="1"/>
  <c r="I35" i="8" s="1"/>
  <c r="D34" i="8"/>
  <c r="BA34" i="8" s="1"/>
  <c r="I34" i="8" s="1"/>
  <c r="D33" i="8"/>
  <c r="BA33" i="8" s="1"/>
  <c r="I33" i="8" s="1"/>
  <c r="D32" i="8"/>
  <c r="BA32" i="8" s="1"/>
  <c r="I32" i="8" s="1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 s="1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BD14" i="8" s="1"/>
  <c r="D13" i="8"/>
  <c r="BD13" i="8" s="1"/>
  <c r="D12" i="8"/>
  <c r="BD12" i="8" s="1"/>
  <c r="D11" i="8"/>
  <c r="BD11" i="8" s="1"/>
  <c r="D10" i="8"/>
  <c r="BA10" i="8" s="1"/>
  <c r="R10" i="8" s="1"/>
  <c r="A5" i="8"/>
  <c r="A4" i="8"/>
  <c r="A3" i="8"/>
  <c r="A2" i="8"/>
  <c r="BA14" i="8" l="1"/>
  <c r="R14" i="8" s="1"/>
  <c r="BD54" i="8"/>
  <c r="D51" i="8"/>
  <c r="BA51" i="8" s="1"/>
  <c r="I51" i="8" s="1"/>
  <c r="BD56" i="8"/>
  <c r="BA13" i="8"/>
  <c r="R13" i="8" s="1"/>
  <c r="BA29" i="8"/>
  <c r="R29" i="8" s="1"/>
  <c r="BD29" i="8"/>
  <c r="BD15" i="8"/>
  <c r="BA15" i="8"/>
  <c r="R15" i="8" s="1"/>
  <c r="BD17" i="8"/>
  <c r="BA17" i="8"/>
  <c r="R17" i="8" s="1"/>
  <c r="BD19" i="8"/>
  <c r="BA19" i="8"/>
  <c r="R19" i="8" s="1"/>
  <c r="BD21" i="8"/>
  <c r="BA21" i="8"/>
  <c r="R21" i="8" s="1"/>
  <c r="BD23" i="8"/>
  <c r="BA23" i="8"/>
  <c r="R23" i="8" s="1"/>
  <c r="BD25" i="8"/>
  <c r="BA25" i="8"/>
  <c r="R25" i="8" s="1"/>
  <c r="BD27" i="8"/>
  <c r="BA27" i="8"/>
  <c r="R27" i="8" s="1"/>
  <c r="BD32" i="8"/>
  <c r="BD34" i="8"/>
  <c r="BD36" i="8"/>
  <c r="BD38" i="8"/>
  <c r="BD40" i="8"/>
  <c r="BD42" i="8"/>
  <c r="BD44" i="8"/>
  <c r="BD46" i="8"/>
  <c r="BD48" i="8"/>
  <c r="BD50" i="8"/>
  <c r="BD10" i="8"/>
  <c r="BA12" i="8"/>
  <c r="R12" i="8" s="1"/>
  <c r="BA11" i="8"/>
  <c r="R11" i="8" s="1"/>
  <c r="BD16" i="8"/>
  <c r="BA16" i="8"/>
  <c r="R16" i="8" s="1"/>
  <c r="BD18" i="8"/>
  <c r="BA18" i="8"/>
  <c r="R18" i="8" s="1"/>
  <c r="BD20" i="8"/>
  <c r="BA20" i="8"/>
  <c r="R20" i="8" s="1"/>
  <c r="BD22" i="8"/>
  <c r="BA22" i="8"/>
  <c r="R22" i="8" s="1"/>
  <c r="BD24" i="8"/>
  <c r="BA24" i="8"/>
  <c r="R24" i="8" s="1"/>
  <c r="BD26" i="8"/>
  <c r="BA26" i="8"/>
  <c r="R26" i="8" s="1"/>
  <c r="BD28" i="8"/>
  <c r="BA28" i="8"/>
  <c r="R28" i="8" s="1"/>
  <c r="BD33" i="8"/>
  <c r="BD35" i="8"/>
  <c r="BD37" i="8"/>
  <c r="BD39" i="8"/>
  <c r="BD41" i="8"/>
  <c r="BD43" i="8"/>
  <c r="BD45" i="8"/>
  <c r="BD47" i="8"/>
  <c r="BD49" i="8"/>
  <c r="BA58" i="8"/>
  <c r="I58" i="8" s="1"/>
  <c r="BD58" i="8"/>
  <c r="BA54" i="8"/>
  <c r="I54" i="8" s="1"/>
  <c r="A200" i="8" s="1"/>
  <c r="H58" i="7"/>
  <c r="G58" i="7"/>
  <c r="F58" i="7"/>
  <c r="E58" i="7"/>
  <c r="D57" i="7"/>
  <c r="BA57" i="7" s="1"/>
  <c r="I57" i="7" s="1"/>
  <c r="BD56" i="7"/>
  <c r="D56" i="7"/>
  <c r="BA56" i="7" s="1"/>
  <c r="I56" i="7" s="1"/>
  <c r="D55" i="7"/>
  <c r="BA55" i="7" s="1"/>
  <c r="I55" i="7" s="1"/>
  <c r="BD54" i="7"/>
  <c r="D54" i="7"/>
  <c r="D58" i="7" s="1"/>
  <c r="H51" i="7"/>
  <c r="G51" i="7"/>
  <c r="F51" i="7"/>
  <c r="E51" i="7"/>
  <c r="D50" i="7"/>
  <c r="BA50" i="7" s="1"/>
  <c r="I50" i="7" s="1"/>
  <c r="BD49" i="7"/>
  <c r="D49" i="7"/>
  <c r="BA49" i="7" s="1"/>
  <c r="I49" i="7" s="1"/>
  <c r="D48" i="7"/>
  <c r="BA48" i="7" s="1"/>
  <c r="I48" i="7" s="1"/>
  <c r="BD47" i="7"/>
  <c r="D47" i="7"/>
  <c r="BA47" i="7" s="1"/>
  <c r="I47" i="7" s="1"/>
  <c r="D46" i="7"/>
  <c r="BA46" i="7" s="1"/>
  <c r="I46" i="7" s="1"/>
  <c r="BD45" i="7"/>
  <c r="D45" i="7"/>
  <c r="BA45" i="7" s="1"/>
  <c r="I45" i="7" s="1"/>
  <c r="D44" i="7"/>
  <c r="BA44" i="7" s="1"/>
  <c r="I44" i="7" s="1"/>
  <c r="BD43" i="7"/>
  <c r="D43" i="7"/>
  <c r="BA43" i="7" s="1"/>
  <c r="I43" i="7" s="1"/>
  <c r="D42" i="7"/>
  <c r="BA42" i="7" s="1"/>
  <c r="I42" i="7" s="1"/>
  <c r="BD41" i="7"/>
  <c r="D41" i="7"/>
  <c r="BA41" i="7" s="1"/>
  <c r="I41" i="7" s="1"/>
  <c r="D40" i="7"/>
  <c r="BA40" i="7" s="1"/>
  <c r="I40" i="7" s="1"/>
  <c r="BD39" i="7"/>
  <c r="D39" i="7"/>
  <c r="BA39" i="7" s="1"/>
  <c r="I39" i="7" s="1"/>
  <c r="D38" i="7"/>
  <c r="BA38" i="7" s="1"/>
  <c r="I38" i="7" s="1"/>
  <c r="BD37" i="7"/>
  <c r="D37" i="7"/>
  <c r="BA37" i="7" s="1"/>
  <c r="I37" i="7" s="1"/>
  <c r="D36" i="7"/>
  <c r="BA36" i="7" s="1"/>
  <c r="I36" i="7" s="1"/>
  <c r="BD35" i="7"/>
  <c r="D35" i="7"/>
  <c r="BA35" i="7" s="1"/>
  <c r="I35" i="7" s="1"/>
  <c r="D34" i="7"/>
  <c r="BA34" i="7" s="1"/>
  <c r="I34" i="7" s="1"/>
  <c r="BD33" i="7"/>
  <c r="D33" i="7"/>
  <c r="BA33" i="7" s="1"/>
  <c r="I33" i="7" s="1"/>
  <c r="D32" i="7"/>
  <c r="BA32" i="7" s="1"/>
  <c r="I32" i="7" s="1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 s="1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BA14" i="7"/>
  <c r="R14" i="7" s="1"/>
  <c r="D14" i="7"/>
  <c r="BD14" i="7" s="1"/>
  <c r="D13" i="7"/>
  <c r="BD13" i="7" s="1"/>
  <c r="BA12" i="7"/>
  <c r="R12" i="7" s="1"/>
  <c r="D12" i="7"/>
  <c r="BD12" i="7" s="1"/>
  <c r="D11" i="7"/>
  <c r="BD11" i="7" s="1"/>
  <c r="BA10" i="7"/>
  <c r="R10" i="7" s="1"/>
  <c r="D10" i="7"/>
  <c r="A5" i="7"/>
  <c r="A4" i="7"/>
  <c r="A3" i="7"/>
  <c r="A2" i="7"/>
  <c r="BA29" i="7" l="1"/>
  <c r="R29" i="7" s="1"/>
  <c r="BD29" i="7"/>
  <c r="BA11" i="7"/>
  <c r="R11" i="7" s="1"/>
  <c r="BA13" i="7"/>
  <c r="R13" i="7" s="1"/>
  <c r="BD32" i="7"/>
  <c r="BD34" i="7"/>
  <c r="BD36" i="7"/>
  <c r="BD38" i="7"/>
  <c r="BD40" i="7"/>
  <c r="BD42" i="7"/>
  <c r="BD44" i="7"/>
  <c r="BD46" i="7"/>
  <c r="BD48" i="7"/>
  <c r="BD50" i="7"/>
  <c r="BD55" i="7"/>
  <c r="BD57" i="7"/>
  <c r="BD51" i="8"/>
  <c r="D51" i="7"/>
  <c r="BA51" i="7" s="1"/>
  <c r="I51" i="7" s="1"/>
  <c r="BA58" i="7"/>
  <c r="I58" i="7" s="1"/>
  <c r="BD18" i="7"/>
  <c r="BA18" i="7"/>
  <c r="R18" i="7" s="1"/>
  <c r="BD26" i="7"/>
  <c r="BA26" i="7"/>
  <c r="R26" i="7" s="1"/>
  <c r="BD51" i="7"/>
  <c r="BD16" i="7"/>
  <c r="BA16" i="7"/>
  <c r="R16" i="7" s="1"/>
  <c r="BD20" i="7"/>
  <c r="BA20" i="7"/>
  <c r="R20" i="7" s="1"/>
  <c r="BD24" i="7"/>
  <c r="BA24" i="7"/>
  <c r="R24" i="7" s="1"/>
  <c r="BD28" i="7"/>
  <c r="BA28" i="7"/>
  <c r="R28" i="7" s="1"/>
  <c r="BD10" i="7"/>
  <c r="BD17" i="7"/>
  <c r="BA17" i="7"/>
  <c r="R17" i="7" s="1"/>
  <c r="BD21" i="7"/>
  <c r="BA21" i="7"/>
  <c r="R21" i="7" s="1"/>
  <c r="BD25" i="7"/>
  <c r="BA25" i="7"/>
  <c r="R25" i="7" s="1"/>
  <c r="BD22" i="7"/>
  <c r="BA22" i="7"/>
  <c r="R22" i="7" s="1"/>
  <c r="BD15" i="7"/>
  <c r="BA15" i="7"/>
  <c r="R15" i="7" s="1"/>
  <c r="BD19" i="7"/>
  <c r="BA19" i="7"/>
  <c r="R19" i="7" s="1"/>
  <c r="BD23" i="7"/>
  <c r="BA23" i="7"/>
  <c r="R23" i="7" s="1"/>
  <c r="BD27" i="7"/>
  <c r="BA27" i="7"/>
  <c r="R27" i="7" s="1"/>
  <c r="BD58" i="7"/>
  <c r="BA54" i="7"/>
  <c r="I54" i="7" s="1"/>
  <c r="A200" i="7" s="1"/>
  <c r="H58" i="6"/>
  <c r="G58" i="6"/>
  <c r="F58" i="6"/>
  <c r="E58" i="6"/>
  <c r="BD57" i="6"/>
  <c r="D57" i="6"/>
  <c r="BA57" i="6" s="1"/>
  <c r="I57" i="6" s="1"/>
  <c r="D56" i="6"/>
  <c r="BA56" i="6" s="1"/>
  <c r="I56" i="6" s="1"/>
  <c r="BD55" i="6"/>
  <c r="D55" i="6"/>
  <c r="BA55" i="6" s="1"/>
  <c r="I55" i="6" s="1"/>
  <c r="D54" i="6"/>
  <c r="BA54" i="6" s="1"/>
  <c r="I54" i="6" s="1"/>
  <c r="H51" i="6"/>
  <c r="G51" i="6"/>
  <c r="F51" i="6"/>
  <c r="E51" i="6"/>
  <c r="BD50" i="6"/>
  <c r="D50" i="6"/>
  <c r="BA50" i="6" s="1"/>
  <c r="I50" i="6" s="1"/>
  <c r="D49" i="6"/>
  <c r="BA49" i="6" s="1"/>
  <c r="I49" i="6" s="1"/>
  <c r="BD48" i="6"/>
  <c r="D48" i="6"/>
  <c r="BA48" i="6" s="1"/>
  <c r="I48" i="6" s="1"/>
  <c r="D47" i="6"/>
  <c r="BA47" i="6" s="1"/>
  <c r="I47" i="6" s="1"/>
  <c r="D46" i="6"/>
  <c r="BA46" i="6" s="1"/>
  <c r="I46" i="6" s="1"/>
  <c r="D45" i="6"/>
  <c r="BA45" i="6" s="1"/>
  <c r="I45" i="6" s="1"/>
  <c r="D44" i="6"/>
  <c r="BA44" i="6" s="1"/>
  <c r="I44" i="6" s="1"/>
  <c r="D43" i="6"/>
  <c r="BA43" i="6" s="1"/>
  <c r="I43" i="6" s="1"/>
  <c r="D42" i="6"/>
  <c r="BA42" i="6" s="1"/>
  <c r="I42" i="6" s="1"/>
  <c r="D41" i="6"/>
  <c r="BA41" i="6" s="1"/>
  <c r="I41" i="6" s="1"/>
  <c r="D40" i="6"/>
  <c r="BA40" i="6" s="1"/>
  <c r="I40" i="6" s="1"/>
  <c r="D39" i="6"/>
  <c r="BA39" i="6" s="1"/>
  <c r="I39" i="6" s="1"/>
  <c r="D38" i="6"/>
  <c r="BA38" i="6" s="1"/>
  <c r="I38" i="6" s="1"/>
  <c r="D37" i="6"/>
  <c r="BA37" i="6" s="1"/>
  <c r="I37" i="6" s="1"/>
  <c r="D36" i="6"/>
  <c r="BA36" i="6" s="1"/>
  <c r="I36" i="6" s="1"/>
  <c r="D35" i="6"/>
  <c r="BA35" i="6" s="1"/>
  <c r="I35" i="6" s="1"/>
  <c r="D34" i="6"/>
  <c r="BA34" i="6" s="1"/>
  <c r="I34" i="6" s="1"/>
  <c r="D33" i="6"/>
  <c r="BA33" i="6" s="1"/>
  <c r="I33" i="6" s="1"/>
  <c r="D32" i="6"/>
  <c r="BA32" i="6" s="1"/>
  <c r="I32" i="6" s="1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BA29" i="6" s="1"/>
  <c r="R29" i="6" s="1"/>
  <c r="D28" i="6"/>
  <c r="BD28" i="6" s="1"/>
  <c r="D27" i="6"/>
  <c r="BD27" i="6" s="1"/>
  <c r="D26" i="6"/>
  <c r="BD26" i="6" s="1"/>
  <c r="D25" i="6"/>
  <c r="BD25" i="6" s="1"/>
  <c r="D24" i="6"/>
  <c r="BD24" i="6" s="1"/>
  <c r="D23" i="6"/>
  <c r="BD23" i="6" s="1"/>
  <c r="D22" i="6"/>
  <c r="BD22" i="6" s="1"/>
  <c r="D21" i="6"/>
  <c r="BD21" i="6" s="1"/>
  <c r="D20" i="6"/>
  <c r="BD20" i="6" s="1"/>
  <c r="D19" i="6"/>
  <c r="BD19" i="6" s="1"/>
  <c r="D18" i="6"/>
  <c r="BD18" i="6" s="1"/>
  <c r="D17" i="6"/>
  <c r="BD17" i="6" s="1"/>
  <c r="D16" i="6"/>
  <c r="BD16" i="6" s="1"/>
  <c r="D15" i="6"/>
  <c r="BD15" i="6" s="1"/>
  <c r="D14" i="6"/>
  <c r="BD14" i="6" s="1"/>
  <c r="D13" i="6"/>
  <c r="BD13" i="6" s="1"/>
  <c r="D12" i="6"/>
  <c r="BD12" i="6" s="1"/>
  <c r="D11" i="6"/>
  <c r="BD11" i="6" s="1"/>
  <c r="D10" i="6"/>
  <c r="BD10" i="6" s="1"/>
  <c r="A5" i="6"/>
  <c r="A4" i="6"/>
  <c r="A3" i="6"/>
  <c r="A2" i="6"/>
  <c r="BD33" i="6" l="1"/>
  <c r="BD37" i="6"/>
  <c r="BD41" i="6"/>
  <c r="BD43" i="6"/>
  <c r="BD47" i="6"/>
  <c r="BD49" i="6"/>
  <c r="BD54" i="6"/>
  <c r="BD56" i="6"/>
  <c r="D51" i="6"/>
  <c r="BD35" i="6"/>
  <c r="BD39" i="6"/>
  <c r="BD45" i="6"/>
  <c r="BD32" i="6"/>
  <c r="BD34" i="6"/>
  <c r="BD36" i="6"/>
  <c r="BD38" i="6"/>
  <c r="BD40" i="6"/>
  <c r="BD42" i="6"/>
  <c r="BD44" i="6"/>
  <c r="BD46" i="6"/>
  <c r="BA51" i="6"/>
  <c r="I51" i="6" s="1"/>
  <c r="BD51" i="6"/>
  <c r="D58" i="6"/>
  <c r="BA10" i="6"/>
  <c r="R10" i="6" s="1"/>
  <c r="BA11" i="6"/>
  <c r="R11" i="6" s="1"/>
  <c r="BA12" i="6"/>
  <c r="R12" i="6" s="1"/>
  <c r="BA13" i="6"/>
  <c r="R13" i="6" s="1"/>
  <c r="BA14" i="6"/>
  <c r="R14" i="6" s="1"/>
  <c r="BA15" i="6"/>
  <c r="R15" i="6" s="1"/>
  <c r="BA16" i="6"/>
  <c r="R16" i="6" s="1"/>
  <c r="BA17" i="6"/>
  <c r="R17" i="6" s="1"/>
  <c r="BA18" i="6"/>
  <c r="R18" i="6" s="1"/>
  <c r="BA19" i="6"/>
  <c r="R19" i="6" s="1"/>
  <c r="BA20" i="6"/>
  <c r="R20" i="6" s="1"/>
  <c r="BA21" i="6"/>
  <c r="R21" i="6" s="1"/>
  <c r="BA22" i="6"/>
  <c r="R22" i="6" s="1"/>
  <c r="BA23" i="6"/>
  <c r="R23" i="6" s="1"/>
  <c r="BA24" i="6"/>
  <c r="R24" i="6" s="1"/>
  <c r="BA25" i="6"/>
  <c r="R25" i="6" s="1"/>
  <c r="BA26" i="6"/>
  <c r="R26" i="6" s="1"/>
  <c r="BA27" i="6"/>
  <c r="R27" i="6" s="1"/>
  <c r="BA28" i="6"/>
  <c r="R28" i="6" s="1"/>
  <c r="BD29" i="6"/>
  <c r="H58" i="5"/>
  <c r="G58" i="5"/>
  <c r="F58" i="5"/>
  <c r="E58" i="5"/>
  <c r="BA57" i="5"/>
  <c r="I57" i="5" s="1"/>
  <c r="D57" i="5"/>
  <c r="BD57" i="5" s="1"/>
  <c r="BA56" i="5"/>
  <c r="I56" i="5"/>
  <c r="D56" i="5"/>
  <c r="BD56" i="5" s="1"/>
  <c r="D55" i="5"/>
  <c r="BD55" i="5" s="1"/>
  <c r="D54" i="5"/>
  <c r="H51" i="5"/>
  <c r="G51" i="5"/>
  <c r="F51" i="5"/>
  <c r="E51" i="5"/>
  <c r="BA50" i="5"/>
  <c r="I50" i="5" s="1"/>
  <c r="D50" i="5"/>
  <c r="BD50" i="5" s="1"/>
  <c r="BA49" i="5"/>
  <c r="I49" i="5"/>
  <c r="D49" i="5"/>
  <c r="BD49" i="5" s="1"/>
  <c r="D48" i="5"/>
  <c r="BD48" i="5" s="1"/>
  <c r="D47" i="5"/>
  <c r="BD47" i="5" s="1"/>
  <c r="BA46" i="5"/>
  <c r="I46" i="5" s="1"/>
  <c r="D46" i="5"/>
  <c r="BD46" i="5" s="1"/>
  <c r="BA45" i="5"/>
  <c r="I45" i="5"/>
  <c r="D45" i="5"/>
  <c r="BD45" i="5" s="1"/>
  <c r="D44" i="5"/>
  <c r="BD44" i="5" s="1"/>
  <c r="D43" i="5"/>
  <c r="BD43" i="5" s="1"/>
  <c r="BA42" i="5"/>
  <c r="I42" i="5" s="1"/>
  <c r="D42" i="5"/>
  <c r="BD42" i="5" s="1"/>
  <c r="BA41" i="5"/>
  <c r="I41" i="5"/>
  <c r="D41" i="5"/>
  <c r="BD41" i="5" s="1"/>
  <c r="D40" i="5"/>
  <c r="BD40" i="5" s="1"/>
  <c r="D39" i="5"/>
  <c r="BD39" i="5" s="1"/>
  <c r="BA38" i="5"/>
  <c r="I38" i="5" s="1"/>
  <c r="D38" i="5"/>
  <c r="BD38" i="5" s="1"/>
  <c r="BA37" i="5"/>
  <c r="I37" i="5"/>
  <c r="D37" i="5"/>
  <c r="BD37" i="5" s="1"/>
  <c r="D36" i="5"/>
  <c r="BD36" i="5" s="1"/>
  <c r="D35" i="5"/>
  <c r="BD35" i="5" s="1"/>
  <c r="BA34" i="5"/>
  <c r="I34" i="5" s="1"/>
  <c r="D34" i="5"/>
  <c r="BD34" i="5" s="1"/>
  <c r="BA33" i="5"/>
  <c r="I33" i="5"/>
  <c r="D33" i="5"/>
  <c r="BD33" i="5" s="1"/>
  <c r="D32" i="5"/>
  <c r="BD32" i="5" s="1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8" i="5"/>
  <c r="BA28" i="5" s="1"/>
  <c r="R28" i="5" s="1"/>
  <c r="D27" i="5"/>
  <c r="BD27" i="5" s="1"/>
  <c r="BD26" i="5"/>
  <c r="BA26" i="5"/>
  <c r="R26" i="5" s="1"/>
  <c r="D26" i="5"/>
  <c r="BD25" i="5"/>
  <c r="BA25" i="5"/>
  <c r="R25" i="5" s="1"/>
  <c r="D25" i="5"/>
  <c r="D24" i="5"/>
  <c r="BA24" i="5" s="1"/>
  <c r="R24" i="5" s="1"/>
  <c r="D23" i="5"/>
  <c r="BD23" i="5" s="1"/>
  <c r="BD22" i="5"/>
  <c r="BA22" i="5"/>
  <c r="R22" i="5" s="1"/>
  <c r="D22" i="5"/>
  <c r="BD21" i="5"/>
  <c r="BA21" i="5"/>
  <c r="R21" i="5" s="1"/>
  <c r="D21" i="5"/>
  <c r="D20" i="5"/>
  <c r="BA20" i="5" s="1"/>
  <c r="R20" i="5" s="1"/>
  <c r="D19" i="5"/>
  <c r="BD19" i="5" s="1"/>
  <c r="BD18" i="5"/>
  <c r="BA18" i="5"/>
  <c r="R18" i="5" s="1"/>
  <c r="D18" i="5"/>
  <c r="BD17" i="5"/>
  <c r="BA17" i="5"/>
  <c r="R17" i="5" s="1"/>
  <c r="D17" i="5"/>
  <c r="D16" i="5"/>
  <c r="BA16" i="5" s="1"/>
  <c r="R16" i="5" s="1"/>
  <c r="D15" i="5"/>
  <c r="BD15" i="5" s="1"/>
  <c r="BD14" i="5"/>
  <c r="BA14" i="5"/>
  <c r="R14" i="5" s="1"/>
  <c r="D14" i="5"/>
  <c r="BD13" i="5"/>
  <c r="BA13" i="5"/>
  <c r="R13" i="5" s="1"/>
  <c r="D13" i="5"/>
  <c r="D12" i="5"/>
  <c r="BA12" i="5" s="1"/>
  <c r="R12" i="5" s="1"/>
  <c r="D11" i="5"/>
  <c r="BD11" i="5" s="1"/>
  <c r="BD10" i="5"/>
  <c r="BA10" i="5"/>
  <c r="R10" i="5" s="1"/>
  <c r="D10" i="5"/>
  <c r="A5" i="5"/>
  <c r="A4" i="5"/>
  <c r="A3" i="5"/>
  <c r="A2" i="5"/>
  <c r="D51" i="5" l="1"/>
  <c r="D58" i="5"/>
  <c r="BA11" i="5"/>
  <c r="R11" i="5" s="1"/>
  <c r="BD12" i="5"/>
  <c r="BA15" i="5"/>
  <c r="R15" i="5" s="1"/>
  <c r="BD16" i="5"/>
  <c r="BA19" i="5"/>
  <c r="R19" i="5" s="1"/>
  <c r="BD20" i="5"/>
  <c r="BA23" i="5"/>
  <c r="R23" i="5" s="1"/>
  <c r="BD24" i="5"/>
  <c r="BA27" i="5"/>
  <c r="R27" i="5" s="1"/>
  <c r="BD28" i="5"/>
  <c r="BA32" i="5"/>
  <c r="I32" i="5" s="1"/>
  <c r="BA36" i="5"/>
  <c r="I36" i="5" s="1"/>
  <c r="BA40" i="5"/>
  <c r="I40" i="5" s="1"/>
  <c r="BA44" i="5"/>
  <c r="I44" i="5" s="1"/>
  <c r="BA48" i="5"/>
  <c r="I48" i="5" s="1"/>
  <c r="BA55" i="5"/>
  <c r="I55" i="5" s="1"/>
  <c r="D29" i="5"/>
  <c r="BA29" i="5" s="1"/>
  <c r="R29" i="5" s="1"/>
  <c r="BA35" i="5"/>
  <c r="I35" i="5" s="1"/>
  <c r="A200" i="5" s="1"/>
  <c r="BA39" i="5"/>
  <c r="I39" i="5" s="1"/>
  <c r="BA43" i="5"/>
  <c r="I43" i="5" s="1"/>
  <c r="BA47" i="5"/>
  <c r="I47" i="5" s="1"/>
  <c r="BA54" i="5"/>
  <c r="I54" i="5" s="1"/>
  <c r="BA58" i="6"/>
  <c r="I58" i="6" s="1"/>
  <c r="A200" i="6" s="1"/>
  <c r="BD58" i="6"/>
  <c r="BD51" i="5"/>
  <c r="BA51" i="5"/>
  <c r="I51" i="5" s="1"/>
  <c r="BD58" i="5"/>
  <c r="BA58" i="5"/>
  <c r="I58" i="5" s="1"/>
  <c r="BD29" i="5"/>
  <c r="BD54" i="5"/>
  <c r="H58" i="4"/>
  <c r="G58" i="4"/>
  <c r="F58" i="4"/>
  <c r="E58" i="4"/>
  <c r="D57" i="4"/>
  <c r="BD57" i="4" s="1"/>
  <c r="D56" i="4"/>
  <c r="BD56" i="4" s="1"/>
  <c r="D55" i="4"/>
  <c r="BD55" i="4" s="1"/>
  <c r="D54" i="4"/>
  <c r="BD54" i="4" s="1"/>
  <c r="H51" i="4"/>
  <c r="G51" i="4"/>
  <c r="D51" i="4" s="1"/>
  <c r="BD51" i="4" s="1"/>
  <c r="F51" i="4"/>
  <c r="E51" i="4"/>
  <c r="D50" i="4"/>
  <c r="BD50" i="4" s="1"/>
  <c r="D49" i="4"/>
  <c r="BD49" i="4" s="1"/>
  <c r="D48" i="4"/>
  <c r="BD48" i="4" s="1"/>
  <c r="D47" i="4"/>
  <c r="BD47" i="4" s="1"/>
  <c r="D46" i="4"/>
  <c r="BD46" i="4" s="1"/>
  <c r="D45" i="4"/>
  <c r="BD45" i="4" s="1"/>
  <c r="D44" i="4"/>
  <c r="BD44" i="4" s="1"/>
  <c r="D43" i="4"/>
  <c r="BD43" i="4" s="1"/>
  <c r="D42" i="4"/>
  <c r="BD42" i="4" s="1"/>
  <c r="D41" i="4"/>
  <c r="BD41" i="4" s="1"/>
  <c r="D40" i="4"/>
  <c r="BD40" i="4" s="1"/>
  <c r="D39" i="4"/>
  <c r="BD39" i="4" s="1"/>
  <c r="D38" i="4"/>
  <c r="BD38" i="4" s="1"/>
  <c r="D37" i="4"/>
  <c r="BD37" i="4" s="1"/>
  <c r="D36" i="4"/>
  <c r="BD36" i="4" s="1"/>
  <c r="D35" i="4"/>
  <c r="BD35" i="4" s="1"/>
  <c r="D34" i="4"/>
  <c r="BD34" i="4" s="1"/>
  <c r="D33" i="4"/>
  <c r="BD33" i="4" s="1"/>
  <c r="D32" i="4"/>
  <c r="BD32" i="4" s="1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BD28" i="4"/>
  <c r="D28" i="4"/>
  <c r="BA28" i="4" s="1"/>
  <c r="R28" i="4" s="1"/>
  <c r="BD27" i="4"/>
  <c r="D27" i="4"/>
  <c r="BA27" i="4" s="1"/>
  <c r="R27" i="4" s="1"/>
  <c r="BD26" i="4"/>
  <c r="D26" i="4"/>
  <c r="BA26" i="4" s="1"/>
  <c r="R26" i="4" s="1"/>
  <c r="BD25" i="4"/>
  <c r="D25" i="4"/>
  <c r="BA25" i="4" s="1"/>
  <c r="R25" i="4" s="1"/>
  <c r="BD24" i="4"/>
  <c r="D24" i="4"/>
  <c r="BA24" i="4" s="1"/>
  <c r="R24" i="4" s="1"/>
  <c r="BD23" i="4"/>
  <c r="D23" i="4"/>
  <c r="BA23" i="4" s="1"/>
  <c r="R23" i="4" s="1"/>
  <c r="BD22" i="4"/>
  <c r="D22" i="4"/>
  <c r="BA22" i="4" s="1"/>
  <c r="R22" i="4" s="1"/>
  <c r="BD21" i="4"/>
  <c r="D21" i="4"/>
  <c r="BA21" i="4" s="1"/>
  <c r="R21" i="4" s="1"/>
  <c r="BD20" i="4"/>
  <c r="D20" i="4"/>
  <c r="BA20" i="4" s="1"/>
  <c r="R20" i="4" s="1"/>
  <c r="BD19" i="4"/>
  <c r="D19" i="4"/>
  <c r="BA19" i="4" s="1"/>
  <c r="R19" i="4" s="1"/>
  <c r="BD18" i="4"/>
  <c r="D18" i="4"/>
  <c r="BA18" i="4" s="1"/>
  <c r="R18" i="4" s="1"/>
  <c r="BD17" i="4"/>
  <c r="D17" i="4"/>
  <c r="BA17" i="4" s="1"/>
  <c r="R17" i="4" s="1"/>
  <c r="BD16" i="4"/>
  <c r="D16" i="4"/>
  <c r="BA16" i="4" s="1"/>
  <c r="R16" i="4" s="1"/>
  <c r="BD15" i="4"/>
  <c r="D15" i="4"/>
  <c r="BA15" i="4" s="1"/>
  <c r="R15" i="4" s="1"/>
  <c r="BD14" i="4"/>
  <c r="D14" i="4"/>
  <c r="BA14" i="4" s="1"/>
  <c r="R14" i="4" s="1"/>
  <c r="BD13" i="4"/>
  <c r="D13" i="4"/>
  <c r="BA13" i="4" s="1"/>
  <c r="R13" i="4" s="1"/>
  <c r="BD12" i="4"/>
  <c r="D12" i="4"/>
  <c r="BA12" i="4" s="1"/>
  <c r="R12" i="4" s="1"/>
  <c r="BD11" i="4"/>
  <c r="D11" i="4"/>
  <c r="BA11" i="4" s="1"/>
  <c r="R11" i="4" s="1"/>
  <c r="BD10" i="4"/>
  <c r="D10" i="4"/>
  <c r="BA10" i="4" s="1"/>
  <c r="R10" i="4" s="1"/>
  <c r="A5" i="4"/>
  <c r="A4" i="4"/>
  <c r="A3" i="4"/>
  <c r="A2" i="4"/>
  <c r="D29" i="4" l="1"/>
  <c r="BD29" i="4"/>
  <c r="BA29" i="4"/>
  <c r="R29" i="4" s="1"/>
  <c r="D58" i="4"/>
  <c r="BA32" i="4"/>
  <c r="I32" i="4" s="1"/>
  <c r="BA33" i="4"/>
  <c r="I33" i="4" s="1"/>
  <c r="BA34" i="4"/>
  <c r="I34" i="4" s="1"/>
  <c r="BA35" i="4"/>
  <c r="I35" i="4" s="1"/>
  <c r="BA36" i="4"/>
  <c r="I36" i="4" s="1"/>
  <c r="BA37" i="4"/>
  <c r="I37" i="4" s="1"/>
  <c r="BA38" i="4"/>
  <c r="I38" i="4" s="1"/>
  <c r="BA39" i="4"/>
  <c r="I39" i="4" s="1"/>
  <c r="BA40" i="4"/>
  <c r="I40" i="4" s="1"/>
  <c r="BA41" i="4"/>
  <c r="I41" i="4" s="1"/>
  <c r="BA42" i="4"/>
  <c r="I42" i="4" s="1"/>
  <c r="BA43" i="4"/>
  <c r="I43" i="4" s="1"/>
  <c r="BA44" i="4"/>
  <c r="I44" i="4" s="1"/>
  <c r="BA45" i="4"/>
  <c r="I45" i="4" s="1"/>
  <c r="BA46" i="4"/>
  <c r="I46" i="4" s="1"/>
  <c r="BA47" i="4"/>
  <c r="I47" i="4" s="1"/>
  <c r="BA48" i="4"/>
  <c r="I48" i="4" s="1"/>
  <c r="BA49" i="4"/>
  <c r="I49" i="4" s="1"/>
  <c r="BA50" i="4"/>
  <c r="I50" i="4" s="1"/>
  <c r="BA51" i="4"/>
  <c r="I51" i="4" s="1"/>
  <c r="BA54" i="4"/>
  <c r="I54" i="4" s="1"/>
  <c r="BA55" i="4"/>
  <c r="I55" i="4" s="1"/>
  <c r="BA56" i="4"/>
  <c r="I56" i="4" s="1"/>
  <c r="BA57" i="4"/>
  <c r="I57" i="4" s="1"/>
  <c r="H58" i="3"/>
  <c r="G58" i="3"/>
  <c r="F58" i="3"/>
  <c r="E58" i="3"/>
  <c r="D57" i="3"/>
  <c r="BD57" i="3" s="1"/>
  <c r="D56" i="3"/>
  <c r="BD56" i="3" s="1"/>
  <c r="D55" i="3"/>
  <c r="BD55" i="3" s="1"/>
  <c r="D54" i="3"/>
  <c r="BD54" i="3" s="1"/>
  <c r="H51" i="3"/>
  <c r="G51" i="3"/>
  <c r="F51" i="3"/>
  <c r="E51" i="3"/>
  <c r="D50" i="3"/>
  <c r="BD50" i="3" s="1"/>
  <c r="D49" i="3"/>
  <c r="BD49" i="3" s="1"/>
  <c r="D48" i="3"/>
  <c r="BD48" i="3" s="1"/>
  <c r="D47" i="3"/>
  <c r="BD47" i="3" s="1"/>
  <c r="D46" i="3"/>
  <c r="BD46" i="3" s="1"/>
  <c r="D45" i="3"/>
  <c r="BD45" i="3" s="1"/>
  <c r="D44" i="3"/>
  <c r="BD44" i="3" s="1"/>
  <c r="D43" i="3"/>
  <c r="BD43" i="3" s="1"/>
  <c r="D42" i="3"/>
  <c r="BD42" i="3" s="1"/>
  <c r="D41" i="3"/>
  <c r="BD41" i="3" s="1"/>
  <c r="D40" i="3"/>
  <c r="BD40" i="3" s="1"/>
  <c r="D39" i="3"/>
  <c r="BD39" i="3" s="1"/>
  <c r="D38" i="3"/>
  <c r="BD38" i="3" s="1"/>
  <c r="D37" i="3"/>
  <c r="BD37" i="3" s="1"/>
  <c r="D36" i="3"/>
  <c r="BD36" i="3" s="1"/>
  <c r="D35" i="3"/>
  <c r="BD35" i="3" s="1"/>
  <c r="D34" i="3"/>
  <c r="BD34" i="3" s="1"/>
  <c r="D33" i="3"/>
  <c r="BD33" i="3" s="1"/>
  <c r="D32" i="3"/>
  <c r="BD32" i="3" s="1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 s="1"/>
  <c r="D28" i="3"/>
  <c r="BD28" i="3" s="1"/>
  <c r="BA27" i="3"/>
  <c r="R27" i="3" s="1"/>
  <c r="D27" i="3"/>
  <c r="BD27" i="3" s="1"/>
  <c r="BA26" i="3"/>
  <c r="R26" i="3"/>
  <c r="D26" i="3"/>
  <c r="BD26" i="3" s="1"/>
  <c r="D25" i="3"/>
  <c r="BD25" i="3" s="1"/>
  <c r="D24" i="3"/>
  <c r="BD24" i="3" s="1"/>
  <c r="BA23" i="3"/>
  <c r="R23" i="3" s="1"/>
  <c r="D23" i="3"/>
  <c r="BD23" i="3" s="1"/>
  <c r="BA22" i="3"/>
  <c r="R22" i="3"/>
  <c r="D22" i="3"/>
  <c r="BD22" i="3" s="1"/>
  <c r="D21" i="3"/>
  <c r="BD21" i="3" s="1"/>
  <c r="D20" i="3"/>
  <c r="BD20" i="3" s="1"/>
  <c r="BA19" i="3"/>
  <c r="R19" i="3" s="1"/>
  <c r="D19" i="3"/>
  <c r="BD19" i="3" s="1"/>
  <c r="BA18" i="3"/>
  <c r="R18" i="3"/>
  <c r="D18" i="3"/>
  <c r="BD18" i="3" s="1"/>
  <c r="D17" i="3"/>
  <c r="BD17" i="3" s="1"/>
  <c r="D16" i="3"/>
  <c r="BD16" i="3" s="1"/>
  <c r="BA15" i="3"/>
  <c r="R15" i="3" s="1"/>
  <c r="D15" i="3"/>
  <c r="BD15" i="3" s="1"/>
  <c r="BA14" i="3"/>
  <c r="R14" i="3"/>
  <c r="D14" i="3"/>
  <c r="BD14" i="3" s="1"/>
  <c r="D13" i="3"/>
  <c r="BD13" i="3" s="1"/>
  <c r="D12" i="3"/>
  <c r="BD12" i="3" s="1"/>
  <c r="BA11" i="3"/>
  <c r="R11" i="3" s="1"/>
  <c r="D11" i="3"/>
  <c r="BD11" i="3" s="1"/>
  <c r="BA10" i="3"/>
  <c r="R10" i="3"/>
  <c r="D10" i="3"/>
  <c r="BD10" i="3" s="1"/>
  <c r="A5" i="3"/>
  <c r="A4" i="3"/>
  <c r="A3" i="3"/>
  <c r="A2" i="3"/>
  <c r="BA13" i="3" l="1"/>
  <c r="R13" i="3" s="1"/>
  <c r="BA17" i="3"/>
  <c r="R17" i="3" s="1"/>
  <c r="BA21" i="3"/>
  <c r="R21" i="3" s="1"/>
  <c r="BA25" i="3"/>
  <c r="R25" i="3" s="1"/>
  <c r="BA12" i="3"/>
  <c r="R12" i="3" s="1"/>
  <c r="BA16" i="3"/>
  <c r="R16" i="3" s="1"/>
  <c r="BA20" i="3"/>
  <c r="R20" i="3" s="1"/>
  <c r="BA24" i="3"/>
  <c r="R24" i="3" s="1"/>
  <c r="BA28" i="3"/>
  <c r="R28" i="3" s="1"/>
  <c r="D51" i="3"/>
  <c r="BD51" i="3" s="1"/>
  <c r="BD58" i="4"/>
  <c r="BA58" i="4"/>
  <c r="I58" i="4" s="1"/>
  <c r="A200" i="4" s="1"/>
  <c r="BA51" i="3"/>
  <c r="I51" i="3" s="1"/>
  <c r="BD29" i="3"/>
  <c r="BA29" i="3"/>
  <c r="R29" i="3" s="1"/>
  <c r="D58" i="3"/>
  <c r="BA32" i="3"/>
  <c r="I32" i="3" s="1"/>
  <c r="BA33" i="3"/>
  <c r="I33" i="3" s="1"/>
  <c r="BA34" i="3"/>
  <c r="I34" i="3" s="1"/>
  <c r="BA35" i="3"/>
  <c r="I35" i="3" s="1"/>
  <c r="BA36" i="3"/>
  <c r="I36" i="3" s="1"/>
  <c r="BA37" i="3"/>
  <c r="I37" i="3" s="1"/>
  <c r="BA38" i="3"/>
  <c r="I38" i="3" s="1"/>
  <c r="BA39" i="3"/>
  <c r="I39" i="3" s="1"/>
  <c r="BA40" i="3"/>
  <c r="I40" i="3" s="1"/>
  <c r="BA41" i="3"/>
  <c r="I41" i="3" s="1"/>
  <c r="BA42" i="3"/>
  <c r="I42" i="3" s="1"/>
  <c r="BA43" i="3"/>
  <c r="I43" i="3" s="1"/>
  <c r="BA44" i="3"/>
  <c r="I44" i="3" s="1"/>
  <c r="BA45" i="3"/>
  <c r="I45" i="3" s="1"/>
  <c r="BA46" i="3"/>
  <c r="I46" i="3" s="1"/>
  <c r="BA47" i="3"/>
  <c r="I47" i="3" s="1"/>
  <c r="BA48" i="3"/>
  <c r="I48" i="3" s="1"/>
  <c r="BA49" i="3"/>
  <c r="I49" i="3" s="1"/>
  <c r="BA50" i="3"/>
  <c r="I50" i="3" s="1"/>
  <c r="BA54" i="3"/>
  <c r="I54" i="3" s="1"/>
  <c r="BA55" i="3"/>
  <c r="I55" i="3" s="1"/>
  <c r="BA56" i="3"/>
  <c r="I56" i="3" s="1"/>
  <c r="BA57" i="3"/>
  <c r="I57" i="3" s="1"/>
  <c r="D63" i="1"/>
  <c r="D62" i="1"/>
  <c r="D61" i="1"/>
  <c r="E58" i="1"/>
  <c r="H57" i="1"/>
  <c r="G57" i="1"/>
  <c r="F57" i="1"/>
  <c r="E57" i="1"/>
  <c r="H56" i="1"/>
  <c r="G56" i="1"/>
  <c r="F56" i="1"/>
  <c r="E56" i="1"/>
  <c r="H55" i="1"/>
  <c r="G55" i="1"/>
  <c r="F55" i="1"/>
  <c r="E55" i="1"/>
  <c r="H54" i="1"/>
  <c r="G54" i="1"/>
  <c r="F54" i="1"/>
  <c r="E54" i="1"/>
  <c r="F51" i="1"/>
  <c r="H50" i="1"/>
  <c r="G50" i="1"/>
  <c r="F50" i="1"/>
  <c r="E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H46" i="1"/>
  <c r="G46" i="1"/>
  <c r="F46" i="1"/>
  <c r="E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H42" i="1"/>
  <c r="G42" i="1"/>
  <c r="F42" i="1"/>
  <c r="E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H38" i="1"/>
  <c r="G38" i="1"/>
  <c r="F38" i="1"/>
  <c r="E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H34" i="1"/>
  <c r="G34" i="1"/>
  <c r="F34" i="1"/>
  <c r="E34" i="1"/>
  <c r="H33" i="1"/>
  <c r="G33" i="1"/>
  <c r="F33" i="1"/>
  <c r="E33" i="1"/>
  <c r="D33" i="1"/>
  <c r="H32" i="1"/>
  <c r="G32" i="1"/>
  <c r="F32" i="1"/>
  <c r="E32" i="1"/>
  <c r="D32" i="1"/>
  <c r="D13" i="1"/>
  <c r="D17" i="1"/>
  <c r="D21" i="1"/>
  <c r="D25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E29" i="1"/>
  <c r="F29" i="1"/>
  <c r="I29" i="1"/>
  <c r="J29" i="1"/>
  <c r="M29" i="1"/>
  <c r="N29" i="1"/>
  <c r="Q29" i="1"/>
  <c r="F10" i="1"/>
  <c r="G10" i="1"/>
  <c r="H10" i="1"/>
  <c r="I10" i="1"/>
  <c r="J10" i="1"/>
  <c r="K10" i="1"/>
  <c r="L10" i="1"/>
  <c r="M10" i="1"/>
  <c r="N10" i="1"/>
  <c r="O10" i="1"/>
  <c r="P10" i="1"/>
  <c r="Q10" i="1"/>
  <c r="E10" i="1"/>
  <c r="A2" i="2"/>
  <c r="A3" i="2"/>
  <c r="A4" i="2"/>
  <c r="A5" i="2"/>
  <c r="D10" i="2"/>
  <c r="D10" i="1" s="1"/>
  <c r="BA10" i="2"/>
  <c r="R10" i="2" s="1"/>
  <c r="BD10" i="2"/>
  <c r="D11" i="2"/>
  <c r="BA11" i="2" s="1"/>
  <c r="R11" i="2" s="1"/>
  <c r="D12" i="2"/>
  <c r="BD12" i="2" s="1"/>
  <c r="BA12" i="2"/>
  <c r="R12" i="2" s="1"/>
  <c r="D13" i="2"/>
  <c r="BA13" i="2"/>
  <c r="R13" i="2" s="1"/>
  <c r="BD13" i="2"/>
  <c r="D14" i="2"/>
  <c r="D14" i="1" s="1"/>
  <c r="BA14" i="2"/>
  <c r="R14" i="2" s="1"/>
  <c r="BD14" i="2"/>
  <c r="D15" i="2"/>
  <c r="BA15" i="2" s="1"/>
  <c r="R15" i="2" s="1"/>
  <c r="D16" i="2"/>
  <c r="BD16" i="2" s="1"/>
  <c r="BA16" i="2"/>
  <c r="R16" i="2" s="1"/>
  <c r="D17" i="2"/>
  <c r="BA17" i="2"/>
  <c r="R17" i="2" s="1"/>
  <c r="BD17" i="2"/>
  <c r="D18" i="2"/>
  <c r="D18" i="1" s="1"/>
  <c r="BA18" i="2"/>
  <c r="R18" i="2" s="1"/>
  <c r="BD18" i="2"/>
  <c r="D19" i="2"/>
  <c r="BA19" i="2" s="1"/>
  <c r="R19" i="2" s="1"/>
  <c r="D20" i="2"/>
  <c r="BD20" i="2" s="1"/>
  <c r="BA20" i="2"/>
  <c r="R20" i="2" s="1"/>
  <c r="D21" i="2"/>
  <c r="BA21" i="2"/>
  <c r="R21" i="2" s="1"/>
  <c r="BD21" i="2"/>
  <c r="D22" i="2"/>
  <c r="D22" i="1" s="1"/>
  <c r="BA22" i="2"/>
  <c r="R22" i="2" s="1"/>
  <c r="BD22" i="2"/>
  <c r="D23" i="2"/>
  <c r="BA23" i="2" s="1"/>
  <c r="R23" i="2" s="1"/>
  <c r="D24" i="2"/>
  <c r="BD24" i="2" s="1"/>
  <c r="BA24" i="2"/>
  <c r="R24" i="2" s="1"/>
  <c r="D25" i="2"/>
  <c r="BA25" i="2"/>
  <c r="R25" i="2" s="1"/>
  <c r="BD25" i="2"/>
  <c r="D26" i="2"/>
  <c r="D26" i="1" s="1"/>
  <c r="BA26" i="2"/>
  <c r="R26" i="2" s="1"/>
  <c r="BD26" i="2"/>
  <c r="D27" i="2"/>
  <c r="BA27" i="2" s="1"/>
  <c r="R27" i="2" s="1"/>
  <c r="D28" i="2"/>
  <c r="BD28" i="2" s="1"/>
  <c r="BA28" i="2"/>
  <c r="R28" i="2" s="1"/>
  <c r="E29" i="2"/>
  <c r="F29" i="2"/>
  <c r="G29" i="2"/>
  <c r="G29" i="1" s="1"/>
  <c r="H29" i="2"/>
  <c r="H29" i="1" s="1"/>
  <c r="I29" i="2"/>
  <c r="J29" i="2"/>
  <c r="K29" i="2"/>
  <c r="K29" i="1" s="1"/>
  <c r="L29" i="2"/>
  <c r="L29" i="1" s="1"/>
  <c r="M29" i="2"/>
  <c r="N29" i="2"/>
  <c r="O29" i="2"/>
  <c r="O29" i="1" s="1"/>
  <c r="P29" i="2"/>
  <c r="P29" i="1" s="1"/>
  <c r="Q29" i="2"/>
  <c r="D32" i="2"/>
  <c r="BD32" i="2" s="1"/>
  <c r="BA32" i="2"/>
  <c r="I32" i="2" s="1"/>
  <c r="D33" i="2"/>
  <c r="BA33" i="2"/>
  <c r="I33" i="2" s="1"/>
  <c r="BD33" i="2"/>
  <c r="D34" i="2"/>
  <c r="D34" i="1" s="1"/>
  <c r="BA34" i="2"/>
  <c r="I34" i="2" s="1"/>
  <c r="BD34" i="2"/>
  <c r="D35" i="2"/>
  <c r="D35" i="1" s="1"/>
  <c r="D36" i="2"/>
  <c r="BD36" i="2" s="1"/>
  <c r="BA36" i="2"/>
  <c r="I36" i="2" s="1"/>
  <c r="D37" i="2"/>
  <c r="BA37" i="2"/>
  <c r="I37" i="2" s="1"/>
  <c r="BD37" i="2"/>
  <c r="D38" i="2"/>
  <c r="D38" i="1" s="1"/>
  <c r="BA38" i="2"/>
  <c r="I38" i="2" s="1"/>
  <c r="BD38" i="2"/>
  <c r="D39" i="2"/>
  <c r="D39" i="1" s="1"/>
  <c r="D40" i="2"/>
  <c r="BD40" i="2" s="1"/>
  <c r="BA40" i="2"/>
  <c r="I40" i="2" s="1"/>
  <c r="D41" i="2"/>
  <c r="BA41" i="2"/>
  <c r="I41" i="2" s="1"/>
  <c r="BD41" i="2"/>
  <c r="D42" i="2"/>
  <c r="D42" i="1" s="1"/>
  <c r="BA42" i="2"/>
  <c r="I42" i="2" s="1"/>
  <c r="BD42" i="2"/>
  <c r="D43" i="2"/>
  <c r="D43" i="1" s="1"/>
  <c r="D44" i="2"/>
  <c r="BD44" i="2" s="1"/>
  <c r="BA44" i="2"/>
  <c r="I44" i="2" s="1"/>
  <c r="D45" i="2"/>
  <c r="BA45" i="2"/>
  <c r="I45" i="2" s="1"/>
  <c r="BD45" i="2"/>
  <c r="D46" i="2"/>
  <c r="D46" i="1" s="1"/>
  <c r="BA46" i="2"/>
  <c r="I46" i="2" s="1"/>
  <c r="BD46" i="2"/>
  <c r="D47" i="2"/>
  <c r="D47" i="1" s="1"/>
  <c r="D48" i="2"/>
  <c r="BD48" i="2" s="1"/>
  <c r="BA48" i="2"/>
  <c r="I48" i="2" s="1"/>
  <c r="D49" i="2"/>
  <c r="BA49" i="2"/>
  <c r="I49" i="2" s="1"/>
  <c r="BD49" i="2"/>
  <c r="D50" i="2"/>
  <c r="D50" i="1" s="1"/>
  <c r="BA50" i="2"/>
  <c r="I50" i="2" s="1"/>
  <c r="BD50" i="2"/>
  <c r="E51" i="2"/>
  <c r="D51" i="2" s="1"/>
  <c r="D51" i="1" s="1"/>
  <c r="F51" i="2"/>
  <c r="G51" i="2"/>
  <c r="G51" i="1" s="1"/>
  <c r="H51" i="2"/>
  <c r="H51" i="1" s="1"/>
  <c r="D54" i="2"/>
  <c r="BA54" i="2" s="1"/>
  <c r="I54" i="2" s="1"/>
  <c r="D55" i="2"/>
  <c r="BD55" i="2" s="1"/>
  <c r="BA55" i="2"/>
  <c r="I55" i="2" s="1"/>
  <c r="D56" i="2"/>
  <c r="D56" i="1" s="1"/>
  <c r="BA56" i="2"/>
  <c r="I56" i="2" s="1"/>
  <c r="BD56" i="2"/>
  <c r="D57" i="2"/>
  <c r="D57" i="1" s="1"/>
  <c r="BA57" i="2"/>
  <c r="I57" i="2" s="1"/>
  <c r="BD57" i="2"/>
  <c r="D58" i="2"/>
  <c r="BA58" i="2" s="1"/>
  <c r="I58" i="2" s="1"/>
  <c r="E58" i="2"/>
  <c r="F58" i="2"/>
  <c r="F58" i="1" s="1"/>
  <c r="G58" i="2"/>
  <c r="G58" i="1" s="1"/>
  <c r="H58" i="2"/>
  <c r="H58" i="1" s="1"/>
  <c r="E51" i="1" l="1"/>
  <c r="D54" i="1"/>
  <c r="D29" i="2"/>
  <c r="D29" i="1" s="1"/>
  <c r="BD54" i="2"/>
  <c r="BD47" i="2"/>
  <c r="BD43" i="2"/>
  <c r="BD35" i="2"/>
  <c r="BD27" i="2"/>
  <c r="BD23" i="2"/>
  <c r="BD19" i="2"/>
  <c r="BD15" i="2"/>
  <c r="BD11" i="2"/>
  <c r="D27" i="1"/>
  <c r="D23" i="1"/>
  <c r="D19" i="1"/>
  <c r="D15" i="1"/>
  <c r="D11" i="1"/>
  <c r="D58" i="1"/>
  <c r="D28" i="1"/>
  <c r="D24" i="1"/>
  <c r="D20" i="1"/>
  <c r="D16" i="1"/>
  <c r="D12" i="1"/>
  <c r="D55" i="1"/>
  <c r="BD39" i="2"/>
  <c r="BD58" i="2"/>
  <c r="BA47" i="2"/>
  <c r="I47" i="2" s="1"/>
  <c r="BA43" i="2"/>
  <c r="I43" i="2" s="1"/>
  <c r="BA39" i="2"/>
  <c r="I39" i="2" s="1"/>
  <c r="BA35" i="2"/>
  <c r="I35" i="2" s="1"/>
  <c r="A200" i="3"/>
  <c r="BD58" i="3"/>
  <c r="BA58" i="3"/>
  <c r="I58" i="3" s="1"/>
  <c r="BD51" i="2"/>
  <c r="BA51" i="2"/>
  <c r="I51" i="2" s="1"/>
  <c r="BD29" i="2"/>
  <c r="BA29" i="2"/>
  <c r="R29" i="2" s="1"/>
  <c r="A200" i="2" l="1"/>
</calcChain>
</file>

<file path=xl/sharedStrings.xml><?xml version="1.0" encoding="utf-8"?>
<sst xmlns="http://schemas.openxmlformats.org/spreadsheetml/2006/main" count="1426" uniqueCount="67">
  <si>
    <t>TALLER DE EDUCACIÓN PRENATAL</t>
  </si>
  <si>
    <t>PREPARACIÓN PARA EL PARTO</t>
  </si>
  <si>
    <t>AUTOCUIDADO SEGÚN PATOLOGÍA</t>
  </si>
  <si>
    <t>TOTAL 
SESIONES</t>
  </si>
  <si>
    <t>TEMAS</t>
  </si>
  <si>
    <t>SECCIÓN D: EDUCACIÓN GRUPAL A GESTANTES DE ALTO RIESGO OBSTÉTRICO (Nivel Secundario)</t>
  </si>
  <si>
    <t>TOTAL</t>
  </si>
  <si>
    <t>65 Y MÁS</t>
  </si>
  <si>
    <t>25 A 64 AÑOS</t>
  </si>
  <si>
    <t>20 A 24 AÑOS</t>
  </si>
  <si>
    <t>10 A 19 AÑOS</t>
  </si>
  <si>
    <t>TÉCNICO PARAMÉDICO</t>
  </si>
  <si>
    <t>OTROS PROFESIONALES</t>
  </si>
  <si>
    <t>KINESIO-
LOGO</t>
  </si>
  <si>
    <t>PROFESOR
EDUCACIÓN FÍSICA</t>
  </si>
  <si>
    <t>TOTAL SESIONES</t>
  </si>
  <si>
    <t>GRUPO DE EDAD</t>
  </si>
  <si>
    <t>SECCIÓN C: ACTIVIDAD FÍSICA GRUPAL PARA PROGRAMA SALUD CARDIOVASCULAR (SESIONES)</t>
  </si>
  <si>
    <t>ESTIMULACIÓN DE ACTIVIDAD FÍSICA</t>
  </si>
  <si>
    <t>PREVENCIÓN CAÍDAS</t>
  </si>
  <si>
    <t>ESTIMULACIÓN DE MEMORIA</t>
  </si>
  <si>
    <t>EDUCACIÓN ESPECIAL EN ADULTO MAYOR</t>
  </si>
  <si>
    <t>OTRAS ÁREAS TEMÁTICAS</t>
  </si>
  <si>
    <t>PREVENCIÓN DE LA TRANSMISIÓN VERTICAL DE VIH-SIFILIS</t>
  </si>
  <si>
    <t>ANTITABÁQUICA (excluye REM 23)</t>
  </si>
  <si>
    <t>PREVENCIÓN DE ALCOHOL Y DROGAS</t>
  </si>
  <si>
    <t>APOYO MADRE A MADRE</t>
  </si>
  <si>
    <t>AUTOCUIDADO</t>
  </si>
  <si>
    <t>HABILIDADES PARENTALES "NADIE ES PERFECTO"</t>
  </si>
  <si>
    <t>AUTOCUIDADO: ESTIMULACION Y NORMAS DE CRIANZA</t>
  </si>
  <si>
    <t>PREPARACIÓN PARA EL PARTO Y LA CRIANZA</t>
  </si>
  <si>
    <t>SALUD SEXUAL Y REPRODUCTIVA</t>
  </si>
  <si>
    <t>VIOLENCIA DE GÉNERO</t>
  </si>
  <si>
    <t>SALUD BUCO-DENTAL</t>
  </si>
  <si>
    <t>PREVENCIÓN DE ACCIDENTES</t>
  </si>
  <si>
    <t>PREVENCIÓN DE IRA - ERA</t>
  </si>
  <si>
    <t>NUTRICIÓN</t>
  </si>
  <si>
    <t>ESTIMULACIÓN DESARROLLO PSICOMOTOR</t>
  </si>
  <si>
    <t>EDUCACIÓN DE GRUPO</t>
  </si>
  <si>
    <t>TÉCNICO 
PARAMÉ-
DICO</t>
  </si>
  <si>
    <t>UN PROFESIONAL Y UN TÉCNICO PARAMÉDICO</t>
  </si>
  <si>
    <t>DOS O MÁS PROFESIONALES</t>
  </si>
  <si>
    <t>UN PROFESIONAL</t>
  </si>
  <si>
    <t>ÁREAS TEMÁTICAS DE PREVENCIÓN</t>
  </si>
  <si>
    <t>SECCIÓN B: ACTIVIDADES DE EDUCACIÓN PARA LA SALUD SEGÚN PERSONAL QUE LAS REALIZA (SESIONES)</t>
  </si>
  <si>
    <t>MATERNIDAD</t>
  </si>
  <si>
    <t>APS</t>
  </si>
  <si>
    <t>Familias de Riesgo</t>
  </si>
  <si>
    <t>Gestantes Alto Riesgo Obstétrico</t>
  </si>
  <si>
    <t>Gestantes</t>
  </si>
  <si>
    <t>65 y más años</t>
  </si>
  <si>
    <t>25 a 64 años</t>
  </si>
  <si>
    <t>20 a 24 años</t>
  </si>
  <si>
    <t>15 a 19 años</t>
  </si>
  <si>
    <t>10 a 14 años</t>
  </si>
  <si>
    <t>Madre, padre o cuidador de niños de 6 a 9 años</t>
  </si>
  <si>
    <t>Madre, padre o cuidador de niños de 2 a 5 años</t>
  </si>
  <si>
    <t>Madre, padre o cuidador de niños 12 a 23 meses</t>
  </si>
  <si>
    <t>Madre, padre o cuidador de menores de 1 año</t>
  </si>
  <si>
    <t>SECCIÓN A: PERSONAS QUE INGRESAN A EDUCACIÓN GRUPAL SEGÚN ÁREAS TEMÁTICAS Y EDAD</t>
  </si>
  <si>
    <t>REM-27.  EDUCACIÓN PARA LA SALUD</t>
  </si>
  <si>
    <t>SERVICIO DE SALUD</t>
  </si>
  <si>
    <t>COMUNA:  - (  )</t>
  </si>
  <si>
    <t>ESTABLECIMIENTO:  - (  )</t>
  </si>
  <si>
    <t>MES:  - (  )</t>
  </si>
  <si>
    <t>AÑO: 2013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</si>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</sst>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sz val="8"/>
      <color indexed="10"/>
      <name val="Verdana"/>
      <family val="2"/>
    </font>
    <font>
      <b/>
      <sz val="8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0" fontId="12" fillId="7" borderId="12" applyBorder="0">
      <protection locked="0"/>
    </xf>
    <xf numFmtId="0" fontId="12" fillId="7" borderId="12" applyBorder="0">
      <protection locked="0"/>
    </xf>
    <xf numFmtId="165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</cellStyleXfs>
  <cellXfs count="514">
    <xf numFmtId="0" fontId="0" fillId="0" borderId="0" xfId="0"/>
    <xf numFmtId="0" fontId="1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/>
    <xf numFmtId="0" fontId="1" fillId="3" borderId="0" xfId="0" applyNumberFormat="1" applyFont="1" applyFill="1" applyAlignment="1" applyProtection="1"/>
    <xf numFmtId="0" fontId="2" fillId="3" borderId="0" xfId="0" applyNumberFormat="1" applyFont="1" applyFill="1" applyAlignment="1" applyProtection="1"/>
    <xf numFmtId="3" fontId="2" fillId="4" borderId="1" xfId="0" applyNumberFormat="1" applyFont="1" applyFill="1" applyBorder="1" applyAlignment="1" applyProtection="1">
      <protection locked="0"/>
    </xf>
    <xf numFmtId="3" fontId="2" fillId="4" borderId="5" xfId="0" applyNumberFormat="1" applyFont="1" applyFill="1" applyBorder="1" applyAlignment="1" applyProtection="1">
      <protection locked="0"/>
    </xf>
    <xf numFmtId="0" fontId="2" fillId="3" borderId="0" xfId="0" applyFont="1" applyFill="1" applyProtection="1"/>
    <xf numFmtId="0" fontId="2" fillId="3" borderId="0" xfId="0" applyFont="1" applyFill="1" applyBorder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3" fillId="3" borderId="0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5" fillId="3" borderId="16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5" borderId="0" xfId="0" applyNumberFormat="1" applyFont="1" applyFill="1" applyAlignment="1" applyProtection="1"/>
    <xf numFmtId="0" fontId="7" fillId="3" borderId="0" xfId="0" applyFont="1" applyFill="1" applyProtection="1"/>
    <xf numFmtId="3" fontId="1" fillId="0" borderId="17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1" fillId="4" borderId="19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1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0" fontId="4" fillId="3" borderId="0" xfId="0" applyFont="1" applyFill="1" applyProtection="1"/>
    <xf numFmtId="3" fontId="1" fillId="4" borderId="26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11" xfId="0" applyNumberFormat="1" applyFont="1" applyFill="1" applyBorder="1" applyAlignment="1" applyProtection="1">
      <protection locked="0"/>
    </xf>
    <xf numFmtId="3" fontId="1" fillId="4" borderId="27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0" fontId="2" fillId="3" borderId="3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Protection="1"/>
    <xf numFmtId="0" fontId="4" fillId="3" borderId="16" xfId="0" applyFont="1" applyFill="1" applyBorder="1" applyProtection="1"/>
    <xf numFmtId="0" fontId="5" fillId="3" borderId="16" xfId="0" applyFont="1" applyFill="1" applyBorder="1" applyAlignment="1" applyProtection="1">
      <alignment horizontal="left"/>
    </xf>
    <xf numFmtId="3" fontId="1" fillId="0" borderId="12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0" borderId="1" xfId="0" applyNumberFormat="1" applyFont="1" applyFill="1" applyBorder="1" applyAlignment="1" applyProtection="1"/>
    <xf numFmtId="0" fontId="1" fillId="0" borderId="23" xfId="0" applyFont="1" applyBorder="1" applyAlignment="1" applyProtection="1">
      <alignment horizontal="left" wrapText="1"/>
    </xf>
    <xf numFmtId="3" fontId="1" fillId="0" borderId="33" xfId="0" applyNumberFormat="1" applyFont="1" applyFill="1" applyBorder="1" applyAlignment="1" applyProtection="1"/>
    <xf numFmtId="0" fontId="1" fillId="0" borderId="6" xfId="0" applyFont="1" applyBorder="1" applyAlignment="1" applyProtection="1">
      <alignment horizontal="left" wrapText="1"/>
    </xf>
    <xf numFmtId="3" fontId="1" fillId="0" borderId="34" xfId="0" applyNumberFormat="1" applyFont="1" applyFill="1" applyBorder="1" applyAlignment="1" applyProtection="1"/>
    <xf numFmtId="0" fontId="1" fillId="0" borderId="9" xfId="0" applyFont="1" applyBorder="1" applyAlignment="1" applyProtection="1">
      <alignment horizontal="left" wrapText="1"/>
    </xf>
    <xf numFmtId="0" fontId="1" fillId="0" borderId="41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3" fontId="1" fillId="0" borderId="42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6" borderId="46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4" borderId="48" xfId="0" applyNumberFormat="1" applyFont="1" applyFill="1" applyBorder="1" applyAlignment="1" applyProtection="1">
      <protection locked="0"/>
    </xf>
    <xf numFmtId="3" fontId="1" fillId="6" borderId="3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0" fontId="1" fillId="0" borderId="48" xfId="0" applyFont="1" applyBorder="1" applyAlignment="1" applyProtection="1">
      <alignment horizontal="left" wrapText="1"/>
    </xf>
    <xf numFmtId="3" fontId="1" fillId="6" borderId="37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3" fontId="1" fillId="6" borderId="50" xfId="0" applyNumberFormat="1" applyFont="1" applyFill="1" applyBorder="1" applyAlignment="1" applyProtection="1"/>
    <xf numFmtId="3" fontId="1" fillId="4" borderId="6" xfId="0" applyNumberFormat="1" applyFont="1" applyFill="1" applyBorder="1" applyAlignment="1" applyProtection="1">
      <protection locked="0"/>
    </xf>
    <xf numFmtId="3" fontId="1" fillId="6" borderId="7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6" borderId="3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6" borderId="52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29" xfId="0" applyNumberFormat="1" applyFont="1" applyFill="1" applyBorder="1" applyAlignment="1" applyProtection="1"/>
    <xf numFmtId="3" fontId="1" fillId="0" borderId="54" xfId="0" applyNumberFormat="1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3" fontId="1" fillId="4" borderId="55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4" borderId="57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37" xfId="0" applyNumberFormat="1" applyFont="1" applyFill="1" applyBorder="1" applyAlignment="1" applyProtection="1">
      <protection locked="0"/>
    </xf>
    <xf numFmtId="3" fontId="1" fillId="4" borderId="49" xfId="0" applyNumberFormat="1" applyFont="1" applyFill="1" applyBorder="1" applyAlignment="1" applyProtection="1">
      <protection locked="0"/>
    </xf>
    <xf numFmtId="3" fontId="1" fillId="4" borderId="50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4" borderId="54" xfId="0" applyNumberFormat="1" applyFont="1" applyFill="1" applyBorder="1" applyAlignment="1" applyProtection="1">
      <protection locked="0"/>
    </xf>
    <xf numFmtId="3" fontId="1" fillId="6" borderId="59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0" fontId="1" fillId="3" borderId="0" xfId="0" applyFont="1" applyFill="1" applyBorder="1" applyProtection="1"/>
    <xf numFmtId="0" fontId="1" fillId="0" borderId="44" xfId="0" applyFont="1" applyFill="1" applyBorder="1" applyAlignment="1" applyProtection="1">
      <alignment horizontal="center" vertical="center" wrapText="1"/>
    </xf>
    <xf numFmtId="0" fontId="1" fillId="0" borderId="45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/>
    <xf numFmtId="0" fontId="10" fillId="3" borderId="0" xfId="0" applyFont="1" applyFill="1" applyBorder="1" applyAlignment="1" applyProtection="1">
      <alignment horizontal="center"/>
    </xf>
    <xf numFmtId="0" fontId="1" fillId="3" borderId="0" xfId="0" applyFont="1" applyFill="1" applyProtection="1"/>
    <xf numFmtId="0" fontId="8" fillId="3" borderId="0" xfId="0" applyNumberFormat="1" applyFont="1" applyFill="1" applyAlignment="1" applyProtection="1">
      <alignment horizontal="left"/>
    </xf>
    <xf numFmtId="0" fontId="8" fillId="0" borderId="0" xfId="0" applyNumberFormat="1" applyFont="1" applyFill="1" applyAlignment="1" applyProtection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29" xfId="0" applyNumberFormat="1" applyFont="1" applyFill="1" applyBorder="1" applyAlignment="1" applyProtection="1">
      <protection locked="0"/>
    </xf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25" xfId="0" applyFont="1" applyFill="1" applyBorder="1" applyAlignment="1" applyProtection="1">
      <alignment horizontal="left" vertical="center"/>
    </xf>
    <xf numFmtId="0" fontId="1" fillId="0" borderId="37" xfId="0" applyFont="1" applyFill="1" applyBorder="1" applyAlignment="1" applyProtection="1">
      <alignment horizontal="left" vertical="center"/>
    </xf>
    <xf numFmtId="0" fontId="1" fillId="0" borderId="66" xfId="0" applyFont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 vertical="center"/>
    </xf>
    <xf numFmtId="0" fontId="1" fillId="0" borderId="64" xfId="0" applyFont="1" applyFill="1" applyBorder="1" applyAlignment="1" applyProtection="1">
      <alignment horizontal="center" vertical="center" wrapText="1"/>
    </xf>
    <xf numFmtId="0" fontId="1" fillId="0" borderId="60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" fillId="0" borderId="70" xfId="0" applyNumberFormat="1" applyFont="1" applyFill="1" applyBorder="1" applyAlignment="1" applyProtection="1">
      <alignment horizontal="center" vertical="center"/>
    </xf>
    <xf numFmtId="0" fontId="1" fillId="0" borderId="69" xfId="0" applyNumberFormat="1" applyFont="1" applyFill="1" applyBorder="1" applyAlignment="1" applyProtection="1">
      <alignment horizontal="center" vertical="center"/>
    </xf>
    <xf numFmtId="0" fontId="1" fillId="0" borderId="64" xfId="0" applyNumberFormat="1" applyFont="1" applyFill="1" applyBorder="1" applyAlignment="1" applyProtection="1">
      <alignment horizontal="center" vertical="center"/>
    </xf>
    <xf numFmtId="0" fontId="1" fillId="0" borderId="63" xfId="0" applyNumberFormat="1" applyFont="1" applyFill="1" applyBorder="1" applyAlignment="1" applyProtection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60" xfId="0" applyNumberFormat="1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31" xfId="0" applyFont="1" applyFill="1" applyBorder="1" applyAlignment="1" applyProtection="1">
      <alignment horizontal="center" vertical="center" wrapText="1"/>
    </xf>
    <xf numFmtId="0" fontId="1" fillId="0" borderId="68" xfId="0" applyFont="1" applyBorder="1" applyAlignment="1" applyProtection="1">
      <alignment horizontal="center" vertical="center" wrapText="1"/>
    </xf>
    <xf numFmtId="0" fontId="1" fillId="0" borderId="62" xfId="0" applyFont="1" applyBorder="1" applyAlignment="1" applyProtection="1">
      <alignment horizontal="center" vertical="center"/>
    </xf>
    <xf numFmtId="0" fontId="1" fillId="0" borderId="67" xfId="0" applyFont="1" applyBorder="1" applyAlignment="1" applyProtection="1">
      <alignment horizontal="center" vertical="center" wrapText="1"/>
    </xf>
    <xf numFmtId="0" fontId="1" fillId="0" borderId="61" xfId="0" applyFont="1" applyBorder="1" applyAlignment="1" applyProtection="1">
      <alignment horizontal="center" vertical="center"/>
    </xf>
    <xf numFmtId="0" fontId="1" fillId="0" borderId="64" xfId="0" applyFont="1" applyBorder="1" applyAlignment="1" applyProtection="1">
      <alignment horizontal="center" vertical="center" wrapText="1"/>
    </xf>
    <xf numFmtId="0" fontId="1" fillId="0" borderId="60" xfId="0" applyFont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 textRotation="90"/>
    </xf>
    <xf numFmtId="0" fontId="1" fillId="0" borderId="32" xfId="0" applyFont="1" applyFill="1" applyBorder="1" applyAlignment="1" applyProtection="1">
      <alignment horizontal="center" vertical="center" textRotation="90"/>
    </xf>
    <xf numFmtId="0" fontId="1" fillId="0" borderId="31" xfId="0" applyFont="1" applyFill="1" applyBorder="1" applyAlignment="1" applyProtection="1">
      <alignment horizontal="center" vertical="center" textRotation="90"/>
    </xf>
    <xf numFmtId="0" fontId="1" fillId="0" borderId="40" xfId="0" applyFont="1" applyFill="1" applyBorder="1" applyAlignment="1" applyProtection="1">
      <alignment horizontal="left" wrapText="1"/>
    </xf>
    <xf numFmtId="0" fontId="1" fillId="0" borderId="39" xfId="0" applyFont="1" applyFill="1" applyBorder="1" applyAlignment="1" applyProtection="1">
      <alignment horizontal="left" wrapText="1"/>
    </xf>
    <xf numFmtId="0" fontId="1" fillId="0" borderId="25" xfId="0" applyFont="1" applyFill="1" applyBorder="1" applyAlignment="1" applyProtection="1">
      <alignment horizontal="left" vertical="center" wrapText="1"/>
    </xf>
    <xf numFmtId="0" fontId="1" fillId="0" borderId="37" xfId="0" applyFont="1" applyFill="1" applyBorder="1" applyAlignment="1" applyProtection="1">
      <alignment horizontal="left" vertical="center" wrapText="1"/>
    </xf>
    <xf numFmtId="0" fontId="1" fillId="0" borderId="58" xfId="0" applyFont="1" applyFill="1" applyBorder="1" applyAlignment="1" applyProtection="1">
      <alignment horizontal="left" vertical="center"/>
    </xf>
    <xf numFmtId="0" fontId="1" fillId="0" borderId="55" xfId="0" applyFont="1" applyFill="1" applyBorder="1" applyAlignment="1" applyProtection="1">
      <alignment horizontal="left" vertical="center"/>
    </xf>
    <xf numFmtId="0" fontId="1" fillId="0" borderId="29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wrapText="1"/>
    </xf>
    <xf numFmtId="0" fontId="1" fillId="0" borderId="13" xfId="0" applyFont="1" applyBorder="1" applyAlignment="1" applyProtection="1">
      <alignment horizontal="center" wrapText="1"/>
    </xf>
    <xf numFmtId="0" fontId="1" fillId="0" borderId="24" xfId="0" applyNumberFormat="1" applyFont="1" applyFill="1" applyBorder="1" applyAlignment="1" applyProtection="1">
      <alignment vertical="center" wrapText="1"/>
    </xf>
    <xf numFmtId="0" fontId="1" fillId="0" borderId="38" xfId="0" applyFont="1" applyBorder="1" applyAlignment="1" applyProtection="1">
      <alignment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43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29" xfId="0" applyNumberFormat="1" applyFont="1" applyFill="1" applyBorder="1" applyAlignment="1" applyProtection="1">
      <alignment horizontal="left"/>
    </xf>
    <xf numFmtId="0" fontId="1" fillId="0" borderId="28" xfId="0" applyNumberFormat="1" applyFont="1" applyFill="1" applyBorder="1" applyAlignment="1" applyProtection="1">
      <alignment horizontal="left"/>
    </xf>
    <xf numFmtId="0" fontId="1" fillId="0" borderId="27" xfId="0" applyNumberFormat="1" applyFont="1" applyFill="1" applyBorder="1" applyAlignment="1" applyProtection="1">
      <alignment horizontal="left"/>
    </xf>
    <xf numFmtId="0" fontId="1" fillId="0" borderId="11" xfId="0" applyNumberFormat="1" applyFont="1" applyFill="1" applyBorder="1" applyAlignment="1" applyProtection="1">
      <alignment horizontal="left"/>
    </xf>
    <xf numFmtId="0" fontId="1" fillId="0" borderId="10" xfId="0" applyNumberFormat="1" applyFont="1" applyFill="1" applyBorder="1" applyAlignment="1" applyProtection="1">
      <alignment horizontal="left"/>
    </xf>
    <xf numFmtId="0" fontId="1" fillId="0" borderId="9" xfId="0" applyNumberFormat="1" applyFont="1" applyFill="1" applyBorder="1" applyAlignment="1" applyProtection="1">
      <alignment horizontal="left"/>
    </xf>
    <xf numFmtId="0" fontId="1" fillId="0" borderId="8" xfId="0" applyNumberFormat="1" applyFont="1" applyFill="1" applyBorder="1" applyAlignment="1" applyProtection="1">
      <alignment horizontal="left"/>
    </xf>
    <xf numFmtId="0" fontId="1" fillId="0" borderId="7" xfId="0" applyNumberFormat="1" applyFont="1" applyFill="1" applyBorder="1" applyAlignment="1" applyProtection="1">
      <alignment horizontal="left"/>
    </xf>
    <xf numFmtId="0" fontId="1" fillId="0" borderId="6" xfId="0" applyNumberFormat="1" applyFont="1" applyFill="1" applyBorder="1" applyAlignment="1" applyProtection="1">
      <alignment horizontal="left"/>
    </xf>
    <xf numFmtId="0" fontId="1" fillId="0" borderId="36" xfId="0" applyFont="1" applyFill="1" applyBorder="1" applyAlignment="1" applyProtection="1">
      <alignment horizontal="left" vertical="center"/>
    </xf>
    <xf numFmtId="0" fontId="1" fillId="0" borderId="35" xfId="0" applyFont="1" applyFill="1" applyBorder="1" applyAlignment="1" applyProtection="1">
      <alignment horizontal="left" vertical="center"/>
    </xf>
    <xf numFmtId="0" fontId="2" fillId="3" borderId="0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21" xfId="0" applyNumberFormat="1" applyFont="1" applyFill="1" applyBorder="1" applyAlignment="1" applyProtection="1">
      <alignment horizontal="left"/>
    </xf>
    <xf numFmtId="0" fontId="1" fillId="0" borderId="20" xfId="0" applyNumberFormat="1" applyFont="1" applyFill="1" applyBorder="1" applyAlignment="1" applyProtection="1">
      <alignment horizontal="left"/>
    </xf>
    <xf numFmtId="0" fontId="1" fillId="0" borderId="23" xfId="0" applyNumberFormat="1" applyFont="1" applyFill="1" applyBorder="1" applyAlignment="1" applyProtection="1">
      <alignment horizontal="left"/>
    </xf>
    <xf numFmtId="0" fontId="1" fillId="0" borderId="14" xfId="0" applyFont="1" applyFill="1" applyBorder="1" applyAlignment="1" applyProtection="1">
      <alignment horizontal="center" wrapText="1"/>
    </xf>
    <xf numFmtId="0" fontId="1" fillId="0" borderId="11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OCTUBRE/16108%20SA-13_V1.3-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A-13_V1.3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A-13_V1.3%20-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F21" sqref="F21"/>
    </sheetView>
  </sheetViews>
  <sheetFormatPr baseColWidth="10" defaultRowHeight="15" x14ac:dyDescent="0.25"/>
  <sheetData>
    <row r="1" spans="1:56" x14ac:dyDescent="0.25">
      <c r="A1" s="166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</row>
    <row r="2" spans="1:56" x14ac:dyDescent="0.25">
      <c r="A2" s="166" t="s">
        <v>62</v>
      </c>
      <c r="B2" s="125"/>
      <c r="C2" s="125"/>
      <c r="D2" s="125"/>
      <c r="E2" s="125"/>
      <c r="F2" s="125"/>
      <c r="G2" s="125"/>
      <c r="H2" s="125"/>
      <c r="I2" s="125"/>
      <c r="J2" s="125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</row>
    <row r="3" spans="1:56" x14ac:dyDescent="0.25">
      <c r="A3" s="166" t="s">
        <v>63</v>
      </c>
      <c r="B3" s="125"/>
      <c r="C3" s="127"/>
      <c r="D3" s="125"/>
      <c r="E3" s="125"/>
      <c r="F3" s="125"/>
      <c r="G3" s="125"/>
      <c r="H3" s="125"/>
      <c r="I3" s="125"/>
      <c r="J3" s="125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</row>
    <row r="4" spans="1:56" x14ac:dyDescent="0.25">
      <c r="A4" s="166" t="s">
        <v>64</v>
      </c>
      <c r="B4" s="125"/>
      <c r="C4" s="125"/>
      <c r="D4" s="125"/>
      <c r="E4" s="125"/>
      <c r="F4" s="125"/>
      <c r="G4" s="125"/>
      <c r="H4" s="125"/>
      <c r="I4" s="125"/>
      <c r="J4" s="125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</row>
    <row r="5" spans="1:56" x14ac:dyDescent="0.25">
      <c r="A5" s="124" t="s">
        <v>65</v>
      </c>
      <c r="B5" s="125"/>
      <c r="C5" s="125"/>
      <c r="D5" s="125"/>
      <c r="E5" s="125"/>
      <c r="F5" s="125"/>
      <c r="G5" s="125"/>
      <c r="H5" s="125"/>
      <c r="I5" s="125"/>
      <c r="J5" s="125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</row>
    <row r="6" spans="1:56" ht="15.75" x14ac:dyDescent="0.25">
      <c r="A6" s="451" t="s">
        <v>60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152"/>
      <c r="Q6" s="137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</row>
    <row r="7" spans="1:56" x14ac:dyDescent="0.25">
      <c r="A7" s="162" t="s">
        <v>59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</row>
    <row r="8" spans="1:56" x14ac:dyDescent="0.25">
      <c r="A8" s="452" t="s">
        <v>43</v>
      </c>
      <c r="B8" s="453"/>
      <c r="C8" s="454"/>
      <c r="D8" s="458" t="s">
        <v>6</v>
      </c>
      <c r="E8" s="460" t="s">
        <v>58</v>
      </c>
      <c r="F8" s="460" t="s">
        <v>57</v>
      </c>
      <c r="G8" s="460" t="s">
        <v>56</v>
      </c>
      <c r="H8" s="460" t="s">
        <v>55</v>
      </c>
      <c r="I8" s="460" t="s">
        <v>54</v>
      </c>
      <c r="J8" s="460" t="s">
        <v>53</v>
      </c>
      <c r="K8" s="460" t="s">
        <v>52</v>
      </c>
      <c r="L8" s="460" t="s">
        <v>51</v>
      </c>
      <c r="M8" s="462" t="s">
        <v>50</v>
      </c>
      <c r="N8" s="447" t="s">
        <v>49</v>
      </c>
      <c r="O8" s="448"/>
      <c r="P8" s="449" t="s">
        <v>48</v>
      </c>
      <c r="Q8" s="464" t="s">
        <v>47</v>
      </c>
      <c r="R8" s="125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</row>
    <row r="9" spans="1:56" ht="21" x14ac:dyDescent="0.25">
      <c r="A9" s="455"/>
      <c r="B9" s="456"/>
      <c r="C9" s="457"/>
      <c r="D9" s="459"/>
      <c r="E9" s="461"/>
      <c r="F9" s="461"/>
      <c r="G9" s="461"/>
      <c r="H9" s="461"/>
      <c r="I9" s="461"/>
      <c r="J9" s="461"/>
      <c r="K9" s="461"/>
      <c r="L9" s="461"/>
      <c r="M9" s="463"/>
      <c r="N9" s="173" t="s">
        <v>46</v>
      </c>
      <c r="O9" s="174" t="s">
        <v>45</v>
      </c>
      <c r="P9" s="450"/>
      <c r="Q9" s="465"/>
      <c r="R9" s="125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</row>
    <row r="10" spans="1:56" x14ac:dyDescent="0.25">
      <c r="A10" s="466" t="s">
        <v>38</v>
      </c>
      <c r="B10" s="469" t="s">
        <v>37</v>
      </c>
      <c r="C10" s="470"/>
      <c r="D10" s="353">
        <f>+ENERO!D10+FEBRERO!D10+MARZO!D10+ABRIL!D10+MAYO!D10+JUNIO!D10+JULIO!D10+AGOSTO!D10+SEPTIEMBRE!D10+OCTUBRE!D10+NOVIEMBRE!D10+'DICIEMBRE '!D10</f>
        <v>2215</v>
      </c>
      <c r="E10" s="165">
        <f>+ENERO!E10+FEBRERO!E10+MARZO!E10+ABRIL!E10+MAYO!E10+JUNIO!E10+JULIO!E10+AGOSTO!E10+SEPTIEMBRE!E10+OCTUBRE!E10+NOVIEMBRE!E10+'DICIEMBRE '!E10</f>
        <v>2141</v>
      </c>
      <c r="F10" s="353">
        <f>+ENERO!F10+FEBRERO!F10+MARZO!F10+ABRIL!F10+MAYO!F10+JUNIO!F10+JULIO!F10+AGOSTO!F10+SEPTIEMBRE!F10+OCTUBRE!F10+NOVIEMBRE!F10+'DICIEMBRE '!F10</f>
        <v>46</v>
      </c>
      <c r="G10" s="353">
        <f>+ENERO!G10+FEBRERO!G10+MARZO!G10+ABRIL!G10+MAYO!G10+JUNIO!G10+JULIO!G10+AGOSTO!G10+SEPTIEMBRE!G10+OCTUBRE!G10+NOVIEMBRE!G10+'DICIEMBRE '!G10</f>
        <v>28</v>
      </c>
      <c r="H10" s="353">
        <f>+ENERO!H10+FEBRERO!H10+MARZO!H10+ABRIL!H10+MAYO!H10+JUNIO!H10+JULIO!H10+AGOSTO!H10+SEPTIEMBRE!H10+OCTUBRE!H10+NOVIEMBRE!H10+'DICIEMBRE '!H10</f>
        <v>0</v>
      </c>
      <c r="I10" s="353">
        <f>+ENERO!I10+FEBRERO!I10+MARZO!I10+ABRIL!I10+MAYO!I10+JUNIO!I10+JULIO!I10+AGOSTO!I10+SEPTIEMBRE!I10+OCTUBRE!I10+NOVIEMBRE!I10+'DICIEMBRE '!I10</f>
        <v>0</v>
      </c>
      <c r="J10" s="353">
        <f>+ENERO!J10+FEBRERO!J10+MARZO!J10+ABRIL!J10+MAYO!J10+JUNIO!J10+JULIO!J10+AGOSTO!J10+SEPTIEMBRE!J10+OCTUBRE!J10+NOVIEMBRE!J10+'DICIEMBRE '!J10</f>
        <v>0</v>
      </c>
      <c r="K10" s="353">
        <f>+ENERO!K10+FEBRERO!K10+MARZO!K10+ABRIL!K10+MAYO!K10+JUNIO!K10+JULIO!K10+AGOSTO!K10+SEPTIEMBRE!K10+OCTUBRE!K10+NOVIEMBRE!K10+'DICIEMBRE '!K10</f>
        <v>0</v>
      </c>
      <c r="L10" s="353">
        <f>+ENERO!L10+FEBRERO!L10+MARZO!L10+ABRIL!L10+MAYO!L10+JUNIO!L10+JULIO!L10+AGOSTO!L10+SEPTIEMBRE!L10+OCTUBRE!L10+NOVIEMBRE!L10+'DICIEMBRE '!L10</f>
        <v>0</v>
      </c>
      <c r="M10" s="353">
        <f>+ENERO!M10+FEBRERO!M10+MARZO!M10+ABRIL!M10+MAYO!M10+JUNIO!M10+JULIO!M10+AGOSTO!M10+SEPTIEMBRE!M10+OCTUBRE!M10+NOVIEMBRE!M10+'DICIEMBRE '!M10</f>
        <v>0</v>
      </c>
      <c r="N10" s="353">
        <f>+ENERO!N10+FEBRERO!N10+MARZO!N10+ABRIL!N10+MAYO!N10+JUNIO!N10+JULIO!N10+AGOSTO!N10+SEPTIEMBRE!N10+OCTUBRE!N10+NOVIEMBRE!N10+'DICIEMBRE '!N10</f>
        <v>0</v>
      </c>
      <c r="O10" s="353">
        <f>+ENERO!O10+FEBRERO!O10+MARZO!O10+ABRIL!O10+MAYO!O10+JUNIO!O10+JULIO!O10+AGOSTO!O10+SEPTIEMBRE!O10+OCTUBRE!O10+NOVIEMBRE!O10+'DICIEMBRE '!O10</f>
        <v>0</v>
      </c>
      <c r="P10" s="353">
        <f>+ENERO!P10+FEBRERO!P10+MARZO!P10+ABRIL!P10+MAYO!P10+JUNIO!P10+JULIO!P10+AGOSTO!P10+SEPTIEMBRE!P10+OCTUBRE!P10+NOVIEMBRE!P10+'DICIEMBRE '!P10</f>
        <v>0</v>
      </c>
      <c r="Q10" s="353">
        <f>+ENERO!Q10+FEBRERO!Q10+MARZO!Q10+ABRIL!Q10+MAYO!Q10+JUNIO!Q10+JULIO!Q10+AGOSTO!Q10+SEPTIEMBRE!Q10+OCTUBRE!Q10+NOVIEMBRE!Q10+'DICIEMBRE '!Q10</f>
        <v>0</v>
      </c>
      <c r="R10" s="133" t="s">
        <v>66</v>
      </c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72" t="s">
        <v>66</v>
      </c>
      <c r="BB10" s="123"/>
      <c r="BC10" s="123"/>
      <c r="BD10" s="167">
        <v>0</v>
      </c>
    </row>
    <row r="11" spans="1:56" x14ac:dyDescent="0.25">
      <c r="A11" s="467"/>
      <c r="B11" s="445" t="s">
        <v>36</v>
      </c>
      <c r="C11" s="446"/>
      <c r="D11" s="353">
        <f>+ENERO!D11+FEBRERO!D11+MARZO!D11+ABRIL!D11+MAYO!D11+JUNIO!D11+JULIO!D11+AGOSTO!D11+SEPTIEMBRE!D11+OCTUBRE!D11+NOVIEMBRE!D11+'DICIEMBRE '!D11</f>
        <v>3827</v>
      </c>
      <c r="E11" s="353">
        <f>+ENERO!E11+FEBRERO!E11+MARZO!E11+ABRIL!E11+MAYO!E11+JUNIO!E11+JULIO!E11+AGOSTO!E11+SEPTIEMBRE!E11+OCTUBRE!E11+NOVIEMBRE!E11+'DICIEMBRE '!E11</f>
        <v>2780</v>
      </c>
      <c r="F11" s="353">
        <f>+ENERO!F11+FEBRERO!F11+MARZO!F11+ABRIL!F11+MAYO!F11+JUNIO!F11+JULIO!F11+AGOSTO!F11+SEPTIEMBRE!F11+OCTUBRE!F11+NOVIEMBRE!F11+'DICIEMBRE '!F11</f>
        <v>168</v>
      </c>
      <c r="G11" s="353">
        <f>+ENERO!G11+FEBRERO!G11+MARZO!G11+ABRIL!G11+MAYO!G11+JUNIO!G11+JULIO!G11+AGOSTO!G11+SEPTIEMBRE!G11+OCTUBRE!G11+NOVIEMBRE!G11+'DICIEMBRE '!G11</f>
        <v>183</v>
      </c>
      <c r="H11" s="353">
        <f>+ENERO!H11+FEBRERO!H11+MARZO!H11+ABRIL!H11+MAYO!H11+JUNIO!H11+JULIO!H11+AGOSTO!H11+SEPTIEMBRE!H11+OCTUBRE!H11+NOVIEMBRE!H11+'DICIEMBRE '!H11</f>
        <v>205</v>
      </c>
      <c r="I11" s="353">
        <f>+ENERO!I11+FEBRERO!I11+MARZO!I11+ABRIL!I11+MAYO!I11+JUNIO!I11+JULIO!I11+AGOSTO!I11+SEPTIEMBRE!I11+OCTUBRE!I11+NOVIEMBRE!I11+'DICIEMBRE '!I11</f>
        <v>185</v>
      </c>
      <c r="J11" s="353">
        <f>+ENERO!J11+FEBRERO!J11+MARZO!J11+ABRIL!J11+MAYO!J11+JUNIO!J11+JULIO!J11+AGOSTO!J11+SEPTIEMBRE!J11+OCTUBRE!J11+NOVIEMBRE!J11+'DICIEMBRE '!J11</f>
        <v>13</v>
      </c>
      <c r="K11" s="353">
        <f>+ENERO!K11+FEBRERO!K11+MARZO!K11+ABRIL!K11+MAYO!K11+JUNIO!K11+JULIO!K11+AGOSTO!K11+SEPTIEMBRE!K11+OCTUBRE!K11+NOVIEMBRE!K11+'DICIEMBRE '!K11</f>
        <v>64</v>
      </c>
      <c r="L11" s="353">
        <f>+ENERO!L11+FEBRERO!L11+MARZO!L11+ABRIL!L11+MAYO!L11+JUNIO!L11+JULIO!L11+AGOSTO!L11+SEPTIEMBRE!L11+OCTUBRE!L11+NOVIEMBRE!L11+'DICIEMBRE '!L11</f>
        <v>190</v>
      </c>
      <c r="M11" s="353">
        <f>+ENERO!M11+FEBRERO!M11+MARZO!M11+ABRIL!M11+MAYO!M11+JUNIO!M11+JULIO!M11+AGOSTO!M11+SEPTIEMBRE!M11+OCTUBRE!M11+NOVIEMBRE!M11+'DICIEMBRE '!M11</f>
        <v>39</v>
      </c>
      <c r="N11" s="353">
        <f>+ENERO!N11+FEBRERO!N11+MARZO!N11+ABRIL!N11+MAYO!N11+JUNIO!N11+JULIO!N11+AGOSTO!N11+SEPTIEMBRE!N11+OCTUBRE!N11+NOVIEMBRE!N11+'DICIEMBRE '!N11</f>
        <v>0</v>
      </c>
      <c r="O11" s="353">
        <f>+ENERO!O11+FEBRERO!O11+MARZO!O11+ABRIL!O11+MAYO!O11+JUNIO!O11+JULIO!O11+AGOSTO!O11+SEPTIEMBRE!O11+OCTUBRE!O11+NOVIEMBRE!O11+'DICIEMBRE '!O11</f>
        <v>0</v>
      </c>
      <c r="P11" s="353">
        <f>+ENERO!P11+FEBRERO!P11+MARZO!P11+ABRIL!P11+MAYO!P11+JUNIO!P11+JULIO!P11+AGOSTO!P11+SEPTIEMBRE!P11+OCTUBRE!P11+NOVIEMBRE!P11+'DICIEMBRE '!P11</f>
        <v>0</v>
      </c>
      <c r="Q11" s="353">
        <f>+ENERO!Q11+FEBRERO!Q11+MARZO!Q11+ABRIL!Q11+MAYO!Q11+JUNIO!Q11+JULIO!Q11+AGOSTO!Q11+SEPTIEMBRE!Q11+OCTUBRE!Q11+NOVIEMBRE!Q11+'DICIEMBRE '!Q11</f>
        <v>0</v>
      </c>
      <c r="R11" s="133" t="s">
        <v>66</v>
      </c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72" t="s">
        <v>66</v>
      </c>
      <c r="BB11" s="123"/>
      <c r="BC11" s="123"/>
      <c r="BD11" s="167">
        <v>0</v>
      </c>
    </row>
    <row r="12" spans="1:56" x14ac:dyDescent="0.25">
      <c r="A12" s="467"/>
      <c r="B12" s="445" t="s">
        <v>35</v>
      </c>
      <c r="C12" s="446"/>
      <c r="D12" s="353">
        <f>+ENERO!D12+FEBRERO!D12+MARZO!D12+ABRIL!D12+MAYO!D12+JUNIO!D12+JULIO!D12+AGOSTO!D12+SEPTIEMBRE!D12+OCTUBRE!D12+NOVIEMBRE!D12+'DICIEMBRE '!D12</f>
        <v>1497</v>
      </c>
      <c r="E12" s="353">
        <f>+ENERO!E12+FEBRERO!E12+MARZO!E12+ABRIL!E12+MAYO!E12+JUNIO!E12+JULIO!E12+AGOSTO!E12+SEPTIEMBRE!E12+OCTUBRE!E12+NOVIEMBRE!E12+'DICIEMBRE '!E12</f>
        <v>1279</v>
      </c>
      <c r="F12" s="353">
        <f>+ENERO!F12+FEBRERO!F12+MARZO!F12+ABRIL!F12+MAYO!F12+JUNIO!F12+JULIO!F12+AGOSTO!F12+SEPTIEMBRE!F12+OCTUBRE!F12+NOVIEMBRE!F12+'DICIEMBRE '!F12</f>
        <v>106</v>
      </c>
      <c r="G12" s="353">
        <f>+ENERO!G12+FEBRERO!G12+MARZO!G12+ABRIL!G12+MAYO!G12+JUNIO!G12+JULIO!G12+AGOSTO!G12+SEPTIEMBRE!G12+OCTUBRE!G12+NOVIEMBRE!G12+'DICIEMBRE '!G12</f>
        <v>105</v>
      </c>
      <c r="H12" s="353">
        <f>+ENERO!H12+FEBRERO!H12+MARZO!H12+ABRIL!H12+MAYO!H12+JUNIO!H12+JULIO!H12+AGOSTO!H12+SEPTIEMBRE!H12+OCTUBRE!H12+NOVIEMBRE!H12+'DICIEMBRE '!H12</f>
        <v>7</v>
      </c>
      <c r="I12" s="353">
        <f>+ENERO!I12+FEBRERO!I12+MARZO!I12+ABRIL!I12+MAYO!I12+JUNIO!I12+JULIO!I12+AGOSTO!I12+SEPTIEMBRE!I12+OCTUBRE!I12+NOVIEMBRE!I12+'DICIEMBRE '!I12</f>
        <v>0</v>
      </c>
      <c r="J12" s="353">
        <f>+ENERO!J12+FEBRERO!J12+MARZO!J12+ABRIL!J12+MAYO!J12+JUNIO!J12+JULIO!J12+AGOSTO!J12+SEPTIEMBRE!J12+OCTUBRE!J12+NOVIEMBRE!J12+'DICIEMBRE '!J12</f>
        <v>0</v>
      </c>
      <c r="K12" s="353">
        <f>+ENERO!K12+FEBRERO!K12+MARZO!K12+ABRIL!K12+MAYO!K12+JUNIO!K12+JULIO!K12+AGOSTO!K12+SEPTIEMBRE!K12+OCTUBRE!K12+NOVIEMBRE!K12+'DICIEMBRE '!K12</f>
        <v>0</v>
      </c>
      <c r="L12" s="353">
        <f>+ENERO!L12+FEBRERO!L12+MARZO!L12+ABRIL!L12+MAYO!L12+JUNIO!L12+JULIO!L12+AGOSTO!L12+SEPTIEMBRE!L12+OCTUBRE!L12+NOVIEMBRE!L12+'DICIEMBRE '!L12</f>
        <v>0</v>
      </c>
      <c r="M12" s="353">
        <f>+ENERO!M12+FEBRERO!M12+MARZO!M12+ABRIL!M12+MAYO!M12+JUNIO!M12+JULIO!M12+AGOSTO!M12+SEPTIEMBRE!M12+OCTUBRE!M12+NOVIEMBRE!M12+'DICIEMBRE '!M12</f>
        <v>0</v>
      </c>
      <c r="N12" s="353">
        <f>+ENERO!N12+FEBRERO!N12+MARZO!N12+ABRIL!N12+MAYO!N12+JUNIO!N12+JULIO!N12+AGOSTO!N12+SEPTIEMBRE!N12+OCTUBRE!N12+NOVIEMBRE!N12+'DICIEMBRE '!N12</f>
        <v>0</v>
      </c>
      <c r="O12" s="353">
        <f>+ENERO!O12+FEBRERO!O12+MARZO!O12+ABRIL!O12+MAYO!O12+JUNIO!O12+JULIO!O12+AGOSTO!O12+SEPTIEMBRE!O12+OCTUBRE!O12+NOVIEMBRE!O12+'DICIEMBRE '!O12</f>
        <v>0</v>
      </c>
      <c r="P12" s="353">
        <f>+ENERO!P12+FEBRERO!P12+MARZO!P12+ABRIL!P12+MAYO!P12+JUNIO!P12+JULIO!P12+AGOSTO!P12+SEPTIEMBRE!P12+OCTUBRE!P12+NOVIEMBRE!P12+'DICIEMBRE '!P12</f>
        <v>0</v>
      </c>
      <c r="Q12" s="353">
        <f>+ENERO!Q12+FEBRERO!Q12+MARZO!Q12+ABRIL!Q12+MAYO!Q12+JUNIO!Q12+JULIO!Q12+AGOSTO!Q12+SEPTIEMBRE!Q12+OCTUBRE!Q12+NOVIEMBRE!Q12+'DICIEMBRE '!Q12</f>
        <v>0</v>
      </c>
      <c r="R12" s="133" t="s">
        <v>66</v>
      </c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72" t="s">
        <v>66</v>
      </c>
      <c r="BB12" s="123"/>
      <c r="BC12" s="123"/>
      <c r="BD12" s="167">
        <v>0</v>
      </c>
    </row>
    <row r="13" spans="1:56" x14ac:dyDescent="0.25">
      <c r="A13" s="467"/>
      <c r="B13" s="445" t="s">
        <v>34</v>
      </c>
      <c r="C13" s="446"/>
      <c r="D13" s="353">
        <f>+ENERO!D13+FEBRERO!D13+MARZO!D13+ABRIL!D13+MAYO!D13+JUNIO!D13+JULIO!D13+AGOSTO!D13+SEPTIEMBRE!D13+OCTUBRE!D13+NOVIEMBRE!D13+'DICIEMBRE '!D13</f>
        <v>206</v>
      </c>
      <c r="E13" s="353">
        <f>+ENERO!E13+FEBRERO!E13+MARZO!E13+ABRIL!E13+MAYO!E13+JUNIO!E13+JULIO!E13+AGOSTO!E13+SEPTIEMBRE!E13+OCTUBRE!E13+NOVIEMBRE!E13+'DICIEMBRE '!E13</f>
        <v>25</v>
      </c>
      <c r="F13" s="353">
        <f>+ENERO!F13+FEBRERO!F13+MARZO!F13+ABRIL!F13+MAYO!F13+JUNIO!F13+JULIO!F13+AGOSTO!F13+SEPTIEMBRE!F13+OCTUBRE!F13+NOVIEMBRE!F13+'DICIEMBRE '!F13</f>
        <v>59</v>
      </c>
      <c r="G13" s="353">
        <f>+ENERO!G13+FEBRERO!G13+MARZO!G13+ABRIL!G13+MAYO!G13+JUNIO!G13+JULIO!G13+AGOSTO!G13+SEPTIEMBRE!G13+OCTUBRE!G13+NOVIEMBRE!G13+'DICIEMBRE '!G13</f>
        <v>98</v>
      </c>
      <c r="H13" s="353">
        <f>+ENERO!H13+FEBRERO!H13+MARZO!H13+ABRIL!H13+MAYO!H13+JUNIO!H13+JULIO!H13+AGOSTO!H13+SEPTIEMBRE!H13+OCTUBRE!H13+NOVIEMBRE!H13+'DICIEMBRE '!H13</f>
        <v>21</v>
      </c>
      <c r="I13" s="353">
        <f>+ENERO!I13+FEBRERO!I13+MARZO!I13+ABRIL!I13+MAYO!I13+JUNIO!I13+JULIO!I13+AGOSTO!I13+SEPTIEMBRE!I13+OCTUBRE!I13+NOVIEMBRE!I13+'DICIEMBRE '!I13</f>
        <v>3</v>
      </c>
      <c r="J13" s="353">
        <f>+ENERO!J13+FEBRERO!J13+MARZO!J13+ABRIL!J13+MAYO!J13+JUNIO!J13+JULIO!J13+AGOSTO!J13+SEPTIEMBRE!J13+OCTUBRE!J13+NOVIEMBRE!J13+'DICIEMBRE '!J13</f>
        <v>0</v>
      </c>
      <c r="K13" s="353">
        <f>+ENERO!K13+FEBRERO!K13+MARZO!K13+ABRIL!K13+MAYO!K13+JUNIO!K13+JULIO!K13+AGOSTO!K13+SEPTIEMBRE!K13+OCTUBRE!K13+NOVIEMBRE!K13+'DICIEMBRE '!K13</f>
        <v>0</v>
      </c>
      <c r="L13" s="353">
        <f>+ENERO!L13+FEBRERO!L13+MARZO!L13+ABRIL!L13+MAYO!L13+JUNIO!L13+JULIO!L13+AGOSTO!L13+SEPTIEMBRE!L13+OCTUBRE!L13+NOVIEMBRE!L13+'DICIEMBRE '!L13</f>
        <v>0</v>
      </c>
      <c r="M13" s="353">
        <f>+ENERO!M13+FEBRERO!M13+MARZO!M13+ABRIL!M13+MAYO!M13+JUNIO!M13+JULIO!M13+AGOSTO!M13+SEPTIEMBRE!M13+OCTUBRE!M13+NOVIEMBRE!M13+'DICIEMBRE '!M13</f>
        <v>0</v>
      </c>
      <c r="N13" s="353">
        <f>+ENERO!N13+FEBRERO!N13+MARZO!N13+ABRIL!N13+MAYO!N13+JUNIO!N13+JULIO!N13+AGOSTO!N13+SEPTIEMBRE!N13+OCTUBRE!N13+NOVIEMBRE!N13+'DICIEMBRE '!N13</f>
        <v>0</v>
      </c>
      <c r="O13" s="353">
        <f>+ENERO!O13+FEBRERO!O13+MARZO!O13+ABRIL!O13+MAYO!O13+JUNIO!O13+JULIO!O13+AGOSTO!O13+SEPTIEMBRE!O13+OCTUBRE!O13+NOVIEMBRE!O13+'DICIEMBRE '!O13</f>
        <v>0</v>
      </c>
      <c r="P13" s="353">
        <f>+ENERO!P13+FEBRERO!P13+MARZO!P13+ABRIL!P13+MAYO!P13+JUNIO!P13+JULIO!P13+AGOSTO!P13+SEPTIEMBRE!P13+OCTUBRE!P13+NOVIEMBRE!P13+'DICIEMBRE '!P13</f>
        <v>0</v>
      </c>
      <c r="Q13" s="353">
        <f>+ENERO!Q13+FEBRERO!Q13+MARZO!Q13+ABRIL!Q13+MAYO!Q13+JUNIO!Q13+JULIO!Q13+AGOSTO!Q13+SEPTIEMBRE!Q13+OCTUBRE!Q13+NOVIEMBRE!Q13+'DICIEMBRE '!Q13</f>
        <v>0</v>
      </c>
      <c r="R13" s="133" t="s">
        <v>66</v>
      </c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72" t="s">
        <v>66</v>
      </c>
      <c r="BB13" s="123"/>
      <c r="BC13" s="123"/>
      <c r="BD13" s="167">
        <v>0</v>
      </c>
    </row>
    <row r="14" spans="1:56" x14ac:dyDescent="0.25">
      <c r="A14" s="467"/>
      <c r="B14" s="445" t="s">
        <v>33</v>
      </c>
      <c r="C14" s="446"/>
      <c r="D14" s="353">
        <f>+ENERO!D14+FEBRERO!D14+MARZO!D14+ABRIL!D14+MAYO!D14+JUNIO!D14+JULIO!D14+AGOSTO!D14+SEPTIEMBRE!D14+OCTUBRE!D14+NOVIEMBRE!D14+'DICIEMBRE '!D14</f>
        <v>129</v>
      </c>
      <c r="E14" s="353">
        <f>+ENERO!E14+FEBRERO!E14+MARZO!E14+ABRIL!E14+MAYO!E14+JUNIO!E14+JULIO!E14+AGOSTO!E14+SEPTIEMBRE!E14+OCTUBRE!E14+NOVIEMBRE!E14+'DICIEMBRE '!E14</f>
        <v>5</v>
      </c>
      <c r="F14" s="353">
        <f>+ENERO!F14+FEBRERO!F14+MARZO!F14+ABRIL!F14+MAYO!F14+JUNIO!F14+JULIO!F14+AGOSTO!F14+SEPTIEMBRE!F14+OCTUBRE!F14+NOVIEMBRE!F14+'DICIEMBRE '!F14</f>
        <v>7</v>
      </c>
      <c r="G14" s="353">
        <f>+ENERO!G14+FEBRERO!G14+MARZO!G14+ABRIL!G14+MAYO!G14+JUNIO!G14+JULIO!G14+AGOSTO!G14+SEPTIEMBRE!G14+OCTUBRE!G14+NOVIEMBRE!G14+'DICIEMBRE '!G14</f>
        <v>87</v>
      </c>
      <c r="H14" s="353">
        <f>+ENERO!H14+FEBRERO!H14+MARZO!H14+ABRIL!H14+MAYO!H14+JUNIO!H14+JULIO!H14+AGOSTO!H14+SEPTIEMBRE!H14+OCTUBRE!H14+NOVIEMBRE!H14+'DICIEMBRE '!H14</f>
        <v>20</v>
      </c>
      <c r="I14" s="353">
        <f>+ENERO!I14+FEBRERO!I14+MARZO!I14+ABRIL!I14+MAYO!I14+JUNIO!I14+JULIO!I14+AGOSTO!I14+SEPTIEMBRE!I14+OCTUBRE!I14+NOVIEMBRE!I14+'DICIEMBRE '!I14</f>
        <v>10</v>
      </c>
      <c r="J14" s="353">
        <f>+ENERO!J14+FEBRERO!J14+MARZO!J14+ABRIL!J14+MAYO!J14+JUNIO!J14+JULIO!J14+AGOSTO!J14+SEPTIEMBRE!J14+OCTUBRE!J14+NOVIEMBRE!J14+'DICIEMBRE '!J14</f>
        <v>0</v>
      </c>
      <c r="K14" s="353">
        <f>+ENERO!K14+FEBRERO!K14+MARZO!K14+ABRIL!K14+MAYO!K14+JUNIO!K14+JULIO!K14+AGOSTO!K14+SEPTIEMBRE!K14+OCTUBRE!K14+NOVIEMBRE!K14+'DICIEMBRE '!K14</f>
        <v>0</v>
      </c>
      <c r="L14" s="353">
        <f>+ENERO!L14+FEBRERO!L14+MARZO!L14+ABRIL!L14+MAYO!L14+JUNIO!L14+JULIO!L14+AGOSTO!L14+SEPTIEMBRE!L14+OCTUBRE!L14+NOVIEMBRE!L14+'DICIEMBRE '!L14</f>
        <v>0</v>
      </c>
      <c r="M14" s="353">
        <f>+ENERO!M14+FEBRERO!M14+MARZO!M14+ABRIL!M14+MAYO!M14+JUNIO!M14+JULIO!M14+AGOSTO!M14+SEPTIEMBRE!M14+OCTUBRE!M14+NOVIEMBRE!M14+'DICIEMBRE '!M14</f>
        <v>0</v>
      </c>
      <c r="N14" s="353">
        <f>+ENERO!N14+FEBRERO!N14+MARZO!N14+ABRIL!N14+MAYO!N14+JUNIO!N14+JULIO!N14+AGOSTO!N14+SEPTIEMBRE!N14+OCTUBRE!N14+NOVIEMBRE!N14+'DICIEMBRE '!N14</f>
        <v>0</v>
      </c>
      <c r="O14" s="353">
        <f>+ENERO!O14+FEBRERO!O14+MARZO!O14+ABRIL!O14+MAYO!O14+JUNIO!O14+JULIO!O14+AGOSTO!O14+SEPTIEMBRE!O14+OCTUBRE!O14+NOVIEMBRE!O14+'DICIEMBRE '!O14</f>
        <v>0</v>
      </c>
      <c r="P14" s="353">
        <f>+ENERO!P14+FEBRERO!P14+MARZO!P14+ABRIL!P14+MAYO!P14+JUNIO!P14+JULIO!P14+AGOSTO!P14+SEPTIEMBRE!P14+OCTUBRE!P14+NOVIEMBRE!P14+'DICIEMBRE '!P14</f>
        <v>0</v>
      </c>
      <c r="Q14" s="353">
        <f>+ENERO!Q14+FEBRERO!Q14+MARZO!Q14+ABRIL!Q14+MAYO!Q14+JUNIO!Q14+JULIO!Q14+AGOSTO!Q14+SEPTIEMBRE!Q14+OCTUBRE!Q14+NOVIEMBRE!Q14+'DICIEMBRE '!Q14</f>
        <v>0</v>
      </c>
      <c r="R14" s="133" t="s">
        <v>66</v>
      </c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72" t="s">
        <v>66</v>
      </c>
      <c r="BB14" s="123"/>
      <c r="BC14" s="123"/>
      <c r="BD14" s="167">
        <v>0</v>
      </c>
    </row>
    <row r="15" spans="1:56" x14ac:dyDescent="0.25">
      <c r="A15" s="467"/>
      <c r="B15" s="445" t="s">
        <v>32</v>
      </c>
      <c r="C15" s="446"/>
      <c r="D15" s="353">
        <f>+ENERO!D15+FEBRERO!D15+MARZO!D15+ABRIL!D15+MAYO!D15+JUNIO!D15+JULIO!D15+AGOSTO!D15+SEPTIEMBRE!D15+OCTUBRE!D15+NOVIEMBRE!D15+'DICIEMBRE '!D15</f>
        <v>0</v>
      </c>
      <c r="E15" s="353">
        <f>+ENERO!E15+FEBRERO!E15+MARZO!E15+ABRIL!E15+MAYO!E15+JUNIO!E15+JULIO!E15+AGOSTO!E15+SEPTIEMBRE!E15+OCTUBRE!E15+NOVIEMBRE!E15+'DICIEMBRE '!E15</f>
        <v>0</v>
      </c>
      <c r="F15" s="353">
        <f>+ENERO!F15+FEBRERO!F15+MARZO!F15+ABRIL!F15+MAYO!F15+JUNIO!F15+JULIO!F15+AGOSTO!F15+SEPTIEMBRE!F15+OCTUBRE!F15+NOVIEMBRE!F15+'DICIEMBRE '!F15</f>
        <v>0</v>
      </c>
      <c r="G15" s="353">
        <f>+ENERO!G15+FEBRERO!G15+MARZO!G15+ABRIL!G15+MAYO!G15+JUNIO!G15+JULIO!G15+AGOSTO!G15+SEPTIEMBRE!G15+OCTUBRE!G15+NOVIEMBRE!G15+'DICIEMBRE '!G15</f>
        <v>0</v>
      </c>
      <c r="H15" s="353">
        <f>+ENERO!H15+FEBRERO!H15+MARZO!H15+ABRIL!H15+MAYO!H15+JUNIO!H15+JULIO!H15+AGOSTO!H15+SEPTIEMBRE!H15+OCTUBRE!H15+NOVIEMBRE!H15+'DICIEMBRE '!H15</f>
        <v>0</v>
      </c>
      <c r="I15" s="353">
        <f>+ENERO!I15+FEBRERO!I15+MARZO!I15+ABRIL!I15+MAYO!I15+JUNIO!I15+JULIO!I15+AGOSTO!I15+SEPTIEMBRE!I15+OCTUBRE!I15+NOVIEMBRE!I15+'DICIEMBRE '!I15</f>
        <v>0</v>
      </c>
      <c r="J15" s="353">
        <f>+ENERO!J15+FEBRERO!J15+MARZO!J15+ABRIL!J15+MAYO!J15+JUNIO!J15+JULIO!J15+AGOSTO!J15+SEPTIEMBRE!J15+OCTUBRE!J15+NOVIEMBRE!J15+'DICIEMBRE '!J15</f>
        <v>0</v>
      </c>
      <c r="K15" s="353">
        <f>+ENERO!K15+FEBRERO!K15+MARZO!K15+ABRIL!K15+MAYO!K15+JUNIO!K15+JULIO!K15+AGOSTO!K15+SEPTIEMBRE!K15+OCTUBRE!K15+NOVIEMBRE!K15+'DICIEMBRE '!K15</f>
        <v>0</v>
      </c>
      <c r="L15" s="353">
        <f>+ENERO!L15+FEBRERO!L15+MARZO!L15+ABRIL!L15+MAYO!L15+JUNIO!L15+JULIO!L15+AGOSTO!L15+SEPTIEMBRE!L15+OCTUBRE!L15+NOVIEMBRE!L15+'DICIEMBRE '!L15</f>
        <v>0</v>
      </c>
      <c r="M15" s="353">
        <f>+ENERO!M15+FEBRERO!M15+MARZO!M15+ABRIL!M15+MAYO!M15+JUNIO!M15+JULIO!M15+AGOSTO!M15+SEPTIEMBRE!M15+OCTUBRE!M15+NOVIEMBRE!M15+'DICIEMBRE '!M15</f>
        <v>0</v>
      </c>
      <c r="N15" s="353">
        <f>+ENERO!N15+FEBRERO!N15+MARZO!N15+ABRIL!N15+MAYO!N15+JUNIO!N15+JULIO!N15+AGOSTO!N15+SEPTIEMBRE!N15+OCTUBRE!N15+NOVIEMBRE!N15+'DICIEMBRE '!N15</f>
        <v>0</v>
      </c>
      <c r="O15" s="353">
        <f>+ENERO!O15+FEBRERO!O15+MARZO!O15+ABRIL!O15+MAYO!O15+JUNIO!O15+JULIO!O15+AGOSTO!O15+SEPTIEMBRE!O15+OCTUBRE!O15+NOVIEMBRE!O15+'DICIEMBRE '!O15</f>
        <v>0</v>
      </c>
      <c r="P15" s="353">
        <f>+ENERO!P15+FEBRERO!P15+MARZO!P15+ABRIL!P15+MAYO!P15+JUNIO!P15+JULIO!P15+AGOSTO!P15+SEPTIEMBRE!P15+OCTUBRE!P15+NOVIEMBRE!P15+'DICIEMBRE '!P15</f>
        <v>0</v>
      </c>
      <c r="Q15" s="353">
        <f>+ENERO!Q15+FEBRERO!Q15+MARZO!Q15+ABRIL!Q15+MAYO!Q15+JUNIO!Q15+JULIO!Q15+AGOSTO!Q15+SEPTIEMBRE!Q15+OCTUBRE!Q15+NOVIEMBRE!Q15+'DICIEMBRE '!Q15</f>
        <v>0</v>
      </c>
      <c r="R15" s="133" t="s">
        <v>66</v>
      </c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72" t="s">
        <v>66</v>
      </c>
      <c r="BB15" s="123"/>
      <c r="BC15" s="123"/>
      <c r="BD15" s="167">
        <v>0</v>
      </c>
    </row>
    <row r="16" spans="1:56" x14ac:dyDescent="0.25">
      <c r="A16" s="467"/>
      <c r="B16" s="445" t="s">
        <v>31</v>
      </c>
      <c r="C16" s="446"/>
      <c r="D16" s="353">
        <f>+ENERO!D16+FEBRERO!D16+MARZO!D16+ABRIL!D16+MAYO!D16+JUNIO!D16+JULIO!D16+AGOSTO!D16+SEPTIEMBRE!D16+OCTUBRE!D16+NOVIEMBRE!D16+'DICIEMBRE '!D16</f>
        <v>539</v>
      </c>
      <c r="E16" s="353">
        <f>+ENERO!E16+FEBRERO!E16+MARZO!E16+ABRIL!E16+MAYO!E16+JUNIO!E16+JULIO!E16+AGOSTO!E16+SEPTIEMBRE!E16+OCTUBRE!E16+NOVIEMBRE!E16+'DICIEMBRE '!E16</f>
        <v>465</v>
      </c>
      <c r="F16" s="353">
        <f>+ENERO!F16+FEBRERO!F16+MARZO!F16+ABRIL!F16+MAYO!F16+JUNIO!F16+JULIO!F16+AGOSTO!F16+SEPTIEMBRE!F16+OCTUBRE!F16+NOVIEMBRE!F16+'DICIEMBRE '!F16</f>
        <v>1</v>
      </c>
      <c r="G16" s="353">
        <f>+ENERO!G16+FEBRERO!G16+MARZO!G16+ABRIL!G16+MAYO!G16+JUNIO!G16+JULIO!G16+AGOSTO!G16+SEPTIEMBRE!G16+OCTUBRE!G16+NOVIEMBRE!G16+'DICIEMBRE '!G16</f>
        <v>0</v>
      </c>
      <c r="H16" s="353">
        <f>+ENERO!H16+FEBRERO!H16+MARZO!H16+ABRIL!H16+MAYO!H16+JUNIO!H16+JULIO!H16+AGOSTO!H16+SEPTIEMBRE!H16+OCTUBRE!H16+NOVIEMBRE!H16+'DICIEMBRE '!H16</f>
        <v>1</v>
      </c>
      <c r="I16" s="353">
        <f>+ENERO!I16+FEBRERO!I16+MARZO!I16+ABRIL!I16+MAYO!I16+JUNIO!I16+JULIO!I16+AGOSTO!I16+SEPTIEMBRE!I16+OCTUBRE!I16+NOVIEMBRE!I16+'DICIEMBRE '!I16</f>
        <v>3</v>
      </c>
      <c r="J16" s="353">
        <f>+ENERO!J16+FEBRERO!J16+MARZO!J16+ABRIL!J16+MAYO!J16+JUNIO!J16+JULIO!J16+AGOSTO!J16+SEPTIEMBRE!J16+OCTUBRE!J16+NOVIEMBRE!J16+'DICIEMBRE '!J16</f>
        <v>0</v>
      </c>
      <c r="K16" s="353">
        <f>+ENERO!K16+FEBRERO!K16+MARZO!K16+ABRIL!K16+MAYO!K16+JUNIO!K16+JULIO!K16+AGOSTO!K16+SEPTIEMBRE!K16+OCTUBRE!K16+NOVIEMBRE!K16+'DICIEMBRE '!K16</f>
        <v>0</v>
      </c>
      <c r="L16" s="353">
        <f>+ENERO!L16+FEBRERO!L16+MARZO!L16+ABRIL!L16+MAYO!L16+JUNIO!L16+JULIO!L16+AGOSTO!L16+SEPTIEMBRE!L16+OCTUBRE!L16+NOVIEMBRE!L16+'DICIEMBRE '!L16</f>
        <v>69</v>
      </c>
      <c r="M16" s="353">
        <f>+ENERO!M16+FEBRERO!M16+MARZO!M16+ABRIL!M16+MAYO!M16+JUNIO!M16+JULIO!M16+AGOSTO!M16+SEPTIEMBRE!M16+OCTUBRE!M16+NOVIEMBRE!M16+'DICIEMBRE '!M16</f>
        <v>0</v>
      </c>
      <c r="N16" s="353">
        <f>+ENERO!N16+FEBRERO!N16+MARZO!N16+ABRIL!N16+MAYO!N16+JUNIO!N16+JULIO!N16+AGOSTO!N16+SEPTIEMBRE!N16+OCTUBRE!N16+NOVIEMBRE!N16+'DICIEMBRE '!N16</f>
        <v>16</v>
      </c>
      <c r="O16" s="353">
        <f>+ENERO!O16+FEBRERO!O16+MARZO!O16+ABRIL!O16+MAYO!O16+JUNIO!O16+JULIO!O16+AGOSTO!O16+SEPTIEMBRE!O16+OCTUBRE!O16+NOVIEMBRE!O16+'DICIEMBRE '!O16</f>
        <v>53</v>
      </c>
      <c r="P16" s="353">
        <f>+ENERO!P16+FEBRERO!P16+MARZO!P16+ABRIL!P16+MAYO!P16+JUNIO!P16+JULIO!P16+AGOSTO!P16+SEPTIEMBRE!P16+OCTUBRE!P16+NOVIEMBRE!P16+'DICIEMBRE '!P16</f>
        <v>0</v>
      </c>
      <c r="Q16" s="353">
        <f>+ENERO!Q16+FEBRERO!Q16+MARZO!Q16+ABRIL!Q16+MAYO!Q16+JUNIO!Q16+JULIO!Q16+AGOSTO!Q16+SEPTIEMBRE!Q16+OCTUBRE!Q16+NOVIEMBRE!Q16+'DICIEMBRE '!Q16</f>
        <v>0</v>
      </c>
      <c r="R16" s="133" t="s">
        <v>66</v>
      </c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72" t="s">
        <v>66</v>
      </c>
      <c r="BB16" s="123"/>
      <c r="BC16" s="123"/>
      <c r="BD16" s="167">
        <v>0</v>
      </c>
    </row>
    <row r="17" spans="1:56" x14ac:dyDescent="0.25">
      <c r="A17" s="467"/>
      <c r="B17" s="445" t="s">
        <v>30</v>
      </c>
      <c r="C17" s="446"/>
      <c r="D17" s="353">
        <f>+ENERO!D17+FEBRERO!D17+MARZO!D17+ABRIL!D17+MAYO!D17+JUNIO!D17+JULIO!D17+AGOSTO!D17+SEPTIEMBRE!D17+OCTUBRE!D17+NOVIEMBRE!D17+'DICIEMBRE '!D17</f>
        <v>629</v>
      </c>
      <c r="E17" s="353">
        <f>+ENERO!E17+FEBRERO!E17+MARZO!E17+ABRIL!E17+MAYO!E17+JUNIO!E17+JULIO!E17+AGOSTO!E17+SEPTIEMBRE!E17+OCTUBRE!E17+NOVIEMBRE!E17+'DICIEMBRE '!E17</f>
        <v>0</v>
      </c>
      <c r="F17" s="353">
        <f>+ENERO!F17+FEBRERO!F17+MARZO!F17+ABRIL!F17+MAYO!F17+JUNIO!F17+JULIO!F17+AGOSTO!F17+SEPTIEMBRE!F17+OCTUBRE!F17+NOVIEMBRE!F17+'DICIEMBRE '!F17</f>
        <v>0</v>
      </c>
      <c r="G17" s="353">
        <f>+ENERO!G17+FEBRERO!G17+MARZO!G17+ABRIL!G17+MAYO!G17+JUNIO!G17+JULIO!G17+AGOSTO!G17+SEPTIEMBRE!G17+OCTUBRE!G17+NOVIEMBRE!G17+'DICIEMBRE '!G17</f>
        <v>0</v>
      </c>
      <c r="H17" s="353">
        <f>+ENERO!H17+FEBRERO!H17+MARZO!H17+ABRIL!H17+MAYO!H17+JUNIO!H17+JULIO!H17+AGOSTO!H17+SEPTIEMBRE!H17+OCTUBRE!H17+NOVIEMBRE!H17+'DICIEMBRE '!H17</f>
        <v>0</v>
      </c>
      <c r="I17" s="353">
        <f>+ENERO!I17+FEBRERO!I17+MARZO!I17+ABRIL!I17+MAYO!I17+JUNIO!I17+JULIO!I17+AGOSTO!I17+SEPTIEMBRE!I17+OCTUBRE!I17+NOVIEMBRE!I17+'DICIEMBRE '!I17</f>
        <v>2</v>
      </c>
      <c r="J17" s="353">
        <f>+ENERO!J17+FEBRERO!J17+MARZO!J17+ABRIL!J17+MAYO!J17+JUNIO!J17+JULIO!J17+AGOSTO!J17+SEPTIEMBRE!J17+OCTUBRE!J17+NOVIEMBRE!J17+'DICIEMBRE '!J17</f>
        <v>80</v>
      </c>
      <c r="K17" s="353">
        <f>+ENERO!K17+FEBRERO!K17+MARZO!K17+ABRIL!K17+MAYO!K17+JUNIO!K17+JULIO!K17+AGOSTO!K17+SEPTIEMBRE!K17+OCTUBRE!K17+NOVIEMBRE!K17+'DICIEMBRE '!K17</f>
        <v>120</v>
      </c>
      <c r="L17" s="353">
        <f>+ENERO!L17+FEBRERO!L17+MARZO!L17+ABRIL!L17+MAYO!L17+JUNIO!L17+JULIO!L17+AGOSTO!L17+SEPTIEMBRE!L17+OCTUBRE!L17+NOVIEMBRE!L17+'DICIEMBRE '!L17</f>
        <v>427</v>
      </c>
      <c r="M17" s="353">
        <f>+ENERO!M17+FEBRERO!M17+MARZO!M17+ABRIL!M17+MAYO!M17+JUNIO!M17+JULIO!M17+AGOSTO!M17+SEPTIEMBRE!M17+OCTUBRE!M17+NOVIEMBRE!M17+'DICIEMBRE '!M17</f>
        <v>0</v>
      </c>
      <c r="N17" s="353">
        <f>+ENERO!N17+FEBRERO!N17+MARZO!N17+ABRIL!N17+MAYO!N17+JUNIO!N17+JULIO!N17+AGOSTO!N17+SEPTIEMBRE!N17+OCTUBRE!N17+NOVIEMBRE!N17+'DICIEMBRE '!N17</f>
        <v>661</v>
      </c>
      <c r="O17" s="353">
        <f>+ENERO!O17+FEBRERO!O17+MARZO!O17+ABRIL!O17+MAYO!O17+JUNIO!O17+JULIO!O17+AGOSTO!O17+SEPTIEMBRE!O17+OCTUBRE!O17+NOVIEMBRE!O17+'DICIEMBRE '!O17</f>
        <v>333</v>
      </c>
      <c r="P17" s="353">
        <f>+ENERO!P17+FEBRERO!P17+MARZO!P17+ABRIL!P17+MAYO!P17+JUNIO!P17+JULIO!P17+AGOSTO!P17+SEPTIEMBRE!P17+OCTUBRE!P17+NOVIEMBRE!P17+'DICIEMBRE '!P17</f>
        <v>6</v>
      </c>
      <c r="Q17" s="353">
        <f>+ENERO!Q17+FEBRERO!Q17+MARZO!Q17+ABRIL!Q17+MAYO!Q17+JUNIO!Q17+JULIO!Q17+AGOSTO!Q17+SEPTIEMBRE!Q17+OCTUBRE!Q17+NOVIEMBRE!Q17+'DICIEMBRE '!Q17</f>
        <v>0</v>
      </c>
      <c r="R17" s="133" t="s">
        <v>66</v>
      </c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72" t="s">
        <v>66</v>
      </c>
      <c r="BB17" s="123"/>
      <c r="BC17" s="123"/>
      <c r="BD17" s="167">
        <v>0</v>
      </c>
    </row>
    <row r="18" spans="1:56" x14ac:dyDescent="0.25">
      <c r="A18" s="467"/>
      <c r="B18" s="480" t="s">
        <v>29</v>
      </c>
      <c r="C18" s="481"/>
      <c r="D18" s="353">
        <f>+ENERO!D18+FEBRERO!D18+MARZO!D18+ABRIL!D18+MAYO!D18+JUNIO!D18+JULIO!D18+AGOSTO!D18+SEPTIEMBRE!D18+OCTUBRE!D18+NOVIEMBRE!D18+'DICIEMBRE '!D18</f>
        <v>1571</v>
      </c>
      <c r="E18" s="353">
        <f>+ENERO!E18+FEBRERO!E18+MARZO!E18+ABRIL!E18+MAYO!E18+JUNIO!E18+JULIO!E18+AGOSTO!E18+SEPTIEMBRE!E18+OCTUBRE!E18+NOVIEMBRE!E18+'DICIEMBRE '!E18</f>
        <v>1571</v>
      </c>
      <c r="F18" s="353">
        <f>+ENERO!F18+FEBRERO!F18+MARZO!F18+ABRIL!F18+MAYO!F18+JUNIO!F18+JULIO!F18+AGOSTO!F18+SEPTIEMBRE!F18+OCTUBRE!F18+NOVIEMBRE!F18+'DICIEMBRE '!F18</f>
        <v>0</v>
      </c>
      <c r="G18" s="353">
        <f>+ENERO!G18+FEBRERO!G18+MARZO!G18+ABRIL!G18+MAYO!G18+JUNIO!G18+JULIO!G18+AGOSTO!G18+SEPTIEMBRE!G18+OCTUBRE!G18+NOVIEMBRE!G18+'DICIEMBRE '!G18</f>
        <v>0</v>
      </c>
      <c r="H18" s="353">
        <f>+ENERO!H18+FEBRERO!H18+MARZO!H18+ABRIL!H18+MAYO!H18+JUNIO!H18+JULIO!H18+AGOSTO!H18+SEPTIEMBRE!H18+OCTUBRE!H18+NOVIEMBRE!H18+'DICIEMBRE '!H18</f>
        <v>0</v>
      </c>
      <c r="I18" s="353">
        <f>+ENERO!I18+FEBRERO!I18+MARZO!I18+ABRIL!I18+MAYO!I18+JUNIO!I18+JULIO!I18+AGOSTO!I18+SEPTIEMBRE!I18+OCTUBRE!I18+NOVIEMBRE!I18+'DICIEMBRE '!I18</f>
        <v>0</v>
      </c>
      <c r="J18" s="353">
        <f>+ENERO!J18+FEBRERO!J18+MARZO!J18+ABRIL!J18+MAYO!J18+JUNIO!J18+JULIO!J18+AGOSTO!J18+SEPTIEMBRE!J18+OCTUBRE!J18+NOVIEMBRE!J18+'DICIEMBRE '!J18</f>
        <v>0</v>
      </c>
      <c r="K18" s="353">
        <f>+ENERO!K18+FEBRERO!K18+MARZO!K18+ABRIL!K18+MAYO!K18+JUNIO!K18+JULIO!K18+AGOSTO!K18+SEPTIEMBRE!K18+OCTUBRE!K18+NOVIEMBRE!K18+'DICIEMBRE '!K18</f>
        <v>0</v>
      </c>
      <c r="L18" s="353">
        <f>+ENERO!L18+FEBRERO!L18+MARZO!L18+ABRIL!L18+MAYO!L18+JUNIO!L18+JULIO!L18+AGOSTO!L18+SEPTIEMBRE!L18+OCTUBRE!L18+NOVIEMBRE!L18+'DICIEMBRE '!L18</f>
        <v>0</v>
      </c>
      <c r="M18" s="353">
        <f>+ENERO!M18+FEBRERO!M18+MARZO!M18+ABRIL!M18+MAYO!M18+JUNIO!M18+JULIO!M18+AGOSTO!M18+SEPTIEMBRE!M18+OCTUBRE!M18+NOVIEMBRE!M18+'DICIEMBRE '!M18</f>
        <v>0</v>
      </c>
      <c r="N18" s="353">
        <f>+ENERO!N18+FEBRERO!N18+MARZO!N18+ABRIL!N18+MAYO!N18+JUNIO!N18+JULIO!N18+AGOSTO!N18+SEPTIEMBRE!N18+OCTUBRE!N18+NOVIEMBRE!N18+'DICIEMBRE '!N18</f>
        <v>0</v>
      </c>
      <c r="O18" s="353">
        <f>+ENERO!O18+FEBRERO!O18+MARZO!O18+ABRIL!O18+MAYO!O18+JUNIO!O18+JULIO!O18+AGOSTO!O18+SEPTIEMBRE!O18+OCTUBRE!O18+NOVIEMBRE!O18+'DICIEMBRE '!O18</f>
        <v>0</v>
      </c>
      <c r="P18" s="353">
        <f>+ENERO!P18+FEBRERO!P18+MARZO!P18+ABRIL!P18+MAYO!P18+JUNIO!P18+JULIO!P18+AGOSTO!P18+SEPTIEMBRE!P18+OCTUBRE!P18+NOVIEMBRE!P18+'DICIEMBRE '!P18</f>
        <v>0</v>
      </c>
      <c r="Q18" s="353">
        <f>+ENERO!Q18+FEBRERO!Q18+MARZO!Q18+ABRIL!Q18+MAYO!Q18+JUNIO!Q18+JULIO!Q18+AGOSTO!Q18+SEPTIEMBRE!Q18+OCTUBRE!Q18+NOVIEMBRE!Q18+'DICIEMBRE '!Q18</f>
        <v>0</v>
      </c>
      <c r="R18" s="133" t="s">
        <v>66</v>
      </c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72" t="s">
        <v>66</v>
      </c>
      <c r="BB18" s="123"/>
      <c r="BC18" s="123"/>
      <c r="BD18" s="167">
        <v>0</v>
      </c>
    </row>
    <row r="19" spans="1:56" x14ac:dyDescent="0.25">
      <c r="A19" s="467"/>
      <c r="B19" s="445" t="s">
        <v>28</v>
      </c>
      <c r="C19" s="446"/>
      <c r="D19" s="353">
        <f>+ENERO!D19+FEBRERO!D19+MARZO!D19+ABRIL!D19+MAYO!D19+JUNIO!D19+JULIO!D19+AGOSTO!D19+SEPTIEMBRE!D19+OCTUBRE!D19+NOVIEMBRE!D19+'DICIEMBRE '!D19</f>
        <v>0</v>
      </c>
      <c r="E19" s="353">
        <f>+ENERO!E19+FEBRERO!E19+MARZO!E19+ABRIL!E19+MAYO!E19+JUNIO!E19+JULIO!E19+AGOSTO!E19+SEPTIEMBRE!E19+OCTUBRE!E19+NOVIEMBRE!E19+'DICIEMBRE '!E19</f>
        <v>0</v>
      </c>
      <c r="F19" s="353">
        <f>+ENERO!F19+FEBRERO!F19+MARZO!F19+ABRIL!F19+MAYO!F19+JUNIO!F19+JULIO!F19+AGOSTO!F19+SEPTIEMBRE!F19+OCTUBRE!F19+NOVIEMBRE!F19+'DICIEMBRE '!F19</f>
        <v>0</v>
      </c>
      <c r="G19" s="353">
        <f>+ENERO!G19+FEBRERO!G19+MARZO!G19+ABRIL!G19+MAYO!G19+JUNIO!G19+JULIO!G19+AGOSTO!G19+SEPTIEMBRE!G19+OCTUBRE!G19+NOVIEMBRE!G19+'DICIEMBRE '!G19</f>
        <v>0</v>
      </c>
      <c r="H19" s="353">
        <f>+ENERO!H19+FEBRERO!H19+MARZO!H19+ABRIL!H19+MAYO!H19+JUNIO!H19+JULIO!H19+AGOSTO!H19+SEPTIEMBRE!H19+OCTUBRE!H19+NOVIEMBRE!H19+'DICIEMBRE '!H19</f>
        <v>0</v>
      </c>
      <c r="I19" s="353">
        <f>+ENERO!I19+FEBRERO!I19+MARZO!I19+ABRIL!I19+MAYO!I19+JUNIO!I19+JULIO!I19+AGOSTO!I19+SEPTIEMBRE!I19+OCTUBRE!I19+NOVIEMBRE!I19+'DICIEMBRE '!I19</f>
        <v>0</v>
      </c>
      <c r="J19" s="353">
        <f>+ENERO!J19+FEBRERO!J19+MARZO!J19+ABRIL!J19+MAYO!J19+JUNIO!J19+JULIO!J19+AGOSTO!J19+SEPTIEMBRE!J19+OCTUBRE!J19+NOVIEMBRE!J19+'DICIEMBRE '!J19</f>
        <v>0</v>
      </c>
      <c r="K19" s="353">
        <f>+ENERO!K19+FEBRERO!K19+MARZO!K19+ABRIL!K19+MAYO!K19+JUNIO!K19+JULIO!K19+AGOSTO!K19+SEPTIEMBRE!K19+OCTUBRE!K19+NOVIEMBRE!K19+'DICIEMBRE '!K19</f>
        <v>0</v>
      </c>
      <c r="L19" s="353">
        <f>+ENERO!L19+FEBRERO!L19+MARZO!L19+ABRIL!L19+MAYO!L19+JUNIO!L19+JULIO!L19+AGOSTO!L19+SEPTIEMBRE!L19+OCTUBRE!L19+NOVIEMBRE!L19+'DICIEMBRE '!L19</f>
        <v>0</v>
      </c>
      <c r="M19" s="353">
        <f>+ENERO!M19+FEBRERO!M19+MARZO!M19+ABRIL!M19+MAYO!M19+JUNIO!M19+JULIO!M19+AGOSTO!M19+SEPTIEMBRE!M19+OCTUBRE!M19+NOVIEMBRE!M19+'DICIEMBRE '!M19</f>
        <v>0</v>
      </c>
      <c r="N19" s="353">
        <f>+ENERO!N19+FEBRERO!N19+MARZO!N19+ABRIL!N19+MAYO!N19+JUNIO!N19+JULIO!N19+AGOSTO!N19+SEPTIEMBRE!N19+OCTUBRE!N19+NOVIEMBRE!N19+'DICIEMBRE '!N19</f>
        <v>0</v>
      </c>
      <c r="O19" s="353">
        <f>+ENERO!O19+FEBRERO!O19+MARZO!O19+ABRIL!O19+MAYO!O19+JUNIO!O19+JULIO!O19+AGOSTO!O19+SEPTIEMBRE!O19+OCTUBRE!O19+NOVIEMBRE!O19+'DICIEMBRE '!O19</f>
        <v>0</v>
      </c>
      <c r="P19" s="353">
        <f>+ENERO!P19+FEBRERO!P19+MARZO!P19+ABRIL!P19+MAYO!P19+JUNIO!P19+JULIO!P19+AGOSTO!P19+SEPTIEMBRE!P19+OCTUBRE!P19+NOVIEMBRE!P19+'DICIEMBRE '!P19</f>
        <v>0</v>
      </c>
      <c r="Q19" s="353">
        <f>+ENERO!Q19+FEBRERO!Q19+MARZO!Q19+ABRIL!Q19+MAYO!Q19+JUNIO!Q19+JULIO!Q19+AGOSTO!Q19+SEPTIEMBRE!Q19+OCTUBRE!Q19+NOVIEMBRE!Q19+'DICIEMBRE '!Q19</f>
        <v>0</v>
      </c>
      <c r="R19" s="133" t="s">
        <v>66</v>
      </c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72" t="s">
        <v>66</v>
      </c>
      <c r="BB19" s="123"/>
      <c r="BC19" s="123"/>
      <c r="BD19" s="167">
        <v>0</v>
      </c>
    </row>
    <row r="20" spans="1:56" x14ac:dyDescent="0.25">
      <c r="A20" s="467"/>
      <c r="B20" s="445" t="s">
        <v>27</v>
      </c>
      <c r="C20" s="446"/>
      <c r="D20" s="353">
        <f>+ENERO!D20+FEBRERO!D20+MARZO!D20+ABRIL!D20+MAYO!D20+JUNIO!D20+JULIO!D20+AGOSTO!D20+SEPTIEMBRE!D20+OCTUBRE!D20+NOVIEMBRE!D20+'DICIEMBRE '!D20</f>
        <v>3</v>
      </c>
      <c r="E20" s="353">
        <f>+ENERO!E20+FEBRERO!E20+MARZO!E20+ABRIL!E20+MAYO!E20+JUNIO!E20+JULIO!E20+AGOSTO!E20+SEPTIEMBRE!E20+OCTUBRE!E20+NOVIEMBRE!E20+'DICIEMBRE '!E20</f>
        <v>0</v>
      </c>
      <c r="F20" s="353">
        <f>+ENERO!F20+FEBRERO!F20+MARZO!F20+ABRIL!F20+MAYO!F20+JUNIO!F20+JULIO!F20+AGOSTO!F20+SEPTIEMBRE!F20+OCTUBRE!F20+NOVIEMBRE!F20+'DICIEMBRE '!F20</f>
        <v>0</v>
      </c>
      <c r="G20" s="353">
        <f>+ENERO!G20+FEBRERO!G20+MARZO!G20+ABRIL!G20+MAYO!G20+JUNIO!G20+JULIO!G20+AGOSTO!G20+SEPTIEMBRE!G20+OCTUBRE!G20+NOVIEMBRE!G20+'DICIEMBRE '!G20</f>
        <v>0</v>
      </c>
      <c r="H20" s="353">
        <f>+ENERO!H20+FEBRERO!H20+MARZO!H20+ABRIL!H20+MAYO!H20+JUNIO!H20+JULIO!H20+AGOSTO!H20+SEPTIEMBRE!H20+OCTUBRE!H20+NOVIEMBRE!H20+'DICIEMBRE '!H20</f>
        <v>0</v>
      </c>
      <c r="I20" s="353">
        <f>+ENERO!I20+FEBRERO!I20+MARZO!I20+ABRIL!I20+MAYO!I20+JUNIO!I20+JULIO!I20+AGOSTO!I20+SEPTIEMBRE!I20+OCTUBRE!I20+NOVIEMBRE!I20+'DICIEMBRE '!I20</f>
        <v>0</v>
      </c>
      <c r="J20" s="353">
        <f>+ENERO!J20+FEBRERO!J20+MARZO!J20+ABRIL!J20+MAYO!J20+JUNIO!J20+JULIO!J20+AGOSTO!J20+SEPTIEMBRE!J20+OCTUBRE!J20+NOVIEMBRE!J20+'DICIEMBRE '!J20</f>
        <v>0</v>
      </c>
      <c r="K20" s="353">
        <f>+ENERO!K20+FEBRERO!K20+MARZO!K20+ABRIL!K20+MAYO!K20+JUNIO!K20+JULIO!K20+AGOSTO!K20+SEPTIEMBRE!K20+OCTUBRE!K20+NOVIEMBRE!K20+'DICIEMBRE '!K20</f>
        <v>0</v>
      </c>
      <c r="L20" s="353">
        <f>+ENERO!L20+FEBRERO!L20+MARZO!L20+ABRIL!L20+MAYO!L20+JUNIO!L20+JULIO!L20+AGOSTO!L20+SEPTIEMBRE!L20+OCTUBRE!L20+NOVIEMBRE!L20+'DICIEMBRE '!L20</f>
        <v>3</v>
      </c>
      <c r="M20" s="353">
        <f>+ENERO!M20+FEBRERO!M20+MARZO!M20+ABRIL!M20+MAYO!M20+JUNIO!M20+JULIO!M20+AGOSTO!M20+SEPTIEMBRE!M20+OCTUBRE!M20+NOVIEMBRE!M20+'DICIEMBRE '!M20</f>
        <v>0</v>
      </c>
      <c r="N20" s="353">
        <f>+ENERO!N20+FEBRERO!N20+MARZO!N20+ABRIL!N20+MAYO!N20+JUNIO!N20+JULIO!N20+AGOSTO!N20+SEPTIEMBRE!N20+OCTUBRE!N20+NOVIEMBRE!N20+'DICIEMBRE '!N20</f>
        <v>0</v>
      </c>
      <c r="O20" s="353">
        <f>+ENERO!O20+FEBRERO!O20+MARZO!O20+ABRIL!O20+MAYO!O20+JUNIO!O20+JULIO!O20+AGOSTO!O20+SEPTIEMBRE!O20+OCTUBRE!O20+NOVIEMBRE!O20+'DICIEMBRE '!O20</f>
        <v>0</v>
      </c>
      <c r="P20" s="353">
        <f>+ENERO!P20+FEBRERO!P20+MARZO!P20+ABRIL!P20+MAYO!P20+JUNIO!P20+JULIO!P20+AGOSTO!P20+SEPTIEMBRE!P20+OCTUBRE!P20+NOVIEMBRE!P20+'DICIEMBRE '!P20</f>
        <v>0</v>
      </c>
      <c r="Q20" s="353">
        <f>+ENERO!Q20+FEBRERO!Q20+MARZO!Q20+ABRIL!Q20+MAYO!Q20+JUNIO!Q20+JULIO!Q20+AGOSTO!Q20+SEPTIEMBRE!Q20+OCTUBRE!Q20+NOVIEMBRE!Q20+'DICIEMBRE '!Q20</f>
        <v>0</v>
      </c>
      <c r="R20" s="133" t="s">
        <v>66</v>
      </c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72" t="s">
        <v>66</v>
      </c>
      <c r="BB20" s="123"/>
      <c r="BC20" s="123"/>
      <c r="BD20" s="167">
        <v>0</v>
      </c>
    </row>
    <row r="21" spans="1:56" x14ac:dyDescent="0.25">
      <c r="A21" s="467"/>
      <c r="B21" s="445" t="s">
        <v>26</v>
      </c>
      <c r="C21" s="446"/>
      <c r="D21" s="353">
        <f>+ENERO!D21+FEBRERO!D21+MARZO!D21+ABRIL!D21+MAYO!D21+JUNIO!D21+JULIO!D21+AGOSTO!D21+SEPTIEMBRE!D21+OCTUBRE!D21+NOVIEMBRE!D21+'DICIEMBRE '!D21</f>
        <v>1933</v>
      </c>
      <c r="E21" s="353">
        <f>+ENERO!E21+FEBRERO!E21+MARZO!E21+ABRIL!E21+MAYO!E21+JUNIO!E21+JULIO!E21+AGOSTO!E21+SEPTIEMBRE!E21+OCTUBRE!E21+NOVIEMBRE!E21+'DICIEMBRE '!E21</f>
        <v>1854</v>
      </c>
      <c r="F21" s="353">
        <f>+ENERO!F21+FEBRERO!F21+MARZO!F21+ABRIL!F21+MAYO!F21+JUNIO!F21+JULIO!F21+AGOSTO!F21+SEPTIEMBRE!F21+OCTUBRE!F21+NOVIEMBRE!F21+'DICIEMBRE '!F21</f>
        <v>51</v>
      </c>
      <c r="G21" s="353">
        <f>+ENERO!G21+FEBRERO!G21+MARZO!G21+ABRIL!G21+MAYO!G21+JUNIO!G21+JULIO!G21+AGOSTO!G21+SEPTIEMBRE!G21+OCTUBRE!G21+NOVIEMBRE!G21+'DICIEMBRE '!G21</f>
        <v>25</v>
      </c>
      <c r="H21" s="353">
        <f>+ENERO!H21+FEBRERO!H21+MARZO!H21+ABRIL!H21+MAYO!H21+JUNIO!H21+JULIO!H21+AGOSTO!H21+SEPTIEMBRE!H21+OCTUBRE!H21+NOVIEMBRE!H21+'DICIEMBRE '!H21</f>
        <v>0</v>
      </c>
      <c r="I21" s="353">
        <f>+ENERO!I21+FEBRERO!I21+MARZO!I21+ABRIL!I21+MAYO!I21+JUNIO!I21+JULIO!I21+AGOSTO!I21+SEPTIEMBRE!I21+OCTUBRE!I21+NOVIEMBRE!I21+'DICIEMBRE '!I21</f>
        <v>3</v>
      </c>
      <c r="J21" s="353">
        <f>+ENERO!J21+FEBRERO!J21+MARZO!J21+ABRIL!J21+MAYO!J21+JUNIO!J21+JULIO!J21+AGOSTO!J21+SEPTIEMBRE!J21+OCTUBRE!J21+NOVIEMBRE!J21+'DICIEMBRE '!J21</f>
        <v>0</v>
      </c>
      <c r="K21" s="353">
        <f>+ENERO!K21+FEBRERO!K21+MARZO!K21+ABRIL!K21+MAYO!K21+JUNIO!K21+JULIO!K21+AGOSTO!K21+SEPTIEMBRE!K21+OCTUBRE!K21+NOVIEMBRE!K21+'DICIEMBRE '!K21</f>
        <v>0</v>
      </c>
      <c r="L21" s="353">
        <f>+ENERO!L21+FEBRERO!L21+MARZO!L21+ABRIL!L21+MAYO!L21+JUNIO!L21+JULIO!L21+AGOSTO!L21+SEPTIEMBRE!L21+OCTUBRE!L21+NOVIEMBRE!L21+'DICIEMBRE '!L21</f>
        <v>0</v>
      </c>
      <c r="M21" s="353">
        <f>+ENERO!M21+FEBRERO!M21+MARZO!M21+ABRIL!M21+MAYO!M21+JUNIO!M21+JULIO!M21+AGOSTO!M21+SEPTIEMBRE!M21+OCTUBRE!M21+NOVIEMBRE!M21+'DICIEMBRE '!M21</f>
        <v>0</v>
      </c>
      <c r="N21" s="353">
        <f>+ENERO!N21+FEBRERO!N21+MARZO!N21+ABRIL!N21+MAYO!N21+JUNIO!N21+JULIO!N21+AGOSTO!N21+SEPTIEMBRE!N21+OCTUBRE!N21+NOVIEMBRE!N21+'DICIEMBRE '!N21</f>
        <v>0</v>
      </c>
      <c r="O21" s="353">
        <f>+ENERO!O21+FEBRERO!O21+MARZO!O21+ABRIL!O21+MAYO!O21+JUNIO!O21+JULIO!O21+AGOSTO!O21+SEPTIEMBRE!O21+OCTUBRE!O21+NOVIEMBRE!O21+'DICIEMBRE '!O21</f>
        <v>0</v>
      </c>
      <c r="P21" s="353">
        <f>+ENERO!P21+FEBRERO!P21+MARZO!P21+ABRIL!P21+MAYO!P21+JUNIO!P21+JULIO!P21+AGOSTO!P21+SEPTIEMBRE!P21+OCTUBRE!P21+NOVIEMBRE!P21+'DICIEMBRE '!P21</f>
        <v>0</v>
      </c>
      <c r="Q21" s="353">
        <f>+ENERO!Q21+FEBRERO!Q21+MARZO!Q21+ABRIL!Q21+MAYO!Q21+JUNIO!Q21+JULIO!Q21+AGOSTO!Q21+SEPTIEMBRE!Q21+OCTUBRE!Q21+NOVIEMBRE!Q21+'DICIEMBRE '!Q21</f>
        <v>0</v>
      </c>
      <c r="R21" s="133" t="s">
        <v>66</v>
      </c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72" t="s">
        <v>66</v>
      </c>
      <c r="BB21" s="123"/>
      <c r="BC21" s="123"/>
      <c r="BD21" s="167">
        <v>0</v>
      </c>
    </row>
    <row r="22" spans="1:56" x14ac:dyDescent="0.25">
      <c r="A22" s="467"/>
      <c r="B22" s="445" t="s">
        <v>25</v>
      </c>
      <c r="C22" s="446"/>
      <c r="D22" s="353">
        <f>+ENERO!D22+FEBRERO!D22+MARZO!D22+ABRIL!D22+MAYO!D22+JUNIO!D22+JULIO!D22+AGOSTO!D22+SEPTIEMBRE!D22+OCTUBRE!D22+NOVIEMBRE!D22+'DICIEMBRE '!D22</f>
        <v>5</v>
      </c>
      <c r="E22" s="353">
        <f>+ENERO!E22+FEBRERO!E22+MARZO!E22+ABRIL!E22+MAYO!E22+JUNIO!E22+JULIO!E22+AGOSTO!E22+SEPTIEMBRE!E22+OCTUBRE!E22+NOVIEMBRE!E22+'DICIEMBRE '!E22</f>
        <v>0</v>
      </c>
      <c r="F22" s="353">
        <f>+ENERO!F22+FEBRERO!F22+MARZO!F22+ABRIL!F22+MAYO!F22+JUNIO!F22+JULIO!F22+AGOSTO!F22+SEPTIEMBRE!F22+OCTUBRE!F22+NOVIEMBRE!F22+'DICIEMBRE '!F22</f>
        <v>0</v>
      </c>
      <c r="G22" s="353">
        <f>+ENERO!G22+FEBRERO!G22+MARZO!G22+ABRIL!G22+MAYO!G22+JUNIO!G22+JULIO!G22+AGOSTO!G22+SEPTIEMBRE!G22+OCTUBRE!G22+NOVIEMBRE!G22+'DICIEMBRE '!G22</f>
        <v>0</v>
      </c>
      <c r="H22" s="353">
        <f>+ENERO!H22+FEBRERO!H22+MARZO!H22+ABRIL!H22+MAYO!H22+JUNIO!H22+JULIO!H22+AGOSTO!H22+SEPTIEMBRE!H22+OCTUBRE!H22+NOVIEMBRE!H22+'DICIEMBRE '!H22</f>
        <v>3</v>
      </c>
      <c r="I22" s="353">
        <f>+ENERO!I22+FEBRERO!I22+MARZO!I22+ABRIL!I22+MAYO!I22+JUNIO!I22+JULIO!I22+AGOSTO!I22+SEPTIEMBRE!I22+OCTUBRE!I22+NOVIEMBRE!I22+'DICIEMBRE '!I22</f>
        <v>2</v>
      </c>
      <c r="J22" s="353">
        <f>+ENERO!J22+FEBRERO!J22+MARZO!J22+ABRIL!J22+MAYO!J22+JUNIO!J22+JULIO!J22+AGOSTO!J22+SEPTIEMBRE!J22+OCTUBRE!J22+NOVIEMBRE!J22+'DICIEMBRE '!J22</f>
        <v>0</v>
      </c>
      <c r="K22" s="353">
        <f>+ENERO!K22+FEBRERO!K22+MARZO!K22+ABRIL!K22+MAYO!K22+JUNIO!K22+JULIO!K22+AGOSTO!K22+SEPTIEMBRE!K22+OCTUBRE!K22+NOVIEMBRE!K22+'DICIEMBRE '!K22</f>
        <v>0</v>
      </c>
      <c r="L22" s="353">
        <f>+ENERO!L22+FEBRERO!L22+MARZO!L22+ABRIL!L22+MAYO!L22+JUNIO!L22+JULIO!L22+AGOSTO!L22+SEPTIEMBRE!L22+OCTUBRE!L22+NOVIEMBRE!L22+'DICIEMBRE '!L22</f>
        <v>0</v>
      </c>
      <c r="M22" s="353">
        <f>+ENERO!M22+FEBRERO!M22+MARZO!M22+ABRIL!M22+MAYO!M22+JUNIO!M22+JULIO!M22+AGOSTO!M22+SEPTIEMBRE!M22+OCTUBRE!M22+NOVIEMBRE!M22+'DICIEMBRE '!M22</f>
        <v>0</v>
      </c>
      <c r="N22" s="353">
        <f>+ENERO!N22+FEBRERO!N22+MARZO!N22+ABRIL!N22+MAYO!N22+JUNIO!N22+JULIO!N22+AGOSTO!N22+SEPTIEMBRE!N22+OCTUBRE!N22+NOVIEMBRE!N22+'DICIEMBRE '!N22</f>
        <v>0</v>
      </c>
      <c r="O22" s="353">
        <f>+ENERO!O22+FEBRERO!O22+MARZO!O22+ABRIL!O22+MAYO!O22+JUNIO!O22+JULIO!O22+AGOSTO!O22+SEPTIEMBRE!O22+OCTUBRE!O22+NOVIEMBRE!O22+'DICIEMBRE '!O22</f>
        <v>0</v>
      </c>
      <c r="P22" s="353">
        <f>+ENERO!P22+FEBRERO!P22+MARZO!P22+ABRIL!P22+MAYO!P22+JUNIO!P22+JULIO!P22+AGOSTO!P22+SEPTIEMBRE!P22+OCTUBRE!P22+NOVIEMBRE!P22+'DICIEMBRE '!P22</f>
        <v>0</v>
      </c>
      <c r="Q22" s="353">
        <f>+ENERO!Q22+FEBRERO!Q22+MARZO!Q22+ABRIL!Q22+MAYO!Q22+JUNIO!Q22+JULIO!Q22+AGOSTO!Q22+SEPTIEMBRE!Q22+OCTUBRE!Q22+NOVIEMBRE!Q22+'DICIEMBRE '!Q22</f>
        <v>0</v>
      </c>
      <c r="R22" s="133" t="s">
        <v>66</v>
      </c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72" t="s">
        <v>66</v>
      </c>
      <c r="BB22" s="123"/>
      <c r="BC22" s="123"/>
      <c r="BD22" s="167">
        <v>0</v>
      </c>
    </row>
    <row r="23" spans="1:56" x14ac:dyDescent="0.25">
      <c r="A23" s="467"/>
      <c r="B23" s="445" t="s">
        <v>24</v>
      </c>
      <c r="C23" s="446"/>
      <c r="D23" s="353">
        <f>+ENERO!D23+FEBRERO!D23+MARZO!D23+ABRIL!D23+MAYO!D23+JUNIO!D23+JULIO!D23+AGOSTO!D23+SEPTIEMBRE!D23+OCTUBRE!D23+NOVIEMBRE!D23+'DICIEMBRE '!D23</f>
        <v>0</v>
      </c>
      <c r="E23" s="353">
        <f>+ENERO!E23+FEBRERO!E23+MARZO!E23+ABRIL!E23+MAYO!E23+JUNIO!E23+JULIO!E23+AGOSTO!E23+SEPTIEMBRE!E23+OCTUBRE!E23+NOVIEMBRE!E23+'DICIEMBRE '!E23</f>
        <v>0</v>
      </c>
      <c r="F23" s="353">
        <f>+ENERO!F23+FEBRERO!F23+MARZO!F23+ABRIL!F23+MAYO!F23+JUNIO!F23+JULIO!F23+AGOSTO!F23+SEPTIEMBRE!F23+OCTUBRE!F23+NOVIEMBRE!F23+'DICIEMBRE '!F23</f>
        <v>0</v>
      </c>
      <c r="G23" s="353">
        <f>+ENERO!G23+FEBRERO!G23+MARZO!G23+ABRIL!G23+MAYO!G23+JUNIO!G23+JULIO!G23+AGOSTO!G23+SEPTIEMBRE!G23+OCTUBRE!G23+NOVIEMBRE!G23+'DICIEMBRE '!G23</f>
        <v>0</v>
      </c>
      <c r="H23" s="353">
        <f>+ENERO!H23+FEBRERO!H23+MARZO!H23+ABRIL!H23+MAYO!H23+JUNIO!H23+JULIO!H23+AGOSTO!H23+SEPTIEMBRE!H23+OCTUBRE!H23+NOVIEMBRE!H23+'DICIEMBRE '!H23</f>
        <v>0</v>
      </c>
      <c r="I23" s="353">
        <f>+ENERO!I23+FEBRERO!I23+MARZO!I23+ABRIL!I23+MAYO!I23+JUNIO!I23+JULIO!I23+AGOSTO!I23+SEPTIEMBRE!I23+OCTUBRE!I23+NOVIEMBRE!I23+'DICIEMBRE '!I23</f>
        <v>0</v>
      </c>
      <c r="J23" s="353">
        <f>+ENERO!J23+FEBRERO!J23+MARZO!J23+ABRIL!J23+MAYO!J23+JUNIO!J23+JULIO!J23+AGOSTO!J23+SEPTIEMBRE!J23+OCTUBRE!J23+NOVIEMBRE!J23+'DICIEMBRE '!J23</f>
        <v>0</v>
      </c>
      <c r="K23" s="353">
        <f>+ENERO!K23+FEBRERO!K23+MARZO!K23+ABRIL!K23+MAYO!K23+JUNIO!K23+JULIO!K23+AGOSTO!K23+SEPTIEMBRE!K23+OCTUBRE!K23+NOVIEMBRE!K23+'DICIEMBRE '!K23</f>
        <v>0</v>
      </c>
      <c r="L23" s="353">
        <f>+ENERO!L23+FEBRERO!L23+MARZO!L23+ABRIL!L23+MAYO!L23+JUNIO!L23+JULIO!L23+AGOSTO!L23+SEPTIEMBRE!L23+OCTUBRE!L23+NOVIEMBRE!L23+'DICIEMBRE '!L23</f>
        <v>0</v>
      </c>
      <c r="M23" s="353">
        <f>+ENERO!M23+FEBRERO!M23+MARZO!M23+ABRIL!M23+MAYO!M23+JUNIO!M23+JULIO!M23+AGOSTO!M23+SEPTIEMBRE!M23+OCTUBRE!M23+NOVIEMBRE!M23+'DICIEMBRE '!M23</f>
        <v>0</v>
      </c>
      <c r="N23" s="353">
        <f>+ENERO!N23+FEBRERO!N23+MARZO!N23+ABRIL!N23+MAYO!N23+JUNIO!N23+JULIO!N23+AGOSTO!N23+SEPTIEMBRE!N23+OCTUBRE!N23+NOVIEMBRE!N23+'DICIEMBRE '!N23</f>
        <v>0</v>
      </c>
      <c r="O23" s="353">
        <f>+ENERO!O23+FEBRERO!O23+MARZO!O23+ABRIL!O23+MAYO!O23+JUNIO!O23+JULIO!O23+AGOSTO!O23+SEPTIEMBRE!O23+OCTUBRE!O23+NOVIEMBRE!O23+'DICIEMBRE '!O23</f>
        <v>0</v>
      </c>
      <c r="P23" s="353">
        <f>+ENERO!P23+FEBRERO!P23+MARZO!P23+ABRIL!P23+MAYO!P23+JUNIO!P23+JULIO!P23+AGOSTO!P23+SEPTIEMBRE!P23+OCTUBRE!P23+NOVIEMBRE!P23+'DICIEMBRE '!P23</f>
        <v>0</v>
      </c>
      <c r="Q23" s="353">
        <f>+ENERO!Q23+FEBRERO!Q23+MARZO!Q23+ABRIL!Q23+MAYO!Q23+JUNIO!Q23+JULIO!Q23+AGOSTO!Q23+SEPTIEMBRE!Q23+OCTUBRE!Q23+NOVIEMBRE!Q23+'DICIEMBRE '!Q23</f>
        <v>0</v>
      </c>
      <c r="R23" s="133" t="s">
        <v>66</v>
      </c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72" t="s">
        <v>66</v>
      </c>
      <c r="BB23" s="123"/>
      <c r="BC23" s="123"/>
      <c r="BD23" s="167">
        <v>0</v>
      </c>
    </row>
    <row r="24" spans="1:56" x14ac:dyDescent="0.25">
      <c r="A24" s="467"/>
      <c r="B24" s="471" t="s">
        <v>23</v>
      </c>
      <c r="C24" s="472"/>
      <c r="D24" s="353">
        <f>+ENERO!D24+FEBRERO!D24+MARZO!D24+ABRIL!D24+MAYO!D24+JUNIO!D24+JULIO!D24+AGOSTO!D24+SEPTIEMBRE!D24+OCTUBRE!D24+NOVIEMBRE!D24+'DICIEMBRE '!D24</f>
        <v>0</v>
      </c>
      <c r="E24" s="353">
        <f>+ENERO!E24+FEBRERO!E24+MARZO!E24+ABRIL!E24+MAYO!E24+JUNIO!E24+JULIO!E24+AGOSTO!E24+SEPTIEMBRE!E24+OCTUBRE!E24+NOVIEMBRE!E24+'DICIEMBRE '!E24</f>
        <v>0</v>
      </c>
      <c r="F24" s="353">
        <f>+ENERO!F24+FEBRERO!F24+MARZO!F24+ABRIL!F24+MAYO!F24+JUNIO!F24+JULIO!F24+AGOSTO!F24+SEPTIEMBRE!F24+OCTUBRE!F24+NOVIEMBRE!F24+'DICIEMBRE '!F24</f>
        <v>0</v>
      </c>
      <c r="G24" s="353">
        <f>+ENERO!G24+FEBRERO!G24+MARZO!G24+ABRIL!G24+MAYO!G24+JUNIO!G24+JULIO!G24+AGOSTO!G24+SEPTIEMBRE!G24+OCTUBRE!G24+NOVIEMBRE!G24+'DICIEMBRE '!G24</f>
        <v>0</v>
      </c>
      <c r="H24" s="353">
        <f>+ENERO!H24+FEBRERO!H24+MARZO!H24+ABRIL!H24+MAYO!H24+JUNIO!H24+JULIO!H24+AGOSTO!H24+SEPTIEMBRE!H24+OCTUBRE!H24+NOVIEMBRE!H24+'DICIEMBRE '!H24</f>
        <v>0</v>
      </c>
      <c r="I24" s="353">
        <f>+ENERO!I24+FEBRERO!I24+MARZO!I24+ABRIL!I24+MAYO!I24+JUNIO!I24+JULIO!I24+AGOSTO!I24+SEPTIEMBRE!I24+OCTUBRE!I24+NOVIEMBRE!I24+'DICIEMBRE '!I24</f>
        <v>0</v>
      </c>
      <c r="J24" s="353">
        <f>+ENERO!J24+FEBRERO!J24+MARZO!J24+ABRIL!J24+MAYO!J24+JUNIO!J24+JULIO!J24+AGOSTO!J24+SEPTIEMBRE!J24+OCTUBRE!J24+NOVIEMBRE!J24+'DICIEMBRE '!J24</f>
        <v>0</v>
      </c>
      <c r="K24" s="353">
        <f>+ENERO!K24+FEBRERO!K24+MARZO!K24+ABRIL!K24+MAYO!K24+JUNIO!K24+JULIO!K24+AGOSTO!K24+SEPTIEMBRE!K24+OCTUBRE!K24+NOVIEMBRE!K24+'DICIEMBRE '!K24</f>
        <v>0</v>
      </c>
      <c r="L24" s="353">
        <f>+ENERO!L24+FEBRERO!L24+MARZO!L24+ABRIL!L24+MAYO!L24+JUNIO!L24+JULIO!L24+AGOSTO!L24+SEPTIEMBRE!L24+OCTUBRE!L24+NOVIEMBRE!L24+'DICIEMBRE '!L24</f>
        <v>0</v>
      </c>
      <c r="M24" s="353">
        <f>+ENERO!M24+FEBRERO!M24+MARZO!M24+ABRIL!M24+MAYO!M24+JUNIO!M24+JULIO!M24+AGOSTO!M24+SEPTIEMBRE!M24+OCTUBRE!M24+NOVIEMBRE!M24+'DICIEMBRE '!M24</f>
        <v>0</v>
      </c>
      <c r="N24" s="353">
        <f>+ENERO!N24+FEBRERO!N24+MARZO!N24+ABRIL!N24+MAYO!N24+JUNIO!N24+JULIO!N24+AGOSTO!N24+SEPTIEMBRE!N24+OCTUBRE!N24+NOVIEMBRE!N24+'DICIEMBRE '!N24</f>
        <v>0</v>
      </c>
      <c r="O24" s="353">
        <f>+ENERO!O24+FEBRERO!O24+MARZO!O24+ABRIL!O24+MAYO!O24+JUNIO!O24+JULIO!O24+AGOSTO!O24+SEPTIEMBRE!O24+OCTUBRE!O24+NOVIEMBRE!O24+'DICIEMBRE '!O24</f>
        <v>0</v>
      </c>
      <c r="P24" s="353">
        <f>+ENERO!P24+FEBRERO!P24+MARZO!P24+ABRIL!P24+MAYO!P24+JUNIO!P24+JULIO!P24+AGOSTO!P24+SEPTIEMBRE!P24+OCTUBRE!P24+NOVIEMBRE!P24+'DICIEMBRE '!P24</f>
        <v>0</v>
      </c>
      <c r="Q24" s="353">
        <f>+ENERO!Q24+FEBRERO!Q24+MARZO!Q24+ABRIL!Q24+MAYO!Q24+JUNIO!Q24+JULIO!Q24+AGOSTO!Q24+SEPTIEMBRE!Q24+OCTUBRE!Q24+NOVIEMBRE!Q24+'DICIEMBRE '!Q24</f>
        <v>0</v>
      </c>
      <c r="R24" s="133" t="s">
        <v>66</v>
      </c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72" t="s">
        <v>66</v>
      </c>
      <c r="BB24" s="123"/>
      <c r="BC24" s="123"/>
      <c r="BD24" s="167">
        <v>0</v>
      </c>
    </row>
    <row r="25" spans="1:56" x14ac:dyDescent="0.25">
      <c r="A25" s="467"/>
      <c r="B25" s="473" t="s">
        <v>22</v>
      </c>
      <c r="C25" s="474"/>
      <c r="D25" s="353">
        <f>+ENERO!D25+FEBRERO!D25+MARZO!D25+ABRIL!D25+MAYO!D25+JUNIO!D25+JULIO!D25+AGOSTO!D25+SEPTIEMBRE!D25+OCTUBRE!D25+NOVIEMBRE!D25+'DICIEMBRE '!D25</f>
        <v>1908</v>
      </c>
      <c r="E25" s="353">
        <f>+ENERO!E25+FEBRERO!E25+MARZO!E25+ABRIL!E25+MAYO!E25+JUNIO!E25+JULIO!E25+AGOSTO!E25+SEPTIEMBRE!E25+OCTUBRE!E25+NOVIEMBRE!E25+'DICIEMBRE '!E25</f>
        <v>1648</v>
      </c>
      <c r="F25" s="353">
        <f>+ENERO!F25+FEBRERO!F25+MARZO!F25+ABRIL!F25+MAYO!F25+JUNIO!F25+JULIO!F25+AGOSTO!F25+SEPTIEMBRE!F25+OCTUBRE!F25+NOVIEMBRE!F25+'DICIEMBRE '!F25</f>
        <v>0</v>
      </c>
      <c r="G25" s="353">
        <f>+ENERO!G25+FEBRERO!G25+MARZO!G25+ABRIL!G25+MAYO!G25+JUNIO!G25+JULIO!G25+AGOSTO!G25+SEPTIEMBRE!G25+OCTUBRE!G25+NOVIEMBRE!G25+'DICIEMBRE '!G25</f>
        <v>0</v>
      </c>
      <c r="H25" s="353">
        <f>+ENERO!H25+FEBRERO!H25+MARZO!H25+ABRIL!H25+MAYO!H25+JUNIO!H25+JULIO!H25+AGOSTO!H25+SEPTIEMBRE!H25+OCTUBRE!H25+NOVIEMBRE!H25+'DICIEMBRE '!H25</f>
        <v>0</v>
      </c>
      <c r="I25" s="353">
        <f>+ENERO!I25+FEBRERO!I25+MARZO!I25+ABRIL!I25+MAYO!I25+JUNIO!I25+JULIO!I25+AGOSTO!I25+SEPTIEMBRE!I25+OCTUBRE!I25+NOVIEMBRE!I25+'DICIEMBRE '!I25</f>
        <v>0</v>
      </c>
      <c r="J25" s="353">
        <f>+ENERO!J25+FEBRERO!J25+MARZO!J25+ABRIL!J25+MAYO!J25+JUNIO!J25+JULIO!J25+AGOSTO!J25+SEPTIEMBRE!J25+OCTUBRE!J25+NOVIEMBRE!J25+'DICIEMBRE '!J25</f>
        <v>0</v>
      </c>
      <c r="K25" s="353">
        <f>+ENERO!K25+FEBRERO!K25+MARZO!K25+ABRIL!K25+MAYO!K25+JUNIO!K25+JULIO!K25+AGOSTO!K25+SEPTIEMBRE!K25+OCTUBRE!K25+NOVIEMBRE!K25+'DICIEMBRE '!K25</f>
        <v>3</v>
      </c>
      <c r="L25" s="353">
        <f>+ENERO!L25+FEBRERO!L25+MARZO!L25+ABRIL!L25+MAYO!L25+JUNIO!L25+JULIO!L25+AGOSTO!L25+SEPTIEMBRE!L25+OCTUBRE!L25+NOVIEMBRE!L25+'DICIEMBRE '!L25</f>
        <v>257</v>
      </c>
      <c r="M25" s="353">
        <f>+ENERO!M25+FEBRERO!M25+MARZO!M25+ABRIL!M25+MAYO!M25+JUNIO!M25+JULIO!M25+AGOSTO!M25+SEPTIEMBRE!M25+OCTUBRE!M25+NOVIEMBRE!M25+'DICIEMBRE '!M25</f>
        <v>0</v>
      </c>
      <c r="N25" s="353">
        <f>+ENERO!N25+FEBRERO!N25+MARZO!N25+ABRIL!N25+MAYO!N25+JUNIO!N25+JULIO!N25+AGOSTO!N25+SEPTIEMBRE!N25+OCTUBRE!N25+NOVIEMBRE!N25+'DICIEMBRE '!N25</f>
        <v>0</v>
      </c>
      <c r="O25" s="353">
        <f>+ENERO!O25+FEBRERO!O25+MARZO!O25+ABRIL!O25+MAYO!O25+JUNIO!O25+JULIO!O25+AGOSTO!O25+SEPTIEMBRE!O25+OCTUBRE!O25+NOVIEMBRE!O25+'DICIEMBRE '!O25</f>
        <v>199</v>
      </c>
      <c r="P25" s="353">
        <f>+ENERO!P25+FEBRERO!P25+MARZO!P25+ABRIL!P25+MAYO!P25+JUNIO!P25+JULIO!P25+AGOSTO!P25+SEPTIEMBRE!P25+OCTUBRE!P25+NOVIEMBRE!P25+'DICIEMBRE '!P25</f>
        <v>14</v>
      </c>
      <c r="Q25" s="353">
        <f>+ENERO!Q25+FEBRERO!Q25+MARZO!Q25+ABRIL!Q25+MAYO!Q25+JUNIO!Q25+JULIO!Q25+AGOSTO!Q25+SEPTIEMBRE!Q25+OCTUBRE!Q25+NOVIEMBRE!Q25+'DICIEMBRE '!Q25</f>
        <v>0</v>
      </c>
      <c r="R25" s="133" t="s">
        <v>66</v>
      </c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72" t="s">
        <v>66</v>
      </c>
      <c r="BB25" s="123"/>
      <c r="BC25" s="123"/>
      <c r="BD25" s="167">
        <v>0</v>
      </c>
    </row>
    <row r="26" spans="1:56" ht="33" x14ac:dyDescent="0.25">
      <c r="A26" s="467"/>
      <c r="B26" s="475" t="s">
        <v>21</v>
      </c>
      <c r="C26" s="163" t="s">
        <v>20</v>
      </c>
      <c r="D26" s="353">
        <f>+ENERO!D26+FEBRERO!D26+MARZO!D26+ABRIL!D26+MAYO!D26+JUNIO!D26+JULIO!D26+AGOSTO!D26+SEPTIEMBRE!D26+OCTUBRE!D26+NOVIEMBRE!D26+'DICIEMBRE '!D26</f>
        <v>0</v>
      </c>
      <c r="E26" s="353">
        <f>+ENERO!E26+FEBRERO!E26+MARZO!E26+ABRIL!E26+MAYO!E26+JUNIO!E26+JULIO!E26+AGOSTO!E26+SEPTIEMBRE!E26+OCTUBRE!E26+NOVIEMBRE!E26+'DICIEMBRE '!E26</f>
        <v>0</v>
      </c>
      <c r="F26" s="353">
        <f>+ENERO!F26+FEBRERO!F26+MARZO!F26+ABRIL!F26+MAYO!F26+JUNIO!F26+JULIO!F26+AGOSTO!F26+SEPTIEMBRE!F26+OCTUBRE!F26+NOVIEMBRE!F26+'DICIEMBRE '!F26</f>
        <v>0</v>
      </c>
      <c r="G26" s="353">
        <f>+ENERO!G26+FEBRERO!G26+MARZO!G26+ABRIL!G26+MAYO!G26+JUNIO!G26+JULIO!G26+AGOSTO!G26+SEPTIEMBRE!G26+OCTUBRE!G26+NOVIEMBRE!G26+'DICIEMBRE '!G26</f>
        <v>0</v>
      </c>
      <c r="H26" s="353">
        <f>+ENERO!H26+FEBRERO!H26+MARZO!H26+ABRIL!H26+MAYO!H26+JUNIO!H26+JULIO!H26+AGOSTO!H26+SEPTIEMBRE!H26+OCTUBRE!H26+NOVIEMBRE!H26+'DICIEMBRE '!H26</f>
        <v>0</v>
      </c>
      <c r="I26" s="353">
        <f>+ENERO!I26+FEBRERO!I26+MARZO!I26+ABRIL!I26+MAYO!I26+JUNIO!I26+JULIO!I26+AGOSTO!I26+SEPTIEMBRE!I26+OCTUBRE!I26+NOVIEMBRE!I26+'DICIEMBRE '!I26</f>
        <v>0</v>
      </c>
      <c r="J26" s="353">
        <f>+ENERO!J26+FEBRERO!J26+MARZO!J26+ABRIL!J26+MAYO!J26+JUNIO!J26+JULIO!J26+AGOSTO!J26+SEPTIEMBRE!J26+OCTUBRE!J26+NOVIEMBRE!J26+'DICIEMBRE '!J26</f>
        <v>0</v>
      </c>
      <c r="K26" s="353">
        <f>+ENERO!K26+FEBRERO!K26+MARZO!K26+ABRIL!K26+MAYO!K26+JUNIO!K26+JULIO!K26+AGOSTO!K26+SEPTIEMBRE!K26+OCTUBRE!K26+NOVIEMBRE!K26+'DICIEMBRE '!K26</f>
        <v>0</v>
      </c>
      <c r="L26" s="353">
        <f>+ENERO!L26+FEBRERO!L26+MARZO!L26+ABRIL!L26+MAYO!L26+JUNIO!L26+JULIO!L26+AGOSTO!L26+SEPTIEMBRE!L26+OCTUBRE!L26+NOVIEMBRE!L26+'DICIEMBRE '!L26</f>
        <v>0</v>
      </c>
      <c r="M26" s="353">
        <f>+ENERO!M26+FEBRERO!M26+MARZO!M26+ABRIL!M26+MAYO!M26+JUNIO!M26+JULIO!M26+AGOSTO!M26+SEPTIEMBRE!M26+OCTUBRE!M26+NOVIEMBRE!M26+'DICIEMBRE '!M26</f>
        <v>0</v>
      </c>
      <c r="N26" s="353">
        <f>+ENERO!N26+FEBRERO!N26+MARZO!N26+ABRIL!N26+MAYO!N26+JUNIO!N26+JULIO!N26+AGOSTO!N26+SEPTIEMBRE!N26+OCTUBRE!N26+NOVIEMBRE!N26+'DICIEMBRE '!N26</f>
        <v>0</v>
      </c>
      <c r="O26" s="353">
        <f>+ENERO!O26+FEBRERO!O26+MARZO!O26+ABRIL!O26+MAYO!O26+JUNIO!O26+JULIO!O26+AGOSTO!O26+SEPTIEMBRE!O26+OCTUBRE!O26+NOVIEMBRE!O26+'DICIEMBRE '!O26</f>
        <v>0</v>
      </c>
      <c r="P26" s="353">
        <f>+ENERO!P26+FEBRERO!P26+MARZO!P26+ABRIL!P26+MAYO!P26+JUNIO!P26+JULIO!P26+AGOSTO!P26+SEPTIEMBRE!P26+OCTUBRE!P26+NOVIEMBRE!P26+'DICIEMBRE '!P26</f>
        <v>0</v>
      </c>
      <c r="Q26" s="353">
        <f>+ENERO!Q26+FEBRERO!Q26+MARZO!Q26+ABRIL!Q26+MAYO!Q26+JUNIO!Q26+JULIO!Q26+AGOSTO!Q26+SEPTIEMBRE!Q26+OCTUBRE!Q26+NOVIEMBRE!Q26+'DICIEMBRE '!Q26</f>
        <v>0</v>
      </c>
      <c r="R26" s="133" t="s">
        <v>66</v>
      </c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72" t="s">
        <v>66</v>
      </c>
      <c r="BB26" s="123"/>
      <c r="BC26" s="123"/>
      <c r="BD26" s="167">
        <v>0</v>
      </c>
    </row>
    <row r="27" spans="1:56" ht="22.5" x14ac:dyDescent="0.25">
      <c r="A27" s="467"/>
      <c r="B27" s="476"/>
      <c r="C27" s="154" t="s">
        <v>19</v>
      </c>
      <c r="D27" s="353">
        <f>+ENERO!D27+FEBRERO!D27+MARZO!D27+ABRIL!D27+MAYO!D27+JUNIO!D27+JULIO!D27+AGOSTO!D27+SEPTIEMBRE!D27+OCTUBRE!D27+NOVIEMBRE!D27+'DICIEMBRE '!D27</f>
        <v>0</v>
      </c>
      <c r="E27" s="353">
        <f>+ENERO!E27+FEBRERO!E27+MARZO!E27+ABRIL!E27+MAYO!E27+JUNIO!E27+JULIO!E27+AGOSTO!E27+SEPTIEMBRE!E27+OCTUBRE!E27+NOVIEMBRE!E27+'DICIEMBRE '!E27</f>
        <v>0</v>
      </c>
      <c r="F27" s="353">
        <f>+ENERO!F27+FEBRERO!F27+MARZO!F27+ABRIL!F27+MAYO!F27+JUNIO!F27+JULIO!F27+AGOSTO!F27+SEPTIEMBRE!F27+OCTUBRE!F27+NOVIEMBRE!F27+'DICIEMBRE '!F27</f>
        <v>0</v>
      </c>
      <c r="G27" s="353">
        <f>+ENERO!G27+FEBRERO!G27+MARZO!G27+ABRIL!G27+MAYO!G27+JUNIO!G27+JULIO!G27+AGOSTO!G27+SEPTIEMBRE!G27+OCTUBRE!G27+NOVIEMBRE!G27+'DICIEMBRE '!G27</f>
        <v>0</v>
      </c>
      <c r="H27" s="353">
        <f>+ENERO!H27+FEBRERO!H27+MARZO!H27+ABRIL!H27+MAYO!H27+JUNIO!H27+JULIO!H27+AGOSTO!H27+SEPTIEMBRE!H27+OCTUBRE!H27+NOVIEMBRE!H27+'DICIEMBRE '!H27</f>
        <v>0</v>
      </c>
      <c r="I27" s="353">
        <f>+ENERO!I27+FEBRERO!I27+MARZO!I27+ABRIL!I27+MAYO!I27+JUNIO!I27+JULIO!I27+AGOSTO!I27+SEPTIEMBRE!I27+OCTUBRE!I27+NOVIEMBRE!I27+'DICIEMBRE '!I27</f>
        <v>0</v>
      </c>
      <c r="J27" s="353">
        <f>+ENERO!J27+FEBRERO!J27+MARZO!J27+ABRIL!J27+MAYO!J27+JUNIO!J27+JULIO!J27+AGOSTO!J27+SEPTIEMBRE!J27+OCTUBRE!J27+NOVIEMBRE!J27+'DICIEMBRE '!J27</f>
        <v>0</v>
      </c>
      <c r="K27" s="353">
        <f>+ENERO!K27+FEBRERO!K27+MARZO!K27+ABRIL!K27+MAYO!K27+JUNIO!K27+JULIO!K27+AGOSTO!K27+SEPTIEMBRE!K27+OCTUBRE!K27+NOVIEMBRE!K27+'DICIEMBRE '!K27</f>
        <v>0</v>
      </c>
      <c r="L27" s="353">
        <f>+ENERO!L27+FEBRERO!L27+MARZO!L27+ABRIL!L27+MAYO!L27+JUNIO!L27+JULIO!L27+AGOSTO!L27+SEPTIEMBRE!L27+OCTUBRE!L27+NOVIEMBRE!L27+'DICIEMBRE '!L27</f>
        <v>0</v>
      </c>
      <c r="M27" s="353">
        <f>+ENERO!M27+FEBRERO!M27+MARZO!M27+ABRIL!M27+MAYO!M27+JUNIO!M27+JULIO!M27+AGOSTO!M27+SEPTIEMBRE!M27+OCTUBRE!M27+NOVIEMBRE!M27+'DICIEMBRE '!M27</f>
        <v>0</v>
      </c>
      <c r="N27" s="353">
        <f>+ENERO!N27+FEBRERO!N27+MARZO!N27+ABRIL!N27+MAYO!N27+JUNIO!N27+JULIO!N27+AGOSTO!N27+SEPTIEMBRE!N27+OCTUBRE!N27+NOVIEMBRE!N27+'DICIEMBRE '!N27</f>
        <v>0</v>
      </c>
      <c r="O27" s="353">
        <f>+ENERO!O27+FEBRERO!O27+MARZO!O27+ABRIL!O27+MAYO!O27+JUNIO!O27+JULIO!O27+AGOSTO!O27+SEPTIEMBRE!O27+OCTUBRE!O27+NOVIEMBRE!O27+'DICIEMBRE '!O27</f>
        <v>0</v>
      </c>
      <c r="P27" s="353">
        <f>+ENERO!P27+FEBRERO!P27+MARZO!P27+ABRIL!P27+MAYO!P27+JUNIO!P27+JULIO!P27+AGOSTO!P27+SEPTIEMBRE!P27+OCTUBRE!P27+NOVIEMBRE!P27+'DICIEMBRE '!P27</f>
        <v>0</v>
      </c>
      <c r="Q27" s="353">
        <f>+ENERO!Q27+FEBRERO!Q27+MARZO!Q27+ABRIL!Q27+MAYO!Q27+JUNIO!Q27+JULIO!Q27+AGOSTO!Q27+SEPTIEMBRE!Q27+OCTUBRE!Q27+NOVIEMBRE!Q27+'DICIEMBRE '!Q27</f>
        <v>0</v>
      </c>
      <c r="R27" s="133" t="s">
        <v>66</v>
      </c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72" t="s">
        <v>66</v>
      </c>
      <c r="BB27" s="123"/>
      <c r="BC27" s="123"/>
      <c r="BD27" s="167">
        <v>0</v>
      </c>
    </row>
    <row r="28" spans="1:56" ht="43.5" x14ac:dyDescent="0.25">
      <c r="A28" s="467"/>
      <c r="B28" s="477"/>
      <c r="C28" s="164" t="s">
        <v>18</v>
      </c>
      <c r="D28" s="353">
        <f>+ENERO!D28+FEBRERO!D28+MARZO!D28+ABRIL!D28+MAYO!D28+JUNIO!D28+JULIO!D28+AGOSTO!D28+SEPTIEMBRE!D28+OCTUBRE!D28+NOVIEMBRE!D28+'DICIEMBRE '!D28</f>
        <v>0</v>
      </c>
      <c r="E28" s="353">
        <f>+ENERO!E28+FEBRERO!E28+MARZO!E28+ABRIL!E28+MAYO!E28+JUNIO!E28+JULIO!E28+AGOSTO!E28+SEPTIEMBRE!E28+OCTUBRE!E28+NOVIEMBRE!E28+'DICIEMBRE '!E28</f>
        <v>0</v>
      </c>
      <c r="F28" s="353">
        <f>+ENERO!F28+FEBRERO!F28+MARZO!F28+ABRIL!F28+MAYO!F28+JUNIO!F28+JULIO!F28+AGOSTO!F28+SEPTIEMBRE!F28+OCTUBRE!F28+NOVIEMBRE!F28+'DICIEMBRE '!F28</f>
        <v>0</v>
      </c>
      <c r="G28" s="353">
        <f>+ENERO!G28+FEBRERO!G28+MARZO!G28+ABRIL!G28+MAYO!G28+JUNIO!G28+JULIO!G28+AGOSTO!G28+SEPTIEMBRE!G28+OCTUBRE!G28+NOVIEMBRE!G28+'DICIEMBRE '!G28</f>
        <v>0</v>
      </c>
      <c r="H28" s="353">
        <f>+ENERO!H28+FEBRERO!H28+MARZO!H28+ABRIL!H28+MAYO!H28+JUNIO!H28+JULIO!H28+AGOSTO!H28+SEPTIEMBRE!H28+OCTUBRE!H28+NOVIEMBRE!H28+'DICIEMBRE '!H28</f>
        <v>0</v>
      </c>
      <c r="I28" s="353">
        <f>+ENERO!I28+FEBRERO!I28+MARZO!I28+ABRIL!I28+MAYO!I28+JUNIO!I28+JULIO!I28+AGOSTO!I28+SEPTIEMBRE!I28+OCTUBRE!I28+NOVIEMBRE!I28+'DICIEMBRE '!I28</f>
        <v>0</v>
      </c>
      <c r="J28" s="353">
        <f>+ENERO!J28+FEBRERO!J28+MARZO!J28+ABRIL!J28+MAYO!J28+JUNIO!J28+JULIO!J28+AGOSTO!J28+SEPTIEMBRE!J28+OCTUBRE!J28+NOVIEMBRE!J28+'DICIEMBRE '!J28</f>
        <v>0</v>
      </c>
      <c r="K28" s="353">
        <f>+ENERO!K28+FEBRERO!K28+MARZO!K28+ABRIL!K28+MAYO!K28+JUNIO!K28+JULIO!K28+AGOSTO!K28+SEPTIEMBRE!K28+OCTUBRE!K28+NOVIEMBRE!K28+'DICIEMBRE '!K28</f>
        <v>0</v>
      </c>
      <c r="L28" s="353">
        <f>+ENERO!L28+FEBRERO!L28+MARZO!L28+ABRIL!L28+MAYO!L28+JUNIO!L28+JULIO!L28+AGOSTO!L28+SEPTIEMBRE!L28+OCTUBRE!L28+NOVIEMBRE!L28+'DICIEMBRE '!L28</f>
        <v>0</v>
      </c>
      <c r="M28" s="353">
        <f>+ENERO!M28+FEBRERO!M28+MARZO!M28+ABRIL!M28+MAYO!M28+JUNIO!M28+JULIO!M28+AGOSTO!M28+SEPTIEMBRE!M28+OCTUBRE!M28+NOVIEMBRE!M28+'DICIEMBRE '!M28</f>
        <v>0</v>
      </c>
      <c r="N28" s="353">
        <f>+ENERO!N28+FEBRERO!N28+MARZO!N28+ABRIL!N28+MAYO!N28+JUNIO!N28+JULIO!N28+AGOSTO!N28+SEPTIEMBRE!N28+OCTUBRE!N28+NOVIEMBRE!N28+'DICIEMBRE '!N28</f>
        <v>0</v>
      </c>
      <c r="O28" s="353">
        <f>+ENERO!O28+FEBRERO!O28+MARZO!O28+ABRIL!O28+MAYO!O28+JUNIO!O28+JULIO!O28+AGOSTO!O28+SEPTIEMBRE!O28+OCTUBRE!O28+NOVIEMBRE!O28+'DICIEMBRE '!O28</f>
        <v>0</v>
      </c>
      <c r="P28" s="353">
        <f>+ENERO!P28+FEBRERO!P28+MARZO!P28+ABRIL!P28+MAYO!P28+JUNIO!P28+JULIO!P28+AGOSTO!P28+SEPTIEMBRE!P28+OCTUBRE!P28+NOVIEMBRE!P28+'DICIEMBRE '!P28</f>
        <v>0</v>
      </c>
      <c r="Q28" s="353">
        <f>+ENERO!Q28+FEBRERO!Q28+MARZO!Q28+ABRIL!Q28+MAYO!Q28+JUNIO!Q28+JULIO!Q28+AGOSTO!Q28+SEPTIEMBRE!Q28+OCTUBRE!Q28+NOVIEMBRE!Q28+'DICIEMBRE '!Q28</f>
        <v>0</v>
      </c>
      <c r="R28" s="133" t="s">
        <v>66</v>
      </c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72" t="s">
        <v>66</v>
      </c>
      <c r="BB28" s="123"/>
      <c r="BC28" s="123"/>
      <c r="BD28" s="167">
        <v>0</v>
      </c>
    </row>
    <row r="29" spans="1:56" x14ac:dyDescent="0.25">
      <c r="A29" s="468"/>
      <c r="B29" s="478" t="s">
        <v>6</v>
      </c>
      <c r="C29" s="479"/>
      <c r="D29" s="353">
        <f>+ENERO!D29+FEBRERO!D29+MARZO!D29+ABRIL!D29+MAYO!D29+JUNIO!D29+JULIO!D29+AGOSTO!D29+SEPTIEMBRE!D29+OCTUBRE!D29+NOVIEMBRE!D29+'DICIEMBRE '!D29</f>
        <v>14462</v>
      </c>
      <c r="E29" s="353">
        <f>+ENERO!E29+FEBRERO!E29+MARZO!E29+ABRIL!E29+MAYO!E29+JUNIO!E29+JULIO!E29+AGOSTO!E29+SEPTIEMBRE!E29+OCTUBRE!E29+NOVIEMBRE!E29+'DICIEMBRE '!E29</f>
        <v>11768</v>
      </c>
      <c r="F29" s="353">
        <f>+ENERO!F29+FEBRERO!F29+MARZO!F29+ABRIL!F29+MAYO!F29+JUNIO!F29+JULIO!F29+AGOSTO!F29+SEPTIEMBRE!F29+OCTUBRE!F29+NOVIEMBRE!F29+'DICIEMBRE '!F29</f>
        <v>438</v>
      </c>
      <c r="G29" s="353">
        <f>+ENERO!G29+FEBRERO!G29+MARZO!G29+ABRIL!G29+MAYO!G29+JUNIO!G29+JULIO!G29+AGOSTO!G29+SEPTIEMBRE!G29+OCTUBRE!G29+NOVIEMBRE!G29+'DICIEMBRE '!G29</f>
        <v>526</v>
      </c>
      <c r="H29" s="353">
        <f>+ENERO!H29+FEBRERO!H29+MARZO!H29+ABRIL!H29+MAYO!H29+JUNIO!H29+JULIO!H29+AGOSTO!H29+SEPTIEMBRE!H29+OCTUBRE!H29+NOVIEMBRE!H29+'DICIEMBRE '!H29</f>
        <v>257</v>
      </c>
      <c r="I29" s="353">
        <f>+ENERO!I29+FEBRERO!I29+MARZO!I29+ABRIL!I29+MAYO!I29+JUNIO!I29+JULIO!I29+AGOSTO!I29+SEPTIEMBRE!I29+OCTUBRE!I29+NOVIEMBRE!I29+'DICIEMBRE '!I29</f>
        <v>208</v>
      </c>
      <c r="J29" s="353">
        <f>+ENERO!J29+FEBRERO!J29+MARZO!J29+ABRIL!J29+MAYO!J29+JUNIO!J29+JULIO!J29+AGOSTO!J29+SEPTIEMBRE!J29+OCTUBRE!J29+NOVIEMBRE!J29+'DICIEMBRE '!J29</f>
        <v>93</v>
      </c>
      <c r="K29" s="353">
        <f>+ENERO!K29+FEBRERO!K29+MARZO!K29+ABRIL!K29+MAYO!K29+JUNIO!K29+JULIO!K29+AGOSTO!K29+SEPTIEMBRE!K29+OCTUBRE!K29+NOVIEMBRE!K29+'DICIEMBRE '!K29</f>
        <v>187</v>
      </c>
      <c r="L29" s="353">
        <f>+ENERO!L29+FEBRERO!L29+MARZO!L29+ABRIL!L29+MAYO!L29+JUNIO!L29+JULIO!L29+AGOSTO!L29+SEPTIEMBRE!L29+OCTUBRE!L29+NOVIEMBRE!L29+'DICIEMBRE '!L29</f>
        <v>946</v>
      </c>
      <c r="M29" s="353">
        <f>+ENERO!M29+FEBRERO!M29+MARZO!M29+ABRIL!M29+MAYO!M29+JUNIO!M29+JULIO!M29+AGOSTO!M29+SEPTIEMBRE!M29+OCTUBRE!M29+NOVIEMBRE!M29+'DICIEMBRE '!M29</f>
        <v>39</v>
      </c>
      <c r="N29" s="353">
        <f>+ENERO!N29+FEBRERO!N29+MARZO!N29+ABRIL!N29+MAYO!N29+JUNIO!N29+JULIO!N29+AGOSTO!N29+SEPTIEMBRE!N29+OCTUBRE!N29+NOVIEMBRE!N29+'DICIEMBRE '!N29</f>
        <v>677</v>
      </c>
      <c r="O29" s="353">
        <f>+ENERO!O29+FEBRERO!O29+MARZO!O29+ABRIL!O29+MAYO!O29+JUNIO!O29+JULIO!O29+AGOSTO!O29+SEPTIEMBRE!O29+OCTUBRE!O29+NOVIEMBRE!O29+'DICIEMBRE '!O29</f>
        <v>585</v>
      </c>
      <c r="P29" s="353">
        <f>+ENERO!P29+FEBRERO!P29+MARZO!P29+ABRIL!P29+MAYO!P29+JUNIO!P29+JULIO!P29+AGOSTO!P29+SEPTIEMBRE!P29+OCTUBRE!P29+NOVIEMBRE!P29+'DICIEMBRE '!P29</f>
        <v>20</v>
      </c>
      <c r="Q29" s="353">
        <f>+ENERO!Q29+FEBRERO!Q29+MARZO!Q29+ABRIL!Q29+MAYO!Q29+JUNIO!Q29+JULIO!Q29+AGOSTO!Q29+SEPTIEMBRE!Q29+OCTUBRE!Q29+NOVIEMBRE!Q29+'DICIEMBRE '!Q29</f>
        <v>0</v>
      </c>
      <c r="R29" s="133" t="s">
        <v>66</v>
      </c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72" t="s">
        <v>66</v>
      </c>
      <c r="BB29" s="123"/>
      <c r="BC29" s="123"/>
      <c r="BD29" s="167">
        <v>0</v>
      </c>
    </row>
    <row r="30" spans="1:56" x14ac:dyDescent="0.25">
      <c r="A30" s="156" t="s">
        <v>44</v>
      </c>
      <c r="B30" s="156"/>
      <c r="C30" s="156"/>
      <c r="D30" s="156"/>
      <c r="E30" s="156"/>
      <c r="F30" s="156"/>
      <c r="G30" s="157"/>
      <c r="H30" s="157"/>
      <c r="I30" s="151"/>
      <c r="J30" s="151"/>
      <c r="K30" s="151"/>
      <c r="L30" s="151"/>
      <c r="M30" s="151"/>
      <c r="N30" s="151"/>
      <c r="O30" s="128"/>
      <c r="P30" s="151"/>
      <c r="Q30" s="137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</row>
    <row r="31" spans="1:56" ht="63" x14ac:dyDescent="0.25">
      <c r="A31" s="482" t="s">
        <v>43</v>
      </c>
      <c r="B31" s="483"/>
      <c r="C31" s="484"/>
      <c r="D31" s="132" t="s">
        <v>6</v>
      </c>
      <c r="E31" s="158" t="s">
        <v>42</v>
      </c>
      <c r="F31" s="130" t="s">
        <v>41</v>
      </c>
      <c r="G31" s="130" t="s">
        <v>40</v>
      </c>
      <c r="H31" s="136" t="s">
        <v>39</v>
      </c>
      <c r="I31" s="151"/>
      <c r="J31" s="151"/>
      <c r="K31" s="151"/>
      <c r="L31" s="151"/>
      <c r="M31" s="151"/>
      <c r="N31" s="151"/>
      <c r="O31" s="151"/>
      <c r="P31" s="151"/>
      <c r="Q31" s="137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</row>
    <row r="32" spans="1:56" x14ac:dyDescent="0.25">
      <c r="A32" s="466" t="s">
        <v>38</v>
      </c>
      <c r="B32" s="469" t="s">
        <v>37</v>
      </c>
      <c r="C32" s="470"/>
      <c r="D32" s="353">
        <f>+ENERO!D32+FEBRERO!D32+MARZO!D32+ABRIL!D32+MAYO!D32+JUNIO!D32+JULIO!D32+AGOSTO!D32+SEPTIEMBRE!D32+OCTUBRE!D32+NOVIEMBRE!D32+'DICIEMBRE '!D32</f>
        <v>2215</v>
      </c>
      <c r="E32" s="353">
        <f>+ENERO!E32+FEBRERO!E32+MARZO!E32+ABRIL!E32+MAYO!E32+JUNIO!E32+JULIO!E32+AGOSTO!E32+SEPTIEMBRE!E32+OCTUBRE!E32+NOVIEMBRE!E32+'DICIEMBRE '!E32</f>
        <v>1119</v>
      </c>
      <c r="F32" s="353">
        <f>+ENERO!F32+FEBRERO!F32+MARZO!F32+ABRIL!F32+MAYO!F32+JUNIO!F32+JULIO!F32+AGOSTO!F32+SEPTIEMBRE!F32+OCTUBRE!F32+NOVIEMBRE!F32+'DICIEMBRE '!F32</f>
        <v>0</v>
      </c>
      <c r="G32" s="353">
        <f>+ENERO!G32+FEBRERO!G32+MARZO!G32+ABRIL!G32+MAYO!G32+JUNIO!G32+JULIO!G32+AGOSTO!G32+SEPTIEMBRE!G32+OCTUBRE!G32+NOVIEMBRE!G32+'DICIEMBRE '!G32</f>
        <v>0</v>
      </c>
      <c r="H32" s="353">
        <f>+ENERO!H32+FEBRERO!H32+MARZO!H32+ABRIL!H32+MAYO!H32+JUNIO!H32+JULIO!H32+AGOSTO!H32+SEPTIEMBRE!H32+OCTUBRE!H32+NOVIEMBRE!H32+'DICIEMBRE '!H32</f>
        <v>1096</v>
      </c>
      <c r="I32" s="133" t="s">
        <v>66</v>
      </c>
      <c r="J32" s="151"/>
      <c r="K32" s="151"/>
      <c r="L32" s="151"/>
      <c r="M32" s="151"/>
      <c r="N32" s="151"/>
      <c r="O32" s="151"/>
      <c r="P32" s="151"/>
      <c r="Q32" s="137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72" t="s">
        <v>66</v>
      </c>
      <c r="BB32" s="123"/>
      <c r="BC32" s="123"/>
      <c r="BD32" s="167">
        <v>0</v>
      </c>
    </row>
    <row r="33" spans="1:56" x14ac:dyDescent="0.25">
      <c r="A33" s="467"/>
      <c r="B33" s="445" t="s">
        <v>36</v>
      </c>
      <c r="C33" s="446"/>
      <c r="D33" s="353">
        <f>+ENERO!D33+FEBRERO!D33+MARZO!D33+ABRIL!D33+MAYO!D33+JUNIO!D33+JULIO!D33+AGOSTO!D33+SEPTIEMBRE!D33+OCTUBRE!D33+NOVIEMBRE!D33+'DICIEMBRE '!D33</f>
        <v>2633</v>
      </c>
      <c r="E33" s="353">
        <f>+ENERO!E33+FEBRERO!E33+MARZO!E33+ABRIL!E33+MAYO!E33+JUNIO!E33+JULIO!E33+AGOSTO!E33+SEPTIEMBRE!E33+OCTUBRE!E33+NOVIEMBRE!E33+'DICIEMBRE '!E33</f>
        <v>1275</v>
      </c>
      <c r="F33" s="353">
        <f>+ENERO!F33+FEBRERO!F33+MARZO!F33+ABRIL!F33+MAYO!F33+JUNIO!F33+JULIO!F33+AGOSTO!F33+SEPTIEMBRE!F33+OCTUBRE!F33+NOVIEMBRE!F33+'DICIEMBRE '!F33</f>
        <v>0</v>
      </c>
      <c r="G33" s="353">
        <f>+ENERO!G33+FEBRERO!G33+MARZO!G33+ABRIL!G33+MAYO!G33+JUNIO!G33+JULIO!G33+AGOSTO!G33+SEPTIEMBRE!G33+OCTUBRE!G33+NOVIEMBRE!G33+'DICIEMBRE '!G33</f>
        <v>0</v>
      </c>
      <c r="H33" s="353">
        <f>+ENERO!H33+FEBRERO!H33+MARZO!H33+ABRIL!H33+MAYO!H33+JUNIO!H33+JULIO!H33+AGOSTO!H33+SEPTIEMBRE!H33+OCTUBRE!H33+NOVIEMBRE!H33+'DICIEMBRE '!H33</f>
        <v>1358</v>
      </c>
      <c r="I33" s="133" t="s">
        <v>66</v>
      </c>
      <c r="J33" s="151"/>
      <c r="K33" s="151"/>
      <c r="L33" s="151"/>
      <c r="M33" s="151"/>
      <c r="N33" s="151"/>
      <c r="O33" s="151"/>
      <c r="P33" s="128"/>
      <c r="Q33" s="137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72" t="s">
        <v>66</v>
      </c>
      <c r="BB33" s="123"/>
      <c r="BC33" s="123"/>
      <c r="BD33" s="167">
        <v>0</v>
      </c>
    </row>
    <row r="34" spans="1:56" x14ac:dyDescent="0.25">
      <c r="A34" s="467"/>
      <c r="B34" s="445" t="s">
        <v>35</v>
      </c>
      <c r="C34" s="446"/>
      <c r="D34" s="353">
        <f>+ENERO!D34+FEBRERO!D34+MARZO!D34+ABRIL!D34+MAYO!D34+JUNIO!D34+JULIO!D34+AGOSTO!D34+SEPTIEMBRE!D34+OCTUBRE!D34+NOVIEMBRE!D34+'DICIEMBRE '!D34</f>
        <v>1497</v>
      </c>
      <c r="E34" s="353">
        <f>+ENERO!E34+FEBRERO!E34+MARZO!E34+ABRIL!E34+MAYO!E34+JUNIO!E34+JULIO!E34+AGOSTO!E34+SEPTIEMBRE!E34+OCTUBRE!E34+NOVIEMBRE!E34+'DICIEMBRE '!E34</f>
        <v>756</v>
      </c>
      <c r="F34" s="353">
        <f>+ENERO!F34+FEBRERO!F34+MARZO!F34+ABRIL!F34+MAYO!F34+JUNIO!F34+JULIO!F34+AGOSTO!F34+SEPTIEMBRE!F34+OCTUBRE!F34+NOVIEMBRE!F34+'DICIEMBRE '!F34</f>
        <v>0</v>
      </c>
      <c r="G34" s="353">
        <f>+ENERO!G34+FEBRERO!G34+MARZO!G34+ABRIL!G34+MAYO!G34+JUNIO!G34+JULIO!G34+AGOSTO!G34+SEPTIEMBRE!G34+OCTUBRE!G34+NOVIEMBRE!G34+'DICIEMBRE '!G34</f>
        <v>0</v>
      </c>
      <c r="H34" s="353">
        <f>+ENERO!H34+FEBRERO!H34+MARZO!H34+ABRIL!H34+MAYO!H34+JUNIO!H34+JULIO!H34+AGOSTO!H34+SEPTIEMBRE!H34+OCTUBRE!H34+NOVIEMBRE!H34+'DICIEMBRE '!H34</f>
        <v>741</v>
      </c>
      <c r="I34" s="133" t="s">
        <v>66</v>
      </c>
      <c r="J34" s="151"/>
      <c r="K34" s="151"/>
      <c r="L34" s="151"/>
      <c r="M34" s="151"/>
      <c r="N34" s="151"/>
      <c r="O34" s="151"/>
      <c r="P34" s="151"/>
      <c r="Q34" s="137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72" t="s">
        <v>66</v>
      </c>
      <c r="BB34" s="123"/>
      <c r="BC34" s="123"/>
      <c r="BD34" s="167">
        <v>0</v>
      </c>
    </row>
    <row r="35" spans="1:56" x14ac:dyDescent="0.25">
      <c r="A35" s="467"/>
      <c r="B35" s="445" t="s">
        <v>34</v>
      </c>
      <c r="C35" s="446"/>
      <c r="D35" s="353">
        <f>+ENERO!D35+FEBRERO!D35+MARZO!D35+ABRIL!D35+MAYO!D35+JUNIO!D35+JULIO!D35+AGOSTO!D35+SEPTIEMBRE!D35+OCTUBRE!D35+NOVIEMBRE!D35+'DICIEMBRE '!D35</f>
        <v>206</v>
      </c>
      <c r="E35" s="353">
        <f>+ENERO!E35+FEBRERO!E35+MARZO!E35+ABRIL!E35+MAYO!E35+JUNIO!E35+JULIO!E35+AGOSTO!E35+SEPTIEMBRE!E35+OCTUBRE!E35+NOVIEMBRE!E35+'DICIEMBRE '!E35</f>
        <v>80</v>
      </c>
      <c r="F35" s="353">
        <f>+ENERO!F35+FEBRERO!F35+MARZO!F35+ABRIL!F35+MAYO!F35+JUNIO!F35+JULIO!F35+AGOSTO!F35+SEPTIEMBRE!F35+OCTUBRE!F35+NOVIEMBRE!F35+'DICIEMBRE '!F35</f>
        <v>0</v>
      </c>
      <c r="G35" s="353">
        <f>+ENERO!G35+FEBRERO!G35+MARZO!G35+ABRIL!G35+MAYO!G35+JUNIO!G35+JULIO!G35+AGOSTO!G35+SEPTIEMBRE!G35+OCTUBRE!G35+NOVIEMBRE!G35+'DICIEMBRE '!G35</f>
        <v>0</v>
      </c>
      <c r="H35" s="353">
        <f>+ENERO!H35+FEBRERO!H35+MARZO!H35+ABRIL!H35+MAYO!H35+JUNIO!H35+JULIO!H35+AGOSTO!H35+SEPTIEMBRE!H35+OCTUBRE!H35+NOVIEMBRE!H35+'DICIEMBRE '!H35</f>
        <v>126</v>
      </c>
      <c r="I35" s="133" t="s">
        <v>66</v>
      </c>
      <c r="J35" s="151"/>
      <c r="K35" s="151"/>
      <c r="L35" s="151"/>
      <c r="M35" s="151"/>
      <c r="N35" s="151"/>
      <c r="O35" s="151"/>
      <c r="P35" s="151"/>
      <c r="Q35" s="137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72" t="s">
        <v>66</v>
      </c>
      <c r="BB35" s="123"/>
      <c r="BC35" s="123"/>
      <c r="BD35" s="167">
        <v>0</v>
      </c>
    </row>
    <row r="36" spans="1:56" x14ac:dyDescent="0.25">
      <c r="A36" s="467"/>
      <c r="B36" s="445" t="s">
        <v>33</v>
      </c>
      <c r="C36" s="446"/>
      <c r="D36" s="353">
        <f>+ENERO!D36+FEBRERO!D36+MARZO!D36+ABRIL!D36+MAYO!D36+JUNIO!D36+JULIO!D36+AGOSTO!D36+SEPTIEMBRE!D36+OCTUBRE!D36+NOVIEMBRE!D36+'DICIEMBRE '!D36</f>
        <v>129</v>
      </c>
      <c r="E36" s="353">
        <f>+ENERO!E36+FEBRERO!E36+MARZO!E36+ABRIL!E36+MAYO!E36+JUNIO!E36+JULIO!E36+AGOSTO!E36+SEPTIEMBRE!E36+OCTUBRE!E36+NOVIEMBRE!E36+'DICIEMBRE '!E36</f>
        <v>57</v>
      </c>
      <c r="F36" s="353">
        <f>+ENERO!F36+FEBRERO!F36+MARZO!F36+ABRIL!F36+MAYO!F36+JUNIO!F36+JULIO!F36+AGOSTO!F36+SEPTIEMBRE!F36+OCTUBRE!F36+NOVIEMBRE!F36+'DICIEMBRE '!F36</f>
        <v>0</v>
      </c>
      <c r="G36" s="353">
        <f>+ENERO!G36+FEBRERO!G36+MARZO!G36+ABRIL!G36+MAYO!G36+JUNIO!G36+JULIO!G36+AGOSTO!G36+SEPTIEMBRE!G36+OCTUBRE!G36+NOVIEMBRE!G36+'DICIEMBRE '!G36</f>
        <v>0</v>
      </c>
      <c r="H36" s="353">
        <f>+ENERO!H36+FEBRERO!H36+MARZO!H36+ABRIL!H36+MAYO!H36+JUNIO!H36+JULIO!H36+AGOSTO!H36+SEPTIEMBRE!H36+OCTUBRE!H36+NOVIEMBRE!H36+'DICIEMBRE '!H36</f>
        <v>72</v>
      </c>
      <c r="I36" s="133" t="s">
        <v>66</v>
      </c>
      <c r="J36" s="151"/>
      <c r="K36" s="151"/>
      <c r="L36" s="151"/>
      <c r="M36" s="151"/>
      <c r="N36" s="151"/>
      <c r="O36" s="151"/>
      <c r="P36" s="151"/>
      <c r="Q36" s="137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72" t="s">
        <v>66</v>
      </c>
      <c r="BB36" s="123"/>
      <c r="BC36" s="123"/>
      <c r="BD36" s="167">
        <v>0</v>
      </c>
    </row>
    <row r="37" spans="1:56" x14ac:dyDescent="0.25">
      <c r="A37" s="467"/>
      <c r="B37" s="445" t="s">
        <v>32</v>
      </c>
      <c r="C37" s="446"/>
      <c r="D37" s="353">
        <f>+ENERO!D37+FEBRERO!D37+MARZO!D37+ABRIL!D37+MAYO!D37+JUNIO!D37+JULIO!D37+AGOSTO!D37+SEPTIEMBRE!D37+OCTUBRE!D37+NOVIEMBRE!D37+'DICIEMBRE '!D37</f>
        <v>0</v>
      </c>
      <c r="E37" s="353">
        <f>+ENERO!E37+FEBRERO!E37+MARZO!E37+ABRIL!E37+MAYO!E37+JUNIO!E37+JULIO!E37+AGOSTO!E37+SEPTIEMBRE!E37+OCTUBRE!E37+NOVIEMBRE!E37+'DICIEMBRE '!E37</f>
        <v>0</v>
      </c>
      <c r="F37" s="353">
        <f>+ENERO!F37+FEBRERO!F37+MARZO!F37+ABRIL!F37+MAYO!F37+JUNIO!F37+JULIO!F37+AGOSTO!F37+SEPTIEMBRE!F37+OCTUBRE!F37+NOVIEMBRE!F37+'DICIEMBRE '!F37</f>
        <v>0</v>
      </c>
      <c r="G37" s="353">
        <f>+ENERO!G37+FEBRERO!G37+MARZO!G37+ABRIL!G37+MAYO!G37+JUNIO!G37+JULIO!G37+AGOSTO!G37+SEPTIEMBRE!G37+OCTUBRE!G37+NOVIEMBRE!G37+'DICIEMBRE '!G37</f>
        <v>0</v>
      </c>
      <c r="H37" s="353">
        <f>+ENERO!H37+FEBRERO!H37+MARZO!H37+ABRIL!H37+MAYO!H37+JUNIO!H37+JULIO!H37+AGOSTO!H37+SEPTIEMBRE!H37+OCTUBRE!H37+NOVIEMBRE!H37+'DICIEMBRE '!H37</f>
        <v>0</v>
      </c>
      <c r="I37" s="133" t="s">
        <v>66</v>
      </c>
      <c r="J37" s="151"/>
      <c r="K37" s="151"/>
      <c r="L37" s="151"/>
      <c r="M37" s="151"/>
      <c r="N37" s="151"/>
      <c r="O37" s="151"/>
      <c r="P37" s="151"/>
      <c r="Q37" s="137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72" t="s">
        <v>66</v>
      </c>
      <c r="BB37" s="123"/>
      <c r="BC37" s="123"/>
      <c r="BD37" s="167">
        <v>0</v>
      </c>
    </row>
    <row r="38" spans="1:56" x14ac:dyDescent="0.25">
      <c r="A38" s="467"/>
      <c r="B38" s="445" t="s">
        <v>31</v>
      </c>
      <c r="C38" s="446"/>
      <c r="D38" s="353">
        <f>+ENERO!D38+FEBRERO!D38+MARZO!D38+ABRIL!D38+MAYO!D38+JUNIO!D38+JULIO!D38+AGOSTO!D38+SEPTIEMBRE!D38+OCTUBRE!D38+NOVIEMBRE!D38+'DICIEMBRE '!D38</f>
        <v>470</v>
      </c>
      <c r="E38" s="353">
        <f>+ENERO!E38+FEBRERO!E38+MARZO!E38+ABRIL!E38+MAYO!E38+JUNIO!E38+JULIO!E38+AGOSTO!E38+SEPTIEMBRE!E38+OCTUBRE!E38+NOVIEMBRE!E38+'DICIEMBRE '!E38</f>
        <v>228</v>
      </c>
      <c r="F38" s="353">
        <f>+ENERO!F38+FEBRERO!F38+MARZO!F38+ABRIL!F38+MAYO!F38+JUNIO!F38+JULIO!F38+AGOSTO!F38+SEPTIEMBRE!F38+OCTUBRE!F38+NOVIEMBRE!F38+'DICIEMBRE '!F38</f>
        <v>0</v>
      </c>
      <c r="G38" s="353">
        <f>+ENERO!G38+FEBRERO!G38+MARZO!G38+ABRIL!G38+MAYO!G38+JUNIO!G38+JULIO!G38+AGOSTO!G38+SEPTIEMBRE!G38+OCTUBRE!G38+NOVIEMBRE!G38+'DICIEMBRE '!G38</f>
        <v>0</v>
      </c>
      <c r="H38" s="353">
        <f>+ENERO!H38+FEBRERO!H38+MARZO!H38+ABRIL!H38+MAYO!H38+JUNIO!H38+JULIO!H38+AGOSTO!H38+SEPTIEMBRE!H38+OCTUBRE!H38+NOVIEMBRE!H38+'DICIEMBRE '!H38</f>
        <v>242</v>
      </c>
      <c r="I38" s="133" t="s">
        <v>66</v>
      </c>
      <c r="J38" s="151"/>
      <c r="K38" s="151"/>
      <c r="L38" s="151"/>
      <c r="M38" s="151"/>
      <c r="N38" s="151"/>
      <c r="O38" s="151"/>
      <c r="P38" s="151"/>
      <c r="Q38" s="137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72" t="s">
        <v>66</v>
      </c>
      <c r="BB38" s="123"/>
      <c r="BC38" s="123"/>
      <c r="BD38" s="167">
        <v>0</v>
      </c>
    </row>
    <row r="39" spans="1:56" x14ac:dyDescent="0.25">
      <c r="A39" s="467"/>
      <c r="B39" s="445" t="s">
        <v>30</v>
      </c>
      <c r="C39" s="446"/>
      <c r="D39" s="353">
        <f>+ENERO!D39+FEBRERO!D39+MARZO!D39+ABRIL!D39+MAYO!D39+JUNIO!D39+JULIO!D39+AGOSTO!D39+SEPTIEMBRE!D39+OCTUBRE!D39+NOVIEMBRE!D39+'DICIEMBRE '!D39</f>
        <v>140</v>
      </c>
      <c r="E39" s="353">
        <f>+ENERO!E39+FEBRERO!E39+MARZO!E39+ABRIL!E39+MAYO!E39+JUNIO!E39+JULIO!E39+AGOSTO!E39+SEPTIEMBRE!E39+OCTUBRE!E39+NOVIEMBRE!E39+'DICIEMBRE '!E39</f>
        <v>82</v>
      </c>
      <c r="F39" s="353">
        <f>+ENERO!F39+FEBRERO!F39+MARZO!F39+ABRIL!F39+MAYO!F39+JUNIO!F39+JULIO!F39+AGOSTO!F39+SEPTIEMBRE!F39+OCTUBRE!F39+NOVIEMBRE!F39+'DICIEMBRE '!F39</f>
        <v>58</v>
      </c>
      <c r="G39" s="353">
        <f>+ENERO!G39+FEBRERO!G39+MARZO!G39+ABRIL!G39+MAYO!G39+JUNIO!G39+JULIO!G39+AGOSTO!G39+SEPTIEMBRE!G39+OCTUBRE!G39+NOVIEMBRE!G39+'DICIEMBRE '!G39</f>
        <v>0</v>
      </c>
      <c r="H39" s="353">
        <f>+ENERO!H39+FEBRERO!H39+MARZO!H39+ABRIL!H39+MAYO!H39+JUNIO!H39+JULIO!H39+AGOSTO!H39+SEPTIEMBRE!H39+OCTUBRE!H39+NOVIEMBRE!H39+'DICIEMBRE '!H39</f>
        <v>0</v>
      </c>
      <c r="I39" s="133" t="s">
        <v>66</v>
      </c>
      <c r="J39" s="151"/>
      <c r="K39" s="151"/>
      <c r="L39" s="151"/>
      <c r="M39" s="151"/>
      <c r="N39" s="151"/>
      <c r="O39" s="151"/>
      <c r="P39" s="151"/>
      <c r="Q39" s="137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72" t="s">
        <v>66</v>
      </c>
      <c r="BB39" s="123"/>
      <c r="BC39" s="123"/>
      <c r="BD39" s="167">
        <v>0</v>
      </c>
    </row>
    <row r="40" spans="1:56" x14ac:dyDescent="0.25">
      <c r="A40" s="467"/>
      <c r="B40" s="480" t="s">
        <v>29</v>
      </c>
      <c r="C40" s="481"/>
      <c r="D40" s="353">
        <f>+ENERO!D40+FEBRERO!D40+MARZO!D40+ABRIL!D40+MAYO!D40+JUNIO!D40+JULIO!D40+AGOSTO!D40+SEPTIEMBRE!D40+OCTUBRE!D40+NOVIEMBRE!D40+'DICIEMBRE '!D40</f>
        <v>732</v>
      </c>
      <c r="E40" s="353">
        <f>+ENERO!E40+FEBRERO!E40+MARZO!E40+ABRIL!E40+MAYO!E40+JUNIO!E40+JULIO!E40+AGOSTO!E40+SEPTIEMBRE!E40+OCTUBRE!E40+NOVIEMBRE!E40+'DICIEMBRE '!E40</f>
        <v>694</v>
      </c>
      <c r="F40" s="353">
        <f>+ENERO!F40+FEBRERO!F40+MARZO!F40+ABRIL!F40+MAYO!F40+JUNIO!F40+JULIO!F40+AGOSTO!F40+SEPTIEMBRE!F40+OCTUBRE!F40+NOVIEMBRE!F40+'DICIEMBRE '!F40</f>
        <v>38</v>
      </c>
      <c r="G40" s="353">
        <f>+ENERO!G40+FEBRERO!G40+MARZO!G40+ABRIL!G40+MAYO!G40+JUNIO!G40+JULIO!G40+AGOSTO!G40+SEPTIEMBRE!G40+OCTUBRE!G40+NOVIEMBRE!G40+'DICIEMBRE '!G40</f>
        <v>0</v>
      </c>
      <c r="H40" s="353">
        <f>+ENERO!H40+FEBRERO!H40+MARZO!H40+ABRIL!H40+MAYO!H40+JUNIO!H40+JULIO!H40+AGOSTO!H40+SEPTIEMBRE!H40+OCTUBRE!H40+NOVIEMBRE!H40+'DICIEMBRE '!H40</f>
        <v>0</v>
      </c>
      <c r="I40" s="133" t="s">
        <v>66</v>
      </c>
      <c r="J40" s="151"/>
      <c r="K40" s="151"/>
      <c r="L40" s="151"/>
      <c r="M40" s="151"/>
      <c r="N40" s="151"/>
      <c r="O40" s="151"/>
      <c r="P40" s="151"/>
      <c r="Q40" s="137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72" t="s">
        <v>66</v>
      </c>
      <c r="BB40" s="123"/>
      <c r="BC40" s="123"/>
      <c r="BD40" s="167">
        <v>0</v>
      </c>
    </row>
    <row r="41" spans="1:56" x14ac:dyDescent="0.25">
      <c r="A41" s="467"/>
      <c r="B41" s="445" t="s">
        <v>28</v>
      </c>
      <c r="C41" s="446"/>
      <c r="D41" s="353">
        <f>+ENERO!D41+FEBRERO!D41+MARZO!D41+ABRIL!D41+MAYO!D41+JUNIO!D41+JULIO!D41+AGOSTO!D41+SEPTIEMBRE!D41+OCTUBRE!D41+NOVIEMBRE!D41+'DICIEMBRE '!D41</f>
        <v>31</v>
      </c>
      <c r="E41" s="353">
        <f>+ENERO!E41+FEBRERO!E41+MARZO!E41+ABRIL!E41+MAYO!E41+JUNIO!E41+JULIO!E41+AGOSTO!E41+SEPTIEMBRE!E41+OCTUBRE!E41+NOVIEMBRE!E41+'DICIEMBRE '!E41</f>
        <v>25</v>
      </c>
      <c r="F41" s="353">
        <f>+ENERO!F41+FEBRERO!F41+MARZO!F41+ABRIL!F41+MAYO!F41+JUNIO!F41+JULIO!F41+AGOSTO!F41+SEPTIEMBRE!F41+OCTUBRE!F41+NOVIEMBRE!F41+'DICIEMBRE '!F41</f>
        <v>6</v>
      </c>
      <c r="G41" s="353">
        <f>+ENERO!G41+FEBRERO!G41+MARZO!G41+ABRIL!G41+MAYO!G41+JUNIO!G41+JULIO!G41+AGOSTO!G41+SEPTIEMBRE!G41+OCTUBRE!G41+NOVIEMBRE!G41+'DICIEMBRE '!G41</f>
        <v>0</v>
      </c>
      <c r="H41" s="353">
        <f>+ENERO!H41+FEBRERO!H41+MARZO!H41+ABRIL!H41+MAYO!H41+JUNIO!H41+JULIO!H41+AGOSTO!H41+SEPTIEMBRE!H41+OCTUBRE!H41+NOVIEMBRE!H41+'DICIEMBRE '!H41</f>
        <v>0</v>
      </c>
      <c r="I41" s="133" t="s">
        <v>66</v>
      </c>
      <c r="J41" s="151"/>
      <c r="K41" s="151"/>
      <c r="L41" s="151"/>
      <c r="M41" s="151"/>
      <c r="N41" s="151"/>
      <c r="O41" s="151"/>
      <c r="P41" s="151"/>
      <c r="Q41" s="137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72" t="s">
        <v>66</v>
      </c>
      <c r="BB41" s="123"/>
      <c r="BC41" s="123"/>
      <c r="BD41" s="167">
        <v>0</v>
      </c>
    </row>
    <row r="42" spans="1:56" x14ac:dyDescent="0.25">
      <c r="A42" s="467"/>
      <c r="B42" s="445" t="s">
        <v>27</v>
      </c>
      <c r="C42" s="446"/>
      <c r="D42" s="353">
        <f>+ENERO!D42+FEBRERO!D42+MARZO!D42+ABRIL!D42+MAYO!D42+JUNIO!D42+JULIO!D42+AGOSTO!D42+SEPTIEMBRE!D42+OCTUBRE!D42+NOVIEMBRE!D42+'DICIEMBRE '!D42</f>
        <v>5</v>
      </c>
      <c r="E42" s="353">
        <f>+ENERO!E42+FEBRERO!E42+MARZO!E42+ABRIL!E42+MAYO!E42+JUNIO!E42+JULIO!E42+AGOSTO!E42+SEPTIEMBRE!E42+OCTUBRE!E42+NOVIEMBRE!E42+'DICIEMBRE '!E42</f>
        <v>5</v>
      </c>
      <c r="F42" s="353">
        <f>+ENERO!F42+FEBRERO!F42+MARZO!F42+ABRIL!F42+MAYO!F42+JUNIO!F42+JULIO!F42+AGOSTO!F42+SEPTIEMBRE!F42+OCTUBRE!F42+NOVIEMBRE!F42+'DICIEMBRE '!F42</f>
        <v>0</v>
      </c>
      <c r="G42" s="353">
        <f>+ENERO!G42+FEBRERO!G42+MARZO!G42+ABRIL!G42+MAYO!G42+JUNIO!G42+JULIO!G42+AGOSTO!G42+SEPTIEMBRE!G42+OCTUBRE!G42+NOVIEMBRE!G42+'DICIEMBRE '!G42</f>
        <v>0</v>
      </c>
      <c r="H42" s="353">
        <f>+ENERO!H42+FEBRERO!H42+MARZO!H42+ABRIL!H42+MAYO!H42+JUNIO!H42+JULIO!H42+AGOSTO!H42+SEPTIEMBRE!H42+OCTUBRE!H42+NOVIEMBRE!H42+'DICIEMBRE '!H42</f>
        <v>0</v>
      </c>
      <c r="I42" s="133" t="s">
        <v>66</v>
      </c>
      <c r="J42" s="151"/>
      <c r="K42" s="151"/>
      <c r="L42" s="151"/>
      <c r="M42" s="151"/>
      <c r="N42" s="151"/>
      <c r="O42" s="151"/>
      <c r="P42" s="151"/>
      <c r="Q42" s="137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72" t="s">
        <v>66</v>
      </c>
      <c r="BB42" s="123"/>
      <c r="BC42" s="123"/>
      <c r="BD42" s="167">
        <v>0</v>
      </c>
    </row>
    <row r="43" spans="1:56" x14ac:dyDescent="0.25">
      <c r="A43" s="467"/>
      <c r="B43" s="445" t="s">
        <v>26</v>
      </c>
      <c r="C43" s="446"/>
      <c r="D43" s="353">
        <f>+ENERO!D43+FEBRERO!D43+MARZO!D43+ABRIL!D43+MAYO!D43+JUNIO!D43+JULIO!D43+AGOSTO!D43+SEPTIEMBRE!D43+OCTUBRE!D43+NOVIEMBRE!D43+'DICIEMBRE '!D43</f>
        <v>1933</v>
      </c>
      <c r="E43" s="353">
        <f>+ENERO!E43+FEBRERO!E43+MARZO!E43+ABRIL!E43+MAYO!E43+JUNIO!E43+JULIO!E43+AGOSTO!E43+SEPTIEMBRE!E43+OCTUBRE!E43+NOVIEMBRE!E43+'DICIEMBRE '!E43</f>
        <v>994</v>
      </c>
      <c r="F43" s="353">
        <f>+ENERO!F43+FEBRERO!F43+MARZO!F43+ABRIL!F43+MAYO!F43+JUNIO!F43+JULIO!F43+AGOSTO!F43+SEPTIEMBRE!F43+OCTUBRE!F43+NOVIEMBRE!F43+'DICIEMBRE '!F43</f>
        <v>0</v>
      </c>
      <c r="G43" s="353">
        <f>+ENERO!G43+FEBRERO!G43+MARZO!G43+ABRIL!G43+MAYO!G43+JUNIO!G43+JULIO!G43+AGOSTO!G43+SEPTIEMBRE!G43+OCTUBRE!G43+NOVIEMBRE!G43+'DICIEMBRE '!G43</f>
        <v>0</v>
      </c>
      <c r="H43" s="353">
        <f>+ENERO!H43+FEBRERO!H43+MARZO!H43+ABRIL!H43+MAYO!H43+JUNIO!H43+JULIO!H43+AGOSTO!H43+SEPTIEMBRE!H43+OCTUBRE!H43+NOVIEMBRE!H43+'DICIEMBRE '!H43</f>
        <v>939</v>
      </c>
      <c r="I43" s="133" t="s">
        <v>66</v>
      </c>
      <c r="J43" s="151"/>
      <c r="K43" s="151"/>
      <c r="L43" s="151"/>
      <c r="M43" s="151"/>
      <c r="N43" s="151"/>
      <c r="O43" s="151"/>
      <c r="P43" s="151"/>
      <c r="Q43" s="137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72" t="s">
        <v>66</v>
      </c>
      <c r="BB43" s="123"/>
      <c r="BC43" s="123"/>
      <c r="BD43" s="167">
        <v>0</v>
      </c>
    </row>
    <row r="44" spans="1:56" x14ac:dyDescent="0.25">
      <c r="A44" s="467"/>
      <c r="B44" s="445" t="s">
        <v>25</v>
      </c>
      <c r="C44" s="446"/>
      <c r="D44" s="353">
        <f>+ENERO!D44+FEBRERO!D44+MARZO!D44+ABRIL!D44+MAYO!D44+JUNIO!D44+JULIO!D44+AGOSTO!D44+SEPTIEMBRE!D44+OCTUBRE!D44+NOVIEMBRE!D44+'DICIEMBRE '!D44</f>
        <v>9</v>
      </c>
      <c r="E44" s="353">
        <f>+ENERO!E44+FEBRERO!E44+MARZO!E44+ABRIL!E44+MAYO!E44+JUNIO!E44+JULIO!E44+AGOSTO!E44+SEPTIEMBRE!E44+OCTUBRE!E44+NOVIEMBRE!E44+'DICIEMBRE '!E44</f>
        <v>7</v>
      </c>
      <c r="F44" s="353">
        <f>+ENERO!F44+FEBRERO!F44+MARZO!F44+ABRIL!F44+MAYO!F44+JUNIO!F44+JULIO!F44+AGOSTO!F44+SEPTIEMBRE!F44+OCTUBRE!F44+NOVIEMBRE!F44+'DICIEMBRE '!F44</f>
        <v>0</v>
      </c>
      <c r="G44" s="353">
        <f>+ENERO!G44+FEBRERO!G44+MARZO!G44+ABRIL!G44+MAYO!G44+JUNIO!G44+JULIO!G44+AGOSTO!G44+SEPTIEMBRE!G44+OCTUBRE!G44+NOVIEMBRE!G44+'DICIEMBRE '!G44</f>
        <v>0</v>
      </c>
      <c r="H44" s="353">
        <f>+ENERO!H44+FEBRERO!H44+MARZO!H44+ABRIL!H44+MAYO!H44+JUNIO!H44+JULIO!H44+AGOSTO!H44+SEPTIEMBRE!H44+OCTUBRE!H44+NOVIEMBRE!H44+'DICIEMBRE '!H44</f>
        <v>2</v>
      </c>
      <c r="I44" s="133" t="s">
        <v>66</v>
      </c>
      <c r="J44" s="151"/>
      <c r="K44" s="151"/>
      <c r="L44" s="151"/>
      <c r="M44" s="151"/>
      <c r="N44" s="151"/>
      <c r="O44" s="151"/>
      <c r="P44" s="151"/>
      <c r="Q44" s="137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72" t="s">
        <v>66</v>
      </c>
      <c r="BB44" s="123"/>
      <c r="BC44" s="123"/>
      <c r="BD44" s="167">
        <v>0</v>
      </c>
    </row>
    <row r="45" spans="1:56" x14ac:dyDescent="0.25">
      <c r="A45" s="467"/>
      <c r="B45" s="445" t="s">
        <v>24</v>
      </c>
      <c r="C45" s="446"/>
      <c r="D45" s="353">
        <f>+ENERO!D45+FEBRERO!D45+MARZO!D45+ABRIL!D45+MAYO!D45+JUNIO!D45+JULIO!D45+AGOSTO!D45+SEPTIEMBRE!D45+OCTUBRE!D45+NOVIEMBRE!D45+'DICIEMBRE '!D45</f>
        <v>0</v>
      </c>
      <c r="E45" s="353">
        <f>+ENERO!E45+FEBRERO!E45+MARZO!E45+ABRIL!E45+MAYO!E45+JUNIO!E45+JULIO!E45+AGOSTO!E45+SEPTIEMBRE!E45+OCTUBRE!E45+NOVIEMBRE!E45+'DICIEMBRE '!E45</f>
        <v>0</v>
      </c>
      <c r="F45" s="353">
        <f>+ENERO!F45+FEBRERO!F45+MARZO!F45+ABRIL!F45+MAYO!F45+JUNIO!F45+JULIO!F45+AGOSTO!F45+SEPTIEMBRE!F45+OCTUBRE!F45+NOVIEMBRE!F45+'DICIEMBRE '!F45</f>
        <v>0</v>
      </c>
      <c r="G45" s="353">
        <f>+ENERO!G45+FEBRERO!G45+MARZO!G45+ABRIL!G45+MAYO!G45+JUNIO!G45+JULIO!G45+AGOSTO!G45+SEPTIEMBRE!G45+OCTUBRE!G45+NOVIEMBRE!G45+'DICIEMBRE '!G45</f>
        <v>0</v>
      </c>
      <c r="H45" s="353">
        <f>+ENERO!H45+FEBRERO!H45+MARZO!H45+ABRIL!H45+MAYO!H45+JUNIO!H45+JULIO!H45+AGOSTO!H45+SEPTIEMBRE!H45+OCTUBRE!H45+NOVIEMBRE!H45+'DICIEMBRE '!H45</f>
        <v>0</v>
      </c>
      <c r="I45" s="133" t="s">
        <v>66</v>
      </c>
      <c r="J45" s="151"/>
      <c r="K45" s="151"/>
      <c r="L45" s="151"/>
      <c r="M45" s="151"/>
      <c r="N45" s="151"/>
      <c r="O45" s="151"/>
      <c r="P45" s="151"/>
      <c r="Q45" s="137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72" t="s">
        <v>66</v>
      </c>
      <c r="BB45" s="123"/>
      <c r="BC45" s="123"/>
      <c r="BD45" s="167">
        <v>0</v>
      </c>
    </row>
    <row r="46" spans="1:56" x14ac:dyDescent="0.25">
      <c r="A46" s="467"/>
      <c r="B46" s="471" t="s">
        <v>23</v>
      </c>
      <c r="C46" s="472"/>
      <c r="D46" s="353">
        <f>+ENERO!D46+FEBRERO!D46+MARZO!D46+ABRIL!D46+MAYO!D46+JUNIO!D46+JULIO!D46+AGOSTO!D46+SEPTIEMBRE!D46+OCTUBRE!D46+NOVIEMBRE!D46+'DICIEMBRE '!D46</f>
        <v>0</v>
      </c>
      <c r="E46" s="353">
        <f>+ENERO!E46+FEBRERO!E46+MARZO!E46+ABRIL!E46+MAYO!E46+JUNIO!E46+JULIO!E46+AGOSTO!E46+SEPTIEMBRE!E46+OCTUBRE!E46+NOVIEMBRE!E46+'DICIEMBRE '!E46</f>
        <v>0</v>
      </c>
      <c r="F46" s="353">
        <f>+ENERO!F46+FEBRERO!F46+MARZO!F46+ABRIL!F46+MAYO!F46+JUNIO!F46+JULIO!F46+AGOSTO!F46+SEPTIEMBRE!F46+OCTUBRE!F46+NOVIEMBRE!F46+'DICIEMBRE '!F46</f>
        <v>0</v>
      </c>
      <c r="G46" s="353">
        <f>+ENERO!G46+FEBRERO!G46+MARZO!G46+ABRIL!G46+MAYO!G46+JUNIO!G46+JULIO!G46+AGOSTO!G46+SEPTIEMBRE!G46+OCTUBRE!G46+NOVIEMBRE!G46+'DICIEMBRE '!G46</f>
        <v>0</v>
      </c>
      <c r="H46" s="353">
        <f>+ENERO!H46+FEBRERO!H46+MARZO!H46+ABRIL!H46+MAYO!H46+JUNIO!H46+JULIO!H46+AGOSTO!H46+SEPTIEMBRE!H46+OCTUBRE!H46+NOVIEMBRE!H46+'DICIEMBRE '!H46</f>
        <v>0</v>
      </c>
      <c r="I46" s="133" t="s">
        <v>66</v>
      </c>
      <c r="J46" s="151"/>
      <c r="K46" s="151"/>
      <c r="L46" s="151"/>
      <c r="M46" s="151"/>
      <c r="N46" s="151"/>
      <c r="O46" s="151"/>
      <c r="P46" s="151"/>
      <c r="Q46" s="137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72" t="s">
        <v>66</v>
      </c>
      <c r="BB46" s="123"/>
      <c r="BC46" s="123"/>
      <c r="BD46" s="167">
        <v>0</v>
      </c>
    </row>
    <row r="47" spans="1:56" x14ac:dyDescent="0.25">
      <c r="A47" s="467"/>
      <c r="B47" s="498" t="s">
        <v>22</v>
      </c>
      <c r="C47" s="499"/>
      <c r="D47" s="353">
        <f>+ENERO!D47+FEBRERO!D47+MARZO!D47+ABRIL!D47+MAYO!D47+JUNIO!D47+JULIO!D47+AGOSTO!D47+SEPTIEMBRE!D47+OCTUBRE!D47+NOVIEMBRE!D47+'DICIEMBRE '!D47</f>
        <v>1777</v>
      </c>
      <c r="E47" s="353">
        <f>+ENERO!E47+FEBRERO!E47+MARZO!E47+ABRIL!E47+MAYO!E47+JUNIO!E47+JULIO!E47+AGOSTO!E47+SEPTIEMBRE!E47+OCTUBRE!E47+NOVIEMBRE!E47+'DICIEMBRE '!E47</f>
        <v>1393</v>
      </c>
      <c r="F47" s="353">
        <f>+ENERO!F47+FEBRERO!F47+MARZO!F47+ABRIL!F47+MAYO!F47+JUNIO!F47+JULIO!F47+AGOSTO!F47+SEPTIEMBRE!F47+OCTUBRE!F47+NOVIEMBRE!F47+'DICIEMBRE '!F47</f>
        <v>384</v>
      </c>
      <c r="G47" s="353">
        <f>+ENERO!G47+FEBRERO!G47+MARZO!G47+ABRIL!G47+MAYO!G47+JUNIO!G47+JULIO!G47+AGOSTO!G47+SEPTIEMBRE!G47+OCTUBRE!G47+NOVIEMBRE!G47+'DICIEMBRE '!G47</f>
        <v>0</v>
      </c>
      <c r="H47" s="353">
        <f>+ENERO!H47+FEBRERO!H47+MARZO!H47+ABRIL!H47+MAYO!H47+JUNIO!H47+JULIO!H47+AGOSTO!H47+SEPTIEMBRE!H47+OCTUBRE!H47+NOVIEMBRE!H47+'DICIEMBRE '!H47</f>
        <v>0</v>
      </c>
      <c r="I47" s="133" t="s">
        <v>66</v>
      </c>
      <c r="J47" s="151"/>
      <c r="K47" s="151"/>
      <c r="L47" s="151"/>
      <c r="M47" s="151"/>
      <c r="N47" s="151"/>
      <c r="O47" s="151"/>
      <c r="P47" s="151"/>
      <c r="Q47" s="137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72" t="s">
        <v>66</v>
      </c>
      <c r="BB47" s="123"/>
      <c r="BC47" s="123"/>
      <c r="BD47" s="167">
        <v>0</v>
      </c>
    </row>
    <row r="48" spans="1:56" ht="33" x14ac:dyDescent="0.25">
      <c r="A48" s="467"/>
      <c r="B48" s="485" t="s">
        <v>21</v>
      </c>
      <c r="C48" s="153" t="s">
        <v>20</v>
      </c>
      <c r="D48" s="353">
        <f>+ENERO!D48+FEBRERO!D48+MARZO!D48+ABRIL!D48+MAYO!D48+JUNIO!D48+JULIO!D48+AGOSTO!D48+SEPTIEMBRE!D48+OCTUBRE!D48+NOVIEMBRE!D48+'DICIEMBRE '!D48</f>
        <v>0</v>
      </c>
      <c r="E48" s="353">
        <f>+ENERO!E48+FEBRERO!E48+MARZO!E48+ABRIL!E48+MAYO!E48+JUNIO!E48+JULIO!E48+AGOSTO!E48+SEPTIEMBRE!E48+OCTUBRE!E48+NOVIEMBRE!E48+'DICIEMBRE '!E48</f>
        <v>0</v>
      </c>
      <c r="F48" s="353">
        <f>+ENERO!F48+FEBRERO!F48+MARZO!F48+ABRIL!F48+MAYO!F48+JUNIO!F48+JULIO!F48+AGOSTO!F48+SEPTIEMBRE!F48+OCTUBRE!F48+NOVIEMBRE!F48+'DICIEMBRE '!F48</f>
        <v>0</v>
      </c>
      <c r="G48" s="353">
        <f>+ENERO!G48+FEBRERO!G48+MARZO!G48+ABRIL!G48+MAYO!G48+JUNIO!G48+JULIO!G48+AGOSTO!G48+SEPTIEMBRE!G48+OCTUBRE!G48+NOVIEMBRE!G48+'DICIEMBRE '!G48</f>
        <v>0</v>
      </c>
      <c r="H48" s="353">
        <f>+ENERO!H48+FEBRERO!H48+MARZO!H48+ABRIL!H48+MAYO!H48+JUNIO!H48+JULIO!H48+AGOSTO!H48+SEPTIEMBRE!H48+OCTUBRE!H48+NOVIEMBRE!H48+'DICIEMBRE '!H48</f>
        <v>0</v>
      </c>
      <c r="I48" s="133" t="s">
        <v>66</v>
      </c>
      <c r="J48" s="151"/>
      <c r="K48" s="151"/>
      <c r="L48" s="151"/>
      <c r="M48" s="151"/>
      <c r="N48" s="151"/>
      <c r="O48" s="151"/>
      <c r="P48" s="151"/>
      <c r="Q48" s="137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72" t="s">
        <v>66</v>
      </c>
      <c r="BB48" s="123"/>
      <c r="BC48" s="123"/>
      <c r="BD48" s="167">
        <v>0</v>
      </c>
    </row>
    <row r="49" spans="1:56" ht="22.5" x14ac:dyDescent="0.25">
      <c r="A49" s="467"/>
      <c r="B49" s="476"/>
      <c r="C49" s="154" t="s">
        <v>19</v>
      </c>
      <c r="D49" s="353">
        <f>+ENERO!D49+FEBRERO!D49+MARZO!D49+ABRIL!D49+MAYO!D49+JUNIO!D49+JULIO!D49+AGOSTO!D49+SEPTIEMBRE!D49+OCTUBRE!D49+NOVIEMBRE!D49+'DICIEMBRE '!D49</f>
        <v>0</v>
      </c>
      <c r="E49" s="353">
        <f>+ENERO!E49+FEBRERO!E49+MARZO!E49+ABRIL!E49+MAYO!E49+JUNIO!E49+JULIO!E49+AGOSTO!E49+SEPTIEMBRE!E49+OCTUBRE!E49+NOVIEMBRE!E49+'DICIEMBRE '!E49</f>
        <v>0</v>
      </c>
      <c r="F49" s="353">
        <f>+ENERO!F49+FEBRERO!F49+MARZO!F49+ABRIL!F49+MAYO!F49+JUNIO!F49+JULIO!F49+AGOSTO!F49+SEPTIEMBRE!F49+OCTUBRE!F49+NOVIEMBRE!F49+'DICIEMBRE '!F49</f>
        <v>0</v>
      </c>
      <c r="G49" s="353">
        <f>+ENERO!G49+FEBRERO!G49+MARZO!G49+ABRIL!G49+MAYO!G49+JUNIO!G49+JULIO!G49+AGOSTO!G49+SEPTIEMBRE!G49+OCTUBRE!G49+NOVIEMBRE!G49+'DICIEMBRE '!G49</f>
        <v>0</v>
      </c>
      <c r="H49" s="353">
        <f>+ENERO!H49+FEBRERO!H49+MARZO!H49+ABRIL!H49+MAYO!H49+JUNIO!H49+JULIO!H49+AGOSTO!H49+SEPTIEMBRE!H49+OCTUBRE!H49+NOVIEMBRE!H49+'DICIEMBRE '!H49</f>
        <v>0</v>
      </c>
      <c r="I49" s="133" t="s">
        <v>66</v>
      </c>
      <c r="J49" s="151"/>
      <c r="K49" s="151"/>
      <c r="L49" s="151"/>
      <c r="M49" s="151"/>
      <c r="N49" s="151"/>
      <c r="O49" s="151"/>
      <c r="P49" s="151"/>
      <c r="Q49" s="137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72" t="s">
        <v>66</v>
      </c>
      <c r="BB49" s="123"/>
      <c r="BC49" s="123"/>
      <c r="BD49" s="167">
        <v>0</v>
      </c>
    </row>
    <row r="50" spans="1:56" ht="43.5" x14ac:dyDescent="0.25">
      <c r="A50" s="467"/>
      <c r="B50" s="486"/>
      <c r="C50" s="155" t="s">
        <v>18</v>
      </c>
      <c r="D50" s="353">
        <f>+ENERO!D50+FEBRERO!D50+MARZO!D50+ABRIL!D50+MAYO!D50+JUNIO!D50+JULIO!D50+AGOSTO!D50+SEPTIEMBRE!D50+OCTUBRE!D50+NOVIEMBRE!D50+'DICIEMBRE '!D50</f>
        <v>0</v>
      </c>
      <c r="E50" s="353">
        <f>+ENERO!E50+FEBRERO!E50+MARZO!E50+ABRIL!E50+MAYO!E50+JUNIO!E50+JULIO!E50+AGOSTO!E50+SEPTIEMBRE!E50+OCTUBRE!E50+NOVIEMBRE!E50+'DICIEMBRE '!E50</f>
        <v>0</v>
      </c>
      <c r="F50" s="353">
        <f>+ENERO!F50+FEBRERO!F50+MARZO!F50+ABRIL!F50+MAYO!F50+JUNIO!F50+JULIO!F50+AGOSTO!F50+SEPTIEMBRE!F50+OCTUBRE!F50+NOVIEMBRE!F50+'DICIEMBRE '!F50</f>
        <v>0</v>
      </c>
      <c r="G50" s="353">
        <f>+ENERO!G50+FEBRERO!G50+MARZO!G50+ABRIL!G50+MAYO!G50+JUNIO!G50+JULIO!G50+AGOSTO!G50+SEPTIEMBRE!G50+OCTUBRE!G50+NOVIEMBRE!G50+'DICIEMBRE '!G50</f>
        <v>0</v>
      </c>
      <c r="H50" s="353">
        <f>+ENERO!H50+FEBRERO!H50+MARZO!H50+ABRIL!H50+MAYO!H50+JUNIO!H50+JULIO!H50+AGOSTO!H50+SEPTIEMBRE!H50+OCTUBRE!H50+NOVIEMBRE!H50+'DICIEMBRE '!H50</f>
        <v>0</v>
      </c>
      <c r="I50" s="133" t="s">
        <v>66</v>
      </c>
      <c r="J50" s="151"/>
      <c r="K50" s="151"/>
      <c r="L50" s="151"/>
      <c r="M50" s="151"/>
      <c r="N50" s="151"/>
      <c r="O50" s="151"/>
      <c r="P50" s="151"/>
      <c r="Q50" s="137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72" t="s">
        <v>66</v>
      </c>
      <c r="BB50" s="123"/>
      <c r="BC50" s="123"/>
      <c r="BD50" s="167">
        <v>0</v>
      </c>
    </row>
    <row r="51" spans="1:56" x14ac:dyDescent="0.25">
      <c r="A51" s="468"/>
      <c r="B51" s="478" t="s">
        <v>6</v>
      </c>
      <c r="C51" s="487"/>
      <c r="D51" s="353">
        <f>+ENERO!D51+FEBRERO!D51+MARZO!D51+ABRIL!D51+MAYO!D51+JUNIO!D51+JULIO!D51+AGOSTO!D51+SEPTIEMBRE!D51+OCTUBRE!D51+NOVIEMBRE!D51+'DICIEMBRE '!D51</f>
        <v>11777</v>
      </c>
      <c r="E51" s="353">
        <f>+ENERO!E51+FEBRERO!E51+MARZO!E51+ABRIL!E51+MAYO!E51+JUNIO!E51+JULIO!E51+AGOSTO!E51+SEPTIEMBRE!E51+OCTUBRE!E51+NOVIEMBRE!E51+'DICIEMBRE '!E51</f>
        <v>6715</v>
      </c>
      <c r="F51" s="353">
        <f>+ENERO!F51+FEBRERO!F51+MARZO!F51+ABRIL!F51+MAYO!F51+JUNIO!F51+JULIO!F51+AGOSTO!F51+SEPTIEMBRE!F51+OCTUBRE!F51+NOVIEMBRE!F51+'DICIEMBRE '!F51</f>
        <v>486</v>
      </c>
      <c r="G51" s="353">
        <f>+ENERO!G51+FEBRERO!G51+MARZO!G51+ABRIL!G51+MAYO!G51+JUNIO!G51+JULIO!G51+AGOSTO!G51+SEPTIEMBRE!G51+OCTUBRE!G51+NOVIEMBRE!G51+'DICIEMBRE '!G51</f>
        <v>0</v>
      </c>
      <c r="H51" s="353">
        <f>+ENERO!H51+FEBRERO!H51+MARZO!H51+ABRIL!H51+MAYO!H51+JUNIO!H51+JULIO!H51+AGOSTO!H51+SEPTIEMBRE!H51+OCTUBRE!H51+NOVIEMBRE!H51+'DICIEMBRE '!H51</f>
        <v>4576</v>
      </c>
      <c r="I51" s="133" t="s">
        <v>66</v>
      </c>
      <c r="J51" s="151"/>
      <c r="K51" s="151"/>
      <c r="L51" s="151"/>
      <c r="M51" s="151"/>
      <c r="N51" s="151"/>
      <c r="O51" s="151"/>
      <c r="P51" s="151"/>
      <c r="Q51" s="137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72" t="s">
        <v>66</v>
      </c>
      <c r="BB51" s="123"/>
      <c r="BC51" s="123"/>
      <c r="BD51" s="167">
        <v>0</v>
      </c>
    </row>
    <row r="52" spans="1:56" x14ac:dyDescent="0.25">
      <c r="A52" s="156" t="s">
        <v>17</v>
      </c>
      <c r="B52" s="156"/>
      <c r="C52" s="156"/>
      <c r="D52" s="156"/>
      <c r="E52" s="156"/>
      <c r="F52" s="156"/>
      <c r="G52" s="157"/>
      <c r="H52" s="157"/>
      <c r="I52" s="129"/>
      <c r="J52" s="129"/>
      <c r="K52" s="129"/>
      <c r="L52" s="129"/>
      <c r="M52" s="129"/>
      <c r="N52" s="129"/>
      <c r="O52" s="128"/>
      <c r="P52" s="151"/>
      <c r="Q52" s="137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</row>
    <row r="53" spans="1:56" ht="31.5" x14ac:dyDescent="0.25">
      <c r="A53" s="488" t="s">
        <v>16</v>
      </c>
      <c r="B53" s="488"/>
      <c r="C53" s="488"/>
      <c r="D53" s="131" t="s">
        <v>15</v>
      </c>
      <c r="E53" s="135" t="s">
        <v>14</v>
      </c>
      <c r="F53" s="130" t="s">
        <v>13</v>
      </c>
      <c r="G53" s="130" t="s">
        <v>12</v>
      </c>
      <c r="H53" s="136" t="s">
        <v>11</v>
      </c>
      <c r="I53" s="159"/>
      <c r="J53" s="150"/>
      <c r="K53" s="150"/>
      <c r="L53" s="150"/>
      <c r="M53" s="150"/>
      <c r="N53" s="150"/>
      <c r="O53" s="150"/>
      <c r="P53" s="151"/>
      <c r="Q53" s="137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</row>
    <row r="54" spans="1:56" x14ac:dyDescent="0.25">
      <c r="A54" s="489" t="s">
        <v>10</v>
      </c>
      <c r="B54" s="490"/>
      <c r="C54" s="491"/>
      <c r="D54" s="353">
        <f>+ENERO!D54+FEBRERO!D54+MARZO!D54+ABRIL!D54+MAYO!D54+JUNIO!D54+JULIO!D54+AGOSTO!D54+SEPTIEMBRE!D54+OCTUBRE!D54+NOVIEMBRE!D54+'DICIEMBRE '!D54</f>
        <v>0</v>
      </c>
      <c r="E54" s="353">
        <f>+ENERO!E54+FEBRERO!E54+MARZO!E54+ABRIL!E54+MAYO!E54+JUNIO!E54+JULIO!E54+AGOSTO!E54+SEPTIEMBRE!E54+OCTUBRE!E54+NOVIEMBRE!E54+'DICIEMBRE '!E54</f>
        <v>0</v>
      </c>
      <c r="F54" s="353">
        <f>+ENERO!F54+FEBRERO!F54+MARZO!F54+ABRIL!F54+MAYO!F54+JUNIO!F54+JULIO!F54+AGOSTO!F54+SEPTIEMBRE!F54+OCTUBRE!F54+NOVIEMBRE!F54+'DICIEMBRE '!F54</f>
        <v>0</v>
      </c>
      <c r="G54" s="353">
        <f>+ENERO!G54+FEBRERO!G54+MARZO!G54+ABRIL!G54+MAYO!G54+JUNIO!G54+JULIO!G54+AGOSTO!G54+SEPTIEMBRE!G54+OCTUBRE!G54+NOVIEMBRE!G54+'DICIEMBRE '!G54</f>
        <v>0</v>
      </c>
      <c r="H54" s="353">
        <f>+ENERO!H54+FEBRERO!H54+MARZO!H54+ABRIL!H54+MAYO!H54+JUNIO!H54+JULIO!H54+AGOSTO!H54+SEPTIEMBRE!H54+OCTUBRE!H54+NOVIEMBRE!H54+'DICIEMBRE '!H54</f>
        <v>0</v>
      </c>
      <c r="I54" s="133" t="s">
        <v>66</v>
      </c>
      <c r="J54" s="150"/>
      <c r="K54" s="150"/>
      <c r="L54" s="150"/>
      <c r="M54" s="150"/>
      <c r="N54" s="150"/>
      <c r="O54" s="150"/>
      <c r="P54" s="151"/>
      <c r="Q54" s="137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72" t="s">
        <v>66</v>
      </c>
      <c r="BB54" s="123"/>
      <c r="BC54" s="123"/>
      <c r="BD54" s="167">
        <v>0</v>
      </c>
    </row>
    <row r="55" spans="1:56" x14ac:dyDescent="0.25">
      <c r="A55" s="492" t="s">
        <v>9</v>
      </c>
      <c r="B55" s="493"/>
      <c r="C55" s="494"/>
      <c r="D55" s="353">
        <f>+ENERO!D55+FEBRERO!D55+MARZO!D55+ABRIL!D55+MAYO!D55+JUNIO!D55+JULIO!D55+AGOSTO!D55+SEPTIEMBRE!D55+OCTUBRE!D55+NOVIEMBRE!D55+'DICIEMBRE '!D55</f>
        <v>0</v>
      </c>
      <c r="E55" s="353">
        <f>+ENERO!E55+FEBRERO!E55+MARZO!E55+ABRIL!E55+MAYO!E55+JUNIO!E55+JULIO!E55+AGOSTO!E55+SEPTIEMBRE!E55+OCTUBRE!E55+NOVIEMBRE!E55+'DICIEMBRE '!E55</f>
        <v>0</v>
      </c>
      <c r="F55" s="353">
        <f>+ENERO!F55+FEBRERO!F55+MARZO!F55+ABRIL!F55+MAYO!F55+JUNIO!F55+JULIO!F55+AGOSTO!F55+SEPTIEMBRE!F55+OCTUBRE!F55+NOVIEMBRE!F55+'DICIEMBRE '!F55</f>
        <v>0</v>
      </c>
      <c r="G55" s="353">
        <f>+ENERO!G55+FEBRERO!G55+MARZO!G55+ABRIL!G55+MAYO!G55+JUNIO!G55+JULIO!G55+AGOSTO!G55+SEPTIEMBRE!G55+OCTUBRE!G55+NOVIEMBRE!G55+'DICIEMBRE '!G55</f>
        <v>0</v>
      </c>
      <c r="H55" s="353">
        <f>+ENERO!H55+FEBRERO!H55+MARZO!H55+ABRIL!H55+MAYO!H55+JUNIO!H55+JULIO!H55+AGOSTO!H55+SEPTIEMBRE!H55+OCTUBRE!H55+NOVIEMBRE!H55+'DICIEMBRE '!H55</f>
        <v>0</v>
      </c>
      <c r="I55" s="133" t="s">
        <v>66</v>
      </c>
      <c r="J55" s="150"/>
      <c r="K55" s="150"/>
      <c r="L55" s="150"/>
      <c r="M55" s="150"/>
      <c r="N55" s="150"/>
      <c r="O55" s="150"/>
      <c r="P55" s="128"/>
      <c r="Q55" s="137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72" t="s">
        <v>66</v>
      </c>
      <c r="BB55" s="123"/>
      <c r="BC55" s="123"/>
      <c r="BD55" s="167">
        <v>0</v>
      </c>
    </row>
    <row r="56" spans="1:56" x14ac:dyDescent="0.25">
      <c r="A56" s="495" t="s">
        <v>8</v>
      </c>
      <c r="B56" s="496"/>
      <c r="C56" s="497"/>
      <c r="D56" s="353">
        <f>+ENERO!D56+FEBRERO!D56+MARZO!D56+ABRIL!D56+MAYO!D56+JUNIO!D56+JULIO!D56+AGOSTO!D56+SEPTIEMBRE!D56+OCTUBRE!D56+NOVIEMBRE!D56+'DICIEMBRE '!D56</f>
        <v>0</v>
      </c>
      <c r="E56" s="353">
        <f>+ENERO!E56+FEBRERO!E56+MARZO!E56+ABRIL!E56+MAYO!E56+JUNIO!E56+JULIO!E56+AGOSTO!E56+SEPTIEMBRE!E56+OCTUBRE!E56+NOVIEMBRE!E56+'DICIEMBRE '!E56</f>
        <v>0</v>
      </c>
      <c r="F56" s="353">
        <f>+ENERO!F56+FEBRERO!F56+MARZO!F56+ABRIL!F56+MAYO!F56+JUNIO!F56+JULIO!F56+AGOSTO!F56+SEPTIEMBRE!F56+OCTUBRE!F56+NOVIEMBRE!F56+'DICIEMBRE '!F56</f>
        <v>0</v>
      </c>
      <c r="G56" s="353">
        <f>+ENERO!G56+FEBRERO!G56+MARZO!G56+ABRIL!G56+MAYO!G56+JUNIO!G56+JULIO!G56+AGOSTO!G56+SEPTIEMBRE!G56+OCTUBRE!G56+NOVIEMBRE!G56+'DICIEMBRE '!G56</f>
        <v>0</v>
      </c>
      <c r="H56" s="353">
        <f>+ENERO!H56+FEBRERO!H56+MARZO!H56+ABRIL!H56+MAYO!H56+JUNIO!H56+JULIO!H56+AGOSTO!H56+SEPTIEMBRE!H56+OCTUBRE!H56+NOVIEMBRE!H56+'DICIEMBRE '!H56</f>
        <v>0</v>
      </c>
      <c r="I56" s="133" t="s">
        <v>66</v>
      </c>
      <c r="J56" s="150"/>
      <c r="K56" s="150"/>
      <c r="L56" s="150"/>
      <c r="M56" s="150"/>
      <c r="N56" s="150"/>
      <c r="O56" s="150"/>
      <c r="P56" s="150"/>
      <c r="Q56" s="137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72" t="s">
        <v>66</v>
      </c>
      <c r="BB56" s="123"/>
      <c r="BC56" s="123"/>
      <c r="BD56" s="167">
        <v>0</v>
      </c>
    </row>
    <row r="57" spans="1:56" x14ac:dyDescent="0.25">
      <c r="A57" s="507" t="s">
        <v>7</v>
      </c>
      <c r="B57" s="508"/>
      <c r="C57" s="509"/>
      <c r="D57" s="353">
        <f>+ENERO!D57+FEBRERO!D57+MARZO!D57+ABRIL!D57+MAYO!D57+JUNIO!D57+JULIO!D57+AGOSTO!D57+SEPTIEMBRE!D57+OCTUBRE!D57+NOVIEMBRE!D57+'DICIEMBRE '!D57</f>
        <v>0</v>
      </c>
      <c r="E57" s="353">
        <f>+ENERO!E57+FEBRERO!E57+MARZO!E57+ABRIL!E57+MAYO!E57+JUNIO!E57+JULIO!E57+AGOSTO!E57+SEPTIEMBRE!E57+OCTUBRE!E57+NOVIEMBRE!E57+'DICIEMBRE '!E57</f>
        <v>0</v>
      </c>
      <c r="F57" s="353">
        <f>+ENERO!F57+FEBRERO!F57+MARZO!F57+ABRIL!F57+MAYO!F57+JUNIO!F57+JULIO!F57+AGOSTO!F57+SEPTIEMBRE!F57+OCTUBRE!F57+NOVIEMBRE!F57+'DICIEMBRE '!F57</f>
        <v>0</v>
      </c>
      <c r="G57" s="353">
        <f>+ENERO!G57+FEBRERO!G57+MARZO!G57+ABRIL!G57+MAYO!G57+JUNIO!G57+JULIO!G57+AGOSTO!G57+SEPTIEMBRE!G57+OCTUBRE!G57+NOVIEMBRE!G57+'DICIEMBRE '!G57</f>
        <v>0</v>
      </c>
      <c r="H57" s="353">
        <f>+ENERO!H57+FEBRERO!H57+MARZO!H57+ABRIL!H57+MAYO!H57+JUNIO!H57+JULIO!H57+AGOSTO!H57+SEPTIEMBRE!H57+OCTUBRE!H57+NOVIEMBRE!H57+'DICIEMBRE '!H57</f>
        <v>0</v>
      </c>
      <c r="I57" s="133" t="s">
        <v>66</v>
      </c>
      <c r="J57" s="150"/>
      <c r="K57" s="150"/>
      <c r="L57" s="150"/>
      <c r="M57" s="150"/>
      <c r="N57" s="150"/>
      <c r="O57" s="150"/>
      <c r="P57" s="150"/>
      <c r="Q57" s="137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72" t="s">
        <v>66</v>
      </c>
      <c r="BB57" s="123"/>
      <c r="BC57" s="123"/>
      <c r="BD57" s="167">
        <v>0</v>
      </c>
    </row>
    <row r="58" spans="1:56" x14ac:dyDescent="0.25">
      <c r="A58" s="478" t="s">
        <v>6</v>
      </c>
      <c r="B58" s="510"/>
      <c r="C58" s="487"/>
      <c r="D58" s="353">
        <f>+ENERO!D58+FEBRERO!D58+MARZO!D58+ABRIL!D58+MAYO!D58+JUNIO!D58+JULIO!D58+AGOSTO!D58+SEPTIEMBRE!D58+OCTUBRE!D58+NOVIEMBRE!D58+'DICIEMBRE '!D58</f>
        <v>0</v>
      </c>
      <c r="E58" s="353">
        <f>+ENERO!E58+FEBRERO!E58+MARZO!E58+ABRIL!E58+MAYO!E58+JUNIO!E58+JULIO!E58+AGOSTO!E58+SEPTIEMBRE!E58+OCTUBRE!E58+NOVIEMBRE!E58+'DICIEMBRE '!E58</f>
        <v>0</v>
      </c>
      <c r="F58" s="353">
        <f>+ENERO!F58+FEBRERO!F58+MARZO!F58+ABRIL!F58+MAYO!F58+JUNIO!F58+JULIO!F58+AGOSTO!F58+SEPTIEMBRE!F58+OCTUBRE!F58+NOVIEMBRE!F58+'DICIEMBRE '!F58</f>
        <v>0</v>
      </c>
      <c r="G58" s="353">
        <f>+ENERO!G58+FEBRERO!G58+MARZO!G58+ABRIL!G58+MAYO!G58+JUNIO!G58+JULIO!G58+AGOSTO!G58+SEPTIEMBRE!G58+OCTUBRE!G58+NOVIEMBRE!G58+'DICIEMBRE '!G58</f>
        <v>0</v>
      </c>
      <c r="H58" s="353">
        <f>+ENERO!H58+FEBRERO!H58+MARZO!H58+ABRIL!H58+MAYO!H58+JUNIO!H58+JULIO!H58+AGOSTO!H58+SEPTIEMBRE!H58+OCTUBRE!H58+NOVIEMBRE!H58+'DICIEMBRE '!H58</f>
        <v>0</v>
      </c>
      <c r="I58" s="133" t="s">
        <v>66</v>
      </c>
      <c r="J58" s="151"/>
      <c r="K58" s="151"/>
      <c r="L58" s="151"/>
      <c r="M58" s="151"/>
      <c r="N58" s="151"/>
      <c r="O58" s="151"/>
      <c r="P58" s="150"/>
      <c r="Q58" s="137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72" t="s">
        <v>66</v>
      </c>
      <c r="BB58" s="123"/>
      <c r="BC58" s="123"/>
      <c r="BD58" s="167">
        <v>0</v>
      </c>
    </row>
    <row r="59" spans="1:56" x14ac:dyDescent="0.25">
      <c r="A59" s="139" t="s">
        <v>5</v>
      </c>
      <c r="B59" s="139"/>
      <c r="C59" s="139"/>
      <c r="D59" s="139"/>
      <c r="E59" s="146"/>
      <c r="F59" s="146"/>
      <c r="G59" s="146"/>
      <c r="H59" s="146"/>
      <c r="I59" s="146"/>
      <c r="J59" s="146"/>
      <c r="K59" s="147"/>
      <c r="L59" s="147"/>
      <c r="M59" s="147"/>
      <c r="N59" s="148"/>
      <c r="O59" s="149"/>
      <c r="P59" s="150"/>
      <c r="Q59" s="137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</row>
    <row r="60" spans="1:56" ht="22.5" x14ac:dyDescent="0.25">
      <c r="A60" s="504" t="s">
        <v>4</v>
      </c>
      <c r="B60" s="505"/>
      <c r="C60" s="506"/>
      <c r="D60" s="138" t="s">
        <v>3</v>
      </c>
      <c r="E60" s="500"/>
      <c r="F60" s="500"/>
      <c r="G60" s="137"/>
      <c r="H60" s="137"/>
      <c r="I60" s="137"/>
      <c r="J60" s="137"/>
      <c r="K60" s="137"/>
      <c r="L60" s="137"/>
      <c r="M60" s="137"/>
      <c r="N60" s="137"/>
      <c r="O60" s="137"/>
      <c r="P60" s="150"/>
      <c r="Q60" s="137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</row>
    <row r="61" spans="1:56" x14ac:dyDescent="0.25">
      <c r="A61" s="511" t="s">
        <v>2</v>
      </c>
      <c r="B61" s="512"/>
      <c r="C61" s="513"/>
      <c r="D61" s="353">
        <f>+ENERO!D61+FEBRERO!D61+MARZO!D61+ABRIL!D61+MAYO!D61+JUNIO!D61+JULIO!D61+AGOSTO!D61+SEPTIEMBRE!D61+OCTUBRE!D61+NOVIEMBRE!D61+'DICIEMBRE '!D61</f>
        <v>118</v>
      </c>
      <c r="E61" s="500"/>
      <c r="F61" s="500"/>
      <c r="G61" s="137"/>
      <c r="H61" s="137"/>
      <c r="I61" s="137"/>
      <c r="J61" s="137"/>
      <c r="K61" s="137"/>
      <c r="L61" s="137"/>
      <c r="M61" s="137"/>
      <c r="N61" s="137"/>
      <c r="O61" s="137"/>
      <c r="P61" s="151"/>
      <c r="Q61" s="137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</row>
    <row r="62" spans="1:56" x14ac:dyDescent="0.25">
      <c r="A62" s="495" t="s">
        <v>1</v>
      </c>
      <c r="B62" s="496"/>
      <c r="C62" s="497"/>
      <c r="D62" s="353">
        <f>+ENERO!D62+FEBRERO!D62+MARZO!D62+ABRIL!D62+MAYO!D62+JUNIO!D62+JULIO!D62+AGOSTO!D62+SEPTIEMBRE!D62+OCTUBRE!D62+NOVIEMBRE!D62+'DICIEMBRE '!D62</f>
        <v>88</v>
      </c>
      <c r="E62" s="500"/>
      <c r="F62" s="500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</row>
    <row r="63" spans="1:56" x14ac:dyDescent="0.25">
      <c r="A63" s="501" t="s">
        <v>0</v>
      </c>
      <c r="B63" s="502"/>
      <c r="C63" s="503"/>
      <c r="D63" s="353">
        <f>+ENERO!D63+FEBRERO!D63+MARZO!D63+ABRIL!D63+MAYO!D63+JUNIO!D63+JULIO!D63+AGOSTO!D63+SEPTIEMBRE!D63+OCTUBRE!D63+NOVIEMBRE!D63+'DICIEMBRE '!D63</f>
        <v>78</v>
      </c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</row>
    <row r="64" spans="1:56" x14ac:dyDescent="0.25">
      <c r="A64" s="170"/>
      <c r="B64" s="140"/>
      <c r="C64" s="140"/>
      <c r="D64" s="140"/>
      <c r="E64" s="141"/>
      <c r="F64" s="141"/>
      <c r="G64" s="141"/>
      <c r="H64" s="141"/>
      <c r="I64" s="141"/>
      <c r="J64" s="141"/>
      <c r="K64" s="142"/>
      <c r="L64" s="142"/>
      <c r="M64" s="142"/>
      <c r="N64" s="143"/>
      <c r="O64" s="144"/>
      <c r="P64" s="145"/>
      <c r="Q64" s="14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</row>
    <row r="65" spans="1:17" x14ac:dyDescent="0.25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1:17" x14ac:dyDescent="0.25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1:17" x14ac:dyDescent="0.25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1:17" x14ac:dyDescent="0.25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200" spans="1:56" x14ac:dyDescent="0.25">
      <c r="A200" s="169">
        <v>0</v>
      </c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68">
        <v>0</v>
      </c>
    </row>
    <row r="204" spans="1:56" x14ac:dyDescent="0.25">
      <c r="A204" s="171"/>
      <c r="B204" s="121"/>
      <c r="C204" s="121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K16" sqref="K16"/>
    </sheetView>
  </sheetViews>
  <sheetFormatPr baseColWidth="10" defaultRowHeight="11.25" x14ac:dyDescent="0.15"/>
  <cols>
    <col min="1" max="1" width="5.85546875" style="317" customWidth="1"/>
    <col min="2" max="2" width="15.42578125" style="317" customWidth="1"/>
    <col min="3" max="3" width="28.42578125" style="317" customWidth="1"/>
    <col min="4" max="4" width="11.5703125" style="317" customWidth="1"/>
    <col min="5" max="14" width="13.28515625" style="317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299" customFormat="1" ht="12.75" customHeight="1" x14ac:dyDescent="0.15">
      <c r="A1" s="393" t="s">
        <v>61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56" s="299" customFormat="1" ht="12.75" customHeight="1" x14ac:dyDescent="0.15">
      <c r="A2" s="393" t="str">
        <f>CONCATENATE("COMUNA: ",[9]NOMBRE!B2," - ","( ",[9]NOMBRE!C2,[9]NOMBRE!D2,[9]NOMBRE!E2,[9]NOMBRE!F2,[9]NOMBRE!G2," )")</f>
        <v>COMUNA: LINARES - ( 07401 )</v>
      </c>
      <c r="B2" s="298"/>
      <c r="C2" s="298"/>
      <c r="D2" s="298"/>
      <c r="E2" s="298"/>
      <c r="F2" s="298"/>
      <c r="G2" s="298"/>
      <c r="H2" s="298"/>
      <c r="I2" s="298"/>
      <c r="J2" s="298"/>
    </row>
    <row r="3" spans="1:56" s="299" customFormat="1" ht="12.75" customHeight="1" x14ac:dyDescent="0.2">
      <c r="A3" s="393" t="str">
        <f>CONCATENATE("ESTABLECIMIENTO: ",[9]NOMBRE!B3," - ","( ",[9]NOMBRE!C3,[9]NOMBRE!D3,[9]NOMBRE!E3,[9]NOMBRE!F3,[9]NOMBRE!G3," )")</f>
        <v>ESTABLECIMIENTO: HOSPITAL DE LINARES  - ( 16108 )</v>
      </c>
      <c r="B3" s="298"/>
      <c r="C3" s="300"/>
      <c r="D3" s="298"/>
      <c r="E3" s="298"/>
      <c r="F3" s="298"/>
      <c r="G3" s="298"/>
      <c r="H3" s="298"/>
      <c r="I3" s="298"/>
      <c r="J3" s="298"/>
    </row>
    <row r="4" spans="1:56" s="299" customFormat="1" ht="12.75" customHeight="1" x14ac:dyDescent="0.15">
      <c r="A4" s="393" t="str">
        <f>CONCATENATE("MES: ",[9]NOMBRE!B6," - ","( ",[9]NOMBRE!C6,[9]NOMBRE!D6," )")</f>
        <v>MES: SEPTIEMBRE - ( 09 )</v>
      </c>
      <c r="B4" s="298"/>
      <c r="C4" s="298"/>
      <c r="D4" s="298"/>
      <c r="E4" s="298"/>
      <c r="F4" s="298"/>
      <c r="G4" s="298"/>
      <c r="H4" s="298"/>
      <c r="I4" s="298"/>
      <c r="J4" s="298"/>
    </row>
    <row r="5" spans="1:56" s="299" customFormat="1" ht="12.75" customHeight="1" x14ac:dyDescent="0.15">
      <c r="A5" s="297" t="str">
        <f>CONCATENATE("AÑO: ",[9]NOMBRE!B7)</f>
        <v>AÑO: 2013</v>
      </c>
      <c r="B5" s="298"/>
      <c r="C5" s="298"/>
      <c r="D5" s="298"/>
      <c r="E5" s="298"/>
      <c r="F5" s="298"/>
      <c r="G5" s="298"/>
      <c r="H5" s="298"/>
      <c r="I5" s="298"/>
      <c r="J5" s="298"/>
    </row>
    <row r="6" spans="1:56" s="295" customFormat="1" ht="39.950000000000003" customHeight="1" x14ac:dyDescent="0.2">
      <c r="A6" s="451" t="s">
        <v>60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25"/>
      <c r="Q6" s="310"/>
    </row>
    <row r="7" spans="1:56" s="295" customFormat="1" ht="39.950000000000003" customHeight="1" x14ac:dyDescent="0.2">
      <c r="A7" s="335" t="s">
        <v>59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4"/>
    </row>
    <row r="8" spans="1:56" s="296" customFormat="1" ht="23.1" customHeight="1" x14ac:dyDescent="0.15">
      <c r="A8" s="452" t="s">
        <v>43</v>
      </c>
      <c r="B8" s="453"/>
      <c r="C8" s="454"/>
      <c r="D8" s="458" t="s">
        <v>6</v>
      </c>
      <c r="E8" s="460" t="s">
        <v>58</v>
      </c>
      <c r="F8" s="460" t="s">
        <v>57</v>
      </c>
      <c r="G8" s="460" t="s">
        <v>56</v>
      </c>
      <c r="H8" s="460" t="s">
        <v>55</v>
      </c>
      <c r="I8" s="460" t="s">
        <v>54</v>
      </c>
      <c r="J8" s="460" t="s">
        <v>53</v>
      </c>
      <c r="K8" s="460" t="s">
        <v>52</v>
      </c>
      <c r="L8" s="460" t="s">
        <v>51</v>
      </c>
      <c r="M8" s="462" t="s">
        <v>50</v>
      </c>
      <c r="N8" s="447" t="s">
        <v>49</v>
      </c>
      <c r="O8" s="448"/>
      <c r="P8" s="449" t="s">
        <v>48</v>
      </c>
      <c r="Q8" s="464" t="s">
        <v>47</v>
      </c>
      <c r="R8" s="298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</row>
    <row r="9" spans="1:56" s="296" customFormat="1" ht="23.1" customHeight="1" x14ac:dyDescent="0.15">
      <c r="A9" s="455"/>
      <c r="B9" s="456"/>
      <c r="C9" s="457"/>
      <c r="D9" s="459"/>
      <c r="E9" s="461"/>
      <c r="F9" s="461"/>
      <c r="G9" s="461"/>
      <c r="H9" s="461"/>
      <c r="I9" s="461"/>
      <c r="J9" s="461"/>
      <c r="K9" s="461"/>
      <c r="L9" s="461"/>
      <c r="M9" s="463"/>
      <c r="N9" s="400" t="s">
        <v>46</v>
      </c>
      <c r="O9" s="401" t="s">
        <v>45</v>
      </c>
      <c r="P9" s="450"/>
      <c r="Q9" s="465"/>
      <c r="R9" s="298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</row>
    <row r="10" spans="1:56" s="296" customFormat="1" ht="15" customHeight="1" x14ac:dyDescent="0.15">
      <c r="A10" s="466" t="s">
        <v>38</v>
      </c>
      <c r="B10" s="469" t="s">
        <v>37</v>
      </c>
      <c r="C10" s="470"/>
      <c r="D10" s="348">
        <f>SUM(E10:M10)</f>
        <v>240</v>
      </c>
      <c r="E10" s="353">
        <v>231</v>
      </c>
      <c r="F10" s="354">
        <v>2</v>
      </c>
      <c r="G10" s="354">
        <v>7</v>
      </c>
      <c r="H10" s="355"/>
      <c r="I10" s="355"/>
      <c r="J10" s="355"/>
      <c r="K10" s="355"/>
      <c r="L10" s="355"/>
      <c r="M10" s="356"/>
      <c r="N10" s="402"/>
      <c r="O10" s="403"/>
      <c r="P10" s="367"/>
      <c r="Q10" s="338"/>
      <c r="R10" s="306" t="str">
        <f>+BA10</f>
        <v/>
      </c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BA10" s="399" t="str">
        <f>IF(D10&lt;&gt;SUM(E10:M10)," NO ALTERE LAS FÓRMULAS, el Total de Ingresos a educación a grupal NO ES IGUAL a la suma de grupos de edad o condición. ","")</f>
        <v/>
      </c>
      <c r="BD10" s="394">
        <f>IF(D10&lt;&gt;SUM(E10:M10),1,0)</f>
        <v>0</v>
      </c>
    </row>
    <row r="11" spans="1:56" s="296" customFormat="1" ht="15" customHeight="1" x14ac:dyDescent="0.15">
      <c r="A11" s="467"/>
      <c r="B11" s="445" t="s">
        <v>36</v>
      </c>
      <c r="C11" s="446"/>
      <c r="D11" s="349">
        <f>SUM(E11:M11)</f>
        <v>385</v>
      </c>
      <c r="E11" s="341">
        <v>263</v>
      </c>
      <c r="F11" s="342">
        <v>17</v>
      </c>
      <c r="G11" s="342">
        <v>27</v>
      </c>
      <c r="H11" s="342">
        <v>22</v>
      </c>
      <c r="I11" s="342">
        <v>19</v>
      </c>
      <c r="J11" s="342">
        <v>4</v>
      </c>
      <c r="K11" s="342">
        <v>12</v>
      </c>
      <c r="L11" s="342">
        <v>18</v>
      </c>
      <c r="M11" s="343">
        <v>3</v>
      </c>
      <c r="N11" s="404"/>
      <c r="O11" s="389"/>
      <c r="P11" s="357"/>
      <c r="Q11" s="357"/>
      <c r="R11" s="306" t="str">
        <f t="shared" ref="R11:R29" si="0">+BA11</f>
        <v/>
      </c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BA11" s="399" t="str">
        <f t="shared" ref="BA11:BA29" si="1">IF(D11&lt;&gt;SUM(E11:M11)," NO ALTERE LAS FÓRMULAS, el Total de Ingresos a educación a grupal NO ES IGUAL a la suma de grupos de edad o condición. ","")</f>
        <v/>
      </c>
      <c r="BD11" s="394">
        <f t="shared" ref="BD11:BD29" si="2">IF(D11&lt;&gt;SUM(E11:M11),1,0)</f>
        <v>0</v>
      </c>
    </row>
    <row r="12" spans="1:56" s="296" customFormat="1" ht="15" customHeight="1" x14ac:dyDescent="0.15">
      <c r="A12" s="467"/>
      <c r="B12" s="445" t="s">
        <v>35</v>
      </c>
      <c r="C12" s="446"/>
      <c r="D12" s="349">
        <f t="shared" ref="D12:D29" si="3">SUM(E12:M12)</f>
        <v>167</v>
      </c>
      <c r="E12" s="341">
        <v>128</v>
      </c>
      <c r="F12" s="342">
        <v>14</v>
      </c>
      <c r="G12" s="342">
        <v>25</v>
      </c>
      <c r="H12" s="342"/>
      <c r="I12" s="342"/>
      <c r="J12" s="342"/>
      <c r="K12" s="342"/>
      <c r="L12" s="342"/>
      <c r="M12" s="343"/>
      <c r="N12" s="404"/>
      <c r="O12" s="389"/>
      <c r="P12" s="357"/>
      <c r="Q12" s="357"/>
      <c r="R12" s="306" t="str">
        <f t="shared" si="0"/>
        <v/>
      </c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BA12" s="399" t="str">
        <f t="shared" si="1"/>
        <v/>
      </c>
      <c r="BD12" s="394">
        <f t="shared" si="2"/>
        <v>0</v>
      </c>
    </row>
    <row r="13" spans="1:56" s="296" customFormat="1" ht="15" customHeight="1" x14ac:dyDescent="0.15">
      <c r="A13" s="467"/>
      <c r="B13" s="445" t="s">
        <v>34</v>
      </c>
      <c r="C13" s="446"/>
      <c r="D13" s="349">
        <f t="shared" si="3"/>
        <v>19</v>
      </c>
      <c r="E13" s="341"/>
      <c r="F13" s="342">
        <v>4</v>
      </c>
      <c r="G13" s="342">
        <v>15</v>
      </c>
      <c r="H13" s="342"/>
      <c r="I13" s="342"/>
      <c r="J13" s="342"/>
      <c r="K13" s="342"/>
      <c r="L13" s="342"/>
      <c r="M13" s="343"/>
      <c r="N13" s="404"/>
      <c r="O13" s="389"/>
      <c r="P13" s="357"/>
      <c r="Q13" s="357"/>
      <c r="R13" s="306" t="str">
        <f t="shared" si="0"/>
        <v/>
      </c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BA13" s="399" t="str">
        <f t="shared" si="1"/>
        <v/>
      </c>
      <c r="BD13" s="394">
        <f t="shared" si="2"/>
        <v>0</v>
      </c>
    </row>
    <row r="14" spans="1:56" s="296" customFormat="1" ht="15" customHeight="1" x14ac:dyDescent="0.15">
      <c r="A14" s="467"/>
      <c r="B14" s="445" t="s">
        <v>33</v>
      </c>
      <c r="C14" s="446"/>
      <c r="D14" s="349">
        <f t="shared" si="3"/>
        <v>3</v>
      </c>
      <c r="E14" s="341"/>
      <c r="F14" s="342"/>
      <c r="G14" s="342"/>
      <c r="H14" s="342">
        <v>3</v>
      </c>
      <c r="I14" s="342"/>
      <c r="J14" s="342"/>
      <c r="K14" s="342"/>
      <c r="L14" s="342"/>
      <c r="M14" s="343"/>
      <c r="N14" s="404"/>
      <c r="O14" s="389"/>
      <c r="P14" s="357"/>
      <c r="Q14" s="357"/>
      <c r="R14" s="306" t="str">
        <f t="shared" si="0"/>
        <v/>
      </c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BA14" s="399" t="str">
        <f t="shared" si="1"/>
        <v/>
      </c>
      <c r="BD14" s="394">
        <f t="shared" si="2"/>
        <v>0</v>
      </c>
    </row>
    <row r="15" spans="1:56" s="296" customFormat="1" ht="15" customHeight="1" x14ac:dyDescent="0.15">
      <c r="A15" s="467"/>
      <c r="B15" s="445" t="s">
        <v>32</v>
      </c>
      <c r="C15" s="446"/>
      <c r="D15" s="349">
        <f t="shared" si="3"/>
        <v>0</v>
      </c>
      <c r="E15" s="341"/>
      <c r="F15" s="342"/>
      <c r="G15" s="342"/>
      <c r="H15" s="342"/>
      <c r="I15" s="342"/>
      <c r="J15" s="342"/>
      <c r="K15" s="342"/>
      <c r="L15" s="342"/>
      <c r="M15" s="343"/>
      <c r="N15" s="404"/>
      <c r="O15" s="389"/>
      <c r="P15" s="357"/>
      <c r="Q15" s="357"/>
      <c r="R15" s="306" t="str">
        <f t="shared" si="0"/>
        <v/>
      </c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BA15" s="399" t="str">
        <f t="shared" si="1"/>
        <v/>
      </c>
      <c r="BD15" s="394">
        <f t="shared" si="2"/>
        <v>0</v>
      </c>
    </row>
    <row r="16" spans="1:56" s="296" customFormat="1" ht="15" customHeight="1" x14ac:dyDescent="0.15">
      <c r="A16" s="467"/>
      <c r="B16" s="445" t="s">
        <v>31</v>
      </c>
      <c r="C16" s="446"/>
      <c r="D16" s="349">
        <f t="shared" si="3"/>
        <v>57</v>
      </c>
      <c r="E16" s="341">
        <v>57</v>
      </c>
      <c r="F16" s="342"/>
      <c r="G16" s="342"/>
      <c r="H16" s="342"/>
      <c r="I16" s="342"/>
      <c r="J16" s="342"/>
      <c r="K16" s="342"/>
      <c r="L16" s="342"/>
      <c r="M16" s="343"/>
      <c r="N16" s="404"/>
      <c r="O16" s="389"/>
      <c r="P16" s="357"/>
      <c r="Q16" s="357"/>
      <c r="R16" s="306" t="str">
        <f t="shared" si="0"/>
        <v/>
      </c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BA16" s="399" t="str">
        <f t="shared" si="1"/>
        <v/>
      </c>
      <c r="BD16" s="394">
        <f t="shared" si="2"/>
        <v>0</v>
      </c>
    </row>
    <row r="17" spans="1:56" s="296" customFormat="1" ht="15" customHeight="1" x14ac:dyDescent="0.15">
      <c r="A17" s="467"/>
      <c r="B17" s="445" t="s">
        <v>30</v>
      </c>
      <c r="C17" s="446"/>
      <c r="D17" s="349">
        <f t="shared" si="3"/>
        <v>92</v>
      </c>
      <c r="E17" s="351"/>
      <c r="F17" s="352"/>
      <c r="G17" s="352"/>
      <c r="H17" s="352"/>
      <c r="I17" s="342"/>
      <c r="J17" s="342">
        <v>12</v>
      </c>
      <c r="K17" s="342">
        <v>29</v>
      </c>
      <c r="L17" s="342">
        <v>51</v>
      </c>
      <c r="M17" s="387"/>
      <c r="N17" s="404">
        <v>75</v>
      </c>
      <c r="O17" s="389">
        <v>17</v>
      </c>
      <c r="P17" s="357"/>
      <c r="Q17" s="358"/>
      <c r="R17" s="306" t="str">
        <f t="shared" si="0"/>
        <v/>
      </c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BA17" s="399" t="str">
        <f t="shared" si="1"/>
        <v/>
      </c>
      <c r="BD17" s="394">
        <f t="shared" si="2"/>
        <v>0</v>
      </c>
    </row>
    <row r="18" spans="1:56" s="296" customFormat="1" ht="15" customHeight="1" x14ac:dyDescent="0.15">
      <c r="A18" s="467"/>
      <c r="B18" s="480" t="s">
        <v>29</v>
      </c>
      <c r="C18" s="481"/>
      <c r="D18" s="349">
        <f t="shared" si="3"/>
        <v>220</v>
      </c>
      <c r="E18" s="341">
        <v>220</v>
      </c>
      <c r="F18" s="342"/>
      <c r="G18" s="342"/>
      <c r="H18" s="342"/>
      <c r="I18" s="352"/>
      <c r="J18" s="352"/>
      <c r="K18" s="352"/>
      <c r="L18" s="352"/>
      <c r="M18" s="387"/>
      <c r="N18" s="405"/>
      <c r="O18" s="392"/>
      <c r="P18" s="357"/>
      <c r="Q18" s="357"/>
      <c r="R18" s="306" t="str">
        <f t="shared" si="0"/>
        <v/>
      </c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BA18" s="399" t="str">
        <f t="shared" si="1"/>
        <v/>
      </c>
      <c r="BD18" s="394">
        <f t="shared" si="2"/>
        <v>0</v>
      </c>
    </row>
    <row r="19" spans="1:56" s="296" customFormat="1" ht="15" customHeight="1" x14ac:dyDescent="0.15">
      <c r="A19" s="467"/>
      <c r="B19" s="445" t="s">
        <v>28</v>
      </c>
      <c r="C19" s="446"/>
      <c r="D19" s="349">
        <f t="shared" si="3"/>
        <v>0</v>
      </c>
      <c r="E19" s="341"/>
      <c r="F19" s="342"/>
      <c r="G19" s="342"/>
      <c r="H19" s="352"/>
      <c r="I19" s="352"/>
      <c r="J19" s="352"/>
      <c r="K19" s="352"/>
      <c r="L19" s="352"/>
      <c r="M19" s="387"/>
      <c r="N19" s="406"/>
      <c r="O19" s="407"/>
      <c r="P19" s="388"/>
      <c r="Q19" s="357"/>
      <c r="R19" s="306" t="str">
        <f t="shared" si="0"/>
        <v/>
      </c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BA19" s="399" t="str">
        <f t="shared" si="1"/>
        <v/>
      </c>
      <c r="BD19" s="394">
        <f t="shared" si="2"/>
        <v>0</v>
      </c>
    </row>
    <row r="20" spans="1:56" s="296" customFormat="1" ht="15" customHeight="1" x14ac:dyDescent="0.15">
      <c r="A20" s="467"/>
      <c r="B20" s="445" t="s">
        <v>27</v>
      </c>
      <c r="C20" s="446"/>
      <c r="D20" s="349">
        <f t="shared" si="3"/>
        <v>0</v>
      </c>
      <c r="E20" s="341"/>
      <c r="F20" s="342"/>
      <c r="G20" s="342"/>
      <c r="H20" s="342"/>
      <c r="I20" s="342"/>
      <c r="J20" s="342"/>
      <c r="K20" s="342"/>
      <c r="L20" s="342"/>
      <c r="M20" s="343"/>
      <c r="N20" s="404"/>
      <c r="O20" s="389"/>
      <c r="P20" s="357"/>
      <c r="Q20" s="357"/>
      <c r="R20" s="306" t="str">
        <f t="shared" si="0"/>
        <v/>
      </c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BA20" s="399" t="str">
        <f t="shared" si="1"/>
        <v/>
      </c>
      <c r="BD20" s="394">
        <f t="shared" si="2"/>
        <v>0</v>
      </c>
    </row>
    <row r="21" spans="1:56" s="296" customFormat="1" ht="15" customHeight="1" x14ac:dyDescent="0.15">
      <c r="A21" s="467"/>
      <c r="B21" s="445" t="s">
        <v>26</v>
      </c>
      <c r="C21" s="446"/>
      <c r="D21" s="349">
        <f t="shared" si="3"/>
        <v>206</v>
      </c>
      <c r="E21" s="341">
        <v>205</v>
      </c>
      <c r="F21" s="342">
        <v>1</v>
      </c>
      <c r="G21" s="342"/>
      <c r="H21" s="342"/>
      <c r="I21" s="342"/>
      <c r="J21" s="342"/>
      <c r="K21" s="342"/>
      <c r="L21" s="342"/>
      <c r="M21" s="343"/>
      <c r="N21" s="404"/>
      <c r="O21" s="389"/>
      <c r="P21" s="357"/>
      <c r="Q21" s="357"/>
      <c r="R21" s="306" t="str">
        <f t="shared" si="0"/>
        <v/>
      </c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BA21" s="399" t="str">
        <f t="shared" si="1"/>
        <v/>
      </c>
      <c r="BD21" s="394">
        <f t="shared" si="2"/>
        <v>0</v>
      </c>
    </row>
    <row r="22" spans="1:56" s="296" customFormat="1" ht="15" customHeight="1" x14ac:dyDescent="0.15">
      <c r="A22" s="467"/>
      <c r="B22" s="445" t="s">
        <v>25</v>
      </c>
      <c r="C22" s="446"/>
      <c r="D22" s="349">
        <f t="shared" si="3"/>
        <v>0</v>
      </c>
      <c r="E22" s="341"/>
      <c r="F22" s="342"/>
      <c r="G22" s="342"/>
      <c r="H22" s="342"/>
      <c r="I22" s="342"/>
      <c r="J22" s="342"/>
      <c r="K22" s="342"/>
      <c r="L22" s="342"/>
      <c r="M22" s="343"/>
      <c r="N22" s="404"/>
      <c r="O22" s="389"/>
      <c r="P22" s="357"/>
      <c r="Q22" s="357"/>
      <c r="R22" s="306" t="str">
        <f t="shared" si="0"/>
        <v/>
      </c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BA22" s="399" t="str">
        <f t="shared" si="1"/>
        <v/>
      </c>
      <c r="BD22" s="394">
        <f t="shared" si="2"/>
        <v>0</v>
      </c>
    </row>
    <row r="23" spans="1:56" s="296" customFormat="1" ht="15" customHeight="1" x14ac:dyDescent="0.15">
      <c r="A23" s="467"/>
      <c r="B23" s="445" t="s">
        <v>24</v>
      </c>
      <c r="C23" s="446"/>
      <c r="D23" s="349">
        <f t="shared" si="3"/>
        <v>0</v>
      </c>
      <c r="E23" s="341"/>
      <c r="F23" s="342"/>
      <c r="G23" s="342"/>
      <c r="H23" s="342"/>
      <c r="I23" s="342"/>
      <c r="J23" s="342"/>
      <c r="K23" s="342"/>
      <c r="L23" s="342"/>
      <c r="M23" s="343"/>
      <c r="N23" s="404"/>
      <c r="O23" s="389"/>
      <c r="P23" s="357"/>
      <c r="Q23" s="357"/>
      <c r="R23" s="306" t="str">
        <f t="shared" si="0"/>
        <v/>
      </c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BA23" s="399" t="str">
        <f t="shared" si="1"/>
        <v/>
      </c>
      <c r="BD23" s="394">
        <f t="shared" si="2"/>
        <v>0</v>
      </c>
    </row>
    <row r="24" spans="1:56" s="296" customFormat="1" ht="15" customHeight="1" x14ac:dyDescent="0.15">
      <c r="A24" s="467"/>
      <c r="B24" s="471" t="s">
        <v>23</v>
      </c>
      <c r="C24" s="472"/>
      <c r="D24" s="359">
        <f t="shared" si="3"/>
        <v>0</v>
      </c>
      <c r="E24" s="351"/>
      <c r="F24" s="352"/>
      <c r="G24" s="352"/>
      <c r="H24" s="352"/>
      <c r="I24" s="342"/>
      <c r="J24" s="342"/>
      <c r="K24" s="342"/>
      <c r="L24" s="342"/>
      <c r="M24" s="387"/>
      <c r="N24" s="404"/>
      <c r="O24" s="389"/>
      <c r="P24" s="357"/>
      <c r="Q24" s="358"/>
      <c r="R24" s="306" t="str">
        <f t="shared" si="0"/>
        <v/>
      </c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BA24" s="399" t="str">
        <f t="shared" si="1"/>
        <v/>
      </c>
      <c r="BD24" s="394">
        <f t="shared" si="2"/>
        <v>0</v>
      </c>
    </row>
    <row r="25" spans="1:56" s="296" customFormat="1" ht="15" customHeight="1" x14ac:dyDescent="0.15">
      <c r="A25" s="467"/>
      <c r="B25" s="473" t="s">
        <v>22</v>
      </c>
      <c r="C25" s="474"/>
      <c r="D25" s="360">
        <f t="shared" si="3"/>
        <v>74</v>
      </c>
      <c r="E25" s="361">
        <v>74</v>
      </c>
      <c r="F25" s="362"/>
      <c r="G25" s="362"/>
      <c r="H25" s="362"/>
      <c r="I25" s="362"/>
      <c r="J25" s="362"/>
      <c r="K25" s="362"/>
      <c r="L25" s="362"/>
      <c r="M25" s="363"/>
      <c r="N25" s="408"/>
      <c r="O25" s="390"/>
      <c r="P25" s="364"/>
      <c r="Q25" s="364"/>
      <c r="R25" s="306" t="str">
        <f t="shared" si="0"/>
        <v/>
      </c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BA25" s="399" t="str">
        <f t="shared" si="1"/>
        <v/>
      </c>
      <c r="BD25" s="394">
        <f t="shared" si="2"/>
        <v>0</v>
      </c>
    </row>
    <row r="26" spans="1:56" s="296" customFormat="1" ht="15" customHeight="1" x14ac:dyDescent="0.15">
      <c r="A26" s="467"/>
      <c r="B26" s="475" t="s">
        <v>21</v>
      </c>
      <c r="C26" s="336" t="s">
        <v>20</v>
      </c>
      <c r="D26" s="348">
        <f t="shared" si="3"/>
        <v>0</v>
      </c>
      <c r="E26" s="365"/>
      <c r="F26" s="355"/>
      <c r="G26" s="355"/>
      <c r="H26" s="355"/>
      <c r="I26" s="355"/>
      <c r="J26" s="355"/>
      <c r="K26" s="355"/>
      <c r="L26" s="355"/>
      <c r="M26" s="366"/>
      <c r="N26" s="409"/>
      <c r="O26" s="403"/>
      <c r="P26" s="367"/>
      <c r="Q26" s="367"/>
      <c r="R26" s="306" t="str">
        <f t="shared" si="0"/>
        <v/>
      </c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BA26" s="399" t="str">
        <f t="shared" si="1"/>
        <v/>
      </c>
      <c r="BD26" s="394">
        <f t="shared" si="2"/>
        <v>0</v>
      </c>
    </row>
    <row r="27" spans="1:56" s="296" customFormat="1" ht="15" customHeight="1" x14ac:dyDescent="0.15">
      <c r="A27" s="467"/>
      <c r="B27" s="476"/>
      <c r="C27" s="327" t="s">
        <v>19</v>
      </c>
      <c r="D27" s="349">
        <f t="shared" si="3"/>
        <v>0</v>
      </c>
      <c r="E27" s="351"/>
      <c r="F27" s="352"/>
      <c r="G27" s="352"/>
      <c r="H27" s="352"/>
      <c r="I27" s="352"/>
      <c r="J27" s="352"/>
      <c r="K27" s="352"/>
      <c r="L27" s="352"/>
      <c r="M27" s="343"/>
      <c r="N27" s="405"/>
      <c r="O27" s="392"/>
      <c r="P27" s="358"/>
      <c r="Q27" s="358"/>
      <c r="R27" s="306" t="str">
        <f t="shared" si="0"/>
        <v/>
      </c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BA27" s="399" t="str">
        <f t="shared" si="1"/>
        <v/>
      </c>
      <c r="BD27" s="394">
        <f t="shared" si="2"/>
        <v>0</v>
      </c>
    </row>
    <row r="28" spans="1:56" s="296" customFormat="1" ht="15" customHeight="1" x14ac:dyDescent="0.15">
      <c r="A28" s="467"/>
      <c r="B28" s="477"/>
      <c r="C28" s="337" t="s">
        <v>18</v>
      </c>
      <c r="D28" s="350">
        <f t="shared" si="3"/>
        <v>0</v>
      </c>
      <c r="E28" s="368"/>
      <c r="F28" s="369"/>
      <c r="G28" s="369"/>
      <c r="H28" s="369"/>
      <c r="I28" s="369"/>
      <c r="J28" s="369"/>
      <c r="K28" s="369"/>
      <c r="L28" s="369"/>
      <c r="M28" s="346"/>
      <c r="N28" s="410"/>
      <c r="O28" s="391"/>
      <c r="P28" s="370"/>
      <c r="Q28" s="370"/>
      <c r="R28" s="306" t="str">
        <f t="shared" si="0"/>
        <v/>
      </c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BA28" s="399" t="str">
        <f t="shared" si="1"/>
        <v/>
      </c>
      <c r="BD28" s="394">
        <f t="shared" si="2"/>
        <v>0</v>
      </c>
    </row>
    <row r="29" spans="1:56" s="296" customFormat="1" ht="15" customHeight="1" x14ac:dyDescent="0.15">
      <c r="A29" s="468"/>
      <c r="B29" s="478" t="s">
        <v>6</v>
      </c>
      <c r="C29" s="479"/>
      <c r="D29" s="371">
        <f t="shared" si="3"/>
        <v>1463</v>
      </c>
      <c r="E29" s="372">
        <f>SUM(E10:E28)</f>
        <v>1178</v>
      </c>
      <c r="F29" s="373">
        <f t="shared" ref="F29:Q29" si="4">SUM(F10:F28)</f>
        <v>38</v>
      </c>
      <c r="G29" s="373">
        <f t="shared" si="4"/>
        <v>74</v>
      </c>
      <c r="H29" s="373">
        <f t="shared" si="4"/>
        <v>25</v>
      </c>
      <c r="I29" s="373">
        <f t="shared" si="4"/>
        <v>19</v>
      </c>
      <c r="J29" s="373">
        <f t="shared" si="4"/>
        <v>16</v>
      </c>
      <c r="K29" s="373">
        <f t="shared" si="4"/>
        <v>41</v>
      </c>
      <c r="L29" s="373">
        <f t="shared" si="4"/>
        <v>69</v>
      </c>
      <c r="M29" s="374">
        <f t="shared" si="4"/>
        <v>3</v>
      </c>
      <c r="N29" s="411">
        <f t="shared" si="4"/>
        <v>75</v>
      </c>
      <c r="O29" s="412">
        <f t="shared" si="4"/>
        <v>17</v>
      </c>
      <c r="P29" s="376">
        <f t="shared" si="4"/>
        <v>0</v>
      </c>
      <c r="Q29" s="376">
        <f t="shared" si="4"/>
        <v>0</v>
      </c>
      <c r="R29" s="306" t="str">
        <f t="shared" si="0"/>
        <v/>
      </c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BA29" s="399" t="str">
        <f t="shared" si="1"/>
        <v/>
      </c>
      <c r="BD29" s="394">
        <f t="shared" si="2"/>
        <v>0</v>
      </c>
    </row>
    <row r="30" spans="1:56" s="295" customFormat="1" ht="30" customHeight="1" x14ac:dyDescent="0.2">
      <c r="A30" s="329" t="s">
        <v>44</v>
      </c>
      <c r="B30" s="329"/>
      <c r="C30" s="329"/>
      <c r="D30" s="329"/>
      <c r="E30" s="329"/>
      <c r="F30" s="329"/>
      <c r="G30" s="330"/>
      <c r="H30" s="330"/>
      <c r="I30" s="324"/>
      <c r="J30" s="324"/>
      <c r="K30" s="324"/>
      <c r="L30" s="324"/>
      <c r="M30" s="324"/>
      <c r="N30" s="324"/>
      <c r="O30" s="301"/>
      <c r="P30" s="324"/>
      <c r="Q30" s="310"/>
    </row>
    <row r="31" spans="1:56" s="296" customFormat="1" ht="48" customHeight="1" x14ac:dyDescent="0.15">
      <c r="A31" s="482" t="s">
        <v>43</v>
      </c>
      <c r="B31" s="483"/>
      <c r="C31" s="484"/>
      <c r="D31" s="439" t="s">
        <v>6</v>
      </c>
      <c r="E31" s="331" t="s">
        <v>42</v>
      </c>
      <c r="F31" s="438" t="s">
        <v>41</v>
      </c>
      <c r="G31" s="438" t="s">
        <v>40</v>
      </c>
      <c r="H31" s="309" t="s">
        <v>39</v>
      </c>
      <c r="I31" s="324"/>
      <c r="J31" s="324"/>
      <c r="K31" s="324"/>
      <c r="L31" s="324"/>
      <c r="M31" s="324"/>
      <c r="N31" s="324"/>
      <c r="O31" s="324"/>
      <c r="P31" s="324"/>
      <c r="Q31" s="310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</row>
    <row r="32" spans="1:56" s="296" customFormat="1" ht="15" customHeight="1" x14ac:dyDescent="0.15">
      <c r="A32" s="466" t="s">
        <v>38</v>
      </c>
      <c r="B32" s="469" t="s">
        <v>37</v>
      </c>
      <c r="C32" s="470"/>
      <c r="D32" s="377">
        <f>SUM(E32:H32)</f>
        <v>240</v>
      </c>
      <c r="E32" s="353">
        <v>121</v>
      </c>
      <c r="F32" s="354"/>
      <c r="G32" s="354"/>
      <c r="H32" s="378">
        <v>119</v>
      </c>
      <c r="I32" s="306" t="str">
        <f>+BA32</f>
        <v/>
      </c>
      <c r="J32" s="324"/>
      <c r="K32" s="324"/>
      <c r="L32" s="324"/>
      <c r="M32" s="324"/>
      <c r="N32" s="324"/>
      <c r="O32" s="324"/>
      <c r="P32" s="324"/>
      <c r="Q32" s="310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BA32" s="399" t="str">
        <f>IF(D32&lt;&gt;SUM(E32:H32)," NO ALTERE LAS FÓRMULAS, el Total de Sesiones de educación grupal NO ES IGUAL a la suma de los profesionales. ","")</f>
        <v/>
      </c>
      <c r="BD32" s="394">
        <f>IF(D32&lt;&gt;SUM(E32:H32),1,0)</f>
        <v>0</v>
      </c>
    </row>
    <row r="33" spans="1:56" s="296" customFormat="1" ht="15" customHeight="1" x14ac:dyDescent="0.2">
      <c r="A33" s="467"/>
      <c r="B33" s="445" t="s">
        <v>36</v>
      </c>
      <c r="C33" s="446"/>
      <c r="D33" s="360">
        <f t="shared" ref="D33:D51" si="5">SUM(E33:H33)</f>
        <v>253</v>
      </c>
      <c r="E33" s="341">
        <v>127</v>
      </c>
      <c r="F33" s="342"/>
      <c r="G33" s="342"/>
      <c r="H33" s="339">
        <v>126</v>
      </c>
      <c r="I33" s="306" t="str">
        <f t="shared" ref="I33:I51" si="6">+BA33</f>
        <v/>
      </c>
      <c r="J33" s="324"/>
      <c r="K33" s="324"/>
      <c r="L33" s="324"/>
      <c r="M33" s="324"/>
      <c r="N33" s="324"/>
      <c r="O33" s="324"/>
      <c r="P33" s="301"/>
      <c r="Q33" s="310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BA33" s="399" t="str">
        <f t="shared" ref="BA33:BA51" si="7">IF(D33&lt;&gt;SUM(E33:H33)," NO ALTERE LAS FÓRMULAS, el Total de Sesiones de educación grupal NO ES IGUAL a la suma de los profesionales. ","")</f>
        <v/>
      </c>
      <c r="BD33" s="394">
        <f t="shared" ref="BD33:BD51" si="8">IF(D33&lt;&gt;SUM(E33:H33),1,0)</f>
        <v>0</v>
      </c>
    </row>
    <row r="34" spans="1:56" s="296" customFormat="1" ht="15" customHeight="1" x14ac:dyDescent="0.15">
      <c r="A34" s="467"/>
      <c r="B34" s="445" t="s">
        <v>35</v>
      </c>
      <c r="C34" s="446"/>
      <c r="D34" s="360">
        <f t="shared" si="5"/>
        <v>167</v>
      </c>
      <c r="E34" s="341">
        <v>85</v>
      </c>
      <c r="F34" s="342"/>
      <c r="G34" s="342"/>
      <c r="H34" s="339">
        <v>82</v>
      </c>
      <c r="I34" s="306" t="str">
        <f t="shared" si="6"/>
        <v/>
      </c>
      <c r="J34" s="324"/>
      <c r="K34" s="324"/>
      <c r="L34" s="324"/>
      <c r="M34" s="324"/>
      <c r="N34" s="324"/>
      <c r="O34" s="324"/>
      <c r="P34" s="324"/>
      <c r="Q34" s="310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BA34" s="399" t="str">
        <f t="shared" si="7"/>
        <v/>
      </c>
      <c r="BD34" s="394">
        <f t="shared" si="8"/>
        <v>0</v>
      </c>
    </row>
    <row r="35" spans="1:56" s="296" customFormat="1" ht="15" customHeight="1" x14ac:dyDescent="0.15">
      <c r="A35" s="467"/>
      <c r="B35" s="445" t="s">
        <v>34</v>
      </c>
      <c r="C35" s="446"/>
      <c r="D35" s="360">
        <f t="shared" si="5"/>
        <v>19</v>
      </c>
      <c r="E35" s="341">
        <v>5</v>
      </c>
      <c r="F35" s="342"/>
      <c r="G35" s="342"/>
      <c r="H35" s="339">
        <v>14</v>
      </c>
      <c r="I35" s="306" t="str">
        <f t="shared" si="6"/>
        <v/>
      </c>
      <c r="J35" s="324"/>
      <c r="K35" s="324"/>
      <c r="L35" s="324"/>
      <c r="M35" s="324"/>
      <c r="N35" s="324"/>
      <c r="O35" s="324"/>
      <c r="P35" s="324"/>
      <c r="Q35" s="310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BA35" s="399" t="str">
        <f t="shared" si="7"/>
        <v/>
      </c>
      <c r="BD35" s="394">
        <f t="shared" si="8"/>
        <v>0</v>
      </c>
    </row>
    <row r="36" spans="1:56" s="296" customFormat="1" ht="15" customHeight="1" x14ac:dyDescent="0.15">
      <c r="A36" s="467"/>
      <c r="B36" s="445" t="s">
        <v>33</v>
      </c>
      <c r="C36" s="446"/>
      <c r="D36" s="360">
        <f t="shared" si="5"/>
        <v>3</v>
      </c>
      <c r="E36" s="341">
        <v>2</v>
      </c>
      <c r="F36" s="342"/>
      <c r="G36" s="342"/>
      <c r="H36" s="339">
        <v>1</v>
      </c>
      <c r="I36" s="306" t="str">
        <f t="shared" si="6"/>
        <v/>
      </c>
      <c r="J36" s="324"/>
      <c r="K36" s="324"/>
      <c r="L36" s="324"/>
      <c r="M36" s="324"/>
      <c r="N36" s="324"/>
      <c r="O36" s="324"/>
      <c r="P36" s="324"/>
      <c r="Q36" s="310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BA36" s="399" t="str">
        <f t="shared" si="7"/>
        <v/>
      </c>
      <c r="BD36" s="394">
        <f t="shared" si="8"/>
        <v>0</v>
      </c>
    </row>
    <row r="37" spans="1:56" s="296" customFormat="1" ht="15" customHeight="1" x14ac:dyDescent="0.15">
      <c r="A37" s="467"/>
      <c r="B37" s="445" t="s">
        <v>32</v>
      </c>
      <c r="C37" s="446"/>
      <c r="D37" s="360">
        <f t="shared" si="5"/>
        <v>0</v>
      </c>
      <c r="E37" s="341"/>
      <c r="F37" s="342"/>
      <c r="G37" s="342"/>
      <c r="H37" s="339"/>
      <c r="I37" s="306" t="str">
        <f t="shared" si="6"/>
        <v/>
      </c>
      <c r="J37" s="324"/>
      <c r="K37" s="324"/>
      <c r="L37" s="324"/>
      <c r="M37" s="324"/>
      <c r="N37" s="324"/>
      <c r="O37" s="324"/>
      <c r="P37" s="324"/>
      <c r="Q37" s="310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BA37" s="399" t="str">
        <f t="shared" si="7"/>
        <v/>
      </c>
      <c r="BD37" s="394">
        <f t="shared" si="8"/>
        <v>0</v>
      </c>
    </row>
    <row r="38" spans="1:56" s="296" customFormat="1" ht="15" customHeight="1" x14ac:dyDescent="0.15">
      <c r="A38" s="467"/>
      <c r="B38" s="445" t="s">
        <v>31</v>
      </c>
      <c r="C38" s="446"/>
      <c r="D38" s="360">
        <f t="shared" si="5"/>
        <v>57</v>
      </c>
      <c r="E38" s="341">
        <v>25</v>
      </c>
      <c r="F38" s="342"/>
      <c r="G38" s="342"/>
      <c r="H38" s="339">
        <v>32</v>
      </c>
      <c r="I38" s="306" t="str">
        <f t="shared" si="6"/>
        <v/>
      </c>
      <c r="J38" s="324"/>
      <c r="K38" s="324"/>
      <c r="L38" s="324"/>
      <c r="M38" s="324"/>
      <c r="N38" s="324"/>
      <c r="O38" s="324"/>
      <c r="P38" s="324"/>
      <c r="Q38" s="310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BA38" s="399" t="str">
        <f t="shared" si="7"/>
        <v/>
      </c>
      <c r="BD38" s="394">
        <f t="shared" si="8"/>
        <v>0</v>
      </c>
    </row>
    <row r="39" spans="1:56" s="296" customFormat="1" ht="15" customHeight="1" x14ac:dyDescent="0.15">
      <c r="A39" s="467"/>
      <c r="B39" s="445" t="s">
        <v>30</v>
      </c>
      <c r="C39" s="446"/>
      <c r="D39" s="360">
        <f t="shared" si="5"/>
        <v>19</v>
      </c>
      <c r="E39" s="341">
        <v>2</v>
      </c>
      <c r="F39" s="342">
        <v>17</v>
      </c>
      <c r="G39" s="342"/>
      <c r="H39" s="339"/>
      <c r="I39" s="306" t="str">
        <f t="shared" si="6"/>
        <v/>
      </c>
      <c r="J39" s="324"/>
      <c r="K39" s="324"/>
      <c r="L39" s="324"/>
      <c r="M39" s="324"/>
      <c r="N39" s="324"/>
      <c r="O39" s="324"/>
      <c r="P39" s="324"/>
      <c r="Q39" s="310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BA39" s="399" t="str">
        <f t="shared" si="7"/>
        <v/>
      </c>
      <c r="BD39" s="394">
        <f t="shared" si="8"/>
        <v>0</v>
      </c>
    </row>
    <row r="40" spans="1:56" s="296" customFormat="1" ht="15" customHeight="1" x14ac:dyDescent="0.15">
      <c r="A40" s="467"/>
      <c r="B40" s="480" t="s">
        <v>29</v>
      </c>
      <c r="C40" s="481"/>
      <c r="D40" s="360">
        <f t="shared" si="5"/>
        <v>41</v>
      </c>
      <c r="E40" s="341">
        <v>38</v>
      </c>
      <c r="F40" s="342">
        <v>3</v>
      </c>
      <c r="G40" s="342"/>
      <c r="H40" s="339"/>
      <c r="I40" s="306" t="str">
        <f t="shared" si="6"/>
        <v/>
      </c>
      <c r="J40" s="324"/>
      <c r="K40" s="324"/>
      <c r="L40" s="324"/>
      <c r="M40" s="324"/>
      <c r="N40" s="324"/>
      <c r="O40" s="324"/>
      <c r="P40" s="324"/>
      <c r="Q40" s="310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BA40" s="399" t="str">
        <f t="shared" si="7"/>
        <v/>
      </c>
      <c r="BD40" s="394">
        <f t="shared" si="8"/>
        <v>0</v>
      </c>
    </row>
    <row r="41" spans="1:56" s="296" customFormat="1" ht="15" customHeight="1" x14ac:dyDescent="0.15">
      <c r="A41" s="467"/>
      <c r="B41" s="445" t="s">
        <v>28</v>
      </c>
      <c r="C41" s="446"/>
      <c r="D41" s="360">
        <f t="shared" si="5"/>
        <v>0</v>
      </c>
      <c r="E41" s="341"/>
      <c r="F41" s="342"/>
      <c r="G41" s="342"/>
      <c r="H41" s="339"/>
      <c r="I41" s="306" t="str">
        <f t="shared" si="6"/>
        <v/>
      </c>
      <c r="J41" s="324"/>
      <c r="K41" s="324"/>
      <c r="L41" s="324"/>
      <c r="M41" s="324"/>
      <c r="N41" s="324"/>
      <c r="O41" s="324"/>
      <c r="P41" s="324"/>
      <c r="Q41" s="310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BA41" s="399" t="str">
        <f t="shared" si="7"/>
        <v/>
      </c>
      <c r="BD41" s="394">
        <f t="shared" si="8"/>
        <v>0</v>
      </c>
    </row>
    <row r="42" spans="1:56" s="296" customFormat="1" ht="15" customHeight="1" x14ac:dyDescent="0.15">
      <c r="A42" s="467"/>
      <c r="B42" s="445" t="s">
        <v>27</v>
      </c>
      <c r="C42" s="446"/>
      <c r="D42" s="360">
        <f t="shared" si="5"/>
        <v>0</v>
      </c>
      <c r="E42" s="341"/>
      <c r="F42" s="342"/>
      <c r="G42" s="342"/>
      <c r="H42" s="339"/>
      <c r="I42" s="306" t="str">
        <f t="shared" si="6"/>
        <v/>
      </c>
      <c r="J42" s="324"/>
      <c r="K42" s="324"/>
      <c r="L42" s="324"/>
      <c r="M42" s="324"/>
      <c r="N42" s="324"/>
      <c r="O42" s="324"/>
      <c r="P42" s="324"/>
      <c r="Q42" s="310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BA42" s="399" t="str">
        <f t="shared" si="7"/>
        <v/>
      </c>
      <c r="BD42" s="394">
        <f t="shared" si="8"/>
        <v>0</v>
      </c>
    </row>
    <row r="43" spans="1:56" s="296" customFormat="1" ht="15" customHeight="1" x14ac:dyDescent="0.15">
      <c r="A43" s="467"/>
      <c r="B43" s="445" t="s">
        <v>26</v>
      </c>
      <c r="C43" s="446"/>
      <c r="D43" s="360">
        <f t="shared" si="5"/>
        <v>206</v>
      </c>
      <c r="E43" s="341">
        <v>105</v>
      </c>
      <c r="F43" s="342"/>
      <c r="G43" s="342"/>
      <c r="H43" s="339">
        <v>101</v>
      </c>
      <c r="I43" s="306" t="str">
        <f t="shared" si="6"/>
        <v/>
      </c>
      <c r="J43" s="324"/>
      <c r="K43" s="324"/>
      <c r="L43" s="324"/>
      <c r="M43" s="324"/>
      <c r="N43" s="324"/>
      <c r="O43" s="324"/>
      <c r="P43" s="324"/>
      <c r="Q43" s="310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BA43" s="399" t="str">
        <f t="shared" si="7"/>
        <v/>
      </c>
      <c r="BD43" s="394">
        <f t="shared" si="8"/>
        <v>0</v>
      </c>
    </row>
    <row r="44" spans="1:56" s="296" customFormat="1" ht="15" customHeight="1" x14ac:dyDescent="0.15">
      <c r="A44" s="467"/>
      <c r="B44" s="445" t="s">
        <v>25</v>
      </c>
      <c r="C44" s="446"/>
      <c r="D44" s="360">
        <f t="shared" si="5"/>
        <v>0</v>
      </c>
      <c r="E44" s="341"/>
      <c r="F44" s="342"/>
      <c r="G44" s="342"/>
      <c r="H44" s="339"/>
      <c r="I44" s="306" t="str">
        <f t="shared" si="6"/>
        <v/>
      </c>
      <c r="J44" s="324"/>
      <c r="K44" s="324"/>
      <c r="L44" s="324"/>
      <c r="M44" s="324"/>
      <c r="N44" s="324"/>
      <c r="O44" s="324"/>
      <c r="P44" s="324"/>
      <c r="Q44" s="310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BA44" s="399" t="str">
        <f t="shared" si="7"/>
        <v/>
      </c>
      <c r="BD44" s="394">
        <f t="shared" si="8"/>
        <v>0</v>
      </c>
    </row>
    <row r="45" spans="1:56" s="296" customFormat="1" ht="15" customHeight="1" x14ac:dyDescent="0.15">
      <c r="A45" s="467"/>
      <c r="B45" s="445" t="s">
        <v>24</v>
      </c>
      <c r="C45" s="446"/>
      <c r="D45" s="360">
        <f t="shared" si="5"/>
        <v>0</v>
      </c>
      <c r="E45" s="341"/>
      <c r="F45" s="342"/>
      <c r="G45" s="342"/>
      <c r="H45" s="339"/>
      <c r="I45" s="306" t="str">
        <f t="shared" si="6"/>
        <v/>
      </c>
      <c r="J45" s="324"/>
      <c r="K45" s="324"/>
      <c r="L45" s="324"/>
      <c r="M45" s="324"/>
      <c r="N45" s="324"/>
      <c r="O45" s="324"/>
      <c r="P45" s="324"/>
      <c r="Q45" s="310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BA45" s="399" t="str">
        <f t="shared" si="7"/>
        <v/>
      </c>
      <c r="BD45" s="394">
        <f t="shared" si="8"/>
        <v>0</v>
      </c>
    </row>
    <row r="46" spans="1:56" s="296" customFormat="1" ht="15" customHeight="1" x14ac:dyDescent="0.15">
      <c r="A46" s="467"/>
      <c r="B46" s="471" t="s">
        <v>23</v>
      </c>
      <c r="C46" s="472"/>
      <c r="D46" s="360">
        <f t="shared" si="5"/>
        <v>0</v>
      </c>
      <c r="E46" s="361"/>
      <c r="F46" s="362"/>
      <c r="G46" s="362"/>
      <c r="H46" s="340"/>
      <c r="I46" s="306" t="str">
        <f t="shared" si="6"/>
        <v/>
      </c>
      <c r="J46" s="324"/>
      <c r="K46" s="324"/>
      <c r="L46" s="324"/>
      <c r="M46" s="324"/>
      <c r="N46" s="324"/>
      <c r="O46" s="324"/>
      <c r="P46" s="324"/>
      <c r="Q46" s="310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BA46" s="399" t="str">
        <f t="shared" si="7"/>
        <v/>
      </c>
      <c r="BD46" s="394">
        <f t="shared" si="8"/>
        <v>0</v>
      </c>
    </row>
    <row r="47" spans="1:56" s="296" customFormat="1" ht="15" customHeight="1" x14ac:dyDescent="0.15">
      <c r="A47" s="467"/>
      <c r="B47" s="498" t="s">
        <v>22</v>
      </c>
      <c r="C47" s="499"/>
      <c r="D47" s="360">
        <f t="shared" si="5"/>
        <v>74</v>
      </c>
      <c r="E47" s="361">
        <v>60</v>
      </c>
      <c r="F47" s="362">
        <v>14</v>
      </c>
      <c r="G47" s="362"/>
      <c r="H47" s="340"/>
      <c r="I47" s="306" t="str">
        <f t="shared" si="6"/>
        <v/>
      </c>
      <c r="J47" s="324"/>
      <c r="K47" s="324"/>
      <c r="L47" s="324"/>
      <c r="M47" s="324"/>
      <c r="N47" s="324"/>
      <c r="O47" s="324"/>
      <c r="P47" s="324"/>
      <c r="Q47" s="310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BA47" s="399" t="str">
        <f t="shared" si="7"/>
        <v/>
      </c>
      <c r="BD47" s="394">
        <f t="shared" si="8"/>
        <v>0</v>
      </c>
    </row>
    <row r="48" spans="1:56" s="296" customFormat="1" ht="15" customHeight="1" x14ac:dyDescent="0.15">
      <c r="A48" s="467"/>
      <c r="B48" s="485" t="s">
        <v>21</v>
      </c>
      <c r="C48" s="326" t="s">
        <v>20</v>
      </c>
      <c r="D48" s="377">
        <f t="shared" si="5"/>
        <v>0</v>
      </c>
      <c r="E48" s="353"/>
      <c r="F48" s="354"/>
      <c r="G48" s="354"/>
      <c r="H48" s="378"/>
      <c r="I48" s="306" t="str">
        <f t="shared" si="6"/>
        <v/>
      </c>
      <c r="J48" s="324"/>
      <c r="K48" s="324"/>
      <c r="L48" s="324"/>
      <c r="M48" s="324"/>
      <c r="N48" s="324"/>
      <c r="O48" s="324"/>
      <c r="P48" s="324"/>
      <c r="Q48" s="310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BA48" s="399" t="str">
        <f t="shared" si="7"/>
        <v/>
      </c>
      <c r="BD48" s="394">
        <f t="shared" si="8"/>
        <v>0</v>
      </c>
    </row>
    <row r="49" spans="1:56" s="296" customFormat="1" ht="15" customHeight="1" x14ac:dyDescent="0.15">
      <c r="A49" s="467"/>
      <c r="B49" s="476"/>
      <c r="C49" s="327" t="s">
        <v>19</v>
      </c>
      <c r="D49" s="360">
        <f t="shared" si="5"/>
        <v>0</v>
      </c>
      <c r="E49" s="341"/>
      <c r="F49" s="342"/>
      <c r="G49" s="342"/>
      <c r="H49" s="339"/>
      <c r="I49" s="306" t="str">
        <f t="shared" si="6"/>
        <v/>
      </c>
      <c r="J49" s="324"/>
      <c r="K49" s="324"/>
      <c r="L49" s="324"/>
      <c r="M49" s="324"/>
      <c r="N49" s="324"/>
      <c r="O49" s="324"/>
      <c r="P49" s="324"/>
      <c r="Q49" s="310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BA49" s="399" t="str">
        <f t="shared" si="7"/>
        <v/>
      </c>
      <c r="BD49" s="394">
        <f t="shared" si="8"/>
        <v>0</v>
      </c>
    </row>
    <row r="50" spans="1:56" s="296" customFormat="1" ht="15" customHeight="1" x14ac:dyDescent="0.15">
      <c r="A50" s="467"/>
      <c r="B50" s="486"/>
      <c r="C50" s="328" t="s">
        <v>18</v>
      </c>
      <c r="D50" s="350">
        <f t="shared" si="5"/>
        <v>0</v>
      </c>
      <c r="E50" s="344"/>
      <c r="F50" s="345"/>
      <c r="G50" s="345"/>
      <c r="H50" s="347"/>
      <c r="I50" s="306" t="str">
        <f t="shared" si="6"/>
        <v/>
      </c>
      <c r="J50" s="324"/>
      <c r="K50" s="324"/>
      <c r="L50" s="324"/>
      <c r="M50" s="324"/>
      <c r="N50" s="324"/>
      <c r="O50" s="324"/>
      <c r="P50" s="324"/>
      <c r="Q50" s="310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BA50" s="399" t="str">
        <f t="shared" si="7"/>
        <v/>
      </c>
      <c r="BD50" s="394">
        <f t="shared" si="8"/>
        <v>0</v>
      </c>
    </row>
    <row r="51" spans="1:56" s="296" customFormat="1" ht="15" customHeight="1" x14ac:dyDescent="0.15">
      <c r="A51" s="468"/>
      <c r="B51" s="478" t="s">
        <v>6</v>
      </c>
      <c r="C51" s="487"/>
      <c r="D51" s="371">
        <f t="shared" si="5"/>
        <v>1079</v>
      </c>
      <c r="E51" s="372">
        <f>SUM(E32:E50)</f>
        <v>570</v>
      </c>
      <c r="F51" s="373">
        <f>SUM(F32:F50)</f>
        <v>34</v>
      </c>
      <c r="G51" s="373">
        <f>SUM(G32:G50)</f>
        <v>0</v>
      </c>
      <c r="H51" s="375">
        <f>SUM(H32:H50)</f>
        <v>475</v>
      </c>
      <c r="I51" s="306" t="str">
        <f t="shared" si="6"/>
        <v/>
      </c>
      <c r="J51" s="324"/>
      <c r="K51" s="324"/>
      <c r="L51" s="324"/>
      <c r="M51" s="324"/>
      <c r="N51" s="324"/>
      <c r="O51" s="324"/>
      <c r="P51" s="324"/>
      <c r="Q51" s="310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BA51" s="399" t="str">
        <f t="shared" si="7"/>
        <v/>
      </c>
      <c r="BD51" s="394">
        <f t="shared" si="8"/>
        <v>0</v>
      </c>
    </row>
    <row r="52" spans="1:56" s="295" customFormat="1" ht="30" customHeight="1" x14ac:dyDescent="0.2">
      <c r="A52" s="329" t="s">
        <v>17</v>
      </c>
      <c r="B52" s="329"/>
      <c r="C52" s="329"/>
      <c r="D52" s="329"/>
      <c r="E52" s="329"/>
      <c r="F52" s="329"/>
      <c r="G52" s="330"/>
      <c r="H52" s="330"/>
      <c r="I52" s="302"/>
      <c r="J52" s="302"/>
      <c r="K52" s="302"/>
      <c r="L52" s="302"/>
      <c r="M52" s="302"/>
      <c r="N52" s="302"/>
      <c r="O52" s="301"/>
      <c r="P52" s="324"/>
      <c r="Q52" s="310"/>
    </row>
    <row r="53" spans="1:56" s="296" customFormat="1" ht="36.75" customHeight="1" x14ac:dyDescent="0.15">
      <c r="A53" s="488" t="s">
        <v>16</v>
      </c>
      <c r="B53" s="488"/>
      <c r="C53" s="488"/>
      <c r="D53" s="440" t="s">
        <v>15</v>
      </c>
      <c r="E53" s="437" t="s">
        <v>14</v>
      </c>
      <c r="F53" s="438" t="s">
        <v>13</v>
      </c>
      <c r="G53" s="438" t="s">
        <v>12</v>
      </c>
      <c r="H53" s="309" t="s">
        <v>11</v>
      </c>
      <c r="I53" s="332"/>
      <c r="J53" s="323"/>
      <c r="K53" s="323"/>
      <c r="L53" s="323"/>
      <c r="M53" s="323"/>
      <c r="N53" s="323"/>
      <c r="O53" s="323"/>
      <c r="P53" s="324"/>
      <c r="Q53" s="310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</row>
    <row r="54" spans="1:56" s="296" customFormat="1" ht="15.95" customHeight="1" x14ac:dyDescent="0.15">
      <c r="A54" s="489" t="s">
        <v>10</v>
      </c>
      <c r="B54" s="490"/>
      <c r="C54" s="491"/>
      <c r="D54" s="379">
        <f>SUM(E54:H54)</f>
        <v>0</v>
      </c>
      <c r="E54" s="353"/>
      <c r="F54" s="354"/>
      <c r="G54" s="354"/>
      <c r="H54" s="378"/>
      <c r="I54" s="306" t="str">
        <f>+BA54</f>
        <v/>
      </c>
      <c r="J54" s="323"/>
      <c r="K54" s="323"/>
      <c r="L54" s="323"/>
      <c r="M54" s="323"/>
      <c r="N54" s="323"/>
      <c r="O54" s="323"/>
      <c r="P54" s="324"/>
      <c r="Q54" s="310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BA54" s="399" t="str">
        <f>IF(D54&lt;&gt;SUM(E54:H54)," NO ALTERE LAS FÓRMULAS, el Total de Sesiones de educación grupal NO ES IGUAL a la suma de los profesionales. ","")</f>
        <v/>
      </c>
      <c r="BD54" s="394">
        <f>IF(D54&lt;&gt;SUM(E54:H54),1,0)</f>
        <v>0</v>
      </c>
    </row>
    <row r="55" spans="1:56" s="296" customFormat="1" ht="15.95" customHeight="1" x14ac:dyDescent="0.2">
      <c r="A55" s="492" t="s">
        <v>9</v>
      </c>
      <c r="B55" s="493"/>
      <c r="C55" s="494"/>
      <c r="D55" s="379">
        <f>SUM(E55:H55)</f>
        <v>0</v>
      </c>
      <c r="E55" s="380"/>
      <c r="F55" s="381"/>
      <c r="G55" s="381"/>
      <c r="H55" s="382"/>
      <c r="I55" s="306" t="str">
        <f>+BA55</f>
        <v/>
      </c>
      <c r="J55" s="323"/>
      <c r="K55" s="323"/>
      <c r="L55" s="323"/>
      <c r="M55" s="323"/>
      <c r="N55" s="323"/>
      <c r="O55" s="323"/>
      <c r="P55" s="301"/>
      <c r="Q55" s="310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BA55" s="399" t="str">
        <f>IF(D55&lt;&gt;SUM(E55:H55)," NO ALTERE LAS FÓRMULAS, el Total de Sesiones de educación grupal NO ES IGUAL a la suma de los profesionales. ","")</f>
        <v/>
      </c>
      <c r="BD55" s="394">
        <f>IF(D55&lt;&gt;SUM(E55:H55),1,0)</f>
        <v>0</v>
      </c>
    </row>
    <row r="56" spans="1:56" s="296" customFormat="1" ht="15.95" customHeight="1" x14ac:dyDescent="0.15">
      <c r="A56" s="495" t="s">
        <v>8</v>
      </c>
      <c r="B56" s="496"/>
      <c r="C56" s="497"/>
      <c r="D56" s="379">
        <f>SUM(E56:H56)</f>
        <v>0</v>
      </c>
      <c r="E56" s="341"/>
      <c r="F56" s="342"/>
      <c r="G56" s="342"/>
      <c r="H56" s="339"/>
      <c r="I56" s="306" t="str">
        <f>+BA56</f>
        <v/>
      </c>
      <c r="J56" s="323"/>
      <c r="K56" s="323"/>
      <c r="L56" s="323"/>
      <c r="M56" s="323"/>
      <c r="N56" s="323"/>
      <c r="O56" s="323"/>
      <c r="P56" s="323"/>
      <c r="Q56" s="310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BA56" s="399" t="str">
        <f>IF(D56&lt;&gt;SUM(E56:H56)," NO ALTERE LAS FÓRMULAS, el Total de Sesiones de educación grupal NO ES IGUAL a la suma de los profesionales. ","")</f>
        <v/>
      </c>
      <c r="BD56" s="394">
        <f>IF(D56&lt;&gt;SUM(E56:H56),1,0)</f>
        <v>0</v>
      </c>
    </row>
    <row r="57" spans="1:56" s="296" customFormat="1" ht="15.95" customHeight="1" x14ac:dyDescent="0.15">
      <c r="A57" s="507" t="s">
        <v>7</v>
      </c>
      <c r="B57" s="508"/>
      <c r="C57" s="509"/>
      <c r="D57" s="383">
        <f>SUM(E57:H57)</f>
        <v>0</v>
      </c>
      <c r="E57" s="361"/>
      <c r="F57" s="362"/>
      <c r="G57" s="362"/>
      <c r="H57" s="340"/>
      <c r="I57" s="306" t="str">
        <f>+BA57</f>
        <v/>
      </c>
      <c r="J57" s="323"/>
      <c r="K57" s="323"/>
      <c r="L57" s="323"/>
      <c r="M57" s="323"/>
      <c r="N57" s="323"/>
      <c r="O57" s="323"/>
      <c r="P57" s="323"/>
      <c r="Q57" s="310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BA57" s="399" t="str">
        <f>IF(D57&lt;&gt;SUM(E57:H57)," NO ALTERE LAS FÓRMULAS, el Total de Sesiones de educación grupal NO ES IGUAL a la suma de los profesionales. ","")</f>
        <v/>
      </c>
      <c r="BD57" s="394">
        <f>IF(D57&lt;&gt;SUM(E57:H57),1,0)</f>
        <v>0</v>
      </c>
    </row>
    <row r="58" spans="1:56" s="296" customFormat="1" ht="15.95" customHeight="1" x14ac:dyDescent="0.15">
      <c r="A58" s="478" t="s">
        <v>6</v>
      </c>
      <c r="B58" s="510"/>
      <c r="C58" s="487"/>
      <c r="D58" s="384">
        <f>SUM(D54:D57)</f>
        <v>0</v>
      </c>
      <c r="E58" s="372">
        <f>SUM(E54:E57)</f>
        <v>0</v>
      </c>
      <c r="F58" s="373">
        <f>SUM(F54:F57)</f>
        <v>0</v>
      </c>
      <c r="G58" s="373">
        <f>SUM(G54:G57)</f>
        <v>0</v>
      </c>
      <c r="H58" s="375">
        <f>SUM(H54:H57)</f>
        <v>0</v>
      </c>
      <c r="I58" s="306" t="str">
        <f>+BA58</f>
        <v/>
      </c>
      <c r="J58" s="324"/>
      <c r="K58" s="324"/>
      <c r="L58" s="324"/>
      <c r="M58" s="324"/>
      <c r="N58" s="324"/>
      <c r="O58" s="324"/>
      <c r="P58" s="323"/>
      <c r="Q58" s="310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BA58" s="399" t="str">
        <f>IF(D58&lt;&gt;SUM(E58:H58)," NO ALTERE LAS FÓRMULAS, el Total de Sesiones de educación grupal NO ES IGUAL a la suma de los profesionales. ","")</f>
        <v/>
      </c>
      <c r="BD58" s="394">
        <f>IF(D58&lt;&gt;SUM(E58:H58),1,0)</f>
        <v>0</v>
      </c>
    </row>
    <row r="59" spans="1:56" s="295" customFormat="1" ht="30" customHeight="1" x14ac:dyDescent="0.2">
      <c r="A59" s="312" t="s">
        <v>5</v>
      </c>
      <c r="B59" s="312"/>
      <c r="C59" s="312"/>
      <c r="D59" s="312"/>
      <c r="E59" s="319"/>
      <c r="F59" s="319"/>
      <c r="G59" s="319"/>
      <c r="H59" s="319"/>
      <c r="I59" s="319"/>
      <c r="J59" s="319"/>
      <c r="K59" s="320"/>
      <c r="L59" s="320"/>
      <c r="M59" s="320"/>
      <c r="N59" s="321"/>
      <c r="O59" s="322"/>
      <c r="P59" s="323"/>
      <c r="Q59" s="310"/>
    </row>
    <row r="60" spans="1:56" s="296" customFormat="1" ht="24.75" customHeight="1" x14ac:dyDescent="0.15">
      <c r="A60" s="504" t="s">
        <v>4</v>
      </c>
      <c r="B60" s="505"/>
      <c r="C60" s="506"/>
      <c r="D60" s="311" t="s">
        <v>3</v>
      </c>
      <c r="E60" s="500"/>
      <c r="F60" s="500"/>
      <c r="G60" s="310"/>
      <c r="H60" s="310"/>
      <c r="I60" s="310"/>
      <c r="J60" s="310"/>
      <c r="K60" s="310"/>
      <c r="L60" s="310"/>
      <c r="M60" s="310"/>
      <c r="N60" s="310"/>
      <c r="O60" s="310"/>
      <c r="P60" s="323"/>
      <c r="Q60" s="310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</row>
    <row r="61" spans="1:56" s="296" customFormat="1" ht="15.95" customHeight="1" x14ac:dyDescent="0.15">
      <c r="A61" s="511" t="s">
        <v>2</v>
      </c>
      <c r="B61" s="512"/>
      <c r="C61" s="513"/>
      <c r="D61" s="385">
        <v>21</v>
      </c>
      <c r="E61" s="500"/>
      <c r="F61" s="500"/>
      <c r="G61" s="310"/>
      <c r="H61" s="310"/>
      <c r="I61" s="310"/>
      <c r="J61" s="310"/>
      <c r="K61" s="310"/>
      <c r="L61" s="310"/>
      <c r="M61" s="310"/>
      <c r="N61" s="310"/>
      <c r="O61" s="310"/>
      <c r="P61" s="324"/>
      <c r="Q61" s="310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</row>
    <row r="62" spans="1:56" s="296" customFormat="1" ht="15.95" customHeight="1" x14ac:dyDescent="0.15">
      <c r="A62" s="495" t="s">
        <v>1</v>
      </c>
      <c r="B62" s="496"/>
      <c r="C62" s="497"/>
      <c r="D62" s="385">
        <v>17</v>
      </c>
      <c r="E62" s="500"/>
      <c r="F62" s="500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</row>
    <row r="63" spans="1:56" s="296" customFormat="1" ht="15.95" customHeight="1" x14ac:dyDescent="0.15">
      <c r="A63" s="501" t="s">
        <v>0</v>
      </c>
      <c r="B63" s="502"/>
      <c r="C63" s="503"/>
      <c r="D63" s="386">
        <v>9</v>
      </c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</row>
    <row r="64" spans="1:56" s="307" customFormat="1" ht="30" customHeight="1" x14ac:dyDescent="0.2">
      <c r="A64" s="397"/>
      <c r="B64" s="313"/>
      <c r="C64" s="313"/>
      <c r="D64" s="313"/>
      <c r="E64" s="314"/>
      <c r="F64" s="314"/>
      <c r="G64" s="314"/>
      <c r="H64" s="314"/>
      <c r="I64" s="314"/>
      <c r="J64" s="314"/>
      <c r="K64" s="315"/>
      <c r="L64" s="315"/>
      <c r="M64" s="315"/>
      <c r="N64" s="316"/>
      <c r="O64" s="317"/>
      <c r="P64" s="318"/>
      <c r="Q64" s="317"/>
    </row>
    <row r="65" spans="1:17" s="307" customFormat="1" x14ac:dyDescent="0.15">
      <c r="A65" s="317"/>
      <c r="B65" s="317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</row>
    <row r="66" spans="1:17" s="307" customFormat="1" x14ac:dyDescent="0.15">
      <c r="A66" s="317"/>
      <c r="B66" s="317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</row>
    <row r="67" spans="1:17" s="307" customFormat="1" x14ac:dyDescent="0.15">
      <c r="A67" s="317"/>
      <c r="B67" s="317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</row>
    <row r="68" spans="1:17" s="307" customFormat="1" x14ac:dyDescent="0.15">
      <c r="A68" s="317"/>
      <c r="B68" s="317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</row>
    <row r="200" spans="1:56" hidden="1" x14ac:dyDescent="0.15">
      <c r="A200" s="396">
        <f>SUM(A7:Q64)</f>
        <v>10399</v>
      </c>
      <c r="BD200" s="395">
        <v>0</v>
      </c>
    </row>
    <row r="204" spans="1:56" x14ac:dyDescent="0.15">
      <c r="A204" s="398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tabSelected="1" workbookViewId="0">
      <selection activeCell="G22" sqref="G22"/>
    </sheetView>
  </sheetViews>
  <sheetFormatPr baseColWidth="10" defaultRowHeight="11.25" x14ac:dyDescent="0.15"/>
  <cols>
    <col min="1" max="1" width="5.85546875" style="317" customWidth="1"/>
    <col min="2" max="2" width="15.42578125" style="317" customWidth="1"/>
    <col min="3" max="3" width="28.42578125" style="317" customWidth="1"/>
    <col min="4" max="4" width="11.5703125" style="317" customWidth="1"/>
    <col min="5" max="14" width="13.28515625" style="317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299" customFormat="1" ht="12.75" customHeight="1" x14ac:dyDescent="0.15">
      <c r="A1" s="393" t="s">
        <v>61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56" s="299" customFormat="1" ht="12.75" customHeight="1" x14ac:dyDescent="0.15">
      <c r="A2" s="393" t="str">
        <f>CONCATENATE("COMUNA: ",[10]NOMBRE!B2," - ","( ",[10]NOMBRE!C2,[10]NOMBRE!D2,[10]NOMBRE!E2,[10]NOMBRE!F2,[10]NOMBRE!G2," )")</f>
        <v>COMUNA: LINARES  - ( 07401 )</v>
      </c>
      <c r="B2" s="298"/>
      <c r="C2" s="298"/>
      <c r="D2" s="298"/>
      <c r="E2" s="298"/>
      <c r="F2" s="298"/>
      <c r="G2" s="298"/>
      <c r="H2" s="298"/>
      <c r="I2" s="298"/>
      <c r="J2" s="298"/>
    </row>
    <row r="3" spans="1:56" s="299" customFormat="1" ht="12.75" customHeight="1" x14ac:dyDescent="0.2">
      <c r="A3" s="393" t="str">
        <f>CONCATENATE("ESTABLECIMIENTO: ",[10]NOMBRE!B3," - ","( ",[10]NOMBRE!C3,[10]NOMBRE!D3,[10]NOMBRE!E3,[10]NOMBRE!F3,[10]NOMBRE!G3," )")</f>
        <v>ESTABLECIMIENTO: HOSPITAL DE LINARES  - ( 16108 )</v>
      </c>
      <c r="B3" s="298"/>
      <c r="C3" s="300"/>
      <c r="D3" s="298"/>
      <c r="E3" s="298"/>
      <c r="F3" s="298"/>
      <c r="G3" s="298"/>
      <c r="H3" s="298"/>
      <c r="I3" s="298"/>
      <c r="J3" s="298"/>
    </row>
    <row r="4" spans="1:56" s="299" customFormat="1" ht="12.75" customHeight="1" x14ac:dyDescent="0.15">
      <c r="A4" s="393" t="str">
        <f>CONCATENATE("MES: ",[10]NOMBRE!B6," - ","( ",[10]NOMBRE!C6,[10]NOMBRE!D6," )")</f>
        <v>MES: OCTUBRE - ( 10 )</v>
      </c>
      <c r="B4" s="298"/>
      <c r="C4" s="298"/>
      <c r="D4" s="298"/>
      <c r="E4" s="298"/>
      <c r="F4" s="298"/>
      <c r="G4" s="298"/>
      <c r="H4" s="298"/>
      <c r="I4" s="298"/>
      <c r="J4" s="298"/>
    </row>
    <row r="5" spans="1:56" s="299" customFormat="1" ht="12.75" customHeight="1" x14ac:dyDescent="0.15">
      <c r="A5" s="297" t="str">
        <f>CONCATENATE("AÑO: ",[10]NOMBRE!B7)</f>
        <v>AÑO: 2013</v>
      </c>
      <c r="B5" s="298"/>
      <c r="C5" s="298"/>
      <c r="D5" s="298"/>
      <c r="E5" s="298"/>
      <c r="F5" s="298"/>
      <c r="G5" s="298"/>
      <c r="H5" s="298"/>
      <c r="I5" s="298"/>
      <c r="J5" s="298"/>
    </row>
    <row r="6" spans="1:56" s="295" customFormat="1" ht="39.950000000000003" customHeight="1" x14ac:dyDescent="0.2">
      <c r="A6" s="451" t="s">
        <v>60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25"/>
      <c r="Q6" s="310"/>
    </row>
    <row r="7" spans="1:56" s="295" customFormat="1" ht="39.950000000000003" customHeight="1" x14ac:dyDescent="0.2">
      <c r="A7" s="335" t="s">
        <v>59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4"/>
    </row>
    <row r="8" spans="1:56" s="296" customFormat="1" ht="23.1" customHeight="1" x14ac:dyDescent="0.15">
      <c r="A8" s="452" t="s">
        <v>43</v>
      </c>
      <c r="B8" s="453"/>
      <c r="C8" s="454"/>
      <c r="D8" s="458" t="s">
        <v>6</v>
      </c>
      <c r="E8" s="460" t="s">
        <v>58</v>
      </c>
      <c r="F8" s="460" t="s">
        <v>57</v>
      </c>
      <c r="G8" s="460" t="s">
        <v>56</v>
      </c>
      <c r="H8" s="460" t="s">
        <v>55</v>
      </c>
      <c r="I8" s="460" t="s">
        <v>54</v>
      </c>
      <c r="J8" s="460" t="s">
        <v>53</v>
      </c>
      <c r="K8" s="460" t="s">
        <v>52</v>
      </c>
      <c r="L8" s="460" t="s">
        <v>51</v>
      </c>
      <c r="M8" s="462" t="s">
        <v>50</v>
      </c>
      <c r="N8" s="447" t="s">
        <v>49</v>
      </c>
      <c r="O8" s="448"/>
      <c r="P8" s="449" t="s">
        <v>48</v>
      </c>
      <c r="Q8" s="464" t="s">
        <v>47</v>
      </c>
      <c r="R8" s="298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</row>
    <row r="9" spans="1:56" s="296" customFormat="1" ht="23.1" customHeight="1" x14ac:dyDescent="0.15">
      <c r="A9" s="455"/>
      <c r="B9" s="456"/>
      <c r="C9" s="457"/>
      <c r="D9" s="459"/>
      <c r="E9" s="461"/>
      <c r="F9" s="461"/>
      <c r="G9" s="461"/>
      <c r="H9" s="461"/>
      <c r="I9" s="461"/>
      <c r="J9" s="461"/>
      <c r="K9" s="461"/>
      <c r="L9" s="461"/>
      <c r="M9" s="463"/>
      <c r="N9" s="400" t="s">
        <v>46</v>
      </c>
      <c r="O9" s="401" t="s">
        <v>45</v>
      </c>
      <c r="P9" s="450"/>
      <c r="Q9" s="465"/>
      <c r="R9" s="298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</row>
    <row r="10" spans="1:56" s="296" customFormat="1" ht="15" customHeight="1" x14ac:dyDescent="0.15">
      <c r="A10" s="466" t="s">
        <v>38</v>
      </c>
      <c r="B10" s="469" t="s">
        <v>37</v>
      </c>
      <c r="C10" s="470"/>
      <c r="D10" s="348">
        <f>SUM(E10:M10)</f>
        <v>295</v>
      </c>
      <c r="E10" s="353">
        <v>262</v>
      </c>
      <c r="F10" s="354">
        <v>23</v>
      </c>
      <c r="G10" s="354">
        <v>10</v>
      </c>
      <c r="H10" s="355"/>
      <c r="I10" s="355"/>
      <c r="J10" s="355"/>
      <c r="K10" s="355"/>
      <c r="L10" s="355"/>
      <c r="M10" s="356"/>
      <c r="N10" s="402"/>
      <c r="O10" s="403"/>
      <c r="P10" s="367"/>
      <c r="Q10" s="338"/>
      <c r="R10" s="306" t="str">
        <f>+BA10</f>
        <v/>
      </c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BA10" s="399" t="str">
        <f>IF(D10&lt;&gt;SUM(E10:M10)," NO ALTERE LAS FÓRMULAS, el Total de Ingresos a educación a grupal NO ES IGUAL a la suma de grupos de edad o condición. ","")</f>
        <v/>
      </c>
      <c r="BD10" s="394">
        <f>IF(D10&lt;&gt;SUM(E10:M10),1,0)</f>
        <v>0</v>
      </c>
    </row>
    <row r="11" spans="1:56" s="296" customFormat="1" ht="15" customHeight="1" x14ac:dyDescent="0.15">
      <c r="A11" s="467"/>
      <c r="B11" s="445" t="s">
        <v>36</v>
      </c>
      <c r="C11" s="446"/>
      <c r="D11" s="349">
        <f>SUM(E11:M11)</f>
        <v>459</v>
      </c>
      <c r="E11" s="341">
        <v>314</v>
      </c>
      <c r="F11" s="342">
        <v>38</v>
      </c>
      <c r="G11" s="342">
        <v>16</v>
      </c>
      <c r="H11" s="342">
        <v>30</v>
      </c>
      <c r="I11" s="342">
        <v>24</v>
      </c>
      <c r="J11" s="342">
        <v>3</v>
      </c>
      <c r="K11" s="342">
        <v>10</v>
      </c>
      <c r="L11" s="342">
        <v>19</v>
      </c>
      <c r="M11" s="343">
        <v>5</v>
      </c>
      <c r="N11" s="404"/>
      <c r="O11" s="389"/>
      <c r="P11" s="357"/>
      <c r="Q11" s="357"/>
      <c r="R11" s="306" t="str">
        <f t="shared" ref="R11:R29" si="0">+BA11</f>
        <v/>
      </c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BA11" s="399" t="str">
        <f t="shared" ref="BA11:BA29" si="1">IF(D11&lt;&gt;SUM(E11:M11)," NO ALTERE LAS FÓRMULAS, el Total de Ingresos a educación a grupal NO ES IGUAL a la suma de grupos de edad o condición. ","")</f>
        <v/>
      </c>
      <c r="BD11" s="394">
        <f t="shared" ref="BD11:BD29" si="2">IF(D11&lt;&gt;SUM(E11:M11),1,0)</f>
        <v>0</v>
      </c>
    </row>
    <row r="12" spans="1:56" s="296" customFormat="1" ht="15" customHeight="1" x14ac:dyDescent="0.15">
      <c r="A12" s="467"/>
      <c r="B12" s="445" t="s">
        <v>35</v>
      </c>
      <c r="C12" s="446"/>
      <c r="D12" s="349">
        <f t="shared" ref="D12:D29" si="3">SUM(E12:M12)</f>
        <v>206</v>
      </c>
      <c r="E12" s="341">
        <v>153</v>
      </c>
      <c r="F12" s="342">
        <v>30</v>
      </c>
      <c r="G12" s="342">
        <v>23</v>
      </c>
      <c r="H12" s="342"/>
      <c r="I12" s="342"/>
      <c r="J12" s="342"/>
      <c r="K12" s="342"/>
      <c r="L12" s="342"/>
      <c r="M12" s="343"/>
      <c r="N12" s="404"/>
      <c r="O12" s="389"/>
      <c r="P12" s="357"/>
      <c r="Q12" s="357"/>
      <c r="R12" s="306" t="str">
        <f t="shared" si="0"/>
        <v/>
      </c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BA12" s="399" t="str">
        <f t="shared" si="1"/>
        <v/>
      </c>
      <c r="BD12" s="394">
        <f t="shared" si="2"/>
        <v>0</v>
      </c>
    </row>
    <row r="13" spans="1:56" s="296" customFormat="1" ht="15" customHeight="1" x14ac:dyDescent="0.15">
      <c r="A13" s="467"/>
      <c r="B13" s="445" t="s">
        <v>34</v>
      </c>
      <c r="C13" s="446"/>
      <c r="D13" s="349">
        <f t="shared" si="3"/>
        <v>28</v>
      </c>
      <c r="E13" s="341"/>
      <c r="F13" s="342">
        <v>4</v>
      </c>
      <c r="G13" s="342">
        <v>15</v>
      </c>
      <c r="H13" s="342">
        <v>9</v>
      </c>
      <c r="I13" s="342"/>
      <c r="J13" s="342"/>
      <c r="K13" s="342"/>
      <c r="L13" s="342"/>
      <c r="M13" s="343"/>
      <c r="N13" s="404"/>
      <c r="O13" s="389"/>
      <c r="P13" s="357"/>
      <c r="Q13" s="357"/>
      <c r="R13" s="306" t="str">
        <f t="shared" si="0"/>
        <v/>
      </c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BA13" s="399" t="str">
        <f t="shared" si="1"/>
        <v/>
      </c>
      <c r="BD13" s="394">
        <f t="shared" si="2"/>
        <v>0</v>
      </c>
    </row>
    <row r="14" spans="1:56" s="296" customFormat="1" ht="15" customHeight="1" x14ac:dyDescent="0.15">
      <c r="A14" s="467"/>
      <c r="B14" s="445" t="s">
        <v>33</v>
      </c>
      <c r="C14" s="446"/>
      <c r="D14" s="349">
        <f t="shared" si="3"/>
        <v>21</v>
      </c>
      <c r="E14" s="341"/>
      <c r="F14" s="342"/>
      <c r="G14" s="342">
        <v>11</v>
      </c>
      <c r="H14" s="342">
        <v>6</v>
      </c>
      <c r="I14" s="342">
        <v>4</v>
      </c>
      <c r="J14" s="342"/>
      <c r="K14" s="342"/>
      <c r="L14" s="342"/>
      <c r="M14" s="343"/>
      <c r="N14" s="404"/>
      <c r="O14" s="389"/>
      <c r="P14" s="357"/>
      <c r="Q14" s="357"/>
      <c r="R14" s="306" t="str">
        <f t="shared" si="0"/>
        <v/>
      </c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BA14" s="399" t="str">
        <f t="shared" si="1"/>
        <v/>
      </c>
      <c r="BD14" s="394">
        <f t="shared" si="2"/>
        <v>0</v>
      </c>
    </row>
    <row r="15" spans="1:56" s="296" customFormat="1" ht="15" customHeight="1" x14ac:dyDescent="0.15">
      <c r="A15" s="467"/>
      <c r="B15" s="445" t="s">
        <v>32</v>
      </c>
      <c r="C15" s="446"/>
      <c r="D15" s="349">
        <f t="shared" si="3"/>
        <v>0</v>
      </c>
      <c r="E15" s="341"/>
      <c r="F15" s="342"/>
      <c r="G15" s="342"/>
      <c r="H15" s="342"/>
      <c r="I15" s="342"/>
      <c r="J15" s="342"/>
      <c r="K15" s="342"/>
      <c r="L15" s="342"/>
      <c r="M15" s="343"/>
      <c r="N15" s="404"/>
      <c r="O15" s="389"/>
      <c r="P15" s="357"/>
      <c r="Q15" s="357"/>
      <c r="R15" s="306" t="str">
        <f t="shared" si="0"/>
        <v/>
      </c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BA15" s="399" t="str">
        <f t="shared" si="1"/>
        <v/>
      </c>
      <c r="BD15" s="394">
        <f t="shared" si="2"/>
        <v>0</v>
      </c>
    </row>
    <row r="16" spans="1:56" s="296" customFormat="1" ht="15" customHeight="1" x14ac:dyDescent="0.15">
      <c r="A16" s="467"/>
      <c r="B16" s="445" t="s">
        <v>31</v>
      </c>
      <c r="C16" s="446"/>
      <c r="D16" s="349">
        <f t="shared" si="3"/>
        <v>71</v>
      </c>
      <c r="E16" s="341">
        <v>69</v>
      </c>
      <c r="F16" s="342"/>
      <c r="G16" s="342"/>
      <c r="H16" s="342"/>
      <c r="I16" s="342">
        <v>2</v>
      </c>
      <c r="J16" s="342"/>
      <c r="K16" s="342"/>
      <c r="L16" s="342"/>
      <c r="M16" s="343"/>
      <c r="N16" s="404"/>
      <c r="O16" s="389"/>
      <c r="P16" s="357"/>
      <c r="Q16" s="357"/>
      <c r="R16" s="306" t="str">
        <f t="shared" si="0"/>
        <v/>
      </c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BA16" s="399" t="str">
        <f t="shared" si="1"/>
        <v/>
      </c>
      <c r="BD16" s="394">
        <f t="shared" si="2"/>
        <v>0</v>
      </c>
    </row>
    <row r="17" spans="1:56" s="296" customFormat="1" ht="15" customHeight="1" x14ac:dyDescent="0.15">
      <c r="A17" s="467"/>
      <c r="B17" s="445" t="s">
        <v>30</v>
      </c>
      <c r="C17" s="446"/>
      <c r="D17" s="349">
        <f t="shared" si="3"/>
        <v>0</v>
      </c>
      <c r="E17" s="351"/>
      <c r="F17" s="352"/>
      <c r="G17" s="352"/>
      <c r="H17" s="352"/>
      <c r="I17" s="342"/>
      <c r="J17" s="342"/>
      <c r="K17" s="342"/>
      <c r="L17" s="342"/>
      <c r="M17" s="387"/>
      <c r="N17" s="404">
        <v>61</v>
      </c>
      <c r="O17" s="389">
        <v>14</v>
      </c>
      <c r="P17" s="357"/>
      <c r="Q17" s="358"/>
      <c r="R17" s="306" t="str">
        <f t="shared" si="0"/>
        <v/>
      </c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BA17" s="399" t="str">
        <f t="shared" si="1"/>
        <v/>
      </c>
      <c r="BD17" s="394">
        <f t="shared" si="2"/>
        <v>0</v>
      </c>
    </row>
    <row r="18" spans="1:56" s="296" customFormat="1" ht="15" customHeight="1" x14ac:dyDescent="0.15">
      <c r="A18" s="467"/>
      <c r="B18" s="480" t="s">
        <v>29</v>
      </c>
      <c r="C18" s="481"/>
      <c r="D18" s="349">
        <f t="shared" si="3"/>
        <v>230</v>
      </c>
      <c r="E18" s="341">
        <v>230</v>
      </c>
      <c r="F18" s="342"/>
      <c r="G18" s="342"/>
      <c r="H18" s="342"/>
      <c r="I18" s="352"/>
      <c r="J18" s="352"/>
      <c r="K18" s="352"/>
      <c r="L18" s="352"/>
      <c r="M18" s="387"/>
      <c r="N18" s="405"/>
      <c r="O18" s="392"/>
      <c r="P18" s="357"/>
      <c r="Q18" s="357"/>
      <c r="R18" s="306" t="str">
        <f t="shared" si="0"/>
        <v/>
      </c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BA18" s="399" t="str">
        <f t="shared" si="1"/>
        <v/>
      </c>
      <c r="BD18" s="394">
        <f t="shared" si="2"/>
        <v>0</v>
      </c>
    </row>
    <row r="19" spans="1:56" s="296" customFormat="1" ht="15" customHeight="1" x14ac:dyDescent="0.15">
      <c r="A19" s="467"/>
      <c r="B19" s="445" t="s">
        <v>28</v>
      </c>
      <c r="C19" s="446"/>
      <c r="D19" s="349">
        <f t="shared" si="3"/>
        <v>0</v>
      </c>
      <c r="E19" s="341"/>
      <c r="F19" s="342"/>
      <c r="G19" s="342"/>
      <c r="H19" s="352"/>
      <c r="I19" s="352"/>
      <c r="J19" s="352"/>
      <c r="K19" s="352"/>
      <c r="L19" s="352"/>
      <c r="M19" s="387"/>
      <c r="N19" s="406"/>
      <c r="O19" s="407"/>
      <c r="P19" s="388"/>
      <c r="Q19" s="357"/>
      <c r="R19" s="306" t="str">
        <f t="shared" si="0"/>
        <v/>
      </c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BA19" s="399" t="str">
        <f t="shared" si="1"/>
        <v/>
      </c>
      <c r="BD19" s="394">
        <f t="shared" si="2"/>
        <v>0</v>
      </c>
    </row>
    <row r="20" spans="1:56" s="296" customFormat="1" ht="15" customHeight="1" x14ac:dyDescent="0.15">
      <c r="A20" s="467"/>
      <c r="B20" s="445" t="s">
        <v>27</v>
      </c>
      <c r="C20" s="446"/>
      <c r="D20" s="349">
        <f t="shared" si="3"/>
        <v>0</v>
      </c>
      <c r="E20" s="341"/>
      <c r="F20" s="342"/>
      <c r="G20" s="342"/>
      <c r="H20" s="342"/>
      <c r="I20" s="342"/>
      <c r="J20" s="342"/>
      <c r="K20" s="342"/>
      <c r="L20" s="342"/>
      <c r="M20" s="343"/>
      <c r="N20" s="404"/>
      <c r="O20" s="389"/>
      <c r="P20" s="357"/>
      <c r="Q20" s="357"/>
      <c r="R20" s="306" t="str">
        <f t="shared" si="0"/>
        <v/>
      </c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BA20" s="399" t="str">
        <f t="shared" si="1"/>
        <v/>
      </c>
      <c r="BD20" s="394">
        <f t="shared" si="2"/>
        <v>0</v>
      </c>
    </row>
    <row r="21" spans="1:56" s="296" customFormat="1" ht="15" customHeight="1" x14ac:dyDescent="0.15">
      <c r="A21" s="467"/>
      <c r="B21" s="445" t="s">
        <v>26</v>
      </c>
      <c r="C21" s="446"/>
      <c r="D21" s="349">
        <f t="shared" si="3"/>
        <v>237</v>
      </c>
      <c r="E21" s="341">
        <v>209</v>
      </c>
      <c r="F21" s="342">
        <v>28</v>
      </c>
      <c r="G21" s="342"/>
      <c r="H21" s="342"/>
      <c r="I21" s="342"/>
      <c r="J21" s="342"/>
      <c r="K21" s="342"/>
      <c r="L21" s="342"/>
      <c r="M21" s="343"/>
      <c r="N21" s="404"/>
      <c r="O21" s="389"/>
      <c r="P21" s="357"/>
      <c r="Q21" s="357"/>
      <c r="R21" s="306" t="str">
        <f t="shared" si="0"/>
        <v/>
      </c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BA21" s="399" t="str">
        <f t="shared" si="1"/>
        <v/>
      </c>
      <c r="BD21" s="394">
        <f t="shared" si="2"/>
        <v>0</v>
      </c>
    </row>
    <row r="22" spans="1:56" s="296" customFormat="1" ht="15" customHeight="1" x14ac:dyDescent="0.15">
      <c r="A22" s="467"/>
      <c r="B22" s="445" t="s">
        <v>25</v>
      </c>
      <c r="C22" s="446"/>
      <c r="D22" s="349">
        <f t="shared" si="3"/>
        <v>0</v>
      </c>
      <c r="E22" s="341"/>
      <c r="F22" s="342"/>
      <c r="G22" s="342"/>
      <c r="H22" s="342"/>
      <c r="I22" s="342"/>
      <c r="J22" s="342"/>
      <c r="K22" s="342"/>
      <c r="L22" s="342"/>
      <c r="M22" s="343"/>
      <c r="N22" s="404"/>
      <c r="O22" s="389"/>
      <c r="P22" s="357"/>
      <c r="Q22" s="357"/>
      <c r="R22" s="306" t="str">
        <f t="shared" si="0"/>
        <v/>
      </c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BA22" s="399" t="str">
        <f t="shared" si="1"/>
        <v/>
      </c>
      <c r="BD22" s="394">
        <f t="shared" si="2"/>
        <v>0</v>
      </c>
    </row>
    <row r="23" spans="1:56" s="296" customFormat="1" ht="15" customHeight="1" x14ac:dyDescent="0.15">
      <c r="A23" s="467"/>
      <c r="B23" s="445" t="s">
        <v>24</v>
      </c>
      <c r="C23" s="446"/>
      <c r="D23" s="349">
        <f t="shared" si="3"/>
        <v>0</v>
      </c>
      <c r="E23" s="341"/>
      <c r="F23" s="342"/>
      <c r="G23" s="342"/>
      <c r="H23" s="342"/>
      <c r="I23" s="342"/>
      <c r="J23" s="342"/>
      <c r="K23" s="342"/>
      <c r="L23" s="342"/>
      <c r="M23" s="343"/>
      <c r="N23" s="404"/>
      <c r="O23" s="389"/>
      <c r="P23" s="357"/>
      <c r="Q23" s="357"/>
      <c r="R23" s="306" t="str">
        <f t="shared" si="0"/>
        <v/>
      </c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BA23" s="399" t="str">
        <f t="shared" si="1"/>
        <v/>
      </c>
      <c r="BD23" s="394">
        <f t="shared" si="2"/>
        <v>0</v>
      </c>
    </row>
    <row r="24" spans="1:56" s="296" customFormat="1" ht="15" customHeight="1" x14ac:dyDescent="0.15">
      <c r="A24" s="467"/>
      <c r="B24" s="471" t="s">
        <v>23</v>
      </c>
      <c r="C24" s="472"/>
      <c r="D24" s="359">
        <f t="shared" si="3"/>
        <v>0</v>
      </c>
      <c r="E24" s="351"/>
      <c r="F24" s="352"/>
      <c r="G24" s="352"/>
      <c r="H24" s="352"/>
      <c r="I24" s="342"/>
      <c r="J24" s="342"/>
      <c r="K24" s="342"/>
      <c r="L24" s="342"/>
      <c r="M24" s="387"/>
      <c r="N24" s="404"/>
      <c r="O24" s="389"/>
      <c r="P24" s="357"/>
      <c r="Q24" s="358"/>
      <c r="R24" s="306" t="str">
        <f t="shared" si="0"/>
        <v/>
      </c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BA24" s="399" t="str">
        <f t="shared" si="1"/>
        <v/>
      </c>
      <c r="BD24" s="394">
        <f t="shared" si="2"/>
        <v>0</v>
      </c>
    </row>
    <row r="25" spans="1:56" s="296" customFormat="1" ht="15" customHeight="1" x14ac:dyDescent="0.15">
      <c r="A25" s="467"/>
      <c r="B25" s="473" t="s">
        <v>22</v>
      </c>
      <c r="C25" s="474"/>
      <c r="D25" s="360">
        <f t="shared" si="3"/>
        <v>313</v>
      </c>
      <c r="E25" s="361">
        <v>313</v>
      </c>
      <c r="F25" s="362"/>
      <c r="G25" s="362"/>
      <c r="H25" s="362"/>
      <c r="I25" s="362"/>
      <c r="J25" s="362"/>
      <c r="K25" s="362"/>
      <c r="L25" s="362"/>
      <c r="M25" s="363"/>
      <c r="N25" s="408"/>
      <c r="O25" s="390"/>
      <c r="P25" s="364"/>
      <c r="Q25" s="364"/>
      <c r="R25" s="306" t="str">
        <f t="shared" si="0"/>
        <v/>
      </c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BA25" s="399" t="str">
        <f t="shared" si="1"/>
        <v/>
      </c>
      <c r="BD25" s="394">
        <f t="shared" si="2"/>
        <v>0</v>
      </c>
    </row>
    <row r="26" spans="1:56" s="296" customFormat="1" ht="15" customHeight="1" x14ac:dyDescent="0.15">
      <c r="A26" s="467"/>
      <c r="B26" s="475" t="s">
        <v>21</v>
      </c>
      <c r="C26" s="336" t="s">
        <v>20</v>
      </c>
      <c r="D26" s="348">
        <f t="shared" si="3"/>
        <v>0</v>
      </c>
      <c r="E26" s="365"/>
      <c r="F26" s="355"/>
      <c r="G26" s="355"/>
      <c r="H26" s="355"/>
      <c r="I26" s="355"/>
      <c r="J26" s="355"/>
      <c r="K26" s="355"/>
      <c r="L26" s="355"/>
      <c r="M26" s="366"/>
      <c r="N26" s="409"/>
      <c r="O26" s="403"/>
      <c r="P26" s="367"/>
      <c r="Q26" s="367"/>
      <c r="R26" s="306" t="str">
        <f t="shared" si="0"/>
        <v/>
      </c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BA26" s="399" t="str">
        <f t="shared" si="1"/>
        <v/>
      </c>
      <c r="BD26" s="394">
        <f t="shared" si="2"/>
        <v>0</v>
      </c>
    </row>
    <row r="27" spans="1:56" s="296" customFormat="1" ht="15" customHeight="1" x14ac:dyDescent="0.15">
      <c r="A27" s="467"/>
      <c r="B27" s="476"/>
      <c r="C27" s="327" t="s">
        <v>19</v>
      </c>
      <c r="D27" s="349">
        <f t="shared" si="3"/>
        <v>0</v>
      </c>
      <c r="E27" s="351"/>
      <c r="F27" s="352"/>
      <c r="G27" s="352"/>
      <c r="H27" s="352"/>
      <c r="I27" s="352"/>
      <c r="J27" s="352"/>
      <c r="K27" s="352"/>
      <c r="L27" s="352"/>
      <c r="M27" s="343"/>
      <c r="N27" s="405"/>
      <c r="O27" s="392"/>
      <c r="P27" s="358"/>
      <c r="Q27" s="358"/>
      <c r="R27" s="306" t="str">
        <f t="shared" si="0"/>
        <v/>
      </c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BA27" s="399" t="str">
        <f t="shared" si="1"/>
        <v/>
      </c>
      <c r="BD27" s="394">
        <f t="shared" si="2"/>
        <v>0</v>
      </c>
    </row>
    <row r="28" spans="1:56" s="296" customFormat="1" ht="15" customHeight="1" x14ac:dyDescent="0.15">
      <c r="A28" s="467"/>
      <c r="B28" s="477"/>
      <c r="C28" s="337" t="s">
        <v>18</v>
      </c>
      <c r="D28" s="350">
        <f t="shared" si="3"/>
        <v>0</v>
      </c>
      <c r="E28" s="368"/>
      <c r="F28" s="369"/>
      <c r="G28" s="369"/>
      <c r="H28" s="369"/>
      <c r="I28" s="369"/>
      <c r="J28" s="369"/>
      <c r="K28" s="369"/>
      <c r="L28" s="369"/>
      <c r="M28" s="346"/>
      <c r="N28" s="410"/>
      <c r="O28" s="391"/>
      <c r="P28" s="370"/>
      <c r="Q28" s="370"/>
      <c r="R28" s="306" t="str">
        <f t="shared" si="0"/>
        <v/>
      </c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BA28" s="399" t="str">
        <f t="shared" si="1"/>
        <v/>
      </c>
      <c r="BD28" s="394">
        <f t="shared" si="2"/>
        <v>0</v>
      </c>
    </row>
    <row r="29" spans="1:56" s="296" customFormat="1" ht="15" customHeight="1" x14ac:dyDescent="0.15">
      <c r="A29" s="468"/>
      <c r="B29" s="478" t="s">
        <v>6</v>
      </c>
      <c r="C29" s="479"/>
      <c r="D29" s="371">
        <f t="shared" si="3"/>
        <v>1860</v>
      </c>
      <c r="E29" s="372">
        <f>SUM(E10:E28)</f>
        <v>1550</v>
      </c>
      <c r="F29" s="373">
        <f t="shared" ref="F29:Q29" si="4">SUM(F10:F28)</f>
        <v>123</v>
      </c>
      <c r="G29" s="373">
        <f t="shared" si="4"/>
        <v>75</v>
      </c>
      <c r="H29" s="373">
        <f t="shared" si="4"/>
        <v>45</v>
      </c>
      <c r="I29" s="373">
        <f t="shared" si="4"/>
        <v>30</v>
      </c>
      <c r="J29" s="373">
        <f t="shared" si="4"/>
        <v>3</v>
      </c>
      <c r="K29" s="373">
        <f t="shared" si="4"/>
        <v>10</v>
      </c>
      <c r="L29" s="373">
        <f t="shared" si="4"/>
        <v>19</v>
      </c>
      <c r="M29" s="374">
        <f t="shared" si="4"/>
        <v>5</v>
      </c>
      <c r="N29" s="411">
        <f t="shared" si="4"/>
        <v>61</v>
      </c>
      <c r="O29" s="412">
        <f t="shared" si="4"/>
        <v>14</v>
      </c>
      <c r="P29" s="376">
        <f t="shared" si="4"/>
        <v>0</v>
      </c>
      <c r="Q29" s="376">
        <f t="shared" si="4"/>
        <v>0</v>
      </c>
      <c r="R29" s="306" t="str">
        <f t="shared" si="0"/>
        <v/>
      </c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BA29" s="399" t="str">
        <f t="shared" si="1"/>
        <v/>
      </c>
      <c r="BD29" s="394">
        <f t="shared" si="2"/>
        <v>0</v>
      </c>
    </row>
    <row r="30" spans="1:56" s="295" customFormat="1" ht="30" customHeight="1" x14ac:dyDescent="0.2">
      <c r="A30" s="329" t="s">
        <v>44</v>
      </c>
      <c r="B30" s="329"/>
      <c r="C30" s="329"/>
      <c r="D30" s="329"/>
      <c r="E30" s="329"/>
      <c r="F30" s="329"/>
      <c r="G30" s="330"/>
      <c r="H30" s="330"/>
      <c r="I30" s="324"/>
      <c r="J30" s="324"/>
      <c r="K30" s="324"/>
      <c r="L30" s="324"/>
      <c r="M30" s="324"/>
      <c r="N30" s="324"/>
      <c r="O30" s="301"/>
      <c r="P30" s="324"/>
      <c r="Q30" s="310"/>
    </row>
    <row r="31" spans="1:56" s="296" customFormat="1" ht="48" customHeight="1" x14ac:dyDescent="0.15">
      <c r="A31" s="482" t="s">
        <v>43</v>
      </c>
      <c r="B31" s="483"/>
      <c r="C31" s="484"/>
      <c r="D31" s="443" t="s">
        <v>6</v>
      </c>
      <c r="E31" s="331" t="s">
        <v>42</v>
      </c>
      <c r="F31" s="442" t="s">
        <v>41</v>
      </c>
      <c r="G31" s="442" t="s">
        <v>40</v>
      </c>
      <c r="H31" s="309" t="s">
        <v>39</v>
      </c>
      <c r="I31" s="324"/>
      <c r="J31" s="324"/>
      <c r="K31" s="324"/>
      <c r="L31" s="324"/>
      <c r="M31" s="324"/>
      <c r="N31" s="324"/>
      <c r="O31" s="324"/>
      <c r="P31" s="324"/>
      <c r="Q31" s="310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</row>
    <row r="32" spans="1:56" s="296" customFormat="1" ht="15" customHeight="1" x14ac:dyDescent="0.15">
      <c r="A32" s="466" t="s">
        <v>38</v>
      </c>
      <c r="B32" s="469" t="s">
        <v>37</v>
      </c>
      <c r="C32" s="470"/>
      <c r="D32" s="377">
        <f>SUM(E32:H32)</f>
        <v>295</v>
      </c>
      <c r="E32" s="353">
        <v>155</v>
      </c>
      <c r="F32" s="354"/>
      <c r="G32" s="354"/>
      <c r="H32" s="378">
        <v>140</v>
      </c>
      <c r="I32" s="306" t="str">
        <f>+BA32</f>
        <v/>
      </c>
      <c r="J32" s="324"/>
      <c r="K32" s="324"/>
      <c r="L32" s="324"/>
      <c r="M32" s="324"/>
      <c r="N32" s="324"/>
      <c r="O32" s="324"/>
      <c r="P32" s="324"/>
      <c r="Q32" s="310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BA32" s="399" t="str">
        <f>IF(D32&lt;&gt;SUM(E32:H32)," NO ALTERE LAS FÓRMULAS, el Total de Sesiones de educación grupal NO ES IGUAL a la suma de los profesionales. ","")</f>
        <v/>
      </c>
      <c r="BD32" s="394">
        <f>IF(D32&lt;&gt;SUM(E32:H32),1,0)</f>
        <v>0</v>
      </c>
    </row>
    <row r="33" spans="1:56" s="296" customFormat="1" ht="15" customHeight="1" x14ac:dyDescent="0.2">
      <c r="A33" s="467"/>
      <c r="B33" s="445" t="s">
        <v>36</v>
      </c>
      <c r="C33" s="446"/>
      <c r="D33" s="360">
        <f t="shared" ref="D33:D51" si="5">SUM(E33:H33)</f>
        <v>325</v>
      </c>
      <c r="E33" s="341">
        <v>165</v>
      </c>
      <c r="F33" s="342"/>
      <c r="G33" s="342"/>
      <c r="H33" s="339">
        <v>160</v>
      </c>
      <c r="I33" s="306" t="str">
        <f t="shared" ref="I33:I51" si="6">+BA33</f>
        <v/>
      </c>
      <c r="J33" s="324"/>
      <c r="K33" s="324"/>
      <c r="L33" s="324"/>
      <c r="M33" s="324"/>
      <c r="N33" s="324"/>
      <c r="O33" s="324"/>
      <c r="P33" s="301"/>
      <c r="Q33" s="310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BA33" s="399" t="str">
        <f t="shared" ref="BA33:BA51" si="7">IF(D33&lt;&gt;SUM(E33:H33)," NO ALTERE LAS FÓRMULAS, el Total de Sesiones de educación grupal NO ES IGUAL a la suma de los profesionales. ","")</f>
        <v/>
      </c>
      <c r="BD33" s="394">
        <f t="shared" ref="BD33:BD51" si="8">IF(D33&lt;&gt;SUM(E33:H33),1,0)</f>
        <v>0</v>
      </c>
    </row>
    <row r="34" spans="1:56" s="296" customFormat="1" ht="15" customHeight="1" x14ac:dyDescent="0.15">
      <c r="A34" s="467"/>
      <c r="B34" s="445" t="s">
        <v>35</v>
      </c>
      <c r="C34" s="446"/>
      <c r="D34" s="360">
        <f t="shared" si="5"/>
        <v>206</v>
      </c>
      <c r="E34" s="341">
        <v>109</v>
      </c>
      <c r="F34" s="342"/>
      <c r="G34" s="342"/>
      <c r="H34" s="339">
        <v>97</v>
      </c>
      <c r="I34" s="306" t="str">
        <f t="shared" si="6"/>
        <v/>
      </c>
      <c r="J34" s="324"/>
      <c r="K34" s="324"/>
      <c r="L34" s="324"/>
      <c r="M34" s="324"/>
      <c r="N34" s="324"/>
      <c r="O34" s="324"/>
      <c r="P34" s="324"/>
      <c r="Q34" s="310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BA34" s="399" t="str">
        <f t="shared" si="7"/>
        <v/>
      </c>
      <c r="BD34" s="394">
        <f t="shared" si="8"/>
        <v>0</v>
      </c>
    </row>
    <row r="35" spans="1:56" s="296" customFormat="1" ht="15" customHeight="1" x14ac:dyDescent="0.15">
      <c r="A35" s="467"/>
      <c r="B35" s="445" t="s">
        <v>34</v>
      </c>
      <c r="C35" s="446"/>
      <c r="D35" s="360">
        <f t="shared" si="5"/>
        <v>28</v>
      </c>
      <c r="E35" s="341">
        <v>16</v>
      </c>
      <c r="F35" s="342"/>
      <c r="G35" s="342"/>
      <c r="H35" s="339">
        <v>12</v>
      </c>
      <c r="I35" s="306" t="str">
        <f t="shared" si="6"/>
        <v/>
      </c>
      <c r="J35" s="324"/>
      <c r="K35" s="324"/>
      <c r="L35" s="324"/>
      <c r="M35" s="324"/>
      <c r="N35" s="324"/>
      <c r="O35" s="324"/>
      <c r="P35" s="324"/>
      <c r="Q35" s="310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BA35" s="399" t="str">
        <f t="shared" si="7"/>
        <v/>
      </c>
      <c r="BD35" s="394">
        <f t="shared" si="8"/>
        <v>0</v>
      </c>
    </row>
    <row r="36" spans="1:56" s="296" customFormat="1" ht="15" customHeight="1" x14ac:dyDescent="0.15">
      <c r="A36" s="467"/>
      <c r="B36" s="445" t="s">
        <v>33</v>
      </c>
      <c r="C36" s="446"/>
      <c r="D36" s="360">
        <f t="shared" si="5"/>
        <v>21</v>
      </c>
      <c r="E36" s="341">
        <v>15</v>
      </c>
      <c r="F36" s="342"/>
      <c r="G36" s="342"/>
      <c r="H36" s="339">
        <v>6</v>
      </c>
      <c r="I36" s="306" t="str">
        <f t="shared" si="6"/>
        <v/>
      </c>
      <c r="J36" s="324"/>
      <c r="K36" s="324"/>
      <c r="L36" s="324"/>
      <c r="M36" s="324"/>
      <c r="N36" s="324"/>
      <c r="O36" s="324"/>
      <c r="P36" s="324"/>
      <c r="Q36" s="310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BA36" s="399" t="str">
        <f t="shared" si="7"/>
        <v/>
      </c>
      <c r="BD36" s="394">
        <f t="shared" si="8"/>
        <v>0</v>
      </c>
    </row>
    <row r="37" spans="1:56" s="296" customFormat="1" ht="15" customHeight="1" x14ac:dyDescent="0.15">
      <c r="A37" s="467"/>
      <c r="B37" s="445" t="s">
        <v>32</v>
      </c>
      <c r="C37" s="446"/>
      <c r="D37" s="360">
        <f t="shared" si="5"/>
        <v>0</v>
      </c>
      <c r="E37" s="341"/>
      <c r="F37" s="342"/>
      <c r="G37" s="342"/>
      <c r="H37" s="339"/>
      <c r="I37" s="306" t="str">
        <f t="shared" si="6"/>
        <v/>
      </c>
      <c r="J37" s="324"/>
      <c r="K37" s="324"/>
      <c r="L37" s="324"/>
      <c r="M37" s="324"/>
      <c r="N37" s="324"/>
      <c r="O37" s="324"/>
      <c r="P37" s="324"/>
      <c r="Q37" s="310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BA37" s="399" t="str">
        <f t="shared" si="7"/>
        <v/>
      </c>
      <c r="BD37" s="394">
        <f t="shared" si="8"/>
        <v>0</v>
      </c>
    </row>
    <row r="38" spans="1:56" s="296" customFormat="1" ht="15" customHeight="1" x14ac:dyDescent="0.15">
      <c r="A38" s="467"/>
      <c r="B38" s="445" t="s">
        <v>31</v>
      </c>
      <c r="C38" s="446"/>
      <c r="D38" s="360">
        <f t="shared" si="5"/>
        <v>71</v>
      </c>
      <c r="E38" s="341">
        <v>41</v>
      </c>
      <c r="F38" s="342"/>
      <c r="G38" s="342"/>
      <c r="H38" s="339">
        <v>30</v>
      </c>
      <c r="I38" s="306" t="str">
        <f t="shared" si="6"/>
        <v/>
      </c>
      <c r="J38" s="324"/>
      <c r="K38" s="324"/>
      <c r="L38" s="324"/>
      <c r="M38" s="324"/>
      <c r="N38" s="324"/>
      <c r="O38" s="324"/>
      <c r="P38" s="324"/>
      <c r="Q38" s="310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BA38" s="399" t="str">
        <f t="shared" si="7"/>
        <v/>
      </c>
      <c r="BD38" s="394">
        <f t="shared" si="8"/>
        <v>0</v>
      </c>
    </row>
    <row r="39" spans="1:56" s="296" customFormat="1" ht="15" customHeight="1" x14ac:dyDescent="0.15">
      <c r="A39" s="467"/>
      <c r="B39" s="445" t="s">
        <v>30</v>
      </c>
      <c r="C39" s="446"/>
      <c r="D39" s="360">
        <f t="shared" si="5"/>
        <v>0</v>
      </c>
      <c r="E39" s="341"/>
      <c r="F39" s="342"/>
      <c r="G39" s="342"/>
      <c r="H39" s="339"/>
      <c r="I39" s="306" t="str">
        <f t="shared" si="6"/>
        <v/>
      </c>
      <c r="J39" s="324"/>
      <c r="K39" s="324"/>
      <c r="L39" s="324"/>
      <c r="M39" s="324"/>
      <c r="N39" s="324"/>
      <c r="O39" s="324"/>
      <c r="P39" s="324"/>
      <c r="Q39" s="310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BA39" s="399" t="str">
        <f t="shared" si="7"/>
        <v/>
      </c>
      <c r="BD39" s="394">
        <f t="shared" si="8"/>
        <v>0</v>
      </c>
    </row>
    <row r="40" spans="1:56" s="296" customFormat="1" ht="15" customHeight="1" x14ac:dyDescent="0.15">
      <c r="A40" s="467"/>
      <c r="B40" s="480" t="s">
        <v>29</v>
      </c>
      <c r="C40" s="481"/>
      <c r="D40" s="360">
        <f t="shared" si="5"/>
        <v>14</v>
      </c>
      <c r="E40" s="341"/>
      <c r="F40" s="342">
        <v>14</v>
      </c>
      <c r="G40" s="342"/>
      <c r="H40" s="339"/>
      <c r="I40" s="306" t="str">
        <f t="shared" si="6"/>
        <v/>
      </c>
      <c r="J40" s="324"/>
      <c r="K40" s="324"/>
      <c r="L40" s="324"/>
      <c r="M40" s="324"/>
      <c r="N40" s="324"/>
      <c r="O40" s="324"/>
      <c r="P40" s="324"/>
      <c r="Q40" s="310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BA40" s="399" t="str">
        <f t="shared" si="7"/>
        <v/>
      </c>
      <c r="BD40" s="394">
        <f t="shared" si="8"/>
        <v>0</v>
      </c>
    </row>
    <row r="41" spans="1:56" s="296" customFormat="1" ht="15" customHeight="1" x14ac:dyDescent="0.15">
      <c r="A41" s="467"/>
      <c r="B41" s="445" t="s">
        <v>28</v>
      </c>
      <c r="C41" s="446"/>
      <c r="D41" s="360">
        <f t="shared" si="5"/>
        <v>31</v>
      </c>
      <c r="E41" s="341">
        <v>25</v>
      </c>
      <c r="F41" s="342">
        <v>6</v>
      </c>
      <c r="G41" s="342"/>
      <c r="H41" s="339"/>
      <c r="I41" s="306" t="str">
        <f t="shared" si="6"/>
        <v/>
      </c>
      <c r="J41" s="324"/>
      <c r="K41" s="324"/>
      <c r="L41" s="324"/>
      <c r="M41" s="324"/>
      <c r="N41" s="324"/>
      <c r="O41" s="324"/>
      <c r="P41" s="324"/>
      <c r="Q41" s="310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BA41" s="399" t="str">
        <f t="shared" si="7"/>
        <v/>
      </c>
      <c r="BD41" s="394">
        <f t="shared" si="8"/>
        <v>0</v>
      </c>
    </row>
    <row r="42" spans="1:56" s="296" customFormat="1" ht="15" customHeight="1" x14ac:dyDescent="0.15">
      <c r="A42" s="467"/>
      <c r="B42" s="445" t="s">
        <v>27</v>
      </c>
      <c r="C42" s="446"/>
      <c r="D42" s="360">
        <f t="shared" si="5"/>
        <v>0</v>
      </c>
      <c r="E42" s="341"/>
      <c r="F42" s="342"/>
      <c r="G42" s="342"/>
      <c r="H42" s="339"/>
      <c r="I42" s="306" t="str">
        <f t="shared" si="6"/>
        <v/>
      </c>
      <c r="J42" s="324"/>
      <c r="K42" s="324"/>
      <c r="L42" s="324"/>
      <c r="M42" s="324"/>
      <c r="N42" s="324"/>
      <c r="O42" s="324"/>
      <c r="P42" s="324"/>
      <c r="Q42" s="310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BA42" s="399" t="str">
        <f t="shared" si="7"/>
        <v/>
      </c>
      <c r="BD42" s="394">
        <f t="shared" si="8"/>
        <v>0</v>
      </c>
    </row>
    <row r="43" spans="1:56" s="296" customFormat="1" ht="15" customHeight="1" x14ac:dyDescent="0.15">
      <c r="A43" s="467"/>
      <c r="B43" s="445" t="s">
        <v>26</v>
      </c>
      <c r="C43" s="446"/>
      <c r="D43" s="360">
        <f t="shared" si="5"/>
        <v>237</v>
      </c>
      <c r="E43" s="341">
        <v>127</v>
      </c>
      <c r="F43" s="342"/>
      <c r="G43" s="342"/>
      <c r="H43" s="339">
        <v>110</v>
      </c>
      <c r="I43" s="306" t="str">
        <f t="shared" si="6"/>
        <v/>
      </c>
      <c r="J43" s="324"/>
      <c r="K43" s="324"/>
      <c r="L43" s="324"/>
      <c r="M43" s="324"/>
      <c r="N43" s="324"/>
      <c r="O43" s="324"/>
      <c r="P43" s="324"/>
      <c r="Q43" s="310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BA43" s="399" t="str">
        <f t="shared" si="7"/>
        <v/>
      </c>
      <c r="BD43" s="394">
        <f t="shared" si="8"/>
        <v>0</v>
      </c>
    </row>
    <row r="44" spans="1:56" s="296" customFormat="1" ht="15" customHeight="1" x14ac:dyDescent="0.15">
      <c r="A44" s="467"/>
      <c r="B44" s="445" t="s">
        <v>25</v>
      </c>
      <c r="C44" s="446"/>
      <c r="D44" s="360">
        <f t="shared" si="5"/>
        <v>0</v>
      </c>
      <c r="E44" s="341"/>
      <c r="F44" s="342"/>
      <c r="G44" s="342"/>
      <c r="H44" s="339"/>
      <c r="I44" s="306" t="str">
        <f t="shared" si="6"/>
        <v/>
      </c>
      <c r="J44" s="324"/>
      <c r="K44" s="324"/>
      <c r="L44" s="324"/>
      <c r="M44" s="324"/>
      <c r="N44" s="324"/>
      <c r="O44" s="324"/>
      <c r="P44" s="324"/>
      <c r="Q44" s="310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BA44" s="399" t="str">
        <f t="shared" si="7"/>
        <v/>
      </c>
      <c r="BD44" s="394">
        <f t="shared" si="8"/>
        <v>0</v>
      </c>
    </row>
    <row r="45" spans="1:56" s="296" customFormat="1" ht="15" customHeight="1" x14ac:dyDescent="0.15">
      <c r="A45" s="467"/>
      <c r="B45" s="445" t="s">
        <v>24</v>
      </c>
      <c r="C45" s="446"/>
      <c r="D45" s="360">
        <f t="shared" si="5"/>
        <v>0</v>
      </c>
      <c r="E45" s="341"/>
      <c r="F45" s="342"/>
      <c r="G45" s="342"/>
      <c r="H45" s="339"/>
      <c r="I45" s="306" t="str">
        <f t="shared" si="6"/>
        <v/>
      </c>
      <c r="J45" s="324"/>
      <c r="K45" s="324"/>
      <c r="L45" s="324"/>
      <c r="M45" s="324"/>
      <c r="N45" s="324"/>
      <c r="O45" s="324"/>
      <c r="P45" s="324"/>
      <c r="Q45" s="310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BA45" s="399" t="str">
        <f t="shared" si="7"/>
        <v/>
      </c>
      <c r="BD45" s="394">
        <f t="shared" si="8"/>
        <v>0</v>
      </c>
    </row>
    <row r="46" spans="1:56" s="296" customFormat="1" ht="15" customHeight="1" x14ac:dyDescent="0.15">
      <c r="A46" s="467"/>
      <c r="B46" s="471" t="s">
        <v>23</v>
      </c>
      <c r="C46" s="472"/>
      <c r="D46" s="360">
        <f t="shared" si="5"/>
        <v>0</v>
      </c>
      <c r="E46" s="361"/>
      <c r="F46" s="362"/>
      <c r="G46" s="362"/>
      <c r="H46" s="340"/>
      <c r="I46" s="306" t="str">
        <f t="shared" si="6"/>
        <v/>
      </c>
      <c r="J46" s="324"/>
      <c r="K46" s="324"/>
      <c r="L46" s="324"/>
      <c r="M46" s="324"/>
      <c r="N46" s="324"/>
      <c r="O46" s="324"/>
      <c r="P46" s="324"/>
      <c r="Q46" s="310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BA46" s="399" t="str">
        <f t="shared" si="7"/>
        <v/>
      </c>
      <c r="BD46" s="394">
        <f t="shared" si="8"/>
        <v>0</v>
      </c>
    </row>
    <row r="47" spans="1:56" s="296" customFormat="1" ht="15" customHeight="1" x14ac:dyDescent="0.15">
      <c r="A47" s="467"/>
      <c r="B47" s="498" t="s">
        <v>22</v>
      </c>
      <c r="C47" s="499"/>
      <c r="D47" s="360">
        <f t="shared" si="5"/>
        <v>313</v>
      </c>
      <c r="E47" s="361"/>
      <c r="F47" s="362">
        <v>313</v>
      </c>
      <c r="G47" s="362"/>
      <c r="H47" s="340"/>
      <c r="I47" s="306" t="str">
        <f t="shared" si="6"/>
        <v/>
      </c>
      <c r="J47" s="324"/>
      <c r="K47" s="324"/>
      <c r="L47" s="324"/>
      <c r="M47" s="324"/>
      <c r="N47" s="324"/>
      <c r="O47" s="324"/>
      <c r="P47" s="324"/>
      <c r="Q47" s="310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BA47" s="399" t="str">
        <f t="shared" si="7"/>
        <v/>
      </c>
      <c r="BD47" s="394">
        <f t="shared" si="8"/>
        <v>0</v>
      </c>
    </row>
    <row r="48" spans="1:56" s="296" customFormat="1" ht="15" customHeight="1" x14ac:dyDescent="0.15">
      <c r="A48" s="467"/>
      <c r="B48" s="485" t="s">
        <v>21</v>
      </c>
      <c r="C48" s="326" t="s">
        <v>20</v>
      </c>
      <c r="D48" s="377">
        <f t="shared" si="5"/>
        <v>0</v>
      </c>
      <c r="E48" s="353"/>
      <c r="F48" s="354"/>
      <c r="G48" s="354"/>
      <c r="H48" s="378"/>
      <c r="I48" s="306" t="str">
        <f t="shared" si="6"/>
        <v/>
      </c>
      <c r="J48" s="324"/>
      <c r="K48" s="324"/>
      <c r="L48" s="324"/>
      <c r="M48" s="324"/>
      <c r="N48" s="324"/>
      <c r="O48" s="324"/>
      <c r="P48" s="324"/>
      <c r="Q48" s="310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BA48" s="399" t="str">
        <f t="shared" si="7"/>
        <v/>
      </c>
      <c r="BD48" s="394">
        <f t="shared" si="8"/>
        <v>0</v>
      </c>
    </row>
    <row r="49" spans="1:56" s="296" customFormat="1" ht="15" customHeight="1" x14ac:dyDescent="0.15">
      <c r="A49" s="467"/>
      <c r="B49" s="476"/>
      <c r="C49" s="327" t="s">
        <v>19</v>
      </c>
      <c r="D49" s="360">
        <f t="shared" si="5"/>
        <v>0</v>
      </c>
      <c r="E49" s="341"/>
      <c r="F49" s="342"/>
      <c r="G49" s="342"/>
      <c r="H49" s="339"/>
      <c r="I49" s="306" t="str">
        <f t="shared" si="6"/>
        <v/>
      </c>
      <c r="J49" s="324"/>
      <c r="K49" s="324"/>
      <c r="L49" s="324"/>
      <c r="M49" s="324"/>
      <c r="N49" s="324"/>
      <c r="O49" s="324"/>
      <c r="P49" s="324"/>
      <c r="Q49" s="310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BA49" s="399" t="str">
        <f t="shared" si="7"/>
        <v/>
      </c>
      <c r="BD49" s="394">
        <f t="shared" si="8"/>
        <v>0</v>
      </c>
    </row>
    <row r="50" spans="1:56" s="296" customFormat="1" ht="15" customHeight="1" x14ac:dyDescent="0.15">
      <c r="A50" s="467"/>
      <c r="B50" s="486"/>
      <c r="C50" s="328" t="s">
        <v>18</v>
      </c>
      <c r="D50" s="350">
        <f t="shared" si="5"/>
        <v>0</v>
      </c>
      <c r="E50" s="344"/>
      <c r="F50" s="345"/>
      <c r="G50" s="345"/>
      <c r="H50" s="347"/>
      <c r="I50" s="306" t="str">
        <f t="shared" si="6"/>
        <v/>
      </c>
      <c r="J50" s="324"/>
      <c r="K50" s="324"/>
      <c r="L50" s="324"/>
      <c r="M50" s="324"/>
      <c r="N50" s="324"/>
      <c r="O50" s="324"/>
      <c r="P50" s="324"/>
      <c r="Q50" s="310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BA50" s="399" t="str">
        <f t="shared" si="7"/>
        <v/>
      </c>
      <c r="BD50" s="394">
        <f t="shared" si="8"/>
        <v>0</v>
      </c>
    </row>
    <row r="51" spans="1:56" s="296" customFormat="1" ht="15" customHeight="1" x14ac:dyDescent="0.15">
      <c r="A51" s="468"/>
      <c r="B51" s="478" t="s">
        <v>6</v>
      </c>
      <c r="C51" s="487"/>
      <c r="D51" s="371">
        <f t="shared" si="5"/>
        <v>1541</v>
      </c>
      <c r="E51" s="372">
        <f>SUM(E32:E50)</f>
        <v>653</v>
      </c>
      <c r="F51" s="373">
        <f>SUM(F32:F50)</f>
        <v>333</v>
      </c>
      <c r="G51" s="373">
        <f>SUM(G32:G50)</f>
        <v>0</v>
      </c>
      <c r="H51" s="375">
        <f>SUM(H32:H50)</f>
        <v>555</v>
      </c>
      <c r="I51" s="306" t="str">
        <f t="shared" si="6"/>
        <v/>
      </c>
      <c r="J51" s="324"/>
      <c r="K51" s="324"/>
      <c r="L51" s="324"/>
      <c r="M51" s="324"/>
      <c r="N51" s="324"/>
      <c r="O51" s="324"/>
      <c r="P51" s="324"/>
      <c r="Q51" s="310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BA51" s="399" t="str">
        <f t="shared" si="7"/>
        <v/>
      </c>
      <c r="BD51" s="394">
        <f t="shared" si="8"/>
        <v>0</v>
      </c>
    </row>
    <row r="52" spans="1:56" s="295" customFormat="1" ht="30" customHeight="1" x14ac:dyDescent="0.2">
      <c r="A52" s="329" t="s">
        <v>17</v>
      </c>
      <c r="B52" s="329"/>
      <c r="C52" s="329"/>
      <c r="D52" s="329"/>
      <c r="E52" s="329"/>
      <c r="F52" s="329"/>
      <c r="G52" s="330"/>
      <c r="H52" s="330"/>
      <c r="I52" s="302"/>
      <c r="J52" s="302"/>
      <c r="K52" s="302"/>
      <c r="L52" s="302"/>
      <c r="M52" s="302"/>
      <c r="N52" s="302"/>
      <c r="O52" s="301"/>
      <c r="P52" s="324"/>
      <c r="Q52" s="310"/>
    </row>
    <row r="53" spans="1:56" s="296" customFormat="1" ht="36.75" customHeight="1" x14ac:dyDescent="0.15">
      <c r="A53" s="488" t="s">
        <v>16</v>
      </c>
      <c r="B53" s="488"/>
      <c r="C53" s="488"/>
      <c r="D53" s="444" t="s">
        <v>15</v>
      </c>
      <c r="E53" s="441" t="s">
        <v>14</v>
      </c>
      <c r="F53" s="442" t="s">
        <v>13</v>
      </c>
      <c r="G53" s="442" t="s">
        <v>12</v>
      </c>
      <c r="H53" s="309" t="s">
        <v>11</v>
      </c>
      <c r="I53" s="332"/>
      <c r="J53" s="323"/>
      <c r="K53" s="323"/>
      <c r="L53" s="323"/>
      <c r="M53" s="323"/>
      <c r="N53" s="323"/>
      <c r="O53" s="323"/>
      <c r="P53" s="324"/>
      <c r="Q53" s="310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</row>
    <row r="54" spans="1:56" s="296" customFormat="1" ht="15.95" customHeight="1" x14ac:dyDescent="0.15">
      <c r="A54" s="489" t="s">
        <v>10</v>
      </c>
      <c r="B54" s="490"/>
      <c r="C54" s="491"/>
      <c r="D54" s="379">
        <f>SUM(E54:H54)</f>
        <v>0</v>
      </c>
      <c r="E54" s="353"/>
      <c r="F54" s="354"/>
      <c r="G54" s="354"/>
      <c r="H54" s="378"/>
      <c r="I54" s="306" t="str">
        <f>+BA54</f>
        <v/>
      </c>
      <c r="J54" s="323"/>
      <c r="K54" s="323"/>
      <c r="L54" s="323"/>
      <c r="M54" s="323"/>
      <c r="N54" s="323"/>
      <c r="O54" s="323"/>
      <c r="P54" s="324"/>
      <c r="Q54" s="310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BA54" s="399" t="str">
        <f>IF(D54&lt;&gt;SUM(E54:H54)," NO ALTERE LAS FÓRMULAS, el Total de Sesiones de educación grupal NO ES IGUAL a la suma de los profesionales. ","")</f>
        <v/>
      </c>
      <c r="BD54" s="394">
        <f>IF(D54&lt;&gt;SUM(E54:H54),1,0)</f>
        <v>0</v>
      </c>
    </row>
    <row r="55" spans="1:56" s="296" customFormat="1" ht="15.95" customHeight="1" x14ac:dyDescent="0.2">
      <c r="A55" s="492" t="s">
        <v>9</v>
      </c>
      <c r="B55" s="493"/>
      <c r="C55" s="494"/>
      <c r="D55" s="379">
        <f>SUM(E55:H55)</f>
        <v>0</v>
      </c>
      <c r="E55" s="380"/>
      <c r="F55" s="381"/>
      <c r="G55" s="381"/>
      <c r="H55" s="382"/>
      <c r="I55" s="306" t="str">
        <f>+BA55</f>
        <v/>
      </c>
      <c r="J55" s="323"/>
      <c r="K55" s="323"/>
      <c r="L55" s="323"/>
      <c r="M55" s="323"/>
      <c r="N55" s="323"/>
      <c r="O55" s="323"/>
      <c r="P55" s="301"/>
      <c r="Q55" s="310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BA55" s="399" t="str">
        <f>IF(D55&lt;&gt;SUM(E55:H55)," NO ALTERE LAS FÓRMULAS, el Total de Sesiones de educación grupal NO ES IGUAL a la suma de los profesionales. ","")</f>
        <v/>
      </c>
      <c r="BD55" s="394">
        <f>IF(D55&lt;&gt;SUM(E55:H55),1,0)</f>
        <v>0</v>
      </c>
    </row>
    <row r="56" spans="1:56" s="296" customFormat="1" ht="15.95" customHeight="1" x14ac:dyDescent="0.15">
      <c r="A56" s="495" t="s">
        <v>8</v>
      </c>
      <c r="B56" s="496"/>
      <c r="C56" s="497"/>
      <c r="D56" s="379">
        <f>SUM(E56:H56)</f>
        <v>0</v>
      </c>
      <c r="E56" s="341"/>
      <c r="F56" s="342"/>
      <c r="G56" s="342"/>
      <c r="H56" s="339"/>
      <c r="I56" s="306" t="str">
        <f>+BA56</f>
        <v/>
      </c>
      <c r="J56" s="323"/>
      <c r="K56" s="323"/>
      <c r="L56" s="323"/>
      <c r="M56" s="323"/>
      <c r="N56" s="323"/>
      <c r="O56" s="323"/>
      <c r="P56" s="323"/>
      <c r="Q56" s="310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BA56" s="399" t="str">
        <f>IF(D56&lt;&gt;SUM(E56:H56)," NO ALTERE LAS FÓRMULAS, el Total de Sesiones de educación grupal NO ES IGUAL a la suma de los profesionales. ","")</f>
        <v/>
      </c>
      <c r="BD56" s="394">
        <f>IF(D56&lt;&gt;SUM(E56:H56),1,0)</f>
        <v>0</v>
      </c>
    </row>
    <row r="57" spans="1:56" s="296" customFormat="1" ht="15.95" customHeight="1" x14ac:dyDescent="0.15">
      <c r="A57" s="507" t="s">
        <v>7</v>
      </c>
      <c r="B57" s="508"/>
      <c r="C57" s="509"/>
      <c r="D57" s="383">
        <f>SUM(E57:H57)</f>
        <v>0</v>
      </c>
      <c r="E57" s="361"/>
      <c r="F57" s="362"/>
      <c r="G57" s="362"/>
      <c r="H57" s="340"/>
      <c r="I57" s="306" t="str">
        <f>+BA57</f>
        <v/>
      </c>
      <c r="J57" s="323"/>
      <c r="K57" s="323"/>
      <c r="L57" s="323"/>
      <c r="M57" s="323"/>
      <c r="N57" s="323"/>
      <c r="O57" s="323"/>
      <c r="P57" s="323"/>
      <c r="Q57" s="310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BA57" s="399" t="str">
        <f>IF(D57&lt;&gt;SUM(E57:H57)," NO ALTERE LAS FÓRMULAS, el Total de Sesiones de educación grupal NO ES IGUAL a la suma de los profesionales. ","")</f>
        <v/>
      </c>
      <c r="BD57" s="394">
        <f>IF(D57&lt;&gt;SUM(E57:H57),1,0)</f>
        <v>0</v>
      </c>
    </row>
    <row r="58" spans="1:56" s="296" customFormat="1" ht="15.95" customHeight="1" x14ac:dyDescent="0.15">
      <c r="A58" s="478" t="s">
        <v>6</v>
      </c>
      <c r="B58" s="510"/>
      <c r="C58" s="487"/>
      <c r="D58" s="384">
        <f>SUM(D54:D57)</f>
        <v>0</v>
      </c>
      <c r="E58" s="372">
        <f>SUM(E54:E57)</f>
        <v>0</v>
      </c>
      <c r="F58" s="373">
        <f>SUM(F54:F57)</f>
        <v>0</v>
      </c>
      <c r="G58" s="373">
        <f>SUM(G54:G57)</f>
        <v>0</v>
      </c>
      <c r="H58" s="375">
        <f>SUM(H54:H57)</f>
        <v>0</v>
      </c>
      <c r="I58" s="306" t="str">
        <f>+BA58</f>
        <v/>
      </c>
      <c r="J58" s="324"/>
      <c r="K58" s="324"/>
      <c r="L58" s="324"/>
      <c r="M58" s="324"/>
      <c r="N58" s="324"/>
      <c r="O58" s="324"/>
      <c r="P58" s="323"/>
      <c r="Q58" s="310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BA58" s="399" t="str">
        <f>IF(D58&lt;&gt;SUM(E58:H58)," NO ALTERE LAS FÓRMULAS, el Total de Sesiones de educación grupal NO ES IGUAL a la suma de los profesionales. ","")</f>
        <v/>
      </c>
      <c r="BD58" s="394">
        <f>IF(D58&lt;&gt;SUM(E58:H58),1,0)</f>
        <v>0</v>
      </c>
    </row>
    <row r="59" spans="1:56" s="295" customFormat="1" ht="30" customHeight="1" x14ac:dyDescent="0.2">
      <c r="A59" s="312" t="s">
        <v>5</v>
      </c>
      <c r="B59" s="312"/>
      <c r="C59" s="312"/>
      <c r="D59" s="312"/>
      <c r="E59" s="319"/>
      <c r="F59" s="319"/>
      <c r="G59" s="319"/>
      <c r="H59" s="319"/>
      <c r="I59" s="319"/>
      <c r="J59" s="319"/>
      <c r="K59" s="320"/>
      <c r="L59" s="320"/>
      <c r="M59" s="320"/>
      <c r="N59" s="321"/>
      <c r="O59" s="322"/>
      <c r="P59" s="323"/>
      <c r="Q59" s="310"/>
    </row>
    <row r="60" spans="1:56" s="296" customFormat="1" ht="24.75" customHeight="1" x14ac:dyDescent="0.15">
      <c r="A60" s="504" t="s">
        <v>4</v>
      </c>
      <c r="B60" s="505"/>
      <c r="C60" s="506"/>
      <c r="D60" s="311" t="s">
        <v>3</v>
      </c>
      <c r="E60" s="500"/>
      <c r="F60" s="500"/>
      <c r="G60" s="310"/>
      <c r="H60" s="310"/>
      <c r="I60" s="310"/>
      <c r="J60" s="310"/>
      <c r="K60" s="310"/>
      <c r="L60" s="310"/>
      <c r="M60" s="310"/>
      <c r="N60" s="310"/>
      <c r="O60" s="310"/>
      <c r="P60" s="323"/>
      <c r="Q60" s="310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</row>
    <row r="61" spans="1:56" s="296" customFormat="1" ht="15.95" customHeight="1" x14ac:dyDescent="0.15">
      <c r="A61" s="511" t="s">
        <v>2</v>
      </c>
      <c r="B61" s="512"/>
      <c r="C61" s="513"/>
      <c r="D61" s="385">
        <v>16</v>
      </c>
      <c r="E61" s="500"/>
      <c r="F61" s="500"/>
      <c r="G61" s="310"/>
      <c r="H61" s="310"/>
      <c r="I61" s="310"/>
      <c r="J61" s="310"/>
      <c r="K61" s="310"/>
      <c r="L61" s="310"/>
      <c r="M61" s="310"/>
      <c r="N61" s="310"/>
      <c r="O61" s="310"/>
      <c r="P61" s="324"/>
      <c r="Q61" s="310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</row>
    <row r="62" spans="1:56" s="296" customFormat="1" ht="15.95" customHeight="1" x14ac:dyDescent="0.15">
      <c r="A62" s="495" t="s">
        <v>1</v>
      </c>
      <c r="B62" s="496"/>
      <c r="C62" s="497"/>
      <c r="D62" s="385">
        <v>15</v>
      </c>
      <c r="E62" s="500"/>
      <c r="F62" s="500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</row>
    <row r="63" spans="1:56" s="296" customFormat="1" ht="15.95" customHeight="1" x14ac:dyDescent="0.15">
      <c r="A63" s="501" t="s">
        <v>0</v>
      </c>
      <c r="B63" s="502"/>
      <c r="C63" s="503"/>
      <c r="D63" s="386">
        <v>7</v>
      </c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</row>
    <row r="64" spans="1:56" s="307" customFormat="1" ht="30" customHeight="1" x14ac:dyDescent="0.2">
      <c r="A64" s="397"/>
      <c r="B64" s="313"/>
      <c r="C64" s="313"/>
      <c r="D64" s="313"/>
      <c r="E64" s="314"/>
      <c r="F64" s="314"/>
      <c r="G64" s="314"/>
      <c r="H64" s="314"/>
      <c r="I64" s="314"/>
      <c r="J64" s="314"/>
      <c r="K64" s="315"/>
      <c r="L64" s="315"/>
      <c r="M64" s="315"/>
      <c r="N64" s="316"/>
      <c r="O64" s="317"/>
      <c r="P64" s="318"/>
      <c r="Q64" s="317"/>
    </row>
    <row r="65" spans="1:17" s="307" customFormat="1" x14ac:dyDescent="0.15">
      <c r="A65" s="317"/>
      <c r="B65" s="317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</row>
    <row r="66" spans="1:17" s="307" customFormat="1" x14ac:dyDescent="0.15">
      <c r="A66" s="317"/>
      <c r="B66" s="317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</row>
    <row r="67" spans="1:17" s="307" customFormat="1" x14ac:dyDescent="0.15">
      <c r="A67" s="317"/>
      <c r="B67" s="317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</row>
    <row r="68" spans="1:17" s="307" customFormat="1" x14ac:dyDescent="0.15">
      <c r="A68" s="317"/>
      <c r="B68" s="317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</row>
    <row r="200" spans="1:56" hidden="1" x14ac:dyDescent="0.15">
      <c r="A200" s="396">
        <f>SUM(A7:Q64)</f>
        <v>13792</v>
      </c>
      <c r="BD200" s="395">
        <v>0</v>
      </c>
    </row>
    <row r="204" spans="1:56" x14ac:dyDescent="0.15">
      <c r="A204" s="398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274" t="s">
        <v>61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</row>
    <row r="2" spans="1:56" x14ac:dyDescent="0.25">
      <c r="A2" s="274" t="s">
        <v>62</v>
      </c>
      <c r="B2" s="179"/>
      <c r="C2" s="179"/>
      <c r="D2" s="179"/>
      <c r="E2" s="179"/>
      <c r="F2" s="179"/>
      <c r="G2" s="179"/>
      <c r="H2" s="179"/>
      <c r="I2" s="179"/>
      <c r="J2" s="179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</row>
    <row r="3" spans="1:56" x14ac:dyDescent="0.25">
      <c r="A3" s="274" t="s">
        <v>63</v>
      </c>
      <c r="B3" s="179"/>
      <c r="C3" s="181"/>
      <c r="D3" s="179"/>
      <c r="E3" s="179"/>
      <c r="F3" s="179"/>
      <c r="G3" s="179"/>
      <c r="H3" s="179"/>
      <c r="I3" s="179"/>
      <c r="J3" s="179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</row>
    <row r="4" spans="1:56" x14ac:dyDescent="0.25">
      <c r="A4" s="274" t="s">
        <v>64</v>
      </c>
      <c r="B4" s="179"/>
      <c r="C4" s="179"/>
      <c r="D4" s="179"/>
      <c r="E4" s="179"/>
      <c r="F4" s="179"/>
      <c r="G4" s="179"/>
      <c r="H4" s="179"/>
      <c r="I4" s="179"/>
      <c r="J4" s="179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</row>
    <row r="5" spans="1:56" x14ac:dyDescent="0.25">
      <c r="A5" s="178" t="s">
        <v>65</v>
      </c>
      <c r="B5" s="179"/>
      <c r="C5" s="179"/>
      <c r="D5" s="179"/>
      <c r="E5" s="179"/>
      <c r="F5" s="179"/>
      <c r="G5" s="179"/>
      <c r="H5" s="179"/>
      <c r="I5" s="179"/>
      <c r="J5" s="179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</row>
    <row r="6" spans="1:56" ht="15.75" x14ac:dyDescent="0.25">
      <c r="A6" s="451" t="s">
        <v>60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206"/>
      <c r="Q6" s="191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</row>
    <row r="7" spans="1:56" x14ac:dyDescent="0.25">
      <c r="A7" s="216" t="s">
        <v>59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5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</row>
    <row r="8" spans="1:56" x14ac:dyDescent="0.25">
      <c r="A8" s="452" t="s">
        <v>43</v>
      </c>
      <c r="B8" s="453"/>
      <c r="C8" s="454"/>
      <c r="D8" s="458" t="s">
        <v>6</v>
      </c>
      <c r="E8" s="460" t="s">
        <v>58</v>
      </c>
      <c r="F8" s="460" t="s">
        <v>57</v>
      </c>
      <c r="G8" s="460" t="s">
        <v>56</v>
      </c>
      <c r="H8" s="460" t="s">
        <v>55</v>
      </c>
      <c r="I8" s="460" t="s">
        <v>54</v>
      </c>
      <c r="J8" s="460" t="s">
        <v>53</v>
      </c>
      <c r="K8" s="460" t="s">
        <v>52</v>
      </c>
      <c r="L8" s="460" t="s">
        <v>51</v>
      </c>
      <c r="M8" s="462" t="s">
        <v>50</v>
      </c>
      <c r="N8" s="447" t="s">
        <v>49</v>
      </c>
      <c r="O8" s="448"/>
      <c r="P8" s="449" t="s">
        <v>48</v>
      </c>
      <c r="Q8" s="464" t="s">
        <v>47</v>
      </c>
      <c r="R8" s="179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</row>
    <row r="9" spans="1:56" ht="21" x14ac:dyDescent="0.25">
      <c r="A9" s="455"/>
      <c r="B9" s="456"/>
      <c r="C9" s="457"/>
      <c r="D9" s="459"/>
      <c r="E9" s="461"/>
      <c r="F9" s="461"/>
      <c r="G9" s="461"/>
      <c r="H9" s="461"/>
      <c r="I9" s="461"/>
      <c r="J9" s="461"/>
      <c r="K9" s="461"/>
      <c r="L9" s="461"/>
      <c r="M9" s="463"/>
      <c r="N9" s="281" t="s">
        <v>46</v>
      </c>
      <c r="O9" s="282" t="s">
        <v>45</v>
      </c>
      <c r="P9" s="450"/>
      <c r="Q9" s="465"/>
      <c r="R9" s="179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</row>
    <row r="10" spans="1:56" x14ac:dyDescent="0.25">
      <c r="A10" s="466" t="s">
        <v>38</v>
      </c>
      <c r="B10" s="469" t="s">
        <v>37</v>
      </c>
      <c r="C10" s="470"/>
      <c r="D10" s="229">
        <v>0</v>
      </c>
      <c r="E10" s="234"/>
      <c r="F10" s="235"/>
      <c r="G10" s="235"/>
      <c r="H10" s="236"/>
      <c r="I10" s="236"/>
      <c r="J10" s="236"/>
      <c r="K10" s="236"/>
      <c r="L10" s="236"/>
      <c r="M10" s="237"/>
      <c r="N10" s="283"/>
      <c r="O10" s="284"/>
      <c r="P10" s="248"/>
      <c r="Q10" s="219"/>
      <c r="R10" s="187" t="s">
        <v>66</v>
      </c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280" t="s">
        <v>66</v>
      </c>
      <c r="BB10" s="177"/>
      <c r="BC10" s="177"/>
      <c r="BD10" s="275">
        <v>0</v>
      </c>
    </row>
    <row r="11" spans="1:56" x14ac:dyDescent="0.25">
      <c r="A11" s="467"/>
      <c r="B11" s="445" t="s">
        <v>36</v>
      </c>
      <c r="C11" s="446"/>
      <c r="D11" s="230">
        <v>0</v>
      </c>
      <c r="E11" s="222"/>
      <c r="F11" s="223"/>
      <c r="G11" s="223"/>
      <c r="H11" s="223"/>
      <c r="I11" s="223"/>
      <c r="J11" s="223"/>
      <c r="K11" s="223"/>
      <c r="L11" s="223"/>
      <c r="M11" s="224"/>
      <c r="N11" s="285"/>
      <c r="O11" s="270"/>
      <c r="P11" s="238"/>
      <c r="Q11" s="238"/>
      <c r="R11" s="187" t="s">
        <v>66</v>
      </c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280" t="s">
        <v>66</v>
      </c>
      <c r="BB11" s="177"/>
      <c r="BC11" s="177"/>
      <c r="BD11" s="275">
        <v>0</v>
      </c>
    </row>
    <row r="12" spans="1:56" x14ac:dyDescent="0.25">
      <c r="A12" s="467"/>
      <c r="B12" s="445" t="s">
        <v>35</v>
      </c>
      <c r="C12" s="446"/>
      <c r="D12" s="230">
        <v>0</v>
      </c>
      <c r="E12" s="222"/>
      <c r="F12" s="223"/>
      <c r="G12" s="223"/>
      <c r="H12" s="223"/>
      <c r="I12" s="223"/>
      <c r="J12" s="223"/>
      <c r="K12" s="223"/>
      <c r="L12" s="223"/>
      <c r="M12" s="224"/>
      <c r="N12" s="285"/>
      <c r="O12" s="270"/>
      <c r="P12" s="238"/>
      <c r="Q12" s="238"/>
      <c r="R12" s="187" t="s">
        <v>66</v>
      </c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280" t="s">
        <v>66</v>
      </c>
      <c r="BB12" s="177"/>
      <c r="BC12" s="177"/>
      <c r="BD12" s="275">
        <v>0</v>
      </c>
    </row>
    <row r="13" spans="1:56" x14ac:dyDescent="0.25">
      <c r="A13" s="467"/>
      <c r="B13" s="445" t="s">
        <v>34</v>
      </c>
      <c r="C13" s="446"/>
      <c r="D13" s="230">
        <v>0</v>
      </c>
      <c r="E13" s="222"/>
      <c r="F13" s="223"/>
      <c r="G13" s="223"/>
      <c r="H13" s="223"/>
      <c r="I13" s="223"/>
      <c r="J13" s="223"/>
      <c r="K13" s="223"/>
      <c r="L13" s="223"/>
      <c r="M13" s="224"/>
      <c r="N13" s="285"/>
      <c r="O13" s="270"/>
      <c r="P13" s="238"/>
      <c r="Q13" s="238"/>
      <c r="R13" s="187" t="s">
        <v>66</v>
      </c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280" t="s">
        <v>66</v>
      </c>
      <c r="BB13" s="177"/>
      <c r="BC13" s="177"/>
      <c r="BD13" s="275">
        <v>0</v>
      </c>
    </row>
    <row r="14" spans="1:56" x14ac:dyDescent="0.25">
      <c r="A14" s="467"/>
      <c r="B14" s="445" t="s">
        <v>33</v>
      </c>
      <c r="C14" s="446"/>
      <c r="D14" s="230">
        <v>0</v>
      </c>
      <c r="E14" s="222"/>
      <c r="F14" s="223"/>
      <c r="G14" s="223"/>
      <c r="H14" s="223"/>
      <c r="I14" s="223"/>
      <c r="J14" s="223"/>
      <c r="K14" s="223"/>
      <c r="L14" s="223"/>
      <c r="M14" s="224"/>
      <c r="N14" s="285"/>
      <c r="O14" s="270"/>
      <c r="P14" s="238"/>
      <c r="Q14" s="238"/>
      <c r="R14" s="187" t="s">
        <v>66</v>
      </c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280" t="s">
        <v>66</v>
      </c>
      <c r="BB14" s="177"/>
      <c r="BC14" s="177"/>
      <c r="BD14" s="275">
        <v>0</v>
      </c>
    </row>
    <row r="15" spans="1:56" x14ac:dyDescent="0.25">
      <c r="A15" s="467"/>
      <c r="B15" s="445" t="s">
        <v>32</v>
      </c>
      <c r="C15" s="446"/>
      <c r="D15" s="230">
        <v>0</v>
      </c>
      <c r="E15" s="222"/>
      <c r="F15" s="223"/>
      <c r="G15" s="223"/>
      <c r="H15" s="223"/>
      <c r="I15" s="223"/>
      <c r="J15" s="223"/>
      <c r="K15" s="223"/>
      <c r="L15" s="223"/>
      <c r="M15" s="224"/>
      <c r="N15" s="285"/>
      <c r="O15" s="270"/>
      <c r="P15" s="238"/>
      <c r="Q15" s="238"/>
      <c r="R15" s="187" t="s">
        <v>66</v>
      </c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280" t="s">
        <v>66</v>
      </c>
      <c r="BB15" s="177"/>
      <c r="BC15" s="177"/>
      <c r="BD15" s="275">
        <v>0</v>
      </c>
    </row>
    <row r="16" spans="1:56" x14ac:dyDescent="0.25">
      <c r="A16" s="467"/>
      <c r="B16" s="445" t="s">
        <v>31</v>
      </c>
      <c r="C16" s="446"/>
      <c r="D16" s="230">
        <v>0</v>
      </c>
      <c r="E16" s="222"/>
      <c r="F16" s="223"/>
      <c r="G16" s="223"/>
      <c r="H16" s="223"/>
      <c r="I16" s="223"/>
      <c r="J16" s="223"/>
      <c r="K16" s="223"/>
      <c r="L16" s="223"/>
      <c r="M16" s="224"/>
      <c r="N16" s="285"/>
      <c r="O16" s="270"/>
      <c r="P16" s="238"/>
      <c r="Q16" s="238"/>
      <c r="R16" s="187" t="s">
        <v>66</v>
      </c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280" t="s">
        <v>66</v>
      </c>
      <c r="BB16" s="177"/>
      <c r="BC16" s="177"/>
      <c r="BD16" s="275">
        <v>0</v>
      </c>
    </row>
    <row r="17" spans="1:56" x14ac:dyDescent="0.25">
      <c r="A17" s="467"/>
      <c r="B17" s="445" t="s">
        <v>30</v>
      </c>
      <c r="C17" s="446"/>
      <c r="D17" s="230">
        <v>0</v>
      </c>
      <c r="E17" s="232"/>
      <c r="F17" s="233"/>
      <c r="G17" s="233"/>
      <c r="H17" s="233"/>
      <c r="I17" s="223"/>
      <c r="J17" s="223"/>
      <c r="K17" s="223"/>
      <c r="L17" s="223"/>
      <c r="M17" s="268"/>
      <c r="N17" s="285"/>
      <c r="O17" s="270"/>
      <c r="P17" s="238"/>
      <c r="Q17" s="239"/>
      <c r="R17" s="187" t="s">
        <v>66</v>
      </c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280" t="s">
        <v>66</v>
      </c>
      <c r="BB17" s="177"/>
      <c r="BC17" s="177"/>
      <c r="BD17" s="275">
        <v>0</v>
      </c>
    </row>
    <row r="18" spans="1:56" x14ac:dyDescent="0.25">
      <c r="A18" s="467"/>
      <c r="B18" s="480" t="s">
        <v>29</v>
      </c>
      <c r="C18" s="481"/>
      <c r="D18" s="230">
        <v>0</v>
      </c>
      <c r="E18" s="222"/>
      <c r="F18" s="223"/>
      <c r="G18" s="223"/>
      <c r="H18" s="223"/>
      <c r="I18" s="233"/>
      <c r="J18" s="233"/>
      <c r="K18" s="233"/>
      <c r="L18" s="233"/>
      <c r="M18" s="268"/>
      <c r="N18" s="286"/>
      <c r="O18" s="273"/>
      <c r="P18" s="238"/>
      <c r="Q18" s="238"/>
      <c r="R18" s="187" t="s">
        <v>66</v>
      </c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280" t="s">
        <v>66</v>
      </c>
      <c r="BB18" s="177"/>
      <c r="BC18" s="177"/>
      <c r="BD18" s="275">
        <v>0</v>
      </c>
    </row>
    <row r="19" spans="1:56" x14ac:dyDescent="0.25">
      <c r="A19" s="467"/>
      <c r="B19" s="445" t="s">
        <v>28</v>
      </c>
      <c r="C19" s="446"/>
      <c r="D19" s="230">
        <v>0</v>
      </c>
      <c r="E19" s="222"/>
      <c r="F19" s="223"/>
      <c r="G19" s="223"/>
      <c r="H19" s="233"/>
      <c r="I19" s="233"/>
      <c r="J19" s="233"/>
      <c r="K19" s="233"/>
      <c r="L19" s="233"/>
      <c r="M19" s="268"/>
      <c r="N19" s="287"/>
      <c r="O19" s="288"/>
      <c r="P19" s="269"/>
      <c r="Q19" s="238"/>
      <c r="R19" s="187" t="s">
        <v>66</v>
      </c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280" t="s">
        <v>66</v>
      </c>
      <c r="BB19" s="177"/>
      <c r="BC19" s="177"/>
      <c r="BD19" s="275">
        <v>0</v>
      </c>
    </row>
    <row r="20" spans="1:56" x14ac:dyDescent="0.25">
      <c r="A20" s="467"/>
      <c r="B20" s="445" t="s">
        <v>27</v>
      </c>
      <c r="C20" s="446"/>
      <c r="D20" s="230">
        <v>0</v>
      </c>
      <c r="E20" s="222"/>
      <c r="F20" s="223"/>
      <c r="G20" s="223"/>
      <c r="H20" s="223"/>
      <c r="I20" s="223"/>
      <c r="J20" s="223"/>
      <c r="K20" s="223"/>
      <c r="L20" s="223"/>
      <c r="M20" s="224"/>
      <c r="N20" s="285"/>
      <c r="O20" s="270"/>
      <c r="P20" s="238"/>
      <c r="Q20" s="238"/>
      <c r="R20" s="187" t="s">
        <v>66</v>
      </c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280" t="s">
        <v>66</v>
      </c>
      <c r="BB20" s="177"/>
      <c r="BC20" s="177"/>
      <c r="BD20" s="275">
        <v>0</v>
      </c>
    </row>
    <row r="21" spans="1:56" x14ac:dyDescent="0.25">
      <c r="A21" s="467"/>
      <c r="B21" s="445" t="s">
        <v>26</v>
      </c>
      <c r="C21" s="446"/>
      <c r="D21" s="230">
        <v>0</v>
      </c>
      <c r="E21" s="222"/>
      <c r="F21" s="223"/>
      <c r="G21" s="223"/>
      <c r="H21" s="223"/>
      <c r="I21" s="223"/>
      <c r="J21" s="223"/>
      <c r="K21" s="223"/>
      <c r="L21" s="223"/>
      <c r="M21" s="224"/>
      <c r="N21" s="285"/>
      <c r="O21" s="270"/>
      <c r="P21" s="238"/>
      <c r="Q21" s="238"/>
      <c r="R21" s="187" t="s">
        <v>66</v>
      </c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280" t="s">
        <v>66</v>
      </c>
      <c r="BB21" s="177"/>
      <c r="BC21" s="177"/>
      <c r="BD21" s="275">
        <v>0</v>
      </c>
    </row>
    <row r="22" spans="1:56" x14ac:dyDescent="0.25">
      <c r="A22" s="467"/>
      <c r="B22" s="445" t="s">
        <v>25</v>
      </c>
      <c r="C22" s="446"/>
      <c r="D22" s="230">
        <v>0</v>
      </c>
      <c r="E22" s="222"/>
      <c r="F22" s="223"/>
      <c r="G22" s="223"/>
      <c r="H22" s="223"/>
      <c r="I22" s="223"/>
      <c r="J22" s="223"/>
      <c r="K22" s="223"/>
      <c r="L22" s="223"/>
      <c r="M22" s="224"/>
      <c r="N22" s="285"/>
      <c r="O22" s="270"/>
      <c r="P22" s="238"/>
      <c r="Q22" s="238"/>
      <c r="R22" s="187" t="s">
        <v>66</v>
      </c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280" t="s">
        <v>66</v>
      </c>
      <c r="BB22" s="177"/>
      <c r="BC22" s="177"/>
      <c r="BD22" s="275">
        <v>0</v>
      </c>
    </row>
    <row r="23" spans="1:56" x14ac:dyDescent="0.25">
      <c r="A23" s="467"/>
      <c r="B23" s="445" t="s">
        <v>24</v>
      </c>
      <c r="C23" s="446"/>
      <c r="D23" s="230">
        <v>0</v>
      </c>
      <c r="E23" s="222"/>
      <c r="F23" s="223"/>
      <c r="G23" s="223"/>
      <c r="H23" s="223"/>
      <c r="I23" s="223"/>
      <c r="J23" s="223"/>
      <c r="K23" s="223"/>
      <c r="L23" s="223"/>
      <c r="M23" s="224"/>
      <c r="N23" s="285"/>
      <c r="O23" s="270"/>
      <c r="P23" s="238"/>
      <c r="Q23" s="238"/>
      <c r="R23" s="187" t="s">
        <v>66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280" t="s">
        <v>66</v>
      </c>
      <c r="BB23" s="177"/>
      <c r="BC23" s="177"/>
      <c r="BD23" s="275">
        <v>0</v>
      </c>
    </row>
    <row r="24" spans="1:56" x14ac:dyDescent="0.25">
      <c r="A24" s="467"/>
      <c r="B24" s="471" t="s">
        <v>23</v>
      </c>
      <c r="C24" s="472"/>
      <c r="D24" s="240">
        <v>0</v>
      </c>
      <c r="E24" s="232"/>
      <c r="F24" s="233"/>
      <c r="G24" s="233"/>
      <c r="H24" s="233"/>
      <c r="I24" s="223"/>
      <c r="J24" s="223"/>
      <c r="K24" s="223"/>
      <c r="L24" s="223"/>
      <c r="M24" s="268"/>
      <c r="N24" s="285"/>
      <c r="O24" s="270"/>
      <c r="P24" s="238"/>
      <c r="Q24" s="239"/>
      <c r="R24" s="187" t="s">
        <v>66</v>
      </c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280" t="s">
        <v>66</v>
      </c>
      <c r="BB24" s="177"/>
      <c r="BC24" s="177"/>
      <c r="BD24" s="275">
        <v>0</v>
      </c>
    </row>
    <row r="25" spans="1:56" x14ac:dyDescent="0.25">
      <c r="A25" s="467"/>
      <c r="B25" s="473" t="s">
        <v>22</v>
      </c>
      <c r="C25" s="474"/>
      <c r="D25" s="241">
        <v>0</v>
      </c>
      <c r="E25" s="242"/>
      <c r="F25" s="243"/>
      <c r="G25" s="243"/>
      <c r="H25" s="243"/>
      <c r="I25" s="243"/>
      <c r="J25" s="243"/>
      <c r="K25" s="243"/>
      <c r="L25" s="243"/>
      <c r="M25" s="244"/>
      <c r="N25" s="289"/>
      <c r="O25" s="271"/>
      <c r="P25" s="245"/>
      <c r="Q25" s="245"/>
      <c r="R25" s="187" t="s">
        <v>66</v>
      </c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280" t="s">
        <v>66</v>
      </c>
      <c r="BB25" s="177"/>
      <c r="BC25" s="177"/>
      <c r="BD25" s="275">
        <v>0</v>
      </c>
    </row>
    <row r="26" spans="1:56" ht="33" x14ac:dyDescent="0.25">
      <c r="A26" s="467"/>
      <c r="B26" s="475" t="s">
        <v>21</v>
      </c>
      <c r="C26" s="217" t="s">
        <v>20</v>
      </c>
      <c r="D26" s="229">
        <v>0</v>
      </c>
      <c r="E26" s="246"/>
      <c r="F26" s="236"/>
      <c r="G26" s="236"/>
      <c r="H26" s="236"/>
      <c r="I26" s="236"/>
      <c r="J26" s="236"/>
      <c r="K26" s="236"/>
      <c r="L26" s="236"/>
      <c r="M26" s="247"/>
      <c r="N26" s="290"/>
      <c r="O26" s="284"/>
      <c r="P26" s="248"/>
      <c r="Q26" s="248"/>
      <c r="R26" s="187" t="s">
        <v>66</v>
      </c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280" t="s">
        <v>66</v>
      </c>
      <c r="BB26" s="177"/>
      <c r="BC26" s="177"/>
      <c r="BD26" s="275">
        <v>0</v>
      </c>
    </row>
    <row r="27" spans="1:56" ht="22.5" x14ac:dyDescent="0.25">
      <c r="A27" s="467"/>
      <c r="B27" s="476"/>
      <c r="C27" s="208" t="s">
        <v>19</v>
      </c>
      <c r="D27" s="230">
        <v>0</v>
      </c>
      <c r="E27" s="232"/>
      <c r="F27" s="233"/>
      <c r="G27" s="233"/>
      <c r="H27" s="233"/>
      <c r="I27" s="233"/>
      <c r="J27" s="233"/>
      <c r="K27" s="233"/>
      <c r="L27" s="233"/>
      <c r="M27" s="224"/>
      <c r="N27" s="286"/>
      <c r="O27" s="273"/>
      <c r="P27" s="239"/>
      <c r="Q27" s="239"/>
      <c r="R27" s="187" t="s">
        <v>66</v>
      </c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280" t="s">
        <v>66</v>
      </c>
      <c r="BB27" s="177"/>
      <c r="BC27" s="177"/>
      <c r="BD27" s="275">
        <v>0</v>
      </c>
    </row>
    <row r="28" spans="1:56" ht="43.5" x14ac:dyDescent="0.25">
      <c r="A28" s="467"/>
      <c r="B28" s="477"/>
      <c r="C28" s="218" t="s">
        <v>18</v>
      </c>
      <c r="D28" s="231">
        <v>0</v>
      </c>
      <c r="E28" s="249"/>
      <c r="F28" s="250"/>
      <c r="G28" s="250"/>
      <c r="H28" s="250"/>
      <c r="I28" s="250"/>
      <c r="J28" s="250"/>
      <c r="K28" s="250"/>
      <c r="L28" s="250"/>
      <c r="M28" s="227"/>
      <c r="N28" s="291"/>
      <c r="O28" s="272"/>
      <c r="P28" s="251"/>
      <c r="Q28" s="251"/>
      <c r="R28" s="187" t="s">
        <v>66</v>
      </c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280" t="s">
        <v>66</v>
      </c>
      <c r="BB28" s="177"/>
      <c r="BC28" s="177"/>
      <c r="BD28" s="275">
        <v>0</v>
      </c>
    </row>
    <row r="29" spans="1:56" x14ac:dyDescent="0.25">
      <c r="A29" s="468"/>
      <c r="B29" s="478" t="s">
        <v>6</v>
      </c>
      <c r="C29" s="479"/>
      <c r="D29" s="252">
        <v>0</v>
      </c>
      <c r="E29" s="253">
        <v>0</v>
      </c>
      <c r="F29" s="254">
        <v>0</v>
      </c>
      <c r="G29" s="254">
        <v>0</v>
      </c>
      <c r="H29" s="254">
        <v>0</v>
      </c>
      <c r="I29" s="254">
        <v>0</v>
      </c>
      <c r="J29" s="254">
        <v>0</v>
      </c>
      <c r="K29" s="254">
        <v>0</v>
      </c>
      <c r="L29" s="254">
        <v>0</v>
      </c>
      <c r="M29" s="255">
        <v>0</v>
      </c>
      <c r="N29" s="292">
        <v>0</v>
      </c>
      <c r="O29" s="293">
        <v>0</v>
      </c>
      <c r="P29" s="257">
        <v>0</v>
      </c>
      <c r="Q29" s="257">
        <v>0</v>
      </c>
      <c r="R29" s="187" t="s">
        <v>66</v>
      </c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280" t="s">
        <v>66</v>
      </c>
      <c r="BB29" s="177"/>
      <c r="BC29" s="177"/>
      <c r="BD29" s="275">
        <v>0</v>
      </c>
    </row>
    <row r="30" spans="1:56" x14ac:dyDescent="0.25">
      <c r="A30" s="210" t="s">
        <v>44</v>
      </c>
      <c r="B30" s="210"/>
      <c r="C30" s="210"/>
      <c r="D30" s="210"/>
      <c r="E30" s="210"/>
      <c r="F30" s="210"/>
      <c r="G30" s="211"/>
      <c r="H30" s="211"/>
      <c r="I30" s="205"/>
      <c r="J30" s="205"/>
      <c r="K30" s="205"/>
      <c r="L30" s="205"/>
      <c r="M30" s="205"/>
      <c r="N30" s="205"/>
      <c r="O30" s="182"/>
      <c r="P30" s="205"/>
      <c r="Q30" s="191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176"/>
    </row>
    <row r="31" spans="1:56" ht="63" x14ac:dyDescent="0.25">
      <c r="A31" s="482" t="s">
        <v>43</v>
      </c>
      <c r="B31" s="483"/>
      <c r="C31" s="484"/>
      <c r="D31" s="186" t="s">
        <v>6</v>
      </c>
      <c r="E31" s="212" t="s">
        <v>42</v>
      </c>
      <c r="F31" s="184" t="s">
        <v>41</v>
      </c>
      <c r="G31" s="184" t="s">
        <v>40</v>
      </c>
      <c r="H31" s="190" t="s">
        <v>39</v>
      </c>
      <c r="I31" s="205"/>
      <c r="J31" s="205"/>
      <c r="K31" s="205"/>
      <c r="L31" s="205"/>
      <c r="M31" s="205"/>
      <c r="N31" s="205"/>
      <c r="O31" s="205"/>
      <c r="P31" s="205"/>
      <c r="Q31" s="191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</row>
    <row r="32" spans="1:56" x14ac:dyDescent="0.25">
      <c r="A32" s="466" t="s">
        <v>38</v>
      </c>
      <c r="B32" s="469" t="s">
        <v>37</v>
      </c>
      <c r="C32" s="470"/>
      <c r="D32" s="258">
        <v>0</v>
      </c>
      <c r="E32" s="234"/>
      <c r="F32" s="235"/>
      <c r="G32" s="235"/>
      <c r="H32" s="259"/>
      <c r="I32" s="187" t="s">
        <v>66</v>
      </c>
      <c r="J32" s="205"/>
      <c r="K32" s="205"/>
      <c r="L32" s="205"/>
      <c r="M32" s="205"/>
      <c r="N32" s="205"/>
      <c r="O32" s="205"/>
      <c r="P32" s="205"/>
      <c r="Q32" s="191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280" t="s">
        <v>66</v>
      </c>
      <c r="BB32" s="177"/>
      <c r="BC32" s="177"/>
      <c r="BD32" s="275">
        <v>0</v>
      </c>
    </row>
    <row r="33" spans="1:56" x14ac:dyDescent="0.25">
      <c r="A33" s="467"/>
      <c r="B33" s="445" t="s">
        <v>36</v>
      </c>
      <c r="C33" s="446"/>
      <c r="D33" s="241">
        <v>0</v>
      </c>
      <c r="E33" s="222"/>
      <c r="F33" s="223"/>
      <c r="G33" s="223"/>
      <c r="H33" s="220"/>
      <c r="I33" s="187" t="s">
        <v>66</v>
      </c>
      <c r="J33" s="205"/>
      <c r="K33" s="205"/>
      <c r="L33" s="205"/>
      <c r="M33" s="205"/>
      <c r="N33" s="205"/>
      <c r="O33" s="205"/>
      <c r="P33" s="182"/>
      <c r="Q33" s="191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280" t="s">
        <v>66</v>
      </c>
      <c r="BB33" s="177"/>
      <c r="BC33" s="177"/>
      <c r="BD33" s="275">
        <v>0</v>
      </c>
    </row>
    <row r="34" spans="1:56" x14ac:dyDescent="0.25">
      <c r="A34" s="467"/>
      <c r="B34" s="445" t="s">
        <v>35</v>
      </c>
      <c r="C34" s="446"/>
      <c r="D34" s="241">
        <v>0</v>
      </c>
      <c r="E34" s="222"/>
      <c r="F34" s="223"/>
      <c r="G34" s="223"/>
      <c r="H34" s="220"/>
      <c r="I34" s="187" t="s">
        <v>66</v>
      </c>
      <c r="J34" s="205"/>
      <c r="K34" s="205"/>
      <c r="L34" s="205"/>
      <c r="M34" s="205"/>
      <c r="N34" s="205"/>
      <c r="O34" s="205"/>
      <c r="P34" s="205"/>
      <c r="Q34" s="191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280" t="s">
        <v>66</v>
      </c>
      <c r="BB34" s="177"/>
      <c r="BC34" s="177"/>
      <c r="BD34" s="275">
        <v>0</v>
      </c>
    </row>
    <row r="35" spans="1:56" x14ac:dyDescent="0.25">
      <c r="A35" s="467"/>
      <c r="B35" s="445" t="s">
        <v>34</v>
      </c>
      <c r="C35" s="446"/>
      <c r="D35" s="241">
        <v>0</v>
      </c>
      <c r="E35" s="222"/>
      <c r="F35" s="223"/>
      <c r="G35" s="223"/>
      <c r="H35" s="220"/>
      <c r="I35" s="187" t="s">
        <v>66</v>
      </c>
      <c r="J35" s="205"/>
      <c r="K35" s="205"/>
      <c r="L35" s="205"/>
      <c r="M35" s="205"/>
      <c r="N35" s="205"/>
      <c r="O35" s="205"/>
      <c r="P35" s="205"/>
      <c r="Q35" s="191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  <c r="AY35" s="177"/>
      <c r="AZ35" s="177"/>
      <c r="BA35" s="280" t="s">
        <v>66</v>
      </c>
      <c r="BB35" s="177"/>
      <c r="BC35" s="177"/>
      <c r="BD35" s="275">
        <v>0</v>
      </c>
    </row>
    <row r="36" spans="1:56" x14ac:dyDescent="0.25">
      <c r="A36" s="467"/>
      <c r="B36" s="445" t="s">
        <v>33</v>
      </c>
      <c r="C36" s="446"/>
      <c r="D36" s="241">
        <v>0</v>
      </c>
      <c r="E36" s="222"/>
      <c r="F36" s="223"/>
      <c r="G36" s="223"/>
      <c r="H36" s="220"/>
      <c r="I36" s="187" t="s">
        <v>66</v>
      </c>
      <c r="J36" s="205"/>
      <c r="K36" s="205"/>
      <c r="L36" s="205"/>
      <c r="M36" s="205"/>
      <c r="N36" s="205"/>
      <c r="O36" s="205"/>
      <c r="P36" s="205"/>
      <c r="Q36" s="191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280" t="s">
        <v>66</v>
      </c>
      <c r="BB36" s="177"/>
      <c r="BC36" s="177"/>
      <c r="BD36" s="275">
        <v>0</v>
      </c>
    </row>
    <row r="37" spans="1:56" x14ac:dyDescent="0.25">
      <c r="A37" s="467"/>
      <c r="B37" s="445" t="s">
        <v>32</v>
      </c>
      <c r="C37" s="446"/>
      <c r="D37" s="241">
        <v>0</v>
      </c>
      <c r="E37" s="222"/>
      <c r="F37" s="223"/>
      <c r="G37" s="223"/>
      <c r="H37" s="220"/>
      <c r="I37" s="187" t="s">
        <v>66</v>
      </c>
      <c r="J37" s="205"/>
      <c r="K37" s="205"/>
      <c r="L37" s="205"/>
      <c r="M37" s="205"/>
      <c r="N37" s="205"/>
      <c r="O37" s="205"/>
      <c r="P37" s="205"/>
      <c r="Q37" s="191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280" t="s">
        <v>66</v>
      </c>
      <c r="BB37" s="177"/>
      <c r="BC37" s="177"/>
      <c r="BD37" s="275">
        <v>0</v>
      </c>
    </row>
    <row r="38" spans="1:56" x14ac:dyDescent="0.25">
      <c r="A38" s="467"/>
      <c r="B38" s="445" t="s">
        <v>31</v>
      </c>
      <c r="C38" s="446"/>
      <c r="D38" s="241">
        <v>0</v>
      </c>
      <c r="E38" s="222"/>
      <c r="F38" s="223"/>
      <c r="G38" s="223"/>
      <c r="H38" s="220"/>
      <c r="I38" s="187" t="s">
        <v>66</v>
      </c>
      <c r="J38" s="205"/>
      <c r="K38" s="205"/>
      <c r="L38" s="205"/>
      <c r="M38" s="205"/>
      <c r="N38" s="205"/>
      <c r="O38" s="205"/>
      <c r="P38" s="205"/>
      <c r="Q38" s="191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280" t="s">
        <v>66</v>
      </c>
      <c r="BB38" s="177"/>
      <c r="BC38" s="177"/>
      <c r="BD38" s="275">
        <v>0</v>
      </c>
    </row>
    <row r="39" spans="1:56" x14ac:dyDescent="0.25">
      <c r="A39" s="467"/>
      <c r="B39" s="445" t="s">
        <v>30</v>
      </c>
      <c r="C39" s="446"/>
      <c r="D39" s="241">
        <v>0</v>
      </c>
      <c r="E39" s="222"/>
      <c r="F39" s="223"/>
      <c r="G39" s="223"/>
      <c r="H39" s="220"/>
      <c r="I39" s="187" t="s">
        <v>66</v>
      </c>
      <c r="J39" s="205"/>
      <c r="K39" s="205"/>
      <c r="L39" s="205"/>
      <c r="M39" s="205"/>
      <c r="N39" s="205"/>
      <c r="O39" s="205"/>
      <c r="P39" s="205"/>
      <c r="Q39" s="191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280" t="s">
        <v>66</v>
      </c>
      <c r="BB39" s="177"/>
      <c r="BC39" s="177"/>
      <c r="BD39" s="275">
        <v>0</v>
      </c>
    </row>
    <row r="40" spans="1:56" x14ac:dyDescent="0.25">
      <c r="A40" s="467"/>
      <c r="B40" s="480" t="s">
        <v>29</v>
      </c>
      <c r="C40" s="481"/>
      <c r="D40" s="241">
        <v>0</v>
      </c>
      <c r="E40" s="222"/>
      <c r="F40" s="223"/>
      <c r="G40" s="223"/>
      <c r="H40" s="220"/>
      <c r="I40" s="187" t="s">
        <v>66</v>
      </c>
      <c r="J40" s="205"/>
      <c r="K40" s="205"/>
      <c r="L40" s="205"/>
      <c r="M40" s="205"/>
      <c r="N40" s="205"/>
      <c r="O40" s="205"/>
      <c r="P40" s="205"/>
      <c r="Q40" s="191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280" t="s">
        <v>66</v>
      </c>
      <c r="BB40" s="177"/>
      <c r="BC40" s="177"/>
      <c r="BD40" s="275">
        <v>0</v>
      </c>
    </row>
    <row r="41" spans="1:56" x14ac:dyDescent="0.25">
      <c r="A41" s="467"/>
      <c r="B41" s="445" t="s">
        <v>28</v>
      </c>
      <c r="C41" s="446"/>
      <c r="D41" s="241">
        <v>0</v>
      </c>
      <c r="E41" s="222"/>
      <c r="F41" s="223"/>
      <c r="G41" s="223"/>
      <c r="H41" s="220"/>
      <c r="I41" s="187" t="s">
        <v>66</v>
      </c>
      <c r="J41" s="205"/>
      <c r="K41" s="205"/>
      <c r="L41" s="205"/>
      <c r="M41" s="205"/>
      <c r="N41" s="205"/>
      <c r="O41" s="205"/>
      <c r="P41" s="205"/>
      <c r="Q41" s="191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280" t="s">
        <v>66</v>
      </c>
      <c r="BB41" s="177"/>
      <c r="BC41" s="177"/>
      <c r="BD41" s="275">
        <v>0</v>
      </c>
    </row>
    <row r="42" spans="1:56" x14ac:dyDescent="0.25">
      <c r="A42" s="467"/>
      <c r="B42" s="445" t="s">
        <v>27</v>
      </c>
      <c r="C42" s="446"/>
      <c r="D42" s="241">
        <v>0</v>
      </c>
      <c r="E42" s="222"/>
      <c r="F42" s="223"/>
      <c r="G42" s="223"/>
      <c r="H42" s="220"/>
      <c r="I42" s="187" t="s">
        <v>66</v>
      </c>
      <c r="J42" s="205"/>
      <c r="K42" s="205"/>
      <c r="L42" s="205"/>
      <c r="M42" s="205"/>
      <c r="N42" s="205"/>
      <c r="O42" s="205"/>
      <c r="P42" s="205"/>
      <c r="Q42" s="191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280" t="s">
        <v>66</v>
      </c>
      <c r="BB42" s="177"/>
      <c r="BC42" s="177"/>
      <c r="BD42" s="275">
        <v>0</v>
      </c>
    </row>
    <row r="43" spans="1:56" x14ac:dyDescent="0.25">
      <c r="A43" s="467"/>
      <c r="B43" s="445" t="s">
        <v>26</v>
      </c>
      <c r="C43" s="446"/>
      <c r="D43" s="241">
        <v>0</v>
      </c>
      <c r="E43" s="222"/>
      <c r="F43" s="223"/>
      <c r="G43" s="223"/>
      <c r="H43" s="220"/>
      <c r="I43" s="187" t="s">
        <v>66</v>
      </c>
      <c r="J43" s="205"/>
      <c r="K43" s="205"/>
      <c r="L43" s="205"/>
      <c r="M43" s="205"/>
      <c r="N43" s="205"/>
      <c r="O43" s="205"/>
      <c r="P43" s="205"/>
      <c r="Q43" s="191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280" t="s">
        <v>66</v>
      </c>
      <c r="BB43" s="177"/>
      <c r="BC43" s="177"/>
      <c r="BD43" s="275">
        <v>0</v>
      </c>
    </row>
    <row r="44" spans="1:56" x14ac:dyDescent="0.25">
      <c r="A44" s="467"/>
      <c r="B44" s="445" t="s">
        <v>25</v>
      </c>
      <c r="C44" s="446"/>
      <c r="D44" s="241">
        <v>0</v>
      </c>
      <c r="E44" s="222"/>
      <c r="F44" s="223"/>
      <c r="G44" s="223"/>
      <c r="H44" s="220"/>
      <c r="I44" s="187" t="s">
        <v>66</v>
      </c>
      <c r="J44" s="205"/>
      <c r="K44" s="205"/>
      <c r="L44" s="205"/>
      <c r="M44" s="205"/>
      <c r="N44" s="205"/>
      <c r="O44" s="205"/>
      <c r="P44" s="205"/>
      <c r="Q44" s="191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280" t="s">
        <v>66</v>
      </c>
      <c r="BB44" s="177"/>
      <c r="BC44" s="177"/>
      <c r="BD44" s="275">
        <v>0</v>
      </c>
    </row>
    <row r="45" spans="1:56" x14ac:dyDescent="0.25">
      <c r="A45" s="467"/>
      <c r="B45" s="445" t="s">
        <v>24</v>
      </c>
      <c r="C45" s="446"/>
      <c r="D45" s="241">
        <v>0</v>
      </c>
      <c r="E45" s="222"/>
      <c r="F45" s="223"/>
      <c r="G45" s="223"/>
      <c r="H45" s="220"/>
      <c r="I45" s="187" t="s">
        <v>66</v>
      </c>
      <c r="J45" s="205"/>
      <c r="K45" s="205"/>
      <c r="L45" s="205"/>
      <c r="M45" s="205"/>
      <c r="N45" s="205"/>
      <c r="O45" s="205"/>
      <c r="P45" s="205"/>
      <c r="Q45" s="191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280" t="s">
        <v>66</v>
      </c>
      <c r="BB45" s="177"/>
      <c r="BC45" s="177"/>
      <c r="BD45" s="275">
        <v>0</v>
      </c>
    </row>
    <row r="46" spans="1:56" x14ac:dyDescent="0.25">
      <c r="A46" s="467"/>
      <c r="B46" s="471" t="s">
        <v>23</v>
      </c>
      <c r="C46" s="472"/>
      <c r="D46" s="241">
        <v>0</v>
      </c>
      <c r="E46" s="242"/>
      <c r="F46" s="243"/>
      <c r="G46" s="243"/>
      <c r="H46" s="221"/>
      <c r="I46" s="187" t="s">
        <v>66</v>
      </c>
      <c r="J46" s="205"/>
      <c r="K46" s="205"/>
      <c r="L46" s="205"/>
      <c r="M46" s="205"/>
      <c r="N46" s="205"/>
      <c r="O46" s="205"/>
      <c r="P46" s="205"/>
      <c r="Q46" s="191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280" t="s">
        <v>66</v>
      </c>
      <c r="BB46" s="177"/>
      <c r="BC46" s="177"/>
      <c r="BD46" s="275">
        <v>0</v>
      </c>
    </row>
    <row r="47" spans="1:56" x14ac:dyDescent="0.25">
      <c r="A47" s="467"/>
      <c r="B47" s="498" t="s">
        <v>22</v>
      </c>
      <c r="C47" s="499"/>
      <c r="D47" s="241">
        <v>0</v>
      </c>
      <c r="E47" s="242"/>
      <c r="F47" s="243"/>
      <c r="G47" s="243"/>
      <c r="H47" s="221"/>
      <c r="I47" s="187" t="s">
        <v>66</v>
      </c>
      <c r="J47" s="205"/>
      <c r="K47" s="205"/>
      <c r="L47" s="205"/>
      <c r="M47" s="205"/>
      <c r="N47" s="205"/>
      <c r="O47" s="205"/>
      <c r="P47" s="205"/>
      <c r="Q47" s="191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280" t="s">
        <v>66</v>
      </c>
      <c r="BB47" s="177"/>
      <c r="BC47" s="177"/>
      <c r="BD47" s="275">
        <v>0</v>
      </c>
    </row>
    <row r="48" spans="1:56" ht="33" x14ac:dyDescent="0.25">
      <c r="A48" s="467"/>
      <c r="B48" s="485" t="s">
        <v>21</v>
      </c>
      <c r="C48" s="207" t="s">
        <v>20</v>
      </c>
      <c r="D48" s="258">
        <v>0</v>
      </c>
      <c r="E48" s="234"/>
      <c r="F48" s="235"/>
      <c r="G48" s="235"/>
      <c r="H48" s="259"/>
      <c r="I48" s="187" t="s">
        <v>66</v>
      </c>
      <c r="J48" s="205"/>
      <c r="K48" s="205"/>
      <c r="L48" s="205"/>
      <c r="M48" s="205"/>
      <c r="N48" s="205"/>
      <c r="O48" s="205"/>
      <c r="P48" s="205"/>
      <c r="Q48" s="191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280" t="s">
        <v>66</v>
      </c>
      <c r="BB48" s="177"/>
      <c r="BC48" s="177"/>
      <c r="BD48" s="275">
        <v>0</v>
      </c>
    </row>
    <row r="49" spans="1:56" ht="22.5" x14ac:dyDescent="0.25">
      <c r="A49" s="467"/>
      <c r="B49" s="476"/>
      <c r="C49" s="208" t="s">
        <v>19</v>
      </c>
      <c r="D49" s="241">
        <v>0</v>
      </c>
      <c r="E49" s="222"/>
      <c r="F49" s="223"/>
      <c r="G49" s="223"/>
      <c r="H49" s="220"/>
      <c r="I49" s="187" t="s">
        <v>66</v>
      </c>
      <c r="J49" s="205"/>
      <c r="K49" s="205"/>
      <c r="L49" s="205"/>
      <c r="M49" s="205"/>
      <c r="N49" s="205"/>
      <c r="O49" s="205"/>
      <c r="P49" s="205"/>
      <c r="Q49" s="191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280" t="s">
        <v>66</v>
      </c>
      <c r="BB49" s="177"/>
      <c r="BC49" s="177"/>
      <c r="BD49" s="275">
        <v>0</v>
      </c>
    </row>
    <row r="50" spans="1:56" ht="43.5" x14ac:dyDescent="0.25">
      <c r="A50" s="467"/>
      <c r="B50" s="486"/>
      <c r="C50" s="209" t="s">
        <v>18</v>
      </c>
      <c r="D50" s="231">
        <v>0</v>
      </c>
      <c r="E50" s="225"/>
      <c r="F50" s="226"/>
      <c r="G50" s="226"/>
      <c r="H50" s="228"/>
      <c r="I50" s="187" t="s">
        <v>66</v>
      </c>
      <c r="J50" s="205"/>
      <c r="K50" s="205"/>
      <c r="L50" s="205"/>
      <c r="M50" s="205"/>
      <c r="N50" s="205"/>
      <c r="O50" s="205"/>
      <c r="P50" s="205"/>
      <c r="Q50" s="191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280" t="s">
        <v>66</v>
      </c>
      <c r="BB50" s="177"/>
      <c r="BC50" s="177"/>
      <c r="BD50" s="275">
        <v>0</v>
      </c>
    </row>
    <row r="51" spans="1:56" x14ac:dyDescent="0.25">
      <c r="A51" s="468"/>
      <c r="B51" s="478" t="s">
        <v>6</v>
      </c>
      <c r="C51" s="487"/>
      <c r="D51" s="252">
        <v>0</v>
      </c>
      <c r="E51" s="253">
        <v>0</v>
      </c>
      <c r="F51" s="254">
        <v>0</v>
      </c>
      <c r="G51" s="254">
        <v>0</v>
      </c>
      <c r="H51" s="256">
        <v>0</v>
      </c>
      <c r="I51" s="187" t="s">
        <v>66</v>
      </c>
      <c r="J51" s="205"/>
      <c r="K51" s="205"/>
      <c r="L51" s="205"/>
      <c r="M51" s="205"/>
      <c r="N51" s="205"/>
      <c r="O51" s="205"/>
      <c r="P51" s="205"/>
      <c r="Q51" s="191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280" t="s">
        <v>66</v>
      </c>
      <c r="BB51" s="177"/>
      <c r="BC51" s="177"/>
      <c r="BD51" s="275">
        <v>0</v>
      </c>
    </row>
    <row r="52" spans="1:56" x14ac:dyDescent="0.25">
      <c r="A52" s="210" t="s">
        <v>17</v>
      </c>
      <c r="B52" s="210"/>
      <c r="C52" s="210"/>
      <c r="D52" s="210"/>
      <c r="E52" s="210"/>
      <c r="F52" s="210"/>
      <c r="G52" s="211"/>
      <c r="H52" s="211"/>
      <c r="I52" s="183"/>
      <c r="J52" s="183"/>
      <c r="K52" s="183"/>
      <c r="L52" s="183"/>
      <c r="M52" s="183"/>
      <c r="N52" s="183"/>
      <c r="O52" s="182"/>
      <c r="P52" s="205"/>
      <c r="Q52" s="191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</row>
    <row r="53" spans="1:56" ht="31.5" x14ac:dyDescent="0.25">
      <c r="A53" s="488" t="s">
        <v>16</v>
      </c>
      <c r="B53" s="488"/>
      <c r="C53" s="488"/>
      <c r="D53" s="185" t="s">
        <v>15</v>
      </c>
      <c r="E53" s="189" t="s">
        <v>14</v>
      </c>
      <c r="F53" s="184" t="s">
        <v>13</v>
      </c>
      <c r="G53" s="184" t="s">
        <v>12</v>
      </c>
      <c r="H53" s="190" t="s">
        <v>11</v>
      </c>
      <c r="I53" s="213"/>
      <c r="J53" s="204"/>
      <c r="K53" s="204"/>
      <c r="L53" s="204"/>
      <c r="M53" s="204"/>
      <c r="N53" s="204"/>
      <c r="O53" s="204"/>
      <c r="P53" s="205"/>
      <c r="Q53" s="191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</row>
    <row r="54" spans="1:56" x14ac:dyDescent="0.25">
      <c r="A54" s="489" t="s">
        <v>10</v>
      </c>
      <c r="B54" s="490"/>
      <c r="C54" s="491"/>
      <c r="D54" s="260">
        <v>0</v>
      </c>
      <c r="E54" s="234"/>
      <c r="F54" s="235"/>
      <c r="G54" s="235"/>
      <c r="H54" s="259"/>
      <c r="I54" s="187" t="s">
        <v>66</v>
      </c>
      <c r="J54" s="204"/>
      <c r="K54" s="204"/>
      <c r="L54" s="204"/>
      <c r="M54" s="204"/>
      <c r="N54" s="204"/>
      <c r="O54" s="204"/>
      <c r="P54" s="205"/>
      <c r="Q54" s="191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280" t="s">
        <v>66</v>
      </c>
      <c r="BB54" s="177"/>
      <c r="BC54" s="177"/>
      <c r="BD54" s="275">
        <v>0</v>
      </c>
    </row>
    <row r="55" spans="1:56" x14ac:dyDescent="0.25">
      <c r="A55" s="492" t="s">
        <v>9</v>
      </c>
      <c r="B55" s="493"/>
      <c r="C55" s="494"/>
      <c r="D55" s="260">
        <v>0</v>
      </c>
      <c r="E55" s="261"/>
      <c r="F55" s="262"/>
      <c r="G55" s="262"/>
      <c r="H55" s="263"/>
      <c r="I55" s="187" t="s">
        <v>66</v>
      </c>
      <c r="J55" s="204"/>
      <c r="K55" s="204"/>
      <c r="L55" s="204"/>
      <c r="M55" s="204"/>
      <c r="N55" s="204"/>
      <c r="O55" s="204"/>
      <c r="P55" s="182"/>
      <c r="Q55" s="191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280" t="s">
        <v>66</v>
      </c>
      <c r="BB55" s="177"/>
      <c r="BC55" s="177"/>
      <c r="BD55" s="275">
        <v>0</v>
      </c>
    </row>
    <row r="56" spans="1:56" x14ac:dyDescent="0.25">
      <c r="A56" s="495" t="s">
        <v>8</v>
      </c>
      <c r="B56" s="496"/>
      <c r="C56" s="497"/>
      <c r="D56" s="260">
        <v>0</v>
      </c>
      <c r="E56" s="222"/>
      <c r="F56" s="223"/>
      <c r="G56" s="223"/>
      <c r="H56" s="220"/>
      <c r="I56" s="187" t="s">
        <v>66</v>
      </c>
      <c r="J56" s="204"/>
      <c r="K56" s="204"/>
      <c r="L56" s="204"/>
      <c r="M56" s="204"/>
      <c r="N56" s="204"/>
      <c r="O56" s="204"/>
      <c r="P56" s="204"/>
      <c r="Q56" s="191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280" t="s">
        <v>66</v>
      </c>
      <c r="BB56" s="177"/>
      <c r="BC56" s="177"/>
      <c r="BD56" s="275">
        <v>0</v>
      </c>
    </row>
    <row r="57" spans="1:56" x14ac:dyDescent="0.25">
      <c r="A57" s="507" t="s">
        <v>7</v>
      </c>
      <c r="B57" s="508"/>
      <c r="C57" s="509"/>
      <c r="D57" s="264">
        <v>0</v>
      </c>
      <c r="E57" s="242"/>
      <c r="F57" s="243"/>
      <c r="G57" s="243"/>
      <c r="H57" s="221"/>
      <c r="I57" s="187" t="s">
        <v>66</v>
      </c>
      <c r="J57" s="204"/>
      <c r="K57" s="204"/>
      <c r="L57" s="204"/>
      <c r="M57" s="204"/>
      <c r="N57" s="204"/>
      <c r="O57" s="204"/>
      <c r="P57" s="204"/>
      <c r="Q57" s="191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280" t="s">
        <v>66</v>
      </c>
      <c r="BB57" s="177"/>
      <c r="BC57" s="177"/>
      <c r="BD57" s="275">
        <v>0</v>
      </c>
    </row>
    <row r="58" spans="1:56" x14ac:dyDescent="0.25">
      <c r="A58" s="478" t="s">
        <v>6</v>
      </c>
      <c r="B58" s="510"/>
      <c r="C58" s="487"/>
      <c r="D58" s="265">
        <v>0</v>
      </c>
      <c r="E58" s="253">
        <v>0</v>
      </c>
      <c r="F58" s="254">
        <v>0</v>
      </c>
      <c r="G58" s="254">
        <v>0</v>
      </c>
      <c r="H58" s="256">
        <v>0</v>
      </c>
      <c r="I58" s="187" t="s">
        <v>66</v>
      </c>
      <c r="J58" s="205"/>
      <c r="K58" s="205"/>
      <c r="L58" s="205"/>
      <c r="M58" s="205"/>
      <c r="N58" s="205"/>
      <c r="O58" s="205"/>
      <c r="P58" s="204"/>
      <c r="Q58" s="191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280" t="s">
        <v>66</v>
      </c>
      <c r="BB58" s="177"/>
      <c r="BC58" s="177"/>
      <c r="BD58" s="275">
        <v>0</v>
      </c>
    </row>
    <row r="59" spans="1:56" x14ac:dyDescent="0.25">
      <c r="A59" s="193" t="s">
        <v>5</v>
      </c>
      <c r="B59" s="193"/>
      <c r="C59" s="193"/>
      <c r="D59" s="193"/>
      <c r="E59" s="200"/>
      <c r="F59" s="200"/>
      <c r="G59" s="200"/>
      <c r="H59" s="200"/>
      <c r="I59" s="200"/>
      <c r="J59" s="200"/>
      <c r="K59" s="201"/>
      <c r="L59" s="201"/>
      <c r="M59" s="201"/>
      <c r="N59" s="202"/>
      <c r="O59" s="203"/>
      <c r="P59" s="204"/>
      <c r="Q59" s="191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</row>
    <row r="60" spans="1:56" ht="22.5" x14ac:dyDescent="0.25">
      <c r="A60" s="504" t="s">
        <v>4</v>
      </c>
      <c r="B60" s="505"/>
      <c r="C60" s="506"/>
      <c r="D60" s="192" t="s">
        <v>3</v>
      </c>
      <c r="E60" s="500"/>
      <c r="F60" s="500"/>
      <c r="G60" s="191"/>
      <c r="H60" s="191"/>
      <c r="I60" s="191"/>
      <c r="J60" s="191"/>
      <c r="K60" s="191"/>
      <c r="L60" s="191"/>
      <c r="M60" s="191"/>
      <c r="N60" s="191"/>
      <c r="O60" s="191"/>
      <c r="P60" s="204"/>
      <c r="Q60" s="191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7"/>
      <c r="AP60" s="177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  <c r="BA60" s="177"/>
      <c r="BB60" s="177"/>
      <c r="BC60" s="177"/>
      <c r="BD60" s="177"/>
    </row>
    <row r="61" spans="1:56" x14ac:dyDescent="0.25">
      <c r="A61" s="511" t="s">
        <v>2</v>
      </c>
      <c r="B61" s="512"/>
      <c r="C61" s="513"/>
      <c r="D61" s="266"/>
      <c r="E61" s="500"/>
      <c r="F61" s="500"/>
      <c r="G61" s="191"/>
      <c r="H61" s="191"/>
      <c r="I61" s="191"/>
      <c r="J61" s="191"/>
      <c r="K61" s="191"/>
      <c r="L61" s="191"/>
      <c r="M61" s="191"/>
      <c r="N61" s="191"/>
      <c r="O61" s="191"/>
      <c r="P61" s="205"/>
      <c r="Q61" s="191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</row>
    <row r="62" spans="1:56" x14ac:dyDescent="0.25">
      <c r="A62" s="495" t="s">
        <v>1</v>
      </c>
      <c r="B62" s="496"/>
      <c r="C62" s="497"/>
      <c r="D62" s="266"/>
      <c r="E62" s="500"/>
      <c r="F62" s="500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</row>
    <row r="63" spans="1:56" x14ac:dyDescent="0.25">
      <c r="A63" s="501" t="s">
        <v>0</v>
      </c>
      <c r="B63" s="502"/>
      <c r="C63" s="503"/>
      <c r="D63" s="267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  <c r="BB63" s="177"/>
      <c r="BC63" s="177"/>
      <c r="BD63" s="177"/>
    </row>
    <row r="64" spans="1:56" x14ac:dyDescent="0.25">
      <c r="A64" s="278"/>
      <c r="B64" s="194"/>
      <c r="C64" s="194"/>
      <c r="D64" s="194"/>
      <c r="E64" s="195"/>
      <c r="F64" s="195"/>
      <c r="G64" s="195"/>
      <c r="H64" s="195"/>
      <c r="I64" s="195"/>
      <c r="J64" s="195"/>
      <c r="K64" s="196"/>
      <c r="L64" s="196"/>
      <c r="M64" s="196"/>
      <c r="N64" s="197"/>
      <c r="O64" s="198"/>
      <c r="P64" s="199"/>
      <c r="Q64" s="19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  <c r="AL64" s="188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88"/>
      <c r="BD64" s="188"/>
    </row>
    <row r="65" spans="1:17" x14ac:dyDescent="0.25">
      <c r="A65" s="198"/>
      <c r="B65" s="198"/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</row>
    <row r="66" spans="1:17" x14ac:dyDescent="0.25">
      <c r="A66" s="198"/>
      <c r="B66" s="198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</row>
    <row r="67" spans="1:17" x14ac:dyDescent="0.25">
      <c r="A67" s="198"/>
      <c r="B67" s="198"/>
      <c r="C67" s="198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</row>
    <row r="68" spans="1:17" x14ac:dyDescent="0.25">
      <c r="A68" s="198"/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</row>
    <row r="200" spans="1:56" x14ac:dyDescent="0.25">
      <c r="A200" s="277">
        <v>0</v>
      </c>
      <c r="B200" s="175"/>
      <c r="C200" s="175"/>
      <c r="D200" s="175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  <c r="R200" s="175"/>
      <c r="S200" s="175"/>
      <c r="T200" s="175"/>
      <c r="U200" s="175"/>
      <c r="V200" s="175"/>
      <c r="W200" s="175"/>
      <c r="X200" s="175"/>
      <c r="Y200" s="175"/>
      <c r="Z200" s="175"/>
      <c r="AA200" s="175"/>
      <c r="AB200" s="175"/>
      <c r="AC200" s="175"/>
      <c r="AD200" s="175"/>
      <c r="AE200" s="175"/>
      <c r="AF200" s="175"/>
      <c r="AG200" s="175"/>
      <c r="AH200" s="175"/>
      <c r="AI200" s="175"/>
      <c r="AJ200" s="175"/>
      <c r="AK200" s="175"/>
      <c r="AL200" s="175"/>
      <c r="AM200" s="175"/>
      <c r="AN200" s="175"/>
      <c r="AO200" s="175"/>
      <c r="AP200" s="175"/>
      <c r="AQ200" s="175"/>
      <c r="AR200" s="175"/>
      <c r="AS200" s="175"/>
      <c r="AT200" s="175"/>
      <c r="AU200" s="175"/>
      <c r="AV200" s="175"/>
      <c r="AW200" s="175"/>
      <c r="AX200" s="175"/>
      <c r="AY200" s="175"/>
      <c r="AZ200" s="175"/>
      <c r="BA200" s="175"/>
      <c r="BB200" s="175"/>
      <c r="BC200" s="175"/>
      <c r="BD200" s="276">
        <v>0</v>
      </c>
    </row>
    <row r="204" spans="1:56" x14ac:dyDescent="0.25">
      <c r="A204" s="279"/>
      <c r="B204" s="175"/>
      <c r="C204" s="175"/>
      <c r="D204" s="175"/>
      <c r="E204" s="175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  <c r="R204" s="175"/>
      <c r="S204" s="175"/>
      <c r="T204" s="175"/>
      <c r="U204" s="175"/>
      <c r="V204" s="175"/>
      <c r="W204" s="175"/>
      <c r="X204" s="175"/>
      <c r="Y204" s="175"/>
      <c r="Z204" s="175"/>
      <c r="AA204" s="175"/>
      <c r="AB204" s="175"/>
      <c r="AC204" s="175"/>
      <c r="AD204" s="175"/>
      <c r="AE204" s="175"/>
      <c r="AF204" s="175"/>
      <c r="AG204" s="175"/>
      <c r="AH204" s="175"/>
      <c r="AI204" s="175"/>
      <c r="AJ204" s="175"/>
      <c r="AK204" s="175"/>
      <c r="AL204" s="175"/>
      <c r="AM204" s="175"/>
      <c r="AN204" s="175"/>
      <c r="AO204" s="175"/>
      <c r="AP204" s="175"/>
      <c r="AQ204" s="175"/>
      <c r="AR204" s="175"/>
      <c r="AS204" s="175"/>
      <c r="AT204" s="175"/>
      <c r="AU204" s="175"/>
      <c r="AV204" s="175"/>
      <c r="AW204" s="175"/>
      <c r="AX204" s="175"/>
      <c r="AY204" s="175"/>
      <c r="AZ204" s="175"/>
      <c r="BA204" s="175"/>
      <c r="BB204" s="175"/>
      <c r="BC204" s="175"/>
      <c r="BD204" s="175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G16" sqref="G16"/>
    </sheetView>
  </sheetViews>
  <sheetFormatPr baseColWidth="10" defaultRowHeight="15" x14ac:dyDescent="0.25"/>
  <sheetData>
    <row r="1" spans="1:56" x14ac:dyDescent="0.25">
      <c r="A1" s="393" t="s">
        <v>61</v>
      </c>
      <c r="B1" s="298"/>
      <c r="C1" s="298"/>
      <c r="D1" s="298"/>
      <c r="E1" s="298"/>
      <c r="F1" s="298"/>
      <c r="G1" s="298"/>
      <c r="H1" s="298"/>
      <c r="I1" s="298"/>
      <c r="J1" s="298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  <c r="BC1" s="299"/>
      <c r="BD1" s="299"/>
    </row>
    <row r="2" spans="1:56" x14ac:dyDescent="0.25">
      <c r="A2" s="393" t="s">
        <v>62</v>
      </c>
      <c r="B2" s="298"/>
      <c r="C2" s="298"/>
      <c r="D2" s="298"/>
      <c r="E2" s="298"/>
      <c r="F2" s="298"/>
      <c r="G2" s="298"/>
      <c r="H2" s="298"/>
      <c r="I2" s="298"/>
      <c r="J2" s="298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</row>
    <row r="3" spans="1:56" x14ac:dyDescent="0.25">
      <c r="A3" s="393" t="s">
        <v>63</v>
      </c>
      <c r="B3" s="298"/>
      <c r="C3" s="300"/>
      <c r="D3" s="298"/>
      <c r="E3" s="298"/>
      <c r="F3" s="298"/>
      <c r="G3" s="298"/>
      <c r="H3" s="298"/>
      <c r="I3" s="298"/>
      <c r="J3" s="298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</row>
    <row r="4" spans="1:56" x14ac:dyDescent="0.25">
      <c r="A4" s="393" t="s">
        <v>64</v>
      </c>
      <c r="B4" s="298"/>
      <c r="C4" s="298"/>
      <c r="D4" s="298"/>
      <c r="E4" s="298"/>
      <c r="F4" s="298"/>
      <c r="G4" s="298"/>
      <c r="H4" s="298"/>
      <c r="I4" s="298"/>
      <c r="J4" s="298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</row>
    <row r="5" spans="1:56" x14ac:dyDescent="0.25">
      <c r="A5" s="297" t="s">
        <v>65</v>
      </c>
      <c r="B5" s="298"/>
      <c r="C5" s="298"/>
      <c r="D5" s="298"/>
      <c r="E5" s="298"/>
      <c r="F5" s="298"/>
      <c r="G5" s="298"/>
      <c r="H5" s="298"/>
      <c r="I5" s="298"/>
      <c r="J5" s="298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</row>
    <row r="6" spans="1:56" ht="15.75" x14ac:dyDescent="0.25">
      <c r="A6" s="451" t="s">
        <v>60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25"/>
      <c r="Q6" s="310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95"/>
      <c r="AV6" s="295"/>
      <c r="AW6" s="295"/>
      <c r="AX6" s="295"/>
      <c r="AY6" s="295"/>
      <c r="AZ6" s="295"/>
      <c r="BA6" s="295"/>
      <c r="BB6" s="295"/>
      <c r="BC6" s="295"/>
      <c r="BD6" s="295"/>
    </row>
    <row r="7" spans="1:56" x14ac:dyDescent="0.25">
      <c r="A7" s="335" t="s">
        <v>59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4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5"/>
      <c r="BC7" s="295"/>
      <c r="BD7" s="295"/>
    </row>
    <row r="8" spans="1:56" x14ac:dyDescent="0.25">
      <c r="A8" s="452" t="s">
        <v>43</v>
      </c>
      <c r="B8" s="453"/>
      <c r="C8" s="454"/>
      <c r="D8" s="458" t="s">
        <v>6</v>
      </c>
      <c r="E8" s="460" t="s">
        <v>58</v>
      </c>
      <c r="F8" s="460" t="s">
        <v>57</v>
      </c>
      <c r="G8" s="460" t="s">
        <v>56</v>
      </c>
      <c r="H8" s="460" t="s">
        <v>55</v>
      </c>
      <c r="I8" s="460" t="s">
        <v>54</v>
      </c>
      <c r="J8" s="460" t="s">
        <v>53</v>
      </c>
      <c r="K8" s="460" t="s">
        <v>52</v>
      </c>
      <c r="L8" s="460" t="s">
        <v>51</v>
      </c>
      <c r="M8" s="462" t="s">
        <v>50</v>
      </c>
      <c r="N8" s="447" t="s">
        <v>49</v>
      </c>
      <c r="O8" s="448"/>
      <c r="P8" s="449" t="s">
        <v>48</v>
      </c>
      <c r="Q8" s="464" t="s">
        <v>47</v>
      </c>
      <c r="R8" s="298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</row>
    <row r="9" spans="1:56" ht="21" x14ac:dyDescent="0.25">
      <c r="A9" s="455"/>
      <c r="B9" s="456"/>
      <c r="C9" s="457"/>
      <c r="D9" s="459"/>
      <c r="E9" s="461"/>
      <c r="F9" s="461"/>
      <c r="G9" s="461"/>
      <c r="H9" s="461"/>
      <c r="I9" s="461"/>
      <c r="J9" s="461"/>
      <c r="K9" s="461"/>
      <c r="L9" s="461"/>
      <c r="M9" s="463"/>
      <c r="N9" s="400" t="s">
        <v>46</v>
      </c>
      <c r="O9" s="401" t="s">
        <v>45</v>
      </c>
      <c r="P9" s="450"/>
      <c r="Q9" s="465"/>
      <c r="R9" s="298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6"/>
      <c r="AP9" s="296"/>
      <c r="AQ9" s="296"/>
      <c r="AR9" s="296"/>
      <c r="AS9" s="296"/>
      <c r="AT9" s="296"/>
      <c r="AU9" s="296"/>
      <c r="AV9" s="296"/>
      <c r="AW9" s="296"/>
      <c r="AX9" s="296"/>
      <c r="AY9" s="296"/>
      <c r="AZ9" s="296"/>
      <c r="BA9" s="296"/>
      <c r="BB9" s="296"/>
      <c r="BC9" s="296"/>
      <c r="BD9" s="296"/>
    </row>
    <row r="10" spans="1:56" x14ac:dyDescent="0.25">
      <c r="A10" s="466" t="s">
        <v>38</v>
      </c>
      <c r="B10" s="469" t="s">
        <v>37</v>
      </c>
      <c r="C10" s="470"/>
      <c r="D10" s="348">
        <v>0</v>
      </c>
      <c r="E10" s="353"/>
      <c r="F10" s="354"/>
      <c r="G10" s="354"/>
      <c r="H10" s="355"/>
      <c r="I10" s="355"/>
      <c r="J10" s="355"/>
      <c r="K10" s="355"/>
      <c r="L10" s="355"/>
      <c r="M10" s="356"/>
      <c r="N10" s="402"/>
      <c r="O10" s="403"/>
      <c r="P10" s="367"/>
      <c r="Q10" s="338"/>
      <c r="R10" s="306" t="s">
        <v>66</v>
      </c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399" t="s">
        <v>66</v>
      </c>
      <c r="BB10" s="296"/>
      <c r="BC10" s="296"/>
      <c r="BD10" s="394">
        <v>0</v>
      </c>
    </row>
    <row r="11" spans="1:56" x14ac:dyDescent="0.25">
      <c r="A11" s="467"/>
      <c r="B11" s="445" t="s">
        <v>36</v>
      </c>
      <c r="C11" s="446"/>
      <c r="D11" s="349">
        <v>0</v>
      </c>
      <c r="E11" s="341"/>
      <c r="F11" s="342"/>
      <c r="G11" s="342"/>
      <c r="H11" s="342"/>
      <c r="I11" s="342"/>
      <c r="J11" s="342"/>
      <c r="K11" s="342"/>
      <c r="L11" s="342"/>
      <c r="M11" s="343"/>
      <c r="N11" s="404"/>
      <c r="O11" s="389"/>
      <c r="P11" s="357"/>
      <c r="Q11" s="357"/>
      <c r="R11" s="306" t="s">
        <v>66</v>
      </c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6"/>
      <c r="AP11" s="296"/>
      <c r="AQ11" s="296"/>
      <c r="AR11" s="296"/>
      <c r="AS11" s="296"/>
      <c r="AT11" s="296"/>
      <c r="AU11" s="296"/>
      <c r="AV11" s="296"/>
      <c r="AW11" s="296"/>
      <c r="AX11" s="296"/>
      <c r="AY11" s="296"/>
      <c r="AZ11" s="296"/>
      <c r="BA11" s="399" t="s">
        <v>66</v>
      </c>
      <c r="BB11" s="296"/>
      <c r="BC11" s="296"/>
      <c r="BD11" s="394">
        <v>0</v>
      </c>
    </row>
    <row r="12" spans="1:56" x14ac:dyDescent="0.25">
      <c r="A12" s="467"/>
      <c r="B12" s="445" t="s">
        <v>35</v>
      </c>
      <c r="C12" s="446"/>
      <c r="D12" s="349">
        <v>0</v>
      </c>
      <c r="E12" s="341"/>
      <c r="F12" s="342"/>
      <c r="G12" s="342"/>
      <c r="H12" s="342"/>
      <c r="I12" s="342"/>
      <c r="J12" s="342"/>
      <c r="K12" s="342"/>
      <c r="L12" s="342"/>
      <c r="M12" s="343"/>
      <c r="N12" s="404"/>
      <c r="O12" s="389"/>
      <c r="P12" s="357"/>
      <c r="Q12" s="357"/>
      <c r="R12" s="306" t="s">
        <v>66</v>
      </c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AO12" s="296"/>
      <c r="AP12" s="296"/>
      <c r="AQ12" s="296"/>
      <c r="AR12" s="296"/>
      <c r="AS12" s="296"/>
      <c r="AT12" s="296"/>
      <c r="AU12" s="296"/>
      <c r="AV12" s="296"/>
      <c r="AW12" s="296"/>
      <c r="AX12" s="296"/>
      <c r="AY12" s="296"/>
      <c r="AZ12" s="296"/>
      <c r="BA12" s="399" t="s">
        <v>66</v>
      </c>
      <c r="BB12" s="296"/>
      <c r="BC12" s="296"/>
      <c r="BD12" s="394">
        <v>0</v>
      </c>
    </row>
    <row r="13" spans="1:56" x14ac:dyDescent="0.25">
      <c r="A13" s="467"/>
      <c r="B13" s="445" t="s">
        <v>34</v>
      </c>
      <c r="C13" s="446"/>
      <c r="D13" s="349">
        <v>0</v>
      </c>
      <c r="E13" s="341"/>
      <c r="F13" s="342"/>
      <c r="G13" s="342"/>
      <c r="H13" s="342"/>
      <c r="I13" s="342"/>
      <c r="J13" s="342"/>
      <c r="K13" s="342"/>
      <c r="L13" s="342"/>
      <c r="M13" s="343"/>
      <c r="N13" s="404"/>
      <c r="O13" s="389"/>
      <c r="P13" s="357"/>
      <c r="Q13" s="357"/>
      <c r="R13" s="306" t="s">
        <v>66</v>
      </c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6"/>
      <c r="AP13" s="296"/>
      <c r="AQ13" s="296"/>
      <c r="AR13" s="296"/>
      <c r="AS13" s="296"/>
      <c r="AT13" s="296"/>
      <c r="AU13" s="296"/>
      <c r="AV13" s="296"/>
      <c r="AW13" s="296"/>
      <c r="AX13" s="296"/>
      <c r="AY13" s="296"/>
      <c r="AZ13" s="296"/>
      <c r="BA13" s="399" t="s">
        <v>66</v>
      </c>
      <c r="BB13" s="296"/>
      <c r="BC13" s="296"/>
      <c r="BD13" s="394">
        <v>0</v>
      </c>
    </row>
    <row r="14" spans="1:56" x14ac:dyDescent="0.25">
      <c r="A14" s="467"/>
      <c r="B14" s="445" t="s">
        <v>33</v>
      </c>
      <c r="C14" s="446"/>
      <c r="D14" s="349">
        <v>0</v>
      </c>
      <c r="E14" s="341"/>
      <c r="F14" s="342"/>
      <c r="G14" s="342"/>
      <c r="H14" s="342"/>
      <c r="I14" s="342"/>
      <c r="J14" s="342"/>
      <c r="K14" s="342"/>
      <c r="L14" s="342"/>
      <c r="M14" s="343"/>
      <c r="N14" s="404"/>
      <c r="O14" s="389"/>
      <c r="P14" s="357"/>
      <c r="Q14" s="357"/>
      <c r="R14" s="306" t="s">
        <v>66</v>
      </c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399" t="s">
        <v>66</v>
      </c>
      <c r="BB14" s="296"/>
      <c r="BC14" s="296"/>
      <c r="BD14" s="394">
        <v>0</v>
      </c>
    </row>
    <row r="15" spans="1:56" x14ac:dyDescent="0.25">
      <c r="A15" s="467"/>
      <c r="B15" s="445" t="s">
        <v>32</v>
      </c>
      <c r="C15" s="446"/>
      <c r="D15" s="349">
        <v>0</v>
      </c>
      <c r="E15" s="341"/>
      <c r="F15" s="342"/>
      <c r="G15" s="342"/>
      <c r="H15" s="342"/>
      <c r="I15" s="342"/>
      <c r="J15" s="342"/>
      <c r="K15" s="342"/>
      <c r="L15" s="342"/>
      <c r="M15" s="343"/>
      <c r="N15" s="404"/>
      <c r="O15" s="389"/>
      <c r="P15" s="357"/>
      <c r="Q15" s="357"/>
      <c r="R15" s="306" t="s">
        <v>66</v>
      </c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399" t="s">
        <v>66</v>
      </c>
      <c r="BB15" s="296"/>
      <c r="BC15" s="296"/>
      <c r="BD15" s="394">
        <v>0</v>
      </c>
    </row>
    <row r="16" spans="1:56" x14ac:dyDescent="0.25">
      <c r="A16" s="467"/>
      <c r="B16" s="445" t="s">
        <v>31</v>
      </c>
      <c r="C16" s="446"/>
      <c r="D16" s="349">
        <v>0</v>
      </c>
      <c r="E16" s="341"/>
      <c r="F16" s="342"/>
      <c r="G16" s="342"/>
      <c r="H16" s="342"/>
      <c r="I16" s="342"/>
      <c r="J16" s="342"/>
      <c r="K16" s="342"/>
      <c r="L16" s="342"/>
      <c r="M16" s="343"/>
      <c r="N16" s="404"/>
      <c r="O16" s="389"/>
      <c r="P16" s="357"/>
      <c r="Q16" s="357"/>
      <c r="R16" s="306" t="s">
        <v>66</v>
      </c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6"/>
      <c r="AP16" s="296"/>
      <c r="AQ16" s="296"/>
      <c r="AR16" s="296"/>
      <c r="AS16" s="296"/>
      <c r="AT16" s="296"/>
      <c r="AU16" s="296"/>
      <c r="AV16" s="296"/>
      <c r="AW16" s="296"/>
      <c r="AX16" s="296"/>
      <c r="AY16" s="296"/>
      <c r="AZ16" s="296"/>
      <c r="BA16" s="399" t="s">
        <v>66</v>
      </c>
      <c r="BB16" s="296"/>
      <c r="BC16" s="296"/>
      <c r="BD16" s="394">
        <v>0</v>
      </c>
    </row>
    <row r="17" spans="1:56" x14ac:dyDescent="0.25">
      <c r="A17" s="467"/>
      <c r="B17" s="445" t="s">
        <v>30</v>
      </c>
      <c r="C17" s="446"/>
      <c r="D17" s="349">
        <v>0</v>
      </c>
      <c r="E17" s="351"/>
      <c r="F17" s="352"/>
      <c r="G17" s="352"/>
      <c r="H17" s="352"/>
      <c r="I17" s="342"/>
      <c r="J17" s="342"/>
      <c r="K17" s="342"/>
      <c r="L17" s="342"/>
      <c r="M17" s="387"/>
      <c r="N17" s="404"/>
      <c r="O17" s="389"/>
      <c r="P17" s="357"/>
      <c r="Q17" s="358"/>
      <c r="R17" s="306" t="s">
        <v>66</v>
      </c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AO17" s="296"/>
      <c r="AP17" s="296"/>
      <c r="AQ17" s="296"/>
      <c r="AR17" s="296"/>
      <c r="AS17" s="296"/>
      <c r="AT17" s="296"/>
      <c r="AU17" s="296"/>
      <c r="AV17" s="296"/>
      <c r="AW17" s="296"/>
      <c r="AX17" s="296"/>
      <c r="AY17" s="296"/>
      <c r="AZ17" s="296"/>
      <c r="BA17" s="399" t="s">
        <v>66</v>
      </c>
      <c r="BB17" s="296"/>
      <c r="BC17" s="296"/>
      <c r="BD17" s="394">
        <v>0</v>
      </c>
    </row>
    <row r="18" spans="1:56" x14ac:dyDescent="0.25">
      <c r="A18" s="467"/>
      <c r="B18" s="480" t="s">
        <v>29</v>
      </c>
      <c r="C18" s="481"/>
      <c r="D18" s="349">
        <v>0</v>
      </c>
      <c r="E18" s="341"/>
      <c r="F18" s="342"/>
      <c r="G18" s="342"/>
      <c r="H18" s="342"/>
      <c r="I18" s="352"/>
      <c r="J18" s="352"/>
      <c r="K18" s="352"/>
      <c r="L18" s="352"/>
      <c r="M18" s="387"/>
      <c r="N18" s="405"/>
      <c r="O18" s="392"/>
      <c r="P18" s="357"/>
      <c r="Q18" s="357"/>
      <c r="R18" s="306" t="s">
        <v>66</v>
      </c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399" t="s">
        <v>66</v>
      </c>
      <c r="BB18" s="296"/>
      <c r="BC18" s="296"/>
      <c r="BD18" s="394">
        <v>0</v>
      </c>
    </row>
    <row r="19" spans="1:56" x14ac:dyDescent="0.25">
      <c r="A19" s="467"/>
      <c r="B19" s="445" t="s">
        <v>28</v>
      </c>
      <c r="C19" s="446"/>
      <c r="D19" s="349">
        <v>0</v>
      </c>
      <c r="E19" s="341"/>
      <c r="F19" s="342"/>
      <c r="G19" s="342"/>
      <c r="H19" s="352"/>
      <c r="I19" s="352"/>
      <c r="J19" s="352"/>
      <c r="K19" s="352"/>
      <c r="L19" s="352"/>
      <c r="M19" s="387"/>
      <c r="N19" s="406"/>
      <c r="O19" s="407"/>
      <c r="P19" s="388"/>
      <c r="Q19" s="357"/>
      <c r="R19" s="306" t="s">
        <v>66</v>
      </c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399" t="s">
        <v>66</v>
      </c>
      <c r="BB19" s="296"/>
      <c r="BC19" s="296"/>
      <c r="BD19" s="394">
        <v>0</v>
      </c>
    </row>
    <row r="20" spans="1:56" x14ac:dyDescent="0.25">
      <c r="A20" s="467"/>
      <c r="B20" s="445" t="s">
        <v>27</v>
      </c>
      <c r="C20" s="446"/>
      <c r="D20" s="349">
        <v>0</v>
      </c>
      <c r="E20" s="341"/>
      <c r="F20" s="342"/>
      <c r="G20" s="342"/>
      <c r="H20" s="342"/>
      <c r="I20" s="342"/>
      <c r="J20" s="342"/>
      <c r="K20" s="342"/>
      <c r="L20" s="342"/>
      <c r="M20" s="343"/>
      <c r="N20" s="404"/>
      <c r="O20" s="389"/>
      <c r="P20" s="357"/>
      <c r="Q20" s="357"/>
      <c r="R20" s="306" t="s">
        <v>66</v>
      </c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399" t="s">
        <v>66</v>
      </c>
      <c r="BB20" s="296"/>
      <c r="BC20" s="296"/>
      <c r="BD20" s="394">
        <v>0</v>
      </c>
    </row>
    <row r="21" spans="1:56" x14ac:dyDescent="0.25">
      <c r="A21" s="467"/>
      <c r="B21" s="445" t="s">
        <v>26</v>
      </c>
      <c r="C21" s="446"/>
      <c r="D21" s="349">
        <v>0</v>
      </c>
      <c r="E21" s="341"/>
      <c r="F21" s="342"/>
      <c r="G21" s="342"/>
      <c r="H21" s="342"/>
      <c r="I21" s="342"/>
      <c r="J21" s="342"/>
      <c r="K21" s="342"/>
      <c r="L21" s="342"/>
      <c r="M21" s="343"/>
      <c r="N21" s="404"/>
      <c r="O21" s="389"/>
      <c r="P21" s="357"/>
      <c r="Q21" s="357"/>
      <c r="R21" s="306" t="s">
        <v>66</v>
      </c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399" t="s">
        <v>66</v>
      </c>
      <c r="BB21" s="296"/>
      <c r="BC21" s="296"/>
      <c r="BD21" s="394">
        <v>0</v>
      </c>
    </row>
    <row r="22" spans="1:56" x14ac:dyDescent="0.25">
      <c r="A22" s="467"/>
      <c r="B22" s="445" t="s">
        <v>25</v>
      </c>
      <c r="C22" s="446"/>
      <c r="D22" s="349">
        <v>0</v>
      </c>
      <c r="E22" s="341"/>
      <c r="F22" s="342"/>
      <c r="G22" s="342"/>
      <c r="H22" s="342"/>
      <c r="I22" s="342"/>
      <c r="J22" s="342"/>
      <c r="K22" s="342"/>
      <c r="L22" s="342"/>
      <c r="M22" s="343"/>
      <c r="N22" s="404"/>
      <c r="O22" s="389"/>
      <c r="P22" s="357"/>
      <c r="Q22" s="357"/>
      <c r="R22" s="306" t="s">
        <v>66</v>
      </c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399" t="s">
        <v>66</v>
      </c>
      <c r="BB22" s="296"/>
      <c r="BC22" s="296"/>
      <c r="BD22" s="394">
        <v>0</v>
      </c>
    </row>
    <row r="23" spans="1:56" x14ac:dyDescent="0.25">
      <c r="A23" s="467"/>
      <c r="B23" s="445" t="s">
        <v>24</v>
      </c>
      <c r="C23" s="446"/>
      <c r="D23" s="349">
        <v>0</v>
      </c>
      <c r="E23" s="341"/>
      <c r="F23" s="342"/>
      <c r="G23" s="342"/>
      <c r="H23" s="342"/>
      <c r="I23" s="342"/>
      <c r="J23" s="342"/>
      <c r="K23" s="342"/>
      <c r="L23" s="342"/>
      <c r="M23" s="343"/>
      <c r="N23" s="404"/>
      <c r="O23" s="389"/>
      <c r="P23" s="357"/>
      <c r="Q23" s="357"/>
      <c r="R23" s="306" t="s">
        <v>66</v>
      </c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399" t="s">
        <v>66</v>
      </c>
      <c r="BB23" s="296"/>
      <c r="BC23" s="296"/>
      <c r="BD23" s="394">
        <v>0</v>
      </c>
    </row>
    <row r="24" spans="1:56" x14ac:dyDescent="0.25">
      <c r="A24" s="467"/>
      <c r="B24" s="471" t="s">
        <v>23</v>
      </c>
      <c r="C24" s="472"/>
      <c r="D24" s="359">
        <v>0</v>
      </c>
      <c r="E24" s="351"/>
      <c r="F24" s="352"/>
      <c r="G24" s="352"/>
      <c r="H24" s="352"/>
      <c r="I24" s="342"/>
      <c r="J24" s="342"/>
      <c r="K24" s="342"/>
      <c r="L24" s="342"/>
      <c r="M24" s="387"/>
      <c r="N24" s="404"/>
      <c r="O24" s="389"/>
      <c r="P24" s="357"/>
      <c r="Q24" s="358"/>
      <c r="R24" s="306" t="s">
        <v>66</v>
      </c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399" t="s">
        <v>66</v>
      </c>
      <c r="BB24" s="296"/>
      <c r="BC24" s="296"/>
      <c r="BD24" s="394">
        <v>0</v>
      </c>
    </row>
    <row r="25" spans="1:56" x14ac:dyDescent="0.25">
      <c r="A25" s="467"/>
      <c r="B25" s="473" t="s">
        <v>22</v>
      </c>
      <c r="C25" s="474"/>
      <c r="D25" s="360">
        <v>0</v>
      </c>
      <c r="E25" s="361"/>
      <c r="F25" s="362"/>
      <c r="G25" s="362"/>
      <c r="H25" s="362"/>
      <c r="I25" s="362"/>
      <c r="J25" s="362"/>
      <c r="K25" s="362"/>
      <c r="L25" s="362"/>
      <c r="M25" s="363"/>
      <c r="N25" s="408"/>
      <c r="O25" s="390"/>
      <c r="P25" s="364"/>
      <c r="Q25" s="364"/>
      <c r="R25" s="306" t="s">
        <v>66</v>
      </c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399" t="s">
        <v>66</v>
      </c>
      <c r="BB25" s="296"/>
      <c r="BC25" s="296"/>
      <c r="BD25" s="394">
        <v>0</v>
      </c>
    </row>
    <row r="26" spans="1:56" ht="33" x14ac:dyDescent="0.25">
      <c r="A26" s="467"/>
      <c r="B26" s="475" t="s">
        <v>21</v>
      </c>
      <c r="C26" s="336" t="s">
        <v>20</v>
      </c>
      <c r="D26" s="348">
        <v>0</v>
      </c>
      <c r="E26" s="365"/>
      <c r="F26" s="355"/>
      <c r="G26" s="355"/>
      <c r="H26" s="355"/>
      <c r="I26" s="355"/>
      <c r="J26" s="355"/>
      <c r="K26" s="355"/>
      <c r="L26" s="355"/>
      <c r="M26" s="366"/>
      <c r="N26" s="409"/>
      <c r="O26" s="403"/>
      <c r="P26" s="367"/>
      <c r="Q26" s="367"/>
      <c r="R26" s="306" t="s">
        <v>66</v>
      </c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399" t="s">
        <v>66</v>
      </c>
      <c r="BB26" s="296"/>
      <c r="BC26" s="296"/>
      <c r="BD26" s="394">
        <v>0</v>
      </c>
    </row>
    <row r="27" spans="1:56" ht="22.5" x14ac:dyDescent="0.25">
      <c r="A27" s="467"/>
      <c r="B27" s="476"/>
      <c r="C27" s="327" t="s">
        <v>19</v>
      </c>
      <c r="D27" s="349">
        <v>0</v>
      </c>
      <c r="E27" s="351"/>
      <c r="F27" s="352"/>
      <c r="G27" s="352"/>
      <c r="H27" s="352"/>
      <c r="I27" s="352"/>
      <c r="J27" s="352"/>
      <c r="K27" s="352"/>
      <c r="L27" s="352"/>
      <c r="M27" s="343"/>
      <c r="N27" s="405"/>
      <c r="O27" s="392"/>
      <c r="P27" s="358"/>
      <c r="Q27" s="358"/>
      <c r="R27" s="306" t="s">
        <v>66</v>
      </c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399" t="s">
        <v>66</v>
      </c>
      <c r="BB27" s="296"/>
      <c r="BC27" s="296"/>
      <c r="BD27" s="394">
        <v>0</v>
      </c>
    </row>
    <row r="28" spans="1:56" ht="43.5" x14ac:dyDescent="0.25">
      <c r="A28" s="467"/>
      <c r="B28" s="477"/>
      <c r="C28" s="337" t="s">
        <v>18</v>
      </c>
      <c r="D28" s="350">
        <v>0</v>
      </c>
      <c r="E28" s="368"/>
      <c r="F28" s="369"/>
      <c r="G28" s="369"/>
      <c r="H28" s="369"/>
      <c r="I28" s="369"/>
      <c r="J28" s="369"/>
      <c r="K28" s="369"/>
      <c r="L28" s="369"/>
      <c r="M28" s="346"/>
      <c r="N28" s="410"/>
      <c r="O28" s="391"/>
      <c r="P28" s="370"/>
      <c r="Q28" s="370"/>
      <c r="R28" s="306" t="s">
        <v>66</v>
      </c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399" t="s">
        <v>66</v>
      </c>
      <c r="BB28" s="296"/>
      <c r="BC28" s="296"/>
      <c r="BD28" s="394">
        <v>0</v>
      </c>
    </row>
    <row r="29" spans="1:56" x14ac:dyDescent="0.25">
      <c r="A29" s="468"/>
      <c r="B29" s="478" t="s">
        <v>6</v>
      </c>
      <c r="C29" s="479"/>
      <c r="D29" s="371">
        <v>0</v>
      </c>
      <c r="E29" s="372">
        <v>0</v>
      </c>
      <c r="F29" s="373">
        <v>0</v>
      </c>
      <c r="G29" s="373">
        <v>0</v>
      </c>
      <c r="H29" s="373">
        <v>0</v>
      </c>
      <c r="I29" s="373">
        <v>0</v>
      </c>
      <c r="J29" s="373">
        <v>0</v>
      </c>
      <c r="K29" s="373">
        <v>0</v>
      </c>
      <c r="L29" s="373">
        <v>0</v>
      </c>
      <c r="M29" s="374">
        <v>0</v>
      </c>
      <c r="N29" s="411">
        <v>0</v>
      </c>
      <c r="O29" s="412">
        <v>0</v>
      </c>
      <c r="P29" s="376">
        <v>0</v>
      </c>
      <c r="Q29" s="376">
        <v>0</v>
      </c>
      <c r="R29" s="306" t="s">
        <v>66</v>
      </c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399" t="s">
        <v>66</v>
      </c>
      <c r="BB29" s="296"/>
      <c r="BC29" s="296"/>
      <c r="BD29" s="394">
        <v>0</v>
      </c>
    </row>
    <row r="30" spans="1:56" x14ac:dyDescent="0.25">
      <c r="A30" s="329" t="s">
        <v>44</v>
      </c>
      <c r="B30" s="329"/>
      <c r="C30" s="329"/>
      <c r="D30" s="329"/>
      <c r="E30" s="329"/>
      <c r="F30" s="329"/>
      <c r="G30" s="330"/>
      <c r="H30" s="330"/>
      <c r="I30" s="324"/>
      <c r="J30" s="324"/>
      <c r="K30" s="324"/>
      <c r="L30" s="324"/>
      <c r="M30" s="324"/>
      <c r="N30" s="324"/>
      <c r="O30" s="301"/>
      <c r="P30" s="324"/>
      <c r="Q30" s="310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</row>
    <row r="31" spans="1:56" ht="63" x14ac:dyDescent="0.25">
      <c r="A31" s="482" t="s">
        <v>43</v>
      </c>
      <c r="B31" s="483"/>
      <c r="C31" s="484"/>
      <c r="D31" s="305" t="s">
        <v>6</v>
      </c>
      <c r="E31" s="331" t="s">
        <v>42</v>
      </c>
      <c r="F31" s="303" t="s">
        <v>41</v>
      </c>
      <c r="G31" s="303" t="s">
        <v>40</v>
      </c>
      <c r="H31" s="309" t="s">
        <v>39</v>
      </c>
      <c r="I31" s="324"/>
      <c r="J31" s="324"/>
      <c r="K31" s="324"/>
      <c r="L31" s="324"/>
      <c r="M31" s="324"/>
      <c r="N31" s="324"/>
      <c r="O31" s="324"/>
      <c r="P31" s="324"/>
      <c r="Q31" s="310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</row>
    <row r="32" spans="1:56" x14ac:dyDescent="0.25">
      <c r="A32" s="466" t="s">
        <v>38</v>
      </c>
      <c r="B32" s="469" t="s">
        <v>37</v>
      </c>
      <c r="C32" s="470"/>
      <c r="D32" s="377">
        <v>0</v>
      </c>
      <c r="E32" s="353"/>
      <c r="F32" s="354"/>
      <c r="G32" s="354"/>
      <c r="H32" s="378"/>
      <c r="I32" s="306" t="s">
        <v>66</v>
      </c>
      <c r="J32" s="324"/>
      <c r="K32" s="324"/>
      <c r="L32" s="324"/>
      <c r="M32" s="324"/>
      <c r="N32" s="324"/>
      <c r="O32" s="324"/>
      <c r="P32" s="324"/>
      <c r="Q32" s="310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399" t="s">
        <v>66</v>
      </c>
      <c r="BB32" s="296"/>
      <c r="BC32" s="296"/>
      <c r="BD32" s="394">
        <v>0</v>
      </c>
    </row>
    <row r="33" spans="1:56" x14ac:dyDescent="0.25">
      <c r="A33" s="467"/>
      <c r="B33" s="445" t="s">
        <v>36</v>
      </c>
      <c r="C33" s="446"/>
      <c r="D33" s="360">
        <v>0</v>
      </c>
      <c r="E33" s="341"/>
      <c r="F33" s="342"/>
      <c r="G33" s="342"/>
      <c r="H33" s="339"/>
      <c r="I33" s="306" t="s">
        <v>66</v>
      </c>
      <c r="J33" s="324"/>
      <c r="K33" s="324"/>
      <c r="L33" s="324"/>
      <c r="M33" s="324"/>
      <c r="N33" s="324"/>
      <c r="O33" s="324"/>
      <c r="P33" s="301"/>
      <c r="Q33" s="310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399" t="s">
        <v>66</v>
      </c>
      <c r="BB33" s="296"/>
      <c r="BC33" s="296"/>
      <c r="BD33" s="394">
        <v>0</v>
      </c>
    </row>
    <row r="34" spans="1:56" x14ac:dyDescent="0.25">
      <c r="A34" s="467"/>
      <c r="B34" s="445" t="s">
        <v>35</v>
      </c>
      <c r="C34" s="446"/>
      <c r="D34" s="360">
        <v>0</v>
      </c>
      <c r="E34" s="341"/>
      <c r="F34" s="342"/>
      <c r="G34" s="342"/>
      <c r="H34" s="339"/>
      <c r="I34" s="306" t="s">
        <v>66</v>
      </c>
      <c r="J34" s="324"/>
      <c r="K34" s="324"/>
      <c r="L34" s="324"/>
      <c r="M34" s="324"/>
      <c r="N34" s="324"/>
      <c r="O34" s="324"/>
      <c r="P34" s="324"/>
      <c r="Q34" s="310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399" t="s">
        <v>66</v>
      </c>
      <c r="BB34" s="296"/>
      <c r="BC34" s="296"/>
      <c r="BD34" s="394">
        <v>0</v>
      </c>
    </row>
    <row r="35" spans="1:56" x14ac:dyDescent="0.25">
      <c r="A35" s="467"/>
      <c r="B35" s="445" t="s">
        <v>34</v>
      </c>
      <c r="C35" s="446"/>
      <c r="D35" s="360">
        <v>0</v>
      </c>
      <c r="E35" s="341"/>
      <c r="F35" s="342"/>
      <c r="G35" s="342"/>
      <c r="H35" s="339"/>
      <c r="I35" s="306" t="s">
        <v>66</v>
      </c>
      <c r="J35" s="324"/>
      <c r="K35" s="324"/>
      <c r="L35" s="324"/>
      <c r="M35" s="324"/>
      <c r="N35" s="324"/>
      <c r="O35" s="324"/>
      <c r="P35" s="324"/>
      <c r="Q35" s="310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399" t="s">
        <v>66</v>
      </c>
      <c r="BB35" s="296"/>
      <c r="BC35" s="296"/>
      <c r="BD35" s="394">
        <v>0</v>
      </c>
    </row>
    <row r="36" spans="1:56" x14ac:dyDescent="0.25">
      <c r="A36" s="467"/>
      <c r="B36" s="445" t="s">
        <v>33</v>
      </c>
      <c r="C36" s="446"/>
      <c r="D36" s="360">
        <v>0</v>
      </c>
      <c r="E36" s="341"/>
      <c r="F36" s="342"/>
      <c r="G36" s="342"/>
      <c r="H36" s="339"/>
      <c r="I36" s="306" t="s">
        <v>66</v>
      </c>
      <c r="J36" s="324"/>
      <c r="K36" s="324"/>
      <c r="L36" s="324"/>
      <c r="M36" s="324"/>
      <c r="N36" s="324"/>
      <c r="O36" s="324"/>
      <c r="P36" s="324"/>
      <c r="Q36" s="310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399" t="s">
        <v>66</v>
      </c>
      <c r="BB36" s="296"/>
      <c r="BC36" s="296"/>
      <c r="BD36" s="394">
        <v>0</v>
      </c>
    </row>
    <row r="37" spans="1:56" x14ac:dyDescent="0.25">
      <c r="A37" s="467"/>
      <c r="B37" s="445" t="s">
        <v>32</v>
      </c>
      <c r="C37" s="446"/>
      <c r="D37" s="360">
        <v>0</v>
      </c>
      <c r="E37" s="341"/>
      <c r="F37" s="342"/>
      <c r="G37" s="342"/>
      <c r="H37" s="339"/>
      <c r="I37" s="306" t="s">
        <v>66</v>
      </c>
      <c r="J37" s="324"/>
      <c r="K37" s="324"/>
      <c r="L37" s="324"/>
      <c r="M37" s="324"/>
      <c r="N37" s="324"/>
      <c r="O37" s="324"/>
      <c r="P37" s="324"/>
      <c r="Q37" s="310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399" t="s">
        <v>66</v>
      </c>
      <c r="BB37" s="296"/>
      <c r="BC37" s="296"/>
      <c r="BD37" s="394">
        <v>0</v>
      </c>
    </row>
    <row r="38" spans="1:56" x14ac:dyDescent="0.25">
      <c r="A38" s="467"/>
      <c r="B38" s="445" t="s">
        <v>31</v>
      </c>
      <c r="C38" s="446"/>
      <c r="D38" s="360">
        <v>0</v>
      </c>
      <c r="E38" s="341"/>
      <c r="F38" s="342"/>
      <c r="G38" s="342"/>
      <c r="H38" s="339"/>
      <c r="I38" s="306" t="s">
        <v>66</v>
      </c>
      <c r="J38" s="324"/>
      <c r="K38" s="324"/>
      <c r="L38" s="324"/>
      <c r="M38" s="324"/>
      <c r="N38" s="324"/>
      <c r="O38" s="324"/>
      <c r="P38" s="324"/>
      <c r="Q38" s="310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399" t="s">
        <v>66</v>
      </c>
      <c r="BB38" s="296"/>
      <c r="BC38" s="296"/>
      <c r="BD38" s="394">
        <v>0</v>
      </c>
    </row>
    <row r="39" spans="1:56" x14ac:dyDescent="0.25">
      <c r="A39" s="467"/>
      <c r="B39" s="445" t="s">
        <v>30</v>
      </c>
      <c r="C39" s="446"/>
      <c r="D39" s="360">
        <v>0</v>
      </c>
      <c r="E39" s="341"/>
      <c r="F39" s="342"/>
      <c r="G39" s="342"/>
      <c r="H39" s="339"/>
      <c r="I39" s="306" t="s">
        <v>66</v>
      </c>
      <c r="J39" s="324"/>
      <c r="K39" s="324"/>
      <c r="L39" s="324"/>
      <c r="M39" s="324"/>
      <c r="N39" s="324"/>
      <c r="O39" s="324"/>
      <c r="P39" s="324"/>
      <c r="Q39" s="310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399" t="s">
        <v>66</v>
      </c>
      <c r="BB39" s="296"/>
      <c r="BC39" s="296"/>
      <c r="BD39" s="394">
        <v>0</v>
      </c>
    </row>
    <row r="40" spans="1:56" x14ac:dyDescent="0.25">
      <c r="A40" s="467"/>
      <c r="B40" s="480" t="s">
        <v>29</v>
      </c>
      <c r="C40" s="481"/>
      <c r="D40" s="360">
        <v>0</v>
      </c>
      <c r="E40" s="341"/>
      <c r="F40" s="342"/>
      <c r="G40" s="342"/>
      <c r="H40" s="339"/>
      <c r="I40" s="306" t="s">
        <v>66</v>
      </c>
      <c r="J40" s="324"/>
      <c r="K40" s="324"/>
      <c r="L40" s="324"/>
      <c r="M40" s="324"/>
      <c r="N40" s="324"/>
      <c r="O40" s="324"/>
      <c r="P40" s="324"/>
      <c r="Q40" s="310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399" t="s">
        <v>66</v>
      </c>
      <c r="BB40" s="296"/>
      <c r="BC40" s="296"/>
      <c r="BD40" s="394">
        <v>0</v>
      </c>
    </row>
    <row r="41" spans="1:56" x14ac:dyDescent="0.25">
      <c r="A41" s="467"/>
      <c r="B41" s="445" t="s">
        <v>28</v>
      </c>
      <c r="C41" s="446"/>
      <c r="D41" s="360">
        <v>0</v>
      </c>
      <c r="E41" s="341"/>
      <c r="F41" s="342"/>
      <c r="G41" s="342"/>
      <c r="H41" s="339"/>
      <c r="I41" s="306" t="s">
        <v>66</v>
      </c>
      <c r="J41" s="324"/>
      <c r="K41" s="324"/>
      <c r="L41" s="324"/>
      <c r="M41" s="324"/>
      <c r="N41" s="324"/>
      <c r="O41" s="324"/>
      <c r="P41" s="324"/>
      <c r="Q41" s="310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399" t="s">
        <v>66</v>
      </c>
      <c r="BB41" s="296"/>
      <c r="BC41" s="296"/>
      <c r="BD41" s="394">
        <v>0</v>
      </c>
    </row>
    <row r="42" spans="1:56" x14ac:dyDescent="0.25">
      <c r="A42" s="467"/>
      <c r="B42" s="445" t="s">
        <v>27</v>
      </c>
      <c r="C42" s="446"/>
      <c r="D42" s="360">
        <v>0</v>
      </c>
      <c r="E42" s="341"/>
      <c r="F42" s="342"/>
      <c r="G42" s="342"/>
      <c r="H42" s="339"/>
      <c r="I42" s="306" t="s">
        <v>66</v>
      </c>
      <c r="J42" s="324"/>
      <c r="K42" s="324"/>
      <c r="L42" s="324"/>
      <c r="M42" s="324"/>
      <c r="N42" s="324"/>
      <c r="O42" s="324"/>
      <c r="P42" s="324"/>
      <c r="Q42" s="310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399" t="s">
        <v>66</v>
      </c>
      <c r="BB42" s="296"/>
      <c r="BC42" s="296"/>
      <c r="BD42" s="394">
        <v>0</v>
      </c>
    </row>
    <row r="43" spans="1:56" x14ac:dyDescent="0.25">
      <c r="A43" s="467"/>
      <c r="B43" s="445" t="s">
        <v>26</v>
      </c>
      <c r="C43" s="446"/>
      <c r="D43" s="360">
        <v>0</v>
      </c>
      <c r="E43" s="341"/>
      <c r="F43" s="342"/>
      <c r="G43" s="342"/>
      <c r="H43" s="339"/>
      <c r="I43" s="306" t="s">
        <v>66</v>
      </c>
      <c r="J43" s="324"/>
      <c r="K43" s="324"/>
      <c r="L43" s="324"/>
      <c r="M43" s="324"/>
      <c r="N43" s="324"/>
      <c r="O43" s="324"/>
      <c r="P43" s="324"/>
      <c r="Q43" s="310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399" t="s">
        <v>66</v>
      </c>
      <c r="BB43" s="296"/>
      <c r="BC43" s="296"/>
      <c r="BD43" s="394">
        <v>0</v>
      </c>
    </row>
    <row r="44" spans="1:56" x14ac:dyDescent="0.25">
      <c r="A44" s="467"/>
      <c r="B44" s="445" t="s">
        <v>25</v>
      </c>
      <c r="C44" s="446"/>
      <c r="D44" s="360">
        <v>0</v>
      </c>
      <c r="E44" s="341"/>
      <c r="F44" s="342"/>
      <c r="G44" s="342"/>
      <c r="H44" s="339"/>
      <c r="I44" s="306" t="s">
        <v>66</v>
      </c>
      <c r="J44" s="324"/>
      <c r="K44" s="324"/>
      <c r="L44" s="324"/>
      <c r="M44" s="324"/>
      <c r="N44" s="324"/>
      <c r="O44" s="324"/>
      <c r="P44" s="324"/>
      <c r="Q44" s="310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399" t="s">
        <v>66</v>
      </c>
      <c r="BB44" s="296"/>
      <c r="BC44" s="296"/>
      <c r="BD44" s="394">
        <v>0</v>
      </c>
    </row>
    <row r="45" spans="1:56" x14ac:dyDescent="0.25">
      <c r="A45" s="467"/>
      <c r="B45" s="445" t="s">
        <v>24</v>
      </c>
      <c r="C45" s="446"/>
      <c r="D45" s="360">
        <v>0</v>
      </c>
      <c r="E45" s="341"/>
      <c r="F45" s="342"/>
      <c r="G45" s="342"/>
      <c r="H45" s="339"/>
      <c r="I45" s="306" t="s">
        <v>66</v>
      </c>
      <c r="J45" s="324"/>
      <c r="K45" s="324"/>
      <c r="L45" s="324"/>
      <c r="M45" s="324"/>
      <c r="N45" s="324"/>
      <c r="O45" s="324"/>
      <c r="P45" s="324"/>
      <c r="Q45" s="310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399" t="s">
        <v>66</v>
      </c>
      <c r="BB45" s="296"/>
      <c r="BC45" s="296"/>
      <c r="BD45" s="394">
        <v>0</v>
      </c>
    </row>
    <row r="46" spans="1:56" x14ac:dyDescent="0.25">
      <c r="A46" s="467"/>
      <c r="B46" s="471" t="s">
        <v>23</v>
      </c>
      <c r="C46" s="472"/>
      <c r="D46" s="360">
        <v>0</v>
      </c>
      <c r="E46" s="361"/>
      <c r="F46" s="362"/>
      <c r="G46" s="362"/>
      <c r="H46" s="340"/>
      <c r="I46" s="306" t="s">
        <v>66</v>
      </c>
      <c r="J46" s="324"/>
      <c r="K46" s="324"/>
      <c r="L46" s="324"/>
      <c r="M46" s="324"/>
      <c r="N46" s="324"/>
      <c r="O46" s="324"/>
      <c r="P46" s="324"/>
      <c r="Q46" s="310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399" t="s">
        <v>66</v>
      </c>
      <c r="BB46" s="296"/>
      <c r="BC46" s="296"/>
      <c r="BD46" s="394">
        <v>0</v>
      </c>
    </row>
    <row r="47" spans="1:56" x14ac:dyDescent="0.25">
      <c r="A47" s="467"/>
      <c r="B47" s="498" t="s">
        <v>22</v>
      </c>
      <c r="C47" s="499"/>
      <c r="D47" s="360">
        <v>0</v>
      </c>
      <c r="E47" s="361"/>
      <c r="F47" s="362"/>
      <c r="G47" s="362"/>
      <c r="H47" s="340"/>
      <c r="I47" s="306" t="s">
        <v>66</v>
      </c>
      <c r="J47" s="324"/>
      <c r="K47" s="324"/>
      <c r="L47" s="324"/>
      <c r="M47" s="324"/>
      <c r="N47" s="324"/>
      <c r="O47" s="324"/>
      <c r="P47" s="324"/>
      <c r="Q47" s="310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399" t="s">
        <v>66</v>
      </c>
      <c r="BB47" s="296"/>
      <c r="BC47" s="296"/>
      <c r="BD47" s="394">
        <v>0</v>
      </c>
    </row>
    <row r="48" spans="1:56" ht="33" x14ac:dyDescent="0.25">
      <c r="A48" s="467"/>
      <c r="B48" s="485" t="s">
        <v>21</v>
      </c>
      <c r="C48" s="326" t="s">
        <v>20</v>
      </c>
      <c r="D48" s="377">
        <v>0</v>
      </c>
      <c r="E48" s="353"/>
      <c r="F48" s="354"/>
      <c r="G48" s="354"/>
      <c r="H48" s="378"/>
      <c r="I48" s="306" t="s">
        <v>66</v>
      </c>
      <c r="J48" s="324"/>
      <c r="K48" s="324"/>
      <c r="L48" s="324"/>
      <c r="M48" s="324"/>
      <c r="N48" s="324"/>
      <c r="O48" s="324"/>
      <c r="P48" s="324"/>
      <c r="Q48" s="310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399" t="s">
        <v>66</v>
      </c>
      <c r="BB48" s="296"/>
      <c r="BC48" s="296"/>
      <c r="BD48" s="394">
        <v>0</v>
      </c>
    </row>
    <row r="49" spans="1:56" ht="22.5" x14ac:dyDescent="0.25">
      <c r="A49" s="467"/>
      <c r="B49" s="476"/>
      <c r="C49" s="327" t="s">
        <v>19</v>
      </c>
      <c r="D49" s="360">
        <v>0</v>
      </c>
      <c r="E49" s="341"/>
      <c r="F49" s="342"/>
      <c r="G49" s="342"/>
      <c r="H49" s="339"/>
      <c r="I49" s="306" t="s">
        <v>66</v>
      </c>
      <c r="J49" s="324"/>
      <c r="K49" s="324"/>
      <c r="L49" s="324"/>
      <c r="M49" s="324"/>
      <c r="N49" s="324"/>
      <c r="O49" s="324"/>
      <c r="P49" s="324"/>
      <c r="Q49" s="310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399" t="s">
        <v>66</v>
      </c>
      <c r="BB49" s="296"/>
      <c r="BC49" s="296"/>
      <c r="BD49" s="394">
        <v>0</v>
      </c>
    </row>
    <row r="50" spans="1:56" ht="43.5" x14ac:dyDescent="0.25">
      <c r="A50" s="467"/>
      <c r="B50" s="486"/>
      <c r="C50" s="328" t="s">
        <v>18</v>
      </c>
      <c r="D50" s="350">
        <v>0</v>
      </c>
      <c r="E50" s="344"/>
      <c r="F50" s="345"/>
      <c r="G50" s="345"/>
      <c r="H50" s="347"/>
      <c r="I50" s="306" t="s">
        <v>66</v>
      </c>
      <c r="J50" s="324"/>
      <c r="K50" s="324"/>
      <c r="L50" s="324"/>
      <c r="M50" s="324"/>
      <c r="N50" s="324"/>
      <c r="O50" s="324"/>
      <c r="P50" s="324"/>
      <c r="Q50" s="310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399" t="s">
        <v>66</v>
      </c>
      <c r="BB50" s="296"/>
      <c r="BC50" s="296"/>
      <c r="BD50" s="394">
        <v>0</v>
      </c>
    </row>
    <row r="51" spans="1:56" x14ac:dyDescent="0.25">
      <c r="A51" s="468"/>
      <c r="B51" s="478" t="s">
        <v>6</v>
      </c>
      <c r="C51" s="487"/>
      <c r="D51" s="371">
        <v>0</v>
      </c>
      <c r="E51" s="372">
        <v>0</v>
      </c>
      <c r="F51" s="373">
        <v>0</v>
      </c>
      <c r="G51" s="373">
        <v>0</v>
      </c>
      <c r="H51" s="375">
        <v>0</v>
      </c>
      <c r="I51" s="306" t="s">
        <v>66</v>
      </c>
      <c r="J51" s="324"/>
      <c r="K51" s="324"/>
      <c r="L51" s="324"/>
      <c r="M51" s="324"/>
      <c r="N51" s="324"/>
      <c r="O51" s="324"/>
      <c r="P51" s="324"/>
      <c r="Q51" s="310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399" t="s">
        <v>66</v>
      </c>
      <c r="BB51" s="296"/>
      <c r="BC51" s="296"/>
      <c r="BD51" s="394">
        <v>0</v>
      </c>
    </row>
    <row r="52" spans="1:56" x14ac:dyDescent="0.25">
      <c r="A52" s="329" t="s">
        <v>17</v>
      </c>
      <c r="B52" s="329"/>
      <c r="C52" s="329"/>
      <c r="D52" s="329"/>
      <c r="E52" s="329"/>
      <c r="F52" s="329"/>
      <c r="G52" s="330"/>
      <c r="H52" s="330"/>
      <c r="I52" s="302"/>
      <c r="J52" s="302"/>
      <c r="K52" s="302"/>
      <c r="L52" s="302"/>
      <c r="M52" s="302"/>
      <c r="N52" s="302"/>
      <c r="O52" s="301"/>
      <c r="P52" s="324"/>
      <c r="Q52" s="310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</row>
    <row r="53" spans="1:56" ht="31.5" x14ac:dyDescent="0.25">
      <c r="A53" s="488" t="s">
        <v>16</v>
      </c>
      <c r="B53" s="488"/>
      <c r="C53" s="488"/>
      <c r="D53" s="304" t="s">
        <v>15</v>
      </c>
      <c r="E53" s="308" t="s">
        <v>14</v>
      </c>
      <c r="F53" s="303" t="s">
        <v>13</v>
      </c>
      <c r="G53" s="303" t="s">
        <v>12</v>
      </c>
      <c r="H53" s="309" t="s">
        <v>11</v>
      </c>
      <c r="I53" s="332"/>
      <c r="J53" s="323"/>
      <c r="K53" s="323"/>
      <c r="L53" s="323"/>
      <c r="M53" s="323"/>
      <c r="N53" s="323"/>
      <c r="O53" s="323"/>
      <c r="P53" s="324"/>
      <c r="Q53" s="310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</row>
    <row r="54" spans="1:56" x14ac:dyDescent="0.25">
      <c r="A54" s="489" t="s">
        <v>10</v>
      </c>
      <c r="B54" s="490"/>
      <c r="C54" s="491"/>
      <c r="D54" s="379">
        <v>0</v>
      </c>
      <c r="E54" s="353"/>
      <c r="F54" s="354"/>
      <c r="G54" s="354"/>
      <c r="H54" s="378"/>
      <c r="I54" s="306" t="s">
        <v>66</v>
      </c>
      <c r="J54" s="323"/>
      <c r="K54" s="323"/>
      <c r="L54" s="323"/>
      <c r="M54" s="323"/>
      <c r="N54" s="323"/>
      <c r="O54" s="323"/>
      <c r="P54" s="324"/>
      <c r="Q54" s="310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399" t="s">
        <v>66</v>
      </c>
      <c r="BB54" s="296"/>
      <c r="BC54" s="296"/>
      <c r="BD54" s="394">
        <v>0</v>
      </c>
    </row>
    <row r="55" spans="1:56" x14ac:dyDescent="0.25">
      <c r="A55" s="492" t="s">
        <v>9</v>
      </c>
      <c r="B55" s="493"/>
      <c r="C55" s="494"/>
      <c r="D55" s="379">
        <v>0</v>
      </c>
      <c r="E55" s="380"/>
      <c r="F55" s="381"/>
      <c r="G55" s="381"/>
      <c r="H55" s="382"/>
      <c r="I55" s="306" t="s">
        <v>66</v>
      </c>
      <c r="J55" s="323"/>
      <c r="K55" s="323"/>
      <c r="L55" s="323"/>
      <c r="M55" s="323"/>
      <c r="N55" s="323"/>
      <c r="O55" s="323"/>
      <c r="P55" s="301"/>
      <c r="Q55" s="310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399" t="s">
        <v>66</v>
      </c>
      <c r="BB55" s="296"/>
      <c r="BC55" s="296"/>
      <c r="BD55" s="394">
        <v>0</v>
      </c>
    </row>
    <row r="56" spans="1:56" x14ac:dyDescent="0.25">
      <c r="A56" s="495" t="s">
        <v>8</v>
      </c>
      <c r="B56" s="496"/>
      <c r="C56" s="497"/>
      <c r="D56" s="379">
        <v>0</v>
      </c>
      <c r="E56" s="341"/>
      <c r="F56" s="342"/>
      <c r="G56" s="342"/>
      <c r="H56" s="339"/>
      <c r="I56" s="306" t="s">
        <v>66</v>
      </c>
      <c r="J56" s="323"/>
      <c r="K56" s="323"/>
      <c r="L56" s="323"/>
      <c r="M56" s="323"/>
      <c r="N56" s="323"/>
      <c r="O56" s="323"/>
      <c r="P56" s="323"/>
      <c r="Q56" s="310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399" t="s">
        <v>66</v>
      </c>
      <c r="BB56" s="296"/>
      <c r="BC56" s="296"/>
      <c r="BD56" s="394">
        <v>0</v>
      </c>
    </row>
    <row r="57" spans="1:56" x14ac:dyDescent="0.25">
      <c r="A57" s="507" t="s">
        <v>7</v>
      </c>
      <c r="B57" s="508"/>
      <c r="C57" s="509"/>
      <c r="D57" s="383">
        <v>0</v>
      </c>
      <c r="E57" s="361"/>
      <c r="F57" s="362"/>
      <c r="G57" s="362"/>
      <c r="H57" s="340"/>
      <c r="I57" s="306" t="s">
        <v>66</v>
      </c>
      <c r="J57" s="323"/>
      <c r="K57" s="323"/>
      <c r="L57" s="323"/>
      <c r="M57" s="323"/>
      <c r="N57" s="323"/>
      <c r="O57" s="323"/>
      <c r="P57" s="323"/>
      <c r="Q57" s="310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399" t="s">
        <v>66</v>
      </c>
      <c r="BB57" s="296"/>
      <c r="BC57" s="296"/>
      <c r="BD57" s="394">
        <v>0</v>
      </c>
    </row>
    <row r="58" spans="1:56" x14ac:dyDescent="0.25">
      <c r="A58" s="478" t="s">
        <v>6</v>
      </c>
      <c r="B58" s="510"/>
      <c r="C58" s="487"/>
      <c r="D58" s="384">
        <v>0</v>
      </c>
      <c r="E58" s="372">
        <v>0</v>
      </c>
      <c r="F58" s="373">
        <v>0</v>
      </c>
      <c r="G58" s="373">
        <v>0</v>
      </c>
      <c r="H58" s="375">
        <v>0</v>
      </c>
      <c r="I58" s="306" t="s">
        <v>66</v>
      </c>
      <c r="J58" s="324"/>
      <c r="K58" s="324"/>
      <c r="L58" s="324"/>
      <c r="M58" s="324"/>
      <c r="N58" s="324"/>
      <c r="O58" s="324"/>
      <c r="P58" s="323"/>
      <c r="Q58" s="310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399" t="s">
        <v>66</v>
      </c>
      <c r="BB58" s="296"/>
      <c r="BC58" s="296"/>
      <c r="BD58" s="394">
        <v>0</v>
      </c>
    </row>
    <row r="59" spans="1:56" x14ac:dyDescent="0.25">
      <c r="A59" s="312" t="s">
        <v>5</v>
      </c>
      <c r="B59" s="312"/>
      <c r="C59" s="312"/>
      <c r="D59" s="312"/>
      <c r="E59" s="319"/>
      <c r="F59" s="319"/>
      <c r="G59" s="319"/>
      <c r="H59" s="319"/>
      <c r="I59" s="319"/>
      <c r="J59" s="319"/>
      <c r="K59" s="320"/>
      <c r="L59" s="320"/>
      <c r="M59" s="320"/>
      <c r="N59" s="321"/>
      <c r="O59" s="322"/>
      <c r="P59" s="323"/>
      <c r="Q59" s="310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</row>
    <row r="60" spans="1:56" ht="22.5" x14ac:dyDescent="0.25">
      <c r="A60" s="504" t="s">
        <v>4</v>
      </c>
      <c r="B60" s="505"/>
      <c r="C60" s="506"/>
      <c r="D60" s="311" t="s">
        <v>3</v>
      </c>
      <c r="E60" s="500"/>
      <c r="F60" s="500"/>
      <c r="G60" s="310"/>
      <c r="H60" s="310"/>
      <c r="I60" s="310"/>
      <c r="J60" s="310"/>
      <c r="K60" s="310"/>
      <c r="L60" s="310"/>
      <c r="M60" s="310"/>
      <c r="N60" s="310"/>
      <c r="O60" s="310"/>
      <c r="P60" s="323"/>
      <c r="Q60" s="310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</row>
    <row r="61" spans="1:56" x14ac:dyDescent="0.25">
      <c r="A61" s="511" t="s">
        <v>2</v>
      </c>
      <c r="B61" s="512"/>
      <c r="C61" s="513"/>
      <c r="D61" s="385"/>
      <c r="E61" s="500"/>
      <c r="F61" s="500"/>
      <c r="G61" s="310"/>
      <c r="H61" s="310"/>
      <c r="I61" s="310"/>
      <c r="J61" s="310"/>
      <c r="K61" s="310"/>
      <c r="L61" s="310"/>
      <c r="M61" s="310"/>
      <c r="N61" s="310"/>
      <c r="O61" s="310"/>
      <c r="P61" s="324"/>
      <c r="Q61" s="310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</row>
    <row r="62" spans="1:56" x14ac:dyDescent="0.25">
      <c r="A62" s="495" t="s">
        <v>1</v>
      </c>
      <c r="B62" s="496"/>
      <c r="C62" s="497"/>
      <c r="D62" s="385"/>
      <c r="E62" s="500"/>
      <c r="F62" s="500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</row>
    <row r="63" spans="1:56" x14ac:dyDescent="0.25">
      <c r="A63" s="501" t="s">
        <v>0</v>
      </c>
      <c r="B63" s="502"/>
      <c r="C63" s="503"/>
      <c r="D63" s="386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</row>
    <row r="64" spans="1:56" x14ac:dyDescent="0.25">
      <c r="A64" s="397"/>
      <c r="B64" s="313"/>
      <c r="C64" s="313"/>
      <c r="D64" s="313"/>
      <c r="E64" s="314"/>
      <c r="F64" s="314"/>
      <c r="G64" s="314"/>
      <c r="H64" s="314"/>
      <c r="I64" s="314"/>
      <c r="J64" s="314"/>
      <c r="K64" s="315"/>
      <c r="L64" s="315"/>
      <c r="M64" s="315"/>
      <c r="N64" s="316"/>
      <c r="O64" s="317"/>
      <c r="P64" s="318"/>
      <c r="Q64" s="317"/>
      <c r="R64" s="307"/>
      <c r="S64" s="307"/>
      <c r="T64" s="307"/>
      <c r="U64" s="307"/>
      <c r="V64" s="307"/>
      <c r="W64" s="307"/>
      <c r="X64" s="307"/>
      <c r="Y64" s="307"/>
      <c r="Z64" s="307"/>
      <c r="AA64" s="307"/>
      <c r="AB64" s="307"/>
      <c r="AC64" s="307"/>
      <c r="AD64" s="307"/>
      <c r="AE64" s="307"/>
      <c r="AF64" s="307"/>
      <c r="AG64" s="307"/>
      <c r="AH64" s="307"/>
      <c r="AI64" s="307"/>
      <c r="AJ64" s="307"/>
      <c r="AK64" s="307"/>
      <c r="AL64" s="307"/>
      <c r="AM64" s="307"/>
      <c r="AN64" s="307"/>
      <c r="AO64" s="307"/>
      <c r="AP64" s="307"/>
      <c r="AQ64" s="307"/>
      <c r="AR64" s="307"/>
      <c r="AS64" s="307"/>
      <c r="AT64" s="307"/>
      <c r="AU64" s="307"/>
      <c r="AV64" s="307"/>
      <c r="AW64" s="307"/>
      <c r="AX64" s="307"/>
      <c r="AY64" s="307"/>
      <c r="AZ64" s="307"/>
      <c r="BA64" s="307"/>
      <c r="BB64" s="307"/>
      <c r="BC64" s="307"/>
      <c r="BD64" s="307"/>
    </row>
    <row r="65" spans="1:17" x14ac:dyDescent="0.25">
      <c r="A65" s="317"/>
      <c r="B65" s="317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</row>
    <row r="66" spans="1:17" x14ac:dyDescent="0.25">
      <c r="A66" s="317"/>
      <c r="B66" s="317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</row>
    <row r="67" spans="1:17" x14ac:dyDescent="0.25">
      <c r="A67" s="317"/>
      <c r="B67" s="317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</row>
    <row r="68" spans="1:17" x14ac:dyDescent="0.25">
      <c r="A68" s="317"/>
      <c r="B68" s="317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</row>
    <row r="200" spans="1:56" x14ac:dyDescent="0.25">
      <c r="A200" s="396">
        <v>0</v>
      </c>
      <c r="B200" s="294"/>
      <c r="C200" s="294"/>
      <c r="D200" s="294"/>
      <c r="E200" s="294"/>
      <c r="F200" s="294"/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  <c r="X200" s="294"/>
      <c r="Y200" s="294"/>
      <c r="Z200" s="294"/>
      <c r="AA200" s="294"/>
      <c r="AB200" s="294"/>
      <c r="AC200" s="294"/>
      <c r="AD200" s="294"/>
      <c r="AE200" s="294"/>
      <c r="AF200" s="294"/>
      <c r="AG200" s="294"/>
      <c r="AH200" s="294"/>
      <c r="AI200" s="294"/>
      <c r="AJ200" s="294"/>
      <c r="AK200" s="294"/>
      <c r="AL200" s="294"/>
      <c r="AM200" s="294"/>
      <c r="AN200" s="294"/>
      <c r="AO200" s="294"/>
      <c r="AP200" s="294"/>
      <c r="AQ200" s="294"/>
      <c r="AR200" s="294"/>
      <c r="AS200" s="294"/>
      <c r="AT200" s="294"/>
      <c r="AU200" s="294"/>
      <c r="AV200" s="294"/>
      <c r="AW200" s="294"/>
      <c r="AX200" s="294"/>
      <c r="AY200" s="294"/>
      <c r="AZ200" s="294"/>
      <c r="BA200" s="294"/>
      <c r="BB200" s="294"/>
      <c r="BC200" s="294"/>
      <c r="BD200" s="395">
        <v>0</v>
      </c>
    </row>
    <row r="204" spans="1:56" x14ac:dyDescent="0.25">
      <c r="A204" s="398"/>
      <c r="B204" s="294"/>
      <c r="C204" s="294"/>
      <c r="D204" s="294"/>
      <c r="E204" s="294"/>
      <c r="F204" s="294"/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  <c r="X204" s="294"/>
      <c r="Y204" s="294"/>
      <c r="Z204" s="294"/>
      <c r="AA204" s="294"/>
      <c r="AB204" s="294"/>
      <c r="AC204" s="294"/>
      <c r="AD204" s="294"/>
      <c r="AE204" s="294"/>
      <c r="AF204" s="294"/>
      <c r="AG204" s="294"/>
      <c r="AH204" s="294"/>
      <c r="AI204" s="294"/>
      <c r="AJ204" s="294"/>
      <c r="AK204" s="294"/>
      <c r="AL204" s="294"/>
      <c r="AM204" s="294"/>
      <c r="AN204" s="294"/>
      <c r="AO204" s="294"/>
      <c r="AP204" s="294"/>
      <c r="AQ204" s="294"/>
      <c r="AR204" s="294"/>
      <c r="AS204" s="294"/>
      <c r="AT204" s="294"/>
      <c r="AU204" s="294"/>
      <c r="AV204" s="294"/>
      <c r="AW204" s="294"/>
      <c r="AX204" s="294"/>
      <c r="AY204" s="294"/>
      <c r="AZ204" s="294"/>
      <c r="BA204" s="294"/>
      <c r="BB204" s="294"/>
      <c r="BC204" s="294"/>
      <c r="BD204" s="294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K38" sqref="K38"/>
    </sheetView>
  </sheetViews>
  <sheetFormatPr baseColWidth="10" defaultRowHeight="11.25" x14ac:dyDescent="0.15"/>
  <cols>
    <col min="1" max="1" width="5.85546875" style="3" customWidth="1"/>
    <col min="2" max="2" width="15.42578125" style="3" customWidth="1"/>
    <col min="3" max="3" width="28.42578125" style="3" customWidth="1"/>
    <col min="4" max="4" width="11.5703125" style="3" customWidth="1"/>
    <col min="5" max="14" width="13.28515625" style="3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16384" width="11.42578125" style="1"/>
  </cols>
  <sheetData>
    <row r="1" spans="1:56" s="117" customFormat="1" ht="10.5" x14ac:dyDescent="0.15">
      <c r="A1" s="119" t="s">
        <v>61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56" s="117" customFormat="1" ht="10.5" x14ac:dyDescent="0.15">
      <c r="A2" s="119" t="str">
        <f>CONCATENATE("COMUNA: ",[1]NOMBRE!B2," - ","( ",[1]NOMBRE!C2,[1]NOMBRE!D2,[1]NOMBRE!E2,[1]NOMBRE!F2,[1]NOMBRE!G2," )")</f>
        <v>COMUNA: LINARES  - ( 07401 )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56" s="117" customFormat="1" ht="12.75" customHeight="1" x14ac:dyDescent="0.2">
      <c r="A3" s="119" t="str">
        <f>CONCATENATE("ESTABLECIMIENTO: ",[1]NOMBRE!B3," - ","( ",[1]NOMBRE!C3,[1]NOMBRE!D3,[1]NOMBRE!E3,[1]NOMBRE!F3,[1]NOMBRE!G3," )")</f>
        <v>ESTABLECIMIENTO: HOSPITAL DE LINARES  - ( 16108 )</v>
      </c>
      <c r="B3" s="110"/>
      <c r="C3" s="120"/>
      <c r="D3" s="110"/>
      <c r="E3" s="110"/>
      <c r="F3" s="110"/>
      <c r="G3" s="110"/>
      <c r="H3" s="110"/>
      <c r="I3" s="110"/>
      <c r="J3" s="110"/>
    </row>
    <row r="4" spans="1:56" s="117" customFormat="1" ht="10.5" x14ac:dyDescent="0.15">
      <c r="A4" s="119" t="str">
        <f>CONCATENATE("MES: ",[1]NOMBRE!B6," - ","( ",[1]NOMBRE!C6,[1]NOMBRE!D6," )")</f>
        <v>MES: ENERO - ( 01 )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56" s="117" customFormat="1" ht="10.5" x14ac:dyDescent="0.15">
      <c r="A5" s="118" t="str">
        <f>CONCATENATE("AÑO: ",[1]NOMBRE!B7)</f>
        <v>AÑO: 2013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56" s="15" customFormat="1" ht="15" x14ac:dyDescent="0.2">
      <c r="A6" s="451" t="s">
        <v>60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116"/>
      <c r="Q6" s="16"/>
    </row>
    <row r="7" spans="1:56" s="15" customFormat="1" ht="14.25" x14ac:dyDescent="0.2">
      <c r="A7" s="115" t="s">
        <v>59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3"/>
    </row>
    <row r="8" spans="1:56" s="14" customFormat="1" ht="10.5" x14ac:dyDescent="0.15">
      <c r="A8" s="452" t="s">
        <v>43</v>
      </c>
      <c r="B8" s="453"/>
      <c r="C8" s="454"/>
      <c r="D8" s="458" t="s">
        <v>6</v>
      </c>
      <c r="E8" s="460" t="s">
        <v>58</v>
      </c>
      <c r="F8" s="460" t="s">
        <v>57</v>
      </c>
      <c r="G8" s="460" t="s">
        <v>56</v>
      </c>
      <c r="H8" s="460" t="s">
        <v>55</v>
      </c>
      <c r="I8" s="460" t="s">
        <v>54</v>
      </c>
      <c r="J8" s="460" t="s">
        <v>53</v>
      </c>
      <c r="K8" s="460" t="s">
        <v>52</v>
      </c>
      <c r="L8" s="460" t="s">
        <v>51</v>
      </c>
      <c r="M8" s="462" t="s">
        <v>50</v>
      </c>
      <c r="N8" s="447" t="s">
        <v>49</v>
      </c>
      <c r="O8" s="448"/>
      <c r="P8" s="449" t="s">
        <v>48</v>
      </c>
      <c r="Q8" s="464" t="s">
        <v>47</v>
      </c>
      <c r="R8" s="110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</row>
    <row r="9" spans="1:56" s="14" customFormat="1" ht="10.5" x14ac:dyDescent="0.15">
      <c r="A9" s="455"/>
      <c r="B9" s="456"/>
      <c r="C9" s="457"/>
      <c r="D9" s="459"/>
      <c r="E9" s="461"/>
      <c r="F9" s="461"/>
      <c r="G9" s="461"/>
      <c r="H9" s="461"/>
      <c r="I9" s="461"/>
      <c r="J9" s="461"/>
      <c r="K9" s="461"/>
      <c r="L9" s="461"/>
      <c r="M9" s="463"/>
      <c r="N9" s="112" t="s">
        <v>46</v>
      </c>
      <c r="O9" s="111" t="s">
        <v>45</v>
      </c>
      <c r="P9" s="450"/>
      <c r="Q9" s="465"/>
      <c r="R9" s="110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</row>
    <row r="10" spans="1:56" s="14" customFormat="1" ht="10.5" x14ac:dyDescent="0.15">
      <c r="A10" s="466" t="s">
        <v>38</v>
      </c>
      <c r="B10" s="469" t="s">
        <v>37</v>
      </c>
      <c r="C10" s="470"/>
      <c r="D10" s="93">
        <f t="shared" ref="D10:D29" si="0">SUM(E10:M10)</f>
        <v>204</v>
      </c>
      <c r="E10" s="48">
        <v>200</v>
      </c>
      <c r="F10" s="47">
        <v>2</v>
      </c>
      <c r="G10" s="47">
        <v>2</v>
      </c>
      <c r="H10" s="91"/>
      <c r="I10" s="91"/>
      <c r="J10" s="91"/>
      <c r="K10" s="91"/>
      <c r="L10" s="91"/>
      <c r="M10" s="109"/>
      <c r="N10" s="108"/>
      <c r="O10" s="88"/>
      <c r="P10" s="87"/>
      <c r="Q10" s="107"/>
      <c r="R10" s="29" t="str">
        <f t="shared" ref="R10:R29" si="1">+BA10</f>
        <v/>
      </c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BA10" s="28" t="str">
        <f t="shared" ref="BA10:BA29" si="2">IF(D10&lt;&gt;SUM(E10:M10)," NO ALTERE LAS FÓRMULAS, el Total de Ingresos a educación a grupal NO ES IGUAL a la suma de grupos de edad o condición. ","")</f>
        <v/>
      </c>
      <c r="BD10" s="27">
        <f t="shared" ref="BD10:BD29" si="3">IF(D10&lt;&gt;SUM(E10:M10),1,0)</f>
        <v>0</v>
      </c>
    </row>
    <row r="11" spans="1:56" s="14" customFormat="1" ht="10.5" x14ac:dyDescent="0.15">
      <c r="A11" s="467"/>
      <c r="B11" s="445" t="s">
        <v>36</v>
      </c>
      <c r="C11" s="446"/>
      <c r="D11" s="86">
        <f t="shared" si="0"/>
        <v>382</v>
      </c>
      <c r="E11" s="40">
        <v>297</v>
      </c>
      <c r="F11" s="39">
        <v>4</v>
      </c>
      <c r="G11" s="39">
        <v>14</v>
      </c>
      <c r="H11" s="39">
        <v>21</v>
      </c>
      <c r="I11" s="39">
        <v>15</v>
      </c>
      <c r="J11" s="39"/>
      <c r="K11" s="39">
        <v>4</v>
      </c>
      <c r="L11" s="39">
        <v>23</v>
      </c>
      <c r="M11" s="83">
        <v>4</v>
      </c>
      <c r="N11" s="101"/>
      <c r="O11" s="100"/>
      <c r="P11" s="99"/>
      <c r="Q11" s="99"/>
      <c r="R11" s="29" t="str">
        <f t="shared" si="1"/>
        <v/>
      </c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BA11" s="28" t="str">
        <f t="shared" si="2"/>
        <v/>
      </c>
      <c r="BD11" s="27">
        <f t="shared" si="3"/>
        <v>0</v>
      </c>
    </row>
    <row r="12" spans="1:56" s="14" customFormat="1" ht="10.5" x14ac:dyDescent="0.15">
      <c r="A12" s="467"/>
      <c r="B12" s="445" t="s">
        <v>35</v>
      </c>
      <c r="C12" s="446"/>
      <c r="D12" s="86">
        <f t="shared" si="0"/>
        <v>105</v>
      </c>
      <c r="E12" s="40">
        <v>94</v>
      </c>
      <c r="F12" s="39">
        <v>6</v>
      </c>
      <c r="G12" s="39">
        <v>3</v>
      </c>
      <c r="H12" s="39">
        <v>2</v>
      </c>
      <c r="I12" s="39"/>
      <c r="J12" s="39"/>
      <c r="K12" s="39"/>
      <c r="L12" s="39"/>
      <c r="M12" s="83"/>
      <c r="N12" s="101"/>
      <c r="O12" s="100"/>
      <c r="P12" s="99"/>
      <c r="Q12" s="99"/>
      <c r="R12" s="29" t="str">
        <f t="shared" si="1"/>
        <v/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BA12" s="28" t="str">
        <f t="shared" si="2"/>
        <v/>
      </c>
      <c r="BD12" s="27">
        <f t="shared" si="3"/>
        <v>0</v>
      </c>
    </row>
    <row r="13" spans="1:56" s="14" customFormat="1" ht="10.5" x14ac:dyDescent="0.15">
      <c r="A13" s="467"/>
      <c r="B13" s="445" t="s">
        <v>34</v>
      </c>
      <c r="C13" s="446"/>
      <c r="D13" s="86">
        <f t="shared" si="0"/>
        <v>30</v>
      </c>
      <c r="E13" s="40">
        <v>7</v>
      </c>
      <c r="F13" s="39">
        <v>4</v>
      </c>
      <c r="G13" s="39">
        <v>10</v>
      </c>
      <c r="H13" s="39">
        <v>6</v>
      </c>
      <c r="I13" s="39">
        <v>3</v>
      </c>
      <c r="J13" s="39"/>
      <c r="K13" s="39"/>
      <c r="L13" s="39"/>
      <c r="M13" s="83"/>
      <c r="N13" s="101"/>
      <c r="O13" s="100"/>
      <c r="P13" s="99"/>
      <c r="Q13" s="99"/>
      <c r="R13" s="29" t="str">
        <f t="shared" si="1"/>
        <v/>
      </c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BA13" s="28" t="str">
        <f t="shared" si="2"/>
        <v/>
      </c>
      <c r="BD13" s="27">
        <f t="shared" si="3"/>
        <v>0</v>
      </c>
    </row>
    <row r="14" spans="1:56" s="14" customFormat="1" ht="10.5" x14ac:dyDescent="0.15">
      <c r="A14" s="467"/>
      <c r="B14" s="445" t="s">
        <v>33</v>
      </c>
      <c r="C14" s="446"/>
      <c r="D14" s="86">
        <f t="shared" si="0"/>
        <v>23</v>
      </c>
      <c r="E14" s="40">
        <v>5</v>
      </c>
      <c r="F14" s="39"/>
      <c r="G14" s="39">
        <v>10</v>
      </c>
      <c r="H14" s="39">
        <v>3</v>
      </c>
      <c r="I14" s="39">
        <v>5</v>
      </c>
      <c r="J14" s="39"/>
      <c r="K14" s="39"/>
      <c r="L14" s="39"/>
      <c r="M14" s="83"/>
      <c r="N14" s="101"/>
      <c r="O14" s="100"/>
      <c r="P14" s="99"/>
      <c r="Q14" s="99"/>
      <c r="R14" s="29" t="str">
        <f t="shared" si="1"/>
        <v/>
      </c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BA14" s="28" t="str">
        <f t="shared" si="2"/>
        <v/>
      </c>
      <c r="BD14" s="27">
        <f t="shared" si="3"/>
        <v>0</v>
      </c>
    </row>
    <row r="15" spans="1:56" s="14" customFormat="1" ht="10.5" x14ac:dyDescent="0.15">
      <c r="A15" s="467"/>
      <c r="B15" s="445" t="s">
        <v>32</v>
      </c>
      <c r="C15" s="446"/>
      <c r="D15" s="86">
        <f t="shared" si="0"/>
        <v>0</v>
      </c>
      <c r="E15" s="40"/>
      <c r="F15" s="39"/>
      <c r="G15" s="39"/>
      <c r="H15" s="39"/>
      <c r="I15" s="39"/>
      <c r="J15" s="39"/>
      <c r="K15" s="39"/>
      <c r="L15" s="39"/>
      <c r="M15" s="83"/>
      <c r="N15" s="101"/>
      <c r="O15" s="100"/>
      <c r="P15" s="99"/>
      <c r="Q15" s="99"/>
      <c r="R15" s="29" t="str">
        <f t="shared" si="1"/>
        <v/>
      </c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BA15" s="28" t="str">
        <f t="shared" si="2"/>
        <v/>
      </c>
      <c r="BD15" s="27">
        <f t="shared" si="3"/>
        <v>0</v>
      </c>
    </row>
    <row r="16" spans="1:56" s="14" customFormat="1" ht="10.5" x14ac:dyDescent="0.15">
      <c r="A16" s="467"/>
      <c r="B16" s="445" t="s">
        <v>31</v>
      </c>
      <c r="C16" s="446"/>
      <c r="D16" s="86">
        <f t="shared" si="0"/>
        <v>102</v>
      </c>
      <c r="E16" s="40">
        <v>33</v>
      </c>
      <c r="F16" s="39"/>
      <c r="G16" s="39"/>
      <c r="H16" s="39"/>
      <c r="I16" s="39"/>
      <c r="J16" s="39"/>
      <c r="K16" s="39"/>
      <c r="L16" s="39">
        <v>69</v>
      </c>
      <c r="M16" s="83"/>
      <c r="N16" s="101">
        <v>16</v>
      </c>
      <c r="O16" s="100">
        <v>53</v>
      </c>
      <c r="P16" s="99"/>
      <c r="Q16" s="99"/>
      <c r="R16" s="29" t="str">
        <f t="shared" si="1"/>
        <v/>
      </c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BA16" s="28" t="str">
        <f t="shared" si="2"/>
        <v/>
      </c>
      <c r="BD16" s="27">
        <f t="shared" si="3"/>
        <v>0</v>
      </c>
    </row>
    <row r="17" spans="1:56" s="14" customFormat="1" ht="10.5" x14ac:dyDescent="0.15">
      <c r="A17" s="467"/>
      <c r="B17" s="445" t="s">
        <v>30</v>
      </c>
      <c r="C17" s="446"/>
      <c r="D17" s="86">
        <f t="shared" si="0"/>
        <v>92</v>
      </c>
      <c r="E17" s="85"/>
      <c r="F17" s="84"/>
      <c r="G17" s="84"/>
      <c r="H17" s="84"/>
      <c r="I17" s="39"/>
      <c r="J17" s="39"/>
      <c r="K17" s="39"/>
      <c r="L17" s="39">
        <v>92</v>
      </c>
      <c r="M17" s="102"/>
      <c r="N17" s="101"/>
      <c r="O17" s="100">
        <v>92</v>
      </c>
      <c r="P17" s="99"/>
      <c r="Q17" s="80"/>
      <c r="R17" s="29" t="str">
        <f t="shared" si="1"/>
        <v/>
      </c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BA17" s="28" t="str">
        <f t="shared" si="2"/>
        <v/>
      </c>
      <c r="BD17" s="27">
        <f t="shared" si="3"/>
        <v>0</v>
      </c>
    </row>
    <row r="18" spans="1:56" s="14" customFormat="1" ht="10.5" x14ac:dyDescent="0.15">
      <c r="A18" s="467"/>
      <c r="B18" s="480" t="s">
        <v>29</v>
      </c>
      <c r="C18" s="481"/>
      <c r="D18" s="86">
        <f t="shared" si="0"/>
        <v>0</v>
      </c>
      <c r="E18" s="40"/>
      <c r="F18" s="39"/>
      <c r="G18" s="39"/>
      <c r="H18" s="39"/>
      <c r="I18" s="84"/>
      <c r="J18" s="84"/>
      <c r="K18" s="84"/>
      <c r="L18" s="84"/>
      <c r="M18" s="102"/>
      <c r="N18" s="82"/>
      <c r="O18" s="81"/>
      <c r="P18" s="99"/>
      <c r="Q18" s="99"/>
      <c r="R18" s="29" t="str">
        <f t="shared" si="1"/>
        <v/>
      </c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BA18" s="28" t="str">
        <f t="shared" si="2"/>
        <v/>
      </c>
      <c r="BD18" s="27">
        <f t="shared" si="3"/>
        <v>0</v>
      </c>
    </row>
    <row r="19" spans="1:56" s="14" customFormat="1" ht="10.5" x14ac:dyDescent="0.15">
      <c r="A19" s="467"/>
      <c r="B19" s="445" t="s">
        <v>28</v>
      </c>
      <c r="C19" s="446"/>
      <c r="D19" s="86">
        <f t="shared" si="0"/>
        <v>0</v>
      </c>
      <c r="E19" s="40"/>
      <c r="F19" s="39"/>
      <c r="G19" s="39"/>
      <c r="H19" s="84"/>
      <c r="I19" s="84"/>
      <c r="J19" s="84"/>
      <c r="K19" s="84"/>
      <c r="L19" s="84"/>
      <c r="M19" s="102"/>
      <c r="N19" s="106"/>
      <c r="O19" s="105"/>
      <c r="P19" s="104"/>
      <c r="Q19" s="99"/>
      <c r="R19" s="29" t="str">
        <f t="shared" si="1"/>
        <v/>
      </c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BA19" s="28" t="str">
        <f t="shared" si="2"/>
        <v/>
      </c>
      <c r="BD19" s="27">
        <f t="shared" si="3"/>
        <v>0</v>
      </c>
    </row>
    <row r="20" spans="1:56" s="14" customFormat="1" ht="10.5" x14ac:dyDescent="0.15">
      <c r="A20" s="467"/>
      <c r="B20" s="445" t="s">
        <v>27</v>
      </c>
      <c r="C20" s="446"/>
      <c r="D20" s="86">
        <f t="shared" si="0"/>
        <v>0</v>
      </c>
      <c r="E20" s="40"/>
      <c r="F20" s="39"/>
      <c r="G20" s="39"/>
      <c r="H20" s="39"/>
      <c r="I20" s="39"/>
      <c r="J20" s="39"/>
      <c r="K20" s="39"/>
      <c r="L20" s="39"/>
      <c r="M20" s="83"/>
      <c r="N20" s="101"/>
      <c r="O20" s="100"/>
      <c r="P20" s="99"/>
      <c r="Q20" s="99"/>
      <c r="R20" s="29" t="str">
        <f t="shared" si="1"/>
        <v/>
      </c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BA20" s="28" t="str">
        <f t="shared" si="2"/>
        <v/>
      </c>
      <c r="BD20" s="27">
        <f t="shared" si="3"/>
        <v>0</v>
      </c>
    </row>
    <row r="21" spans="1:56" s="14" customFormat="1" ht="10.5" x14ac:dyDescent="0.15">
      <c r="A21" s="467"/>
      <c r="B21" s="445" t="s">
        <v>26</v>
      </c>
      <c r="C21" s="446"/>
      <c r="D21" s="86">
        <f t="shared" si="0"/>
        <v>133</v>
      </c>
      <c r="E21" s="40">
        <v>123</v>
      </c>
      <c r="F21" s="39">
        <v>3</v>
      </c>
      <c r="G21" s="39">
        <v>4</v>
      </c>
      <c r="H21" s="39"/>
      <c r="I21" s="39">
        <v>3</v>
      </c>
      <c r="J21" s="39"/>
      <c r="K21" s="39"/>
      <c r="L21" s="39"/>
      <c r="M21" s="83"/>
      <c r="N21" s="101"/>
      <c r="O21" s="100"/>
      <c r="P21" s="99"/>
      <c r="Q21" s="99"/>
      <c r="R21" s="29" t="str">
        <f t="shared" si="1"/>
        <v/>
      </c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BA21" s="28" t="str">
        <f t="shared" si="2"/>
        <v/>
      </c>
      <c r="BD21" s="27">
        <f t="shared" si="3"/>
        <v>0</v>
      </c>
    </row>
    <row r="22" spans="1:56" s="14" customFormat="1" ht="10.5" x14ac:dyDescent="0.15">
      <c r="A22" s="467"/>
      <c r="B22" s="445" t="s">
        <v>25</v>
      </c>
      <c r="C22" s="446"/>
      <c r="D22" s="86">
        <f t="shared" si="0"/>
        <v>3</v>
      </c>
      <c r="E22" s="40"/>
      <c r="F22" s="39"/>
      <c r="G22" s="39"/>
      <c r="H22" s="39">
        <v>1</v>
      </c>
      <c r="I22" s="39">
        <v>2</v>
      </c>
      <c r="J22" s="39"/>
      <c r="K22" s="39"/>
      <c r="L22" s="39"/>
      <c r="M22" s="83"/>
      <c r="N22" s="101"/>
      <c r="O22" s="100"/>
      <c r="P22" s="99"/>
      <c r="Q22" s="99"/>
      <c r="R22" s="29" t="str">
        <f t="shared" si="1"/>
        <v/>
      </c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BA22" s="28" t="str">
        <f t="shared" si="2"/>
        <v/>
      </c>
      <c r="BD22" s="27">
        <f t="shared" si="3"/>
        <v>0</v>
      </c>
    </row>
    <row r="23" spans="1:56" s="14" customFormat="1" ht="10.5" x14ac:dyDescent="0.15">
      <c r="A23" s="467"/>
      <c r="B23" s="445" t="s">
        <v>24</v>
      </c>
      <c r="C23" s="446"/>
      <c r="D23" s="86">
        <f t="shared" si="0"/>
        <v>0</v>
      </c>
      <c r="E23" s="40"/>
      <c r="F23" s="39"/>
      <c r="G23" s="39"/>
      <c r="H23" s="39"/>
      <c r="I23" s="39"/>
      <c r="J23" s="39"/>
      <c r="K23" s="39"/>
      <c r="L23" s="39"/>
      <c r="M23" s="83"/>
      <c r="N23" s="101"/>
      <c r="O23" s="100"/>
      <c r="P23" s="99"/>
      <c r="Q23" s="99"/>
      <c r="R23" s="29" t="str">
        <f t="shared" si="1"/>
        <v/>
      </c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BA23" s="28" t="str">
        <f t="shared" si="2"/>
        <v/>
      </c>
      <c r="BD23" s="27">
        <f t="shared" si="3"/>
        <v>0</v>
      </c>
    </row>
    <row r="24" spans="1:56" s="14" customFormat="1" ht="10.5" x14ac:dyDescent="0.15">
      <c r="A24" s="467"/>
      <c r="B24" s="471" t="s">
        <v>23</v>
      </c>
      <c r="C24" s="472"/>
      <c r="D24" s="103">
        <f t="shared" si="0"/>
        <v>0</v>
      </c>
      <c r="E24" s="85"/>
      <c r="F24" s="84"/>
      <c r="G24" s="84"/>
      <c r="H24" s="84"/>
      <c r="I24" s="39"/>
      <c r="J24" s="39"/>
      <c r="K24" s="39"/>
      <c r="L24" s="39"/>
      <c r="M24" s="102"/>
      <c r="N24" s="101"/>
      <c r="O24" s="100"/>
      <c r="P24" s="99"/>
      <c r="Q24" s="80"/>
      <c r="R24" s="29" t="str">
        <f t="shared" si="1"/>
        <v/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BA24" s="28" t="str">
        <f t="shared" si="2"/>
        <v/>
      </c>
      <c r="BD24" s="27">
        <f t="shared" si="3"/>
        <v>0</v>
      </c>
    </row>
    <row r="25" spans="1:56" s="14" customFormat="1" ht="10.5" x14ac:dyDescent="0.15">
      <c r="A25" s="467"/>
      <c r="B25" s="473" t="s">
        <v>22</v>
      </c>
      <c r="C25" s="474"/>
      <c r="D25" s="63">
        <f t="shared" si="0"/>
        <v>91</v>
      </c>
      <c r="E25" s="36"/>
      <c r="F25" s="35"/>
      <c r="G25" s="35"/>
      <c r="H25" s="35"/>
      <c r="I25" s="35"/>
      <c r="J25" s="35"/>
      <c r="K25" s="35">
        <v>1</v>
      </c>
      <c r="L25" s="35">
        <v>90</v>
      </c>
      <c r="M25" s="98"/>
      <c r="N25" s="97"/>
      <c r="O25" s="96">
        <v>199</v>
      </c>
      <c r="P25" s="95"/>
      <c r="Q25" s="95"/>
      <c r="R25" s="29" t="str">
        <f t="shared" si="1"/>
        <v/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BA25" s="28" t="str">
        <f t="shared" si="2"/>
        <v/>
      </c>
      <c r="BD25" s="27">
        <f t="shared" si="3"/>
        <v>0</v>
      </c>
    </row>
    <row r="26" spans="1:56" s="14" customFormat="1" ht="10.5" x14ac:dyDescent="0.15">
      <c r="A26" s="467"/>
      <c r="B26" s="475" t="s">
        <v>21</v>
      </c>
      <c r="C26" s="94" t="s">
        <v>20</v>
      </c>
      <c r="D26" s="93">
        <f t="shared" si="0"/>
        <v>0</v>
      </c>
      <c r="E26" s="92"/>
      <c r="F26" s="91"/>
      <c r="G26" s="91"/>
      <c r="H26" s="91"/>
      <c r="I26" s="91"/>
      <c r="J26" s="91"/>
      <c r="K26" s="91"/>
      <c r="L26" s="91"/>
      <c r="M26" s="90"/>
      <c r="N26" s="89"/>
      <c r="O26" s="88"/>
      <c r="P26" s="87"/>
      <c r="Q26" s="87"/>
      <c r="R26" s="29" t="str">
        <f t="shared" si="1"/>
        <v/>
      </c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BA26" s="28" t="str">
        <f t="shared" si="2"/>
        <v/>
      </c>
      <c r="BD26" s="27">
        <f t="shared" si="3"/>
        <v>0</v>
      </c>
    </row>
    <row r="27" spans="1:56" s="14" customFormat="1" ht="10.5" x14ac:dyDescent="0.15">
      <c r="A27" s="467"/>
      <c r="B27" s="476"/>
      <c r="C27" s="64" t="s">
        <v>19</v>
      </c>
      <c r="D27" s="86">
        <f t="shared" si="0"/>
        <v>0</v>
      </c>
      <c r="E27" s="85"/>
      <c r="F27" s="84"/>
      <c r="G27" s="84"/>
      <c r="H27" s="84"/>
      <c r="I27" s="84"/>
      <c r="J27" s="84"/>
      <c r="K27" s="84"/>
      <c r="L27" s="84"/>
      <c r="M27" s="83"/>
      <c r="N27" s="82"/>
      <c r="O27" s="81"/>
      <c r="P27" s="80"/>
      <c r="Q27" s="80"/>
      <c r="R27" s="29" t="str">
        <f t="shared" si="1"/>
        <v/>
      </c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BA27" s="28" t="str">
        <f t="shared" si="2"/>
        <v/>
      </c>
      <c r="BD27" s="27">
        <f t="shared" si="3"/>
        <v>0</v>
      </c>
    </row>
    <row r="28" spans="1:56" s="14" customFormat="1" ht="21" x14ac:dyDescent="0.15">
      <c r="A28" s="467"/>
      <c r="B28" s="477"/>
      <c r="C28" s="79" t="s">
        <v>18</v>
      </c>
      <c r="D28" s="61">
        <f t="shared" si="0"/>
        <v>0</v>
      </c>
      <c r="E28" s="78"/>
      <c r="F28" s="77"/>
      <c r="G28" s="77"/>
      <c r="H28" s="77"/>
      <c r="I28" s="77"/>
      <c r="J28" s="77"/>
      <c r="K28" s="77"/>
      <c r="L28" s="77"/>
      <c r="M28" s="76"/>
      <c r="N28" s="75"/>
      <c r="O28" s="74"/>
      <c r="P28" s="73"/>
      <c r="Q28" s="73"/>
      <c r="R28" s="29" t="str">
        <f t="shared" si="1"/>
        <v/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BA28" s="28" t="str">
        <f t="shared" si="2"/>
        <v/>
      </c>
      <c r="BD28" s="27">
        <f t="shared" si="3"/>
        <v>0</v>
      </c>
    </row>
    <row r="29" spans="1:56" s="14" customFormat="1" ht="10.5" x14ac:dyDescent="0.15">
      <c r="A29" s="468"/>
      <c r="B29" s="478" t="s">
        <v>6</v>
      </c>
      <c r="C29" s="479"/>
      <c r="D29" s="57">
        <f t="shared" si="0"/>
        <v>1165</v>
      </c>
      <c r="E29" s="32">
        <f t="shared" ref="E29:Q29" si="4">SUM(E10:E28)</f>
        <v>759</v>
      </c>
      <c r="F29" s="31">
        <f t="shared" si="4"/>
        <v>19</v>
      </c>
      <c r="G29" s="31">
        <f t="shared" si="4"/>
        <v>43</v>
      </c>
      <c r="H29" s="31">
        <f t="shared" si="4"/>
        <v>33</v>
      </c>
      <c r="I29" s="31">
        <f t="shared" si="4"/>
        <v>28</v>
      </c>
      <c r="J29" s="31">
        <f t="shared" si="4"/>
        <v>0</v>
      </c>
      <c r="K29" s="31">
        <f t="shared" si="4"/>
        <v>5</v>
      </c>
      <c r="L29" s="31">
        <f t="shared" si="4"/>
        <v>274</v>
      </c>
      <c r="M29" s="72">
        <f t="shared" si="4"/>
        <v>4</v>
      </c>
      <c r="N29" s="71">
        <f t="shared" si="4"/>
        <v>16</v>
      </c>
      <c r="O29" s="70">
        <f t="shared" si="4"/>
        <v>344</v>
      </c>
      <c r="P29" s="69">
        <f t="shared" si="4"/>
        <v>0</v>
      </c>
      <c r="Q29" s="69">
        <f t="shared" si="4"/>
        <v>0</v>
      </c>
      <c r="R29" s="29" t="str">
        <f t="shared" si="1"/>
        <v/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BA29" s="28" t="str">
        <f t="shared" si="2"/>
        <v/>
      </c>
      <c r="BD29" s="27">
        <f t="shared" si="3"/>
        <v>0</v>
      </c>
    </row>
    <row r="30" spans="1:56" s="15" customFormat="1" ht="12.75" x14ac:dyDescent="0.2">
      <c r="A30" s="56" t="s">
        <v>44</v>
      </c>
      <c r="B30" s="56"/>
      <c r="C30" s="56"/>
      <c r="D30" s="56"/>
      <c r="E30" s="56"/>
      <c r="F30" s="56"/>
      <c r="G30" s="55"/>
      <c r="H30" s="55"/>
      <c r="I30" s="19"/>
      <c r="J30" s="19"/>
      <c r="K30" s="19"/>
      <c r="L30" s="19"/>
      <c r="M30" s="19"/>
      <c r="N30" s="19"/>
      <c r="O30" s="42"/>
      <c r="P30" s="19"/>
      <c r="Q30" s="16"/>
    </row>
    <row r="31" spans="1:56" s="14" customFormat="1" ht="42" x14ac:dyDescent="0.15">
      <c r="A31" s="482" t="s">
        <v>43</v>
      </c>
      <c r="B31" s="483"/>
      <c r="C31" s="484"/>
      <c r="D31" s="68" t="s">
        <v>6</v>
      </c>
      <c r="E31" s="67" t="s">
        <v>42</v>
      </c>
      <c r="F31" s="51" t="s">
        <v>41</v>
      </c>
      <c r="G31" s="51" t="s">
        <v>40</v>
      </c>
      <c r="H31" s="50" t="s">
        <v>39</v>
      </c>
      <c r="I31" s="19"/>
      <c r="J31" s="19"/>
      <c r="K31" s="19"/>
      <c r="L31" s="19"/>
      <c r="M31" s="19"/>
      <c r="N31" s="19"/>
      <c r="O31" s="19"/>
      <c r="P31" s="19"/>
      <c r="Q31" s="16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</row>
    <row r="32" spans="1:56" s="14" customFormat="1" x14ac:dyDescent="0.15">
      <c r="A32" s="466" t="s">
        <v>38</v>
      </c>
      <c r="B32" s="469" t="s">
        <v>37</v>
      </c>
      <c r="C32" s="470"/>
      <c r="D32" s="65">
        <f t="shared" ref="D32:D51" si="5">SUM(E32:H32)</f>
        <v>204</v>
      </c>
      <c r="E32" s="48">
        <v>89</v>
      </c>
      <c r="F32" s="47"/>
      <c r="G32" s="47"/>
      <c r="H32" s="46">
        <v>115</v>
      </c>
      <c r="I32" s="29" t="str">
        <f t="shared" ref="I32:I51" si="6">+BA32</f>
        <v/>
      </c>
      <c r="J32" s="19"/>
      <c r="K32" s="19"/>
      <c r="L32" s="19"/>
      <c r="M32" s="19"/>
      <c r="N32" s="19"/>
      <c r="O32" s="19"/>
      <c r="P32" s="19"/>
      <c r="Q32" s="16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BA32" s="28" t="str">
        <f t="shared" ref="BA32:BA51" si="7">IF(D32&lt;&gt;SUM(E32:H32)," NO ALTERE LAS FÓRMULAS, el Total de Sesiones de educación grupal NO ES IGUAL a la suma de los profesionales. ","")</f>
        <v/>
      </c>
      <c r="BD32" s="27">
        <f t="shared" ref="BD32:BD51" si="8">IF(D32&lt;&gt;SUM(E32:H32),1,0)</f>
        <v>0</v>
      </c>
    </row>
    <row r="33" spans="1:56" s="14" customFormat="1" ht="12.75" x14ac:dyDescent="0.2">
      <c r="A33" s="467"/>
      <c r="B33" s="445" t="s">
        <v>36</v>
      </c>
      <c r="C33" s="446"/>
      <c r="D33" s="63">
        <f t="shared" si="5"/>
        <v>276</v>
      </c>
      <c r="E33" s="40">
        <v>114</v>
      </c>
      <c r="F33" s="39"/>
      <c r="G33" s="39"/>
      <c r="H33" s="38">
        <v>162</v>
      </c>
      <c r="I33" s="29" t="str">
        <f t="shared" si="6"/>
        <v/>
      </c>
      <c r="J33" s="19"/>
      <c r="K33" s="19"/>
      <c r="L33" s="19"/>
      <c r="M33" s="19"/>
      <c r="N33" s="19"/>
      <c r="O33" s="19"/>
      <c r="P33" s="42"/>
      <c r="Q33" s="16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BA33" s="28" t="str">
        <f t="shared" si="7"/>
        <v/>
      </c>
      <c r="BD33" s="27">
        <f t="shared" si="8"/>
        <v>0</v>
      </c>
    </row>
    <row r="34" spans="1:56" s="14" customFormat="1" x14ac:dyDescent="0.15">
      <c r="A34" s="467"/>
      <c r="B34" s="445" t="s">
        <v>35</v>
      </c>
      <c r="C34" s="446"/>
      <c r="D34" s="63">
        <f t="shared" si="5"/>
        <v>105</v>
      </c>
      <c r="E34" s="40">
        <v>51</v>
      </c>
      <c r="F34" s="39"/>
      <c r="G34" s="39"/>
      <c r="H34" s="38">
        <v>54</v>
      </c>
      <c r="I34" s="29" t="str">
        <f t="shared" si="6"/>
        <v/>
      </c>
      <c r="J34" s="19"/>
      <c r="K34" s="19"/>
      <c r="L34" s="19"/>
      <c r="M34" s="19"/>
      <c r="N34" s="19"/>
      <c r="O34" s="19"/>
      <c r="P34" s="19"/>
      <c r="Q34" s="16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BA34" s="28" t="str">
        <f t="shared" si="7"/>
        <v/>
      </c>
      <c r="BD34" s="27">
        <f t="shared" si="8"/>
        <v>0</v>
      </c>
    </row>
    <row r="35" spans="1:56" s="14" customFormat="1" x14ac:dyDescent="0.15">
      <c r="A35" s="467"/>
      <c r="B35" s="445" t="s">
        <v>34</v>
      </c>
      <c r="C35" s="446"/>
      <c r="D35" s="63">
        <f t="shared" si="5"/>
        <v>30</v>
      </c>
      <c r="E35" s="40">
        <v>12</v>
      </c>
      <c r="F35" s="39"/>
      <c r="G35" s="39"/>
      <c r="H35" s="38">
        <v>18</v>
      </c>
      <c r="I35" s="29" t="str">
        <f t="shared" si="6"/>
        <v/>
      </c>
      <c r="J35" s="19"/>
      <c r="K35" s="19"/>
      <c r="L35" s="19"/>
      <c r="M35" s="19"/>
      <c r="N35" s="19"/>
      <c r="O35" s="19"/>
      <c r="P35" s="19"/>
      <c r="Q35" s="16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BA35" s="28" t="str">
        <f t="shared" si="7"/>
        <v/>
      </c>
      <c r="BD35" s="27">
        <f t="shared" si="8"/>
        <v>0</v>
      </c>
    </row>
    <row r="36" spans="1:56" s="14" customFormat="1" x14ac:dyDescent="0.15">
      <c r="A36" s="467"/>
      <c r="B36" s="445" t="s">
        <v>33</v>
      </c>
      <c r="C36" s="446"/>
      <c r="D36" s="63">
        <f t="shared" si="5"/>
        <v>23</v>
      </c>
      <c r="E36" s="40">
        <v>12</v>
      </c>
      <c r="F36" s="39"/>
      <c r="G36" s="39"/>
      <c r="H36" s="38">
        <v>11</v>
      </c>
      <c r="I36" s="29" t="str">
        <f t="shared" si="6"/>
        <v/>
      </c>
      <c r="J36" s="19"/>
      <c r="K36" s="19"/>
      <c r="L36" s="19"/>
      <c r="M36" s="19"/>
      <c r="N36" s="19"/>
      <c r="O36" s="19"/>
      <c r="P36" s="19"/>
      <c r="Q36" s="16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BA36" s="28" t="str">
        <f t="shared" si="7"/>
        <v/>
      </c>
      <c r="BD36" s="27">
        <f t="shared" si="8"/>
        <v>0</v>
      </c>
    </row>
    <row r="37" spans="1:56" s="14" customFormat="1" x14ac:dyDescent="0.15">
      <c r="A37" s="467"/>
      <c r="B37" s="445" t="s">
        <v>32</v>
      </c>
      <c r="C37" s="446"/>
      <c r="D37" s="63">
        <f t="shared" si="5"/>
        <v>0</v>
      </c>
      <c r="E37" s="40"/>
      <c r="F37" s="39"/>
      <c r="G37" s="39"/>
      <c r="H37" s="38"/>
      <c r="I37" s="29" t="str">
        <f t="shared" si="6"/>
        <v/>
      </c>
      <c r="J37" s="19"/>
      <c r="K37" s="19"/>
      <c r="L37" s="19"/>
      <c r="M37" s="19"/>
      <c r="N37" s="19"/>
      <c r="O37" s="19"/>
      <c r="P37" s="19"/>
      <c r="Q37" s="16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BA37" s="28" t="str">
        <f t="shared" si="7"/>
        <v/>
      </c>
      <c r="BD37" s="27">
        <f t="shared" si="8"/>
        <v>0</v>
      </c>
    </row>
    <row r="38" spans="1:56" s="14" customFormat="1" x14ac:dyDescent="0.15">
      <c r="A38" s="467"/>
      <c r="B38" s="445" t="s">
        <v>31</v>
      </c>
      <c r="C38" s="446"/>
      <c r="D38" s="63">
        <f t="shared" si="5"/>
        <v>33</v>
      </c>
      <c r="E38" s="40">
        <v>3</v>
      </c>
      <c r="F38" s="39"/>
      <c r="G38" s="39"/>
      <c r="H38" s="38">
        <v>30</v>
      </c>
      <c r="I38" s="29" t="str">
        <f t="shared" si="6"/>
        <v/>
      </c>
      <c r="J38" s="19"/>
      <c r="K38" s="19"/>
      <c r="L38" s="19"/>
      <c r="M38" s="19"/>
      <c r="N38" s="19"/>
      <c r="O38" s="19"/>
      <c r="P38" s="19"/>
      <c r="Q38" s="16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BA38" s="28" t="str">
        <f t="shared" si="7"/>
        <v/>
      </c>
      <c r="BD38" s="27">
        <f t="shared" si="8"/>
        <v>0</v>
      </c>
    </row>
    <row r="39" spans="1:56" s="14" customFormat="1" x14ac:dyDescent="0.15">
      <c r="A39" s="467"/>
      <c r="B39" s="445" t="s">
        <v>30</v>
      </c>
      <c r="C39" s="446"/>
      <c r="D39" s="63">
        <f t="shared" si="5"/>
        <v>6</v>
      </c>
      <c r="E39" s="40">
        <v>6</v>
      </c>
      <c r="F39" s="39"/>
      <c r="G39" s="39"/>
      <c r="H39" s="38"/>
      <c r="I39" s="29" t="str">
        <f t="shared" si="6"/>
        <v/>
      </c>
      <c r="J39" s="19"/>
      <c r="K39" s="19"/>
      <c r="L39" s="19"/>
      <c r="M39" s="19"/>
      <c r="N39" s="19"/>
      <c r="O39" s="19"/>
      <c r="P39" s="19"/>
      <c r="Q39" s="16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BA39" s="28" t="str">
        <f t="shared" si="7"/>
        <v/>
      </c>
      <c r="BD39" s="27">
        <f t="shared" si="8"/>
        <v>0</v>
      </c>
    </row>
    <row r="40" spans="1:56" s="14" customFormat="1" x14ac:dyDescent="0.15">
      <c r="A40" s="467"/>
      <c r="B40" s="480" t="s">
        <v>29</v>
      </c>
      <c r="C40" s="481"/>
      <c r="D40" s="63">
        <f t="shared" si="5"/>
        <v>23</v>
      </c>
      <c r="E40" s="40">
        <v>23</v>
      </c>
      <c r="F40" s="39"/>
      <c r="G40" s="39"/>
      <c r="H40" s="38"/>
      <c r="I40" s="29" t="str">
        <f t="shared" si="6"/>
        <v/>
      </c>
      <c r="J40" s="19"/>
      <c r="K40" s="19"/>
      <c r="L40" s="19"/>
      <c r="M40" s="19"/>
      <c r="N40" s="19"/>
      <c r="O40" s="19"/>
      <c r="P40" s="19"/>
      <c r="Q40" s="16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BA40" s="28" t="str">
        <f t="shared" si="7"/>
        <v/>
      </c>
      <c r="BD40" s="27">
        <f t="shared" si="8"/>
        <v>0</v>
      </c>
    </row>
    <row r="41" spans="1:56" s="14" customFormat="1" x14ac:dyDescent="0.15">
      <c r="A41" s="467"/>
      <c r="B41" s="445" t="s">
        <v>28</v>
      </c>
      <c r="C41" s="446"/>
      <c r="D41" s="63">
        <f t="shared" si="5"/>
        <v>0</v>
      </c>
      <c r="E41" s="40"/>
      <c r="F41" s="39"/>
      <c r="G41" s="39"/>
      <c r="H41" s="38"/>
      <c r="I41" s="29" t="str">
        <f t="shared" si="6"/>
        <v/>
      </c>
      <c r="J41" s="19"/>
      <c r="K41" s="19"/>
      <c r="L41" s="19"/>
      <c r="M41" s="19"/>
      <c r="N41" s="19"/>
      <c r="O41" s="19"/>
      <c r="P41" s="19"/>
      <c r="Q41" s="16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BA41" s="28" t="str">
        <f t="shared" si="7"/>
        <v/>
      </c>
      <c r="BD41" s="27">
        <f t="shared" si="8"/>
        <v>0</v>
      </c>
    </row>
    <row r="42" spans="1:56" s="14" customFormat="1" x14ac:dyDescent="0.15">
      <c r="A42" s="467"/>
      <c r="B42" s="445" t="s">
        <v>27</v>
      </c>
      <c r="C42" s="446"/>
      <c r="D42" s="63">
        <f t="shared" si="5"/>
        <v>1</v>
      </c>
      <c r="E42" s="40">
        <v>1</v>
      </c>
      <c r="F42" s="39"/>
      <c r="G42" s="39"/>
      <c r="H42" s="38"/>
      <c r="I42" s="29" t="str">
        <f t="shared" si="6"/>
        <v/>
      </c>
      <c r="J42" s="19"/>
      <c r="K42" s="19"/>
      <c r="L42" s="19"/>
      <c r="M42" s="19"/>
      <c r="N42" s="19"/>
      <c r="O42" s="19"/>
      <c r="P42" s="19"/>
      <c r="Q42" s="16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BA42" s="28" t="str">
        <f t="shared" si="7"/>
        <v/>
      </c>
      <c r="BD42" s="27">
        <f t="shared" si="8"/>
        <v>0</v>
      </c>
    </row>
    <row r="43" spans="1:56" s="14" customFormat="1" x14ac:dyDescent="0.15">
      <c r="A43" s="467"/>
      <c r="B43" s="445" t="s">
        <v>26</v>
      </c>
      <c r="C43" s="446"/>
      <c r="D43" s="63">
        <f t="shared" si="5"/>
        <v>133</v>
      </c>
      <c r="E43" s="40">
        <v>77</v>
      </c>
      <c r="F43" s="39"/>
      <c r="G43" s="39"/>
      <c r="H43" s="38">
        <v>56</v>
      </c>
      <c r="I43" s="29" t="str">
        <f t="shared" si="6"/>
        <v/>
      </c>
      <c r="J43" s="19"/>
      <c r="K43" s="19"/>
      <c r="L43" s="19"/>
      <c r="M43" s="19"/>
      <c r="N43" s="19"/>
      <c r="O43" s="19"/>
      <c r="P43" s="19"/>
      <c r="Q43" s="16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BA43" s="28" t="str">
        <f t="shared" si="7"/>
        <v/>
      </c>
      <c r="BD43" s="27">
        <f t="shared" si="8"/>
        <v>0</v>
      </c>
    </row>
    <row r="44" spans="1:56" s="14" customFormat="1" x14ac:dyDescent="0.15">
      <c r="A44" s="467"/>
      <c r="B44" s="445" t="s">
        <v>25</v>
      </c>
      <c r="C44" s="446"/>
      <c r="D44" s="63">
        <f t="shared" si="5"/>
        <v>3</v>
      </c>
      <c r="E44" s="40">
        <v>2</v>
      </c>
      <c r="F44" s="39"/>
      <c r="G44" s="39"/>
      <c r="H44" s="38">
        <v>1</v>
      </c>
      <c r="I44" s="29" t="str">
        <f t="shared" si="6"/>
        <v/>
      </c>
      <c r="J44" s="19"/>
      <c r="K44" s="19"/>
      <c r="L44" s="19"/>
      <c r="M44" s="19"/>
      <c r="N44" s="19"/>
      <c r="O44" s="19"/>
      <c r="P44" s="19"/>
      <c r="Q44" s="16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BA44" s="28" t="str">
        <f t="shared" si="7"/>
        <v/>
      </c>
      <c r="BD44" s="27">
        <f t="shared" si="8"/>
        <v>0</v>
      </c>
    </row>
    <row r="45" spans="1:56" s="14" customFormat="1" x14ac:dyDescent="0.15">
      <c r="A45" s="467"/>
      <c r="B45" s="445" t="s">
        <v>24</v>
      </c>
      <c r="C45" s="446"/>
      <c r="D45" s="63">
        <f t="shared" si="5"/>
        <v>0</v>
      </c>
      <c r="E45" s="40"/>
      <c r="F45" s="39"/>
      <c r="G45" s="39"/>
      <c r="H45" s="38"/>
      <c r="I45" s="29" t="str">
        <f t="shared" si="6"/>
        <v/>
      </c>
      <c r="J45" s="19"/>
      <c r="K45" s="19"/>
      <c r="L45" s="19"/>
      <c r="M45" s="19"/>
      <c r="N45" s="19"/>
      <c r="O45" s="19"/>
      <c r="P45" s="19"/>
      <c r="Q45" s="16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BA45" s="28" t="str">
        <f t="shared" si="7"/>
        <v/>
      </c>
      <c r="BD45" s="27">
        <f t="shared" si="8"/>
        <v>0</v>
      </c>
    </row>
    <row r="46" spans="1:56" s="14" customFormat="1" x14ac:dyDescent="0.15">
      <c r="A46" s="467"/>
      <c r="B46" s="471" t="s">
        <v>23</v>
      </c>
      <c r="C46" s="472"/>
      <c r="D46" s="63">
        <f t="shared" si="5"/>
        <v>0</v>
      </c>
      <c r="E46" s="36"/>
      <c r="F46" s="35"/>
      <c r="G46" s="35"/>
      <c r="H46" s="34"/>
      <c r="I46" s="29" t="str">
        <f t="shared" si="6"/>
        <v/>
      </c>
      <c r="J46" s="19"/>
      <c r="K46" s="19"/>
      <c r="L46" s="19"/>
      <c r="M46" s="19"/>
      <c r="N46" s="19"/>
      <c r="O46" s="19"/>
      <c r="P46" s="19"/>
      <c r="Q46" s="16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BA46" s="28" t="str">
        <f t="shared" si="7"/>
        <v/>
      </c>
      <c r="BD46" s="27">
        <f t="shared" si="8"/>
        <v>0</v>
      </c>
    </row>
    <row r="47" spans="1:56" s="14" customFormat="1" x14ac:dyDescent="0.15">
      <c r="A47" s="467"/>
      <c r="B47" s="498" t="s">
        <v>22</v>
      </c>
      <c r="C47" s="499"/>
      <c r="D47" s="63">
        <f t="shared" si="5"/>
        <v>112</v>
      </c>
      <c r="E47" s="36">
        <v>112</v>
      </c>
      <c r="F47" s="35"/>
      <c r="G47" s="35"/>
      <c r="H47" s="34"/>
      <c r="I47" s="29" t="str">
        <f t="shared" si="6"/>
        <v/>
      </c>
      <c r="J47" s="19"/>
      <c r="K47" s="19"/>
      <c r="L47" s="19"/>
      <c r="M47" s="19"/>
      <c r="N47" s="19"/>
      <c r="O47" s="19"/>
      <c r="P47" s="19"/>
      <c r="Q47" s="16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BA47" s="28" t="str">
        <f t="shared" si="7"/>
        <v/>
      </c>
      <c r="BD47" s="27">
        <f t="shared" si="8"/>
        <v>0</v>
      </c>
    </row>
    <row r="48" spans="1:56" s="14" customFormat="1" x14ac:dyDescent="0.15">
      <c r="A48" s="467"/>
      <c r="B48" s="485" t="s">
        <v>21</v>
      </c>
      <c r="C48" s="66" t="s">
        <v>20</v>
      </c>
      <c r="D48" s="65">
        <f t="shared" si="5"/>
        <v>0</v>
      </c>
      <c r="E48" s="48"/>
      <c r="F48" s="47"/>
      <c r="G48" s="47"/>
      <c r="H48" s="46"/>
      <c r="I48" s="29" t="str">
        <f t="shared" si="6"/>
        <v/>
      </c>
      <c r="J48" s="19"/>
      <c r="K48" s="19"/>
      <c r="L48" s="19"/>
      <c r="M48" s="19"/>
      <c r="N48" s="19"/>
      <c r="O48" s="19"/>
      <c r="P48" s="19"/>
      <c r="Q48" s="16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BA48" s="28" t="str">
        <f t="shared" si="7"/>
        <v/>
      </c>
      <c r="BD48" s="27">
        <f t="shared" si="8"/>
        <v>0</v>
      </c>
    </row>
    <row r="49" spans="1:56" s="14" customFormat="1" x14ac:dyDescent="0.15">
      <c r="A49" s="467"/>
      <c r="B49" s="476"/>
      <c r="C49" s="64" t="s">
        <v>19</v>
      </c>
      <c r="D49" s="63">
        <f t="shared" si="5"/>
        <v>0</v>
      </c>
      <c r="E49" s="40"/>
      <c r="F49" s="39"/>
      <c r="G49" s="39"/>
      <c r="H49" s="38"/>
      <c r="I49" s="29" t="str">
        <f t="shared" si="6"/>
        <v/>
      </c>
      <c r="J49" s="19"/>
      <c r="K49" s="19"/>
      <c r="L49" s="19"/>
      <c r="M49" s="19"/>
      <c r="N49" s="19"/>
      <c r="O49" s="19"/>
      <c r="P49" s="19"/>
      <c r="Q49" s="16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BA49" s="28" t="str">
        <f t="shared" si="7"/>
        <v/>
      </c>
      <c r="BD49" s="27">
        <f t="shared" si="8"/>
        <v>0</v>
      </c>
    </row>
    <row r="50" spans="1:56" s="14" customFormat="1" ht="21" x14ac:dyDescent="0.15">
      <c r="A50" s="467"/>
      <c r="B50" s="486"/>
      <c r="C50" s="62" t="s">
        <v>18</v>
      </c>
      <c r="D50" s="61">
        <f t="shared" si="5"/>
        <v>0</v>
      </c>
      <c r="E50" s="60"/>
      <c r="F50" s="59"/>
      <c r="G50" s="59"/>
      <c r="H50" s="58"/>
      <c r="I50" s="29" t="str">
        <f t="shared" si="6"/>
        <v/>
      </c>
      <c r="J50" s="19"/>
      <c r="K50" s="19"/>
      <c r="L50" s="19"/>
      <c r="M50" s="19"/>
      <c r="N50" s="19"/>
      <c r="O50" s="19"/>
      <c r="P50" s="19"/>
      <c r="Q50" s="16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BA50" s="28" t="str">
        <f t="shared" si="7"/>
        <v/>
      </c>
      <c r="BD50" s="27">
        <f t="shared" si="8"/>
        <v>0</v>
      </c>
    </row>
    <row r="51" spans="1:56" s="14" customFormat="1" x14ac:dyDescent="0.15">
      <c r="A51" s="468"/>
      <c r="B51" s="478" t="s">
        <v>6</v>
      </c>
      <c r="C51" s="487"/>
      <c r="D51" s="57">
        <f t="shared" si="5"/>
        <v>949</v>
      </c>
      <c r="E51" s="32">
        <f>SUM(E32:E50)</f>
        <v>502</v>
      </c>
      <c r="F51" s="31">
        <f>SUM(F32:F50)</f>
        <v>0</v>
      </c>
      <c r="G51" s="31">
        <f>SUM(G32:G50)</f>
        <v>0</v>
      </c>
      <c r="H51" s="30">
        <f>SUM(H32:H50)</f>
        <v>447</v>
      </c>
      <c r="I51" s="29" t="str">
        <f t="shared" si="6"/>
        <v/>
      </c>
      <c r="J51" s="19"/>
      <c r="K51" s="19"/>
      <c r="L51" s="19"/>
      <c r="M51" s="19"/>
      <c r="N51" s="19"/>
      <c r="O51" s="19"/>
      <c r="P51" s="19"/>
      <c r="Q51" s="16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BA51" s="28" t="str">
        <f t="shared" si="7"/>
        <v/>
      </c>
      <c r="BD51" s="27">
        <f t="shared" si="8"/>
        <v>0</v>
      </c>
    </row>
    <row r="52" spans="1:56" s="15" customFormat="1" ht="12.75" x14ac:dyDescent="0.2">
      <c r="A52" s="56" t="s">
        <v>17</v>
      </c>
      <c r="B52" s="56"/>
      <c r="C52" s="56"/>
      <c r="D52" s="56"/>
      <c r="E52" s="56"/>
      <c r="F52" s="56"/>
      <c r="G52" s="55"/>
      <c r="H52" s="55"/>
      <c r="I52" s="54"/>
      <c r="J52" s="54"/>
      <c r="K52" s="54"/>
      <c r="L52" s="54"/>
      <c r="M52" s="54"/>
      <c r="N52" s="54"/>
      <c r="O52" s="42"/>
      <c r="P52" s="19"/>
      <c r="Q52" s="16"/>
    </row>
    <row r="53" spans="1:56" s="14" customFormat="1" ht="31.5" x14ac:dyDescent="0.15">
      <c r="A53" s="488" t="s">
        <v>16</v>
      </c>
      <c r="B53" s="488"/>
      <c r="C53" s="488"/>
      <c r="D53" s="53" t="s">
        <v>15</v>
      </c>
      <c r="E53" s="52" t="s">
        <v>14</v>
      </c>
      <c r="F53" s="51" t="s">
        <v>13</v>
      </c>
      <c r="G53" s="51" t="s">
        <v>12</v>
      </c>
      <c r="H53" s="50" t="s">
        <v>11</v>
      </c>
      <c r="I53" s="49"/>
      <c r="J53" s="20"/>
      <c r="K53" s="20"/>
      <c r="L53" s="20"/>
      <c r="M53" s="20"/>
      <c r="N53" s="20"/>
      <c r="O53" s="20"/>
      <c r="P53" s="19"/>
      <c r="Q53" s="16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</row>
    <row r="54" spans="1:56" s="14" customFormat="1" x14ac:dyDescent="0.15">
      <c r="A54" s="489" t="s">
        <v>10</v>
      </c>
      <c r="B54" s="490"/>
      <c r="C54" s="491"/>
      <c r="D54" s="41">
        <f>SUM(E54:H54)</f>
        <v>0</v>
      </c>
      <c r="E54" s="48"/>
      <c r="F54" s="47"/>
      <c r="G54" s="47"/>
      <c r="H54" s="46"/>
      <c r="I54" s="29" t="str">
        <f>+BA54</f>
        <v/>
      </c>
      <c r="J54" s="20"/>
      <c r="K54" s="20"/>
      <c r="L54" s="20"/>
      <c r="M54" s="20"/>
      <c r="N54" s="20"/>
      <c r="O54" s="20"/>
      <c r="P54" s="19"/>
      <c r="Q54" s="16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BA54" s="28" t="str">
        <f>IF(D54&lt;&gt;SUM(E54:H54)," NO ALTERE LAS FÓRMULAS, el Total de Sesiones de educación grupal NO ES IGUAL a la suma de los profesionales. ","")</f>
        <v/>
      </c>
      <c r="BD54" s="27">
        <f>IF(D54&lt;&gt;SUM(E54:H54),1,0)</f>
        <v>0</v>
      </c>
    </row>
    <row r="55" spans="1:56" s="14" customFormat="1" ht="12.75" x14ac:dyDescent="0.2">
      <c r="A55" s="492" t="s">
        <v>9</v>
      </c>
      <c r="B55" s="493"/>
      <c r="C55" s="494"/>
      <c r="D55" s="41">
        <f>SUM(E55:H55)</f>
        <v>0</v>
      </c>
      <c r="E55" s="45"/>
      <c r="F55" s="44"/>
      <c r="G55" s="44"/>
      <c r="H55" s="43"/>
      <c r="I55" s="29" t="str">
        <f>+BA55</f>
        <v/>
      </c>
      <c r="J55" s="20"/>
      <c r="K55" s="20"/>
      <c r="L55" s="20"/>
      <c r="M55" s="20"/>
      <c r="N55" s="20"/>
      <c r="O55" s="20"/>
      <c r="P55" s="42"/>
      <c r="Q55" s="16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BA55" s="28" t="str">
        <f>IF(D55&lt;&gt;SUM(E55:H55)," NO ALTERE LAS FÓRMULAS, el Total de Sesiones de educación grupal NO ES IGUAL a la suma de los profesionales. ","")</f>
        <v/>
      </c>
      <c r="BD55" s="27">
        <f>IF(D55&lt;&gt;SUM(E55:H55),1,0)</f>
        <v>0</v>
      </c>
    </row>
    <row r="56" spans="1:56" s="14" customFormat="1" x14ac:dyDescent="0.15">
      <c r="A56" s="495" t="s">
        <v>8</v>
      </c>
      <c r="B56" s="496"/>
      <c r="C56" s="497"/>
      <c r="D56" s="41">
        <f>SUM(E56:H56)</f>
        <v>0</v>
      </c>
      <c r="E56" s="40"/>
      <c r="F56" s="39"/>
      <c r="G56" s="39"/>
      <c r="H56" s="38"/>
      <c r="I56" s="29" t="str">
        <f>+BA56</f>
        <v/>
      </c>
      <c r="J56" s="20"/>
      <c r="K56" s="20"/>
      <c r="L56" s="20"/>
      <c r="M56" s="20"/>
      <c r="N56" s="20"/>
      <c r="O56" s="20"/>
      <c r="P56" s="20"/>
      <c r="Q56" s="16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BA56" s="28" t="str">
        <f>IF(D56&lt;&gt;SUM(E56:H56)," NO ALTERE LAS FÓRMULAS, el Total de Sesiones de educación grupal NO ES IGUAL a la suma de los profesionales. ","")</f>
        <v/>
      </c>
      <c r="BD56" s="27">
        <f>IF(D56&lt;&gt;SUM(E56:H56),1,0)</f>
        <v>0</v>
      </c>
    </row>
    <row r="57" spans="1:56" s="14" customFormat="1" x14ac:dyDescent="0.15">
      <c r="A57" s="507" t="s">
        <v>7</v>
      </c>
      <c r="B57" s="508"/>
      <c r="C57" s="509"/>
      <c r="D57" s="37">
        <f>SUM(E57:H57)</f>
        <v>0</v>
      </c>
      <c r="E57" s="36"/>
      <c r="F57" s="35"/>
      <c r="G57" s="35"/>
      <c r="H57" s="34"/>
      <c r="I57" s="29" t="str">
        <f>+BA57</f>
        <v/>
      </c>
      <c r="J57" s="20"/>
      <c r="K57" s="20"/>
      <c r="L57" s="20"/>
      <c r="M57" s="20"/>
      <c r="N57" s="20"/>
      <c r="O57" s="20"/>
      <c r="P57" s="20"/>
      <c r="Q57" s="16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BA57" s="28" t="str">
        <f>IF(D57&lt;&gt;SUM(E57:H57)," NO ALTERE LAS FÓRMULAS, el Total de Sesiones de educación grupal NO ES IGUAL a la suma de los profesionales. ","")</f>
        <v/>
      </c>
      <c r="BD57" s="27">
        <f>IF(D57&lt;&gt;SUM(E57:H57),1,0)</f>
        <v>0</v>
      </c>
    </row>
    <row r="58" spans="1:56" s="14" customFormat="1" x14ac:dyDescent="0.15">
      <c r="A58" s="478" t="s">
        <v>6</v>
      </c>
      <c r="B58" s="510"/>
      <c r="C58" s="487"/>
      <c r="D58" s="33">
        <f>SUM(D54:D57)</f>
        <v>0</v>
      </c>
      <c r="E58" s="32">
        <f>SUM(E54:E57)</f>
        <v>0</v>
      </c>
      <c r="F58" s="31">
        <f>SUM(F54:F57)</f>
        <v>0</v>
      </c>
      <c r="G58" s="31">
        <f>SUM(G54:G57)</f>
        <v>0</v>
      </c>
      <c r="H58" s="30">
        <f>SUM(H54:H57)</f>
        <v>0</v>
      </c>
      <c r="I58" s="29" t="str">
        <f>+BA58</f>
        <v/>
      </c>
      <c r="J58" s="19"/>
      <c r="K58" s="19"/>
      <c r="L58" s="19"/>
      <c r="M58" s="19"/>
      <c r="N58" s="19"/>
      <c r="O58" s="19"/>
      <c r="P58" s="20"/>
      <c r="Q58" s="16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BA58" s="28" t="str">
        <f>IF(D58&lt;&gt;SUM(E58:H58)," NO ALTERE LAS FÓRMULAS, el Total de Sesiones de educación grupal NO ES IGUAL a la suma de los profesionales. ","")</f>
        <v/>
      </c>
      <c r="BD58" s="27">
        <f>IF(D58&lt;&gt;SUM(E58:H58),1,0)</f>
        <v>0</v>
      </c>
    </row>
    <row r="59" spans="1:56" s="15" customFormat="1" ht="12.75" x14ac:dyDescent="0.2">
      <c r="A59" s="26" t="s">
        <v>5</v>
      </c>
      <c r="B59" s="26"/>
      <c r="C59" s="26"/>
      <c r="D59" s="26"/>
      <c r="E59" s="25"/>
      <c r="F59" s="25"/>
      <c r="G59" s="25"/>
      <c r="H59" s="25"/>
      <c r="I59" s="25"/>
      <c r="J59" s="25"/>
      <c r="K59" s="24"/>
      <c r="L59" s="24"/>
      <c r="M59" s="24"/>
      <c r="N59" s="23"/>
      <c r="O59" s="22"/>
      <c r="P59" s="20"/>
      <c r="Q59" s="16"/>
    </row>
    <row r="60" spans="1:56" s="14" customFormat="1" ht="21" x14ac:dyDescent="0.15">
      <c r="A60" s="504" t="s">
        <v>4</v>
      </c>
      <c r="B60" s="505"/>
      <c r="C60" s="506"/>
      <c r="D60" s="21" t="s">
        <v>3</v>
      </c>
      <c r="E60" s="500"/>
      <c r="F60" s="500"/>
      <c r="G60" s="16"/>
      <c r="H60" s="16"/>
      <c r="I60" s="16"/>
      <c r="J60" s="16"/>
      <c r="K60" s="16"/>
      <c r="L60" s="16"/>
      <c r="M60" s="16"/>
      <c r="N60" s="16"/>
      <c r="O60" s="16"/>
      <c r="P60" s="20"/>
      <c r="Q60" s="16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</row>
    <row r="61" spans="1:56" s="14" customFormat="1" x14ac:dyDescent="0.15">
      <c r="A61" s="511" t="s">
        <v>2</v>
      </c>
      <c r="B61" s="512"/>
      <c r="C61" s="513"/>
      <c r="D61" s="18">
        <v>2</v>
      </c>
      <c r="E61" s="500"/>
      <c r="F61" s="500"/>
      <c r="G61" s="16"/>
      <c r="H61" s="16"/>
      <c r="I61" s="16"/>
      <c r="J61" s="16"/>
      <c r="K61" s="16"/>
      <c r="L61" s="16"/>
      <c r="M61" s="16"/>
      <c r="N61" s="16"/>
      <c r="O61" s="16"/>
      <c r="P61" s="19"/>
      <c r="Q61" s="16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</row>
    <row r="62" spans="1:56" s="14" customFormat="1" x14ac:dyDescent="0.15">
      <c r="A62" s="495" t="s">
        <v>1</v>
      </c>
      <c r="B62" s="496"/>
      <c r="C62" s="497"/>
      <c r="D62" s="18">
        <v>6</v>
      </c>
      <c r="E62" s="500"/>
      <c r="F62" s="500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</row>
    <row r="63" spans="1:56" s="14" customFormat="1" x14ac:dyDescent="0.15">
      <c r="A63" s="501" t="s">
        <v>0</v>
      </c>
      <c r="B63" s="502"/>
      <c r="C63" s="503"/>
      <c r="D63" s="17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</row>
    <row r="64" spans="1:56" s="7" customFormat="1" ht="12.75" x14ac:dyDescent="0.2">
      <c r="A64" s="13"/>
      <c r="B64" s="12"/>
      <c r="C64" s="12"/>
      <c r="D64" s="12"/>
      <c r="E64" s="11"/>
      <c r="F64" s="11"/>
      <c r="G64" s="11"/>
      <c r="H64" s="11"/>
      <c r="I64" s="11"/>
      <c r="J64" s="11"/>
      <c r="K64" s="10"/>
      <c r="L64" s="10"/>
      <c r="M64" s="10"/>
      <c r="N64" s="9"/>
      <c r="O64" s="3"/>
      <c r="P64" s="8"/>
      <c r="Q64" s="3"/>
    </row>
    <row r="65" spans="1:17" s="7" customForma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s="7" customForma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s="7" customForma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s="7" customForma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200" spans="1:56" hidden="1" x14ac:dyDescent="0.15">
      <c r="A200" s="6">
        <f>SUM(A7:Q64)</f>
        <v>9184</v>
      </c>
      <c r="BD200" s="5">
        <v>0</v>
      </c>
    </row>
    <row r="204" spans="1:56" x14ac:dyDescent="0.15">
      <c r="A204" s="4"/>
    </row>
  </sheetData>
  <mergeCells count="67">
    <mergeCell ref="A57:C57"/>
    <mergeCell ref="A63:C63"/>
    <mergeCell ref="A60:C60"/>
    <mergeCell ref="E60:F60"/>
    <mergeCell ref="A61:C61"/>
    <mergeCell ref="E61:F61"/>
    <mergeCell ref="A62:C62"/>
    <mergeCell ref="E62:F62"/>
    <mergeCell ref="A58:C58"/>
    <mergeCell ref="A56:C56"/>
    <mergeCell ref="B38:C38"/>
    <mergeCell ref="B39:C39"/>
    <mergeCell ref="B40:C40"/>
    <mergeCell ref="B41:C41"/>
    <mergeCell ref="B42:C42"/>
    <mergeCell ref="B44:C44"/>
    <mergeCell ref="B45:C45"/>
    <mergeCell ref="B46:C46"/>
    <mergeCell ref="B47:C47"/>
    <mergeCell ref="B43:C43"/>
    <mergeCell ref="B48:B50"/>
    <mergeCell ref="B51:C51"/>
    <mergeCell ref="A53:C53"/>
    <mergeCell ref="A54:C54"/>
    <mergeCell ref="A55:C55"/>
    <mergeCell ref="B36:C36"/>
    <mergeCell ref="B37:C37"/>
    <mergeCell ref="A10:A29"/>
    <mergeCell ref="B10:C10"/>
    <mergeCell ref="B11:C11"/>
    <mergeCell ref="B12:C12"/>
    <mergeCell ref="B13:C13"/>
    <mergeCell ref="B24:C24"/>
    <mergeCell ref="B26:B28"/>
    <mergeCell ref="B29:C29"/>
    <mergeCell ref="A31:C31"/>
    <mergeCell ref="A32:A51"/>
    <mergeCell ref="B32:C32"/>
    <mergeCell ref="B33:C33"/>
    <mergeCell ref="B34:C34"/>
    <mergeCell ref="B35:C35"/>
    <mergeCell ref="Q8:Q9"/>
    <mergeCell ref="B25:C25"/>
    <mergeCell ref="B14:C14"/>
    <mergeCell ref="B15:C15"/>
    <mergeCell ref="B16:C16"/>
    <mergeCell ref="B17:C17"/>
    <mergeCell ref="B23:C23"/>
    <mergeCell ref="L8:L9"/>
    <mergeCell ref="M8:M9"/>
    <mergeCell ref="N8:O8"/>
    <mergeCell ref="P8:P9"/>
    <mergeCell ref="B18:C18"/>
    <mergeCell ref="B19:C19"/>
    <mergeCell ref="B20:C20"/>
    <mergeCell ref="B21:C21"/>
    <mergeCell ref="B22:C22"/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K20" sqref="K20"/>
    </sheetView>
  </sheetViews>
  <sheetFormatPr baseColWidth="10" defaultRowHeight="11.25" x14ac:dyDescent="0.15"/>
  <cols>
    <col min="1" max="1" width="5.85546875" style="317" customWidth="1"/>
    <col min="2" max="2" width="15.42578125" style="317" customWidth="1"/>
    <col min="3" max="3" width="28.42578125" style="317" customWidth="1"/>
    <col min="4" max="4" width="11.5703125" style="317" customWidth="1"/>
    <col min="5" max="14" width="13.28515625" style="317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299" customFormat="1" ht="12.75" customHeight="1" x14ac:dyDescent="0.15">
      <c r="A1" s="393" t="s">
        <v>61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56" s="299" customFormat="1" ht="12.75" customHeight="1" x14ac:dyDescent="0.15">
      <c r="A2" s="393" t="str">
        <f>CONCATENATE("COMUNA: ",[2]NOMBRE!B2," - ","( ",[2]NOMBRE!C2,[2]NOMBRE!D2,[2]NOMBRE!E2,[2]NOMBRE!F2,[2]NOMBRE!G2," )")</f>
        <v>COMUNA: LINARES - ( 07401 )</v>
      </c>
      <c r="B2" s="298"/>
      <c r="C2" s="298"/>
      <c r="D2" s="298"/>
      <c r="E2" s="298"/>
      <c r="F2" s="298"/>
      <c r="G2" s="298"/>
      <c r="H2" s="298"/>
      <c r="I2" s="298"/>
      <c r="J2" s="298"/>
    </row>
    <row r="3" spans="1:56" s="299" customFormat="1" ht="12.75" customHeight="1" x14ac:dyDescent="0.2">
      <c r="A3" s="393" t="str">
        <f>CONCATENATE("ESTABLECIMIENTO: ",[2]NOMBRE!B3," - ","( ",[2]NOMBRE!C3,[2]NOMBRE!D3,[2]NOMBRE!E3,[2]NOMBRE!F3,[2]NOMBRE!G3," )")</f>
        <v>ESTABLECIMIENTO: HOSPITAL LINARES - ( 16108 )</v>
      </c>
      <c r="B3" s="298"/>
      <c r="C3" s="300"/>
      <c r="D3" s="298"/>
      <c r="E3" s="298"/>
      <c r="F3" s="298"/>
      <c r="G3" s="298"/>
      <c r="H3" s="298"/>
      <c r="I3" s="298"/>
      <c r="J3" s="298"/>
    </row>
    <row r="4" spans="1:56" s="299" customFormat="1" ht="12.75" customHeight="1" x14ac:dyDescent="0.15">
      <c r="A4" s="393" t="str">
        <f>CONCATENATE("MES: ",[2]NOMBRE!B6," - ","( ",[2]NOMBRE!C6,[2]NOMBRE!D6," )")</f>
        <v>MES: FEBRERO - ( 02 )</v>
      </c>
      <c r="B4" s="298"/>
      <c r="C4" s="298"/>
      <c r="D4" s="298"/>
      <c r="E4" s="298"/>
      <c r="F4" s="298"/>
      <c r="G4" s="298"/>
      <c r="H4" s="298"/>
      <c r="I4" s="298"/>
      <c r="J4" s="298"/>
    </row>
    <row r="5" spans="1:56" s="299" customFormat="1" ht="12.75" customHeight="1" x14ac:dyDescent="0.15">
      <c r="A5" s="297" t="str">
        <f>CONCATENATE("AÑO: ",[2]NOMBRE!B7)</f>
        <v>AÑO: 2013</v>
      </c>
      <c r="B5" s="298"/>
      <c r="C5" s="298"/>
      <c r="D5" s="298"/>
      <c r="E5" s="298"/>
      <c r="F5" s="298"/>
      <c r="G5" s="298"/>
      <c r="H5" s="298"/>
      <c r="I5" s="298"/>
      <c r="J5" s="298"/>
    </row>
    <row r="6" spans="1:56" s="295" customFormat="1" ht="39.950000000000003" customHeight="1" x14ac:dyDescent="0.2">
      <c r="A6" s="451" t="s">
        <v>60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25"/>
      <c r="Q6" s="310"/>
    </row>
    <row r="7" spans="1:56" s="295" customFormat="1" ht="39.950000000000003" customHeight="1" x14ac:dyDescent="0.2">
      <c r="A7" s="335" t="s">
        <v>59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4"/>
    </row>
    <row r="8" spans="1:56" s="296" customFormat="1" ht="23.1" customHeight="1" x14ac:dyDescent="0.15">
      <c r="A8" s="452" t="s">
        <v>43</v>
      </c>
      <c r="B8" s="453"/>
      <c r="C8" s="454"/>
      <c r="D8" s="458" t="s">
        <v>6</v>
      </c>
      <c r="E8" s="460" t="s">
        <v>58</v>
      </c>
      <c r="F8" s="460" t="s">
        <v>57</v>
      </c>
      <c r="G8" s="460" t="s">
        <v>56</v>
      </c>
      <c r="H8" s="460" t="s">
        <v>55</v>
      </c>
      <c r="I8" s="460" t="s">
        <v>54</v>
      </c>
      <c r="J8" s="460" t="s">
        <v>53</v>
      </c>
      <c r="K8" s="460" t="s">
        <v>52</v>
      </c>
      <c r="L8" s="460" t="s">
        <v>51</v>
      </c>
      <c r="M8" s="462" t="s">
        <v>50</v>
      </c>
      <c r="N8" s="447" t="s">
        <v>49</v>
      </c>
      <c r="O8" s="448"/>
      <c r="P8" s="449" t="s">
        <v>48</v>
      </c>
      <c r="Q8" s="464" t="s">
        <v>47</v>
      </c>
      <c r="R8" s="298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</row>
    <row r="9" spans="1:56" s="296" customFormat="1" ht="23.1" customHeight="1" x14ac:dyDescent="0.15">
      <c r="A9" s="455"/>
      <c r="B9" s="456"/>
      <c r="C9" s="457"/>
      <c r="D9" s="459"/>
      <c r="E9" s="461"/>
      <c r="F9" s="461"/>
      <c r="G9" s="461"/>
      <c r="H9" s="461"/>
      <c r="I9" s="461"/>
      <c r="J9" s="461"/>
      <c r="K9" s="461"/>
      <c r="L9" s="461"/>
      <c r="M9" s="463"/>
      <c r="N9" s="400" t="s">
        <v>46</v>
      </c>
      <c r="O9" s="401" t="s">
        <v>45</v>
      </c>
      <c r="P9" s="450"/>
      <c r="Q9" s="465"/>
      <c r="R9" s="298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</row>
    <row r="10" spans="1:56" s="296" customFormat="1" ht="15" customHeight="1" x14ac:dyDescent="0.15">
      <c r="A10" s="466" t="s">
        <v>38</v>
      </c>
      <c r="B10" s="469" t="s">
        <v>37</v>
      </c>
      <c r="C10" s="470"/>
      <c r="D10" s="348">
        <f>SUM(E10:M10)</f>
        <v>119</v>
      </c>
      <c r="E10" s="353">
        <v>117</v>
      </c>
      <c r="F10" s="354">
        <v>2</v>
      </c>
      <c r="G10" s="354"/>
      <c r="H10" s="355"/>
      <c r="I10" s="355"/>
      <c r="J10" s="355"/>
      <c r="K10" s="355"/>
      <c r="L10" s="355"/>
      <c r="M10" s="356"/>
      <c r="N10" s="402"/>
      <c r="O10" s="403"/>
      <c r="P10" s="367"/>
      <c r="Q10" s="338"/>
      <c r="R10" s="306" t="str">
        <f>+BA10</f>
        <v/>
      </c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BA10" s="399" t="str">
        <f>IF(D10&lt;&gt;SUM(E10:M10)," NO ALTERE LAS FÓRMULAS, el Total de Ingresos a educación a grupal NO ES IGUAL a la suma de grupos de edad o condición. ","")</f>
        <v/>
      </c>
      <c r="BD10" s="394">
        <f>IF(D10&lt;&gt;SUM(E10:M10),1,0)</f>
        <v>0</v>
      </c>
    </row>
    <row r="11" spans="1:56" s="296" customFormat="1" ht="15" customHeight="1" x14ac:dyDescent="0.15">
      <c r="A11" s="467"/>
      <c r="B11" s="445" t="s">
        <v>36</v>
      </c>
      <c r="C11" s="446"/>
      <c r="D11" s="349">
        <f>SUM(E11:M11)</f>
        <v>306</v>
      </c>
      <c r="E11" s="341">
        <v>210</v>
      </c>
      <c r="F11" s="342">
        <v>10</v>
      </c>
      <c r="G11" s="342">
        <v>17</v>
      </c>
      <c r="H11" s="342">
        <v>17</v>
      </c>
      <c r="I11" s="342">
        <v>24</v>
      </c>
      <c r="J11" s="342">
        <v>1</v>
      </c>
      <c r="K11" s="342">
        <v>3</v>
      </c>
      <c r="L11" s="342">
        <v>20</v>
      </c>
      <c r="M11" s="343">
        <v>4</v>
      </c>
      <c r="N11" s="404"/>
      <c r="O11" s="389"/>
      <c r="P11" s="357"/>
      <c r="Q11" s="357"/>
      <c r="R11" s="306" t="str">
        <f t="shared" ref="R11:R29" si="0">+BA11</f>
        <v/>
      </c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BA11" s="399" t="str">
        <f t="shared" ref="BA11:BA29" si="1">IF(D11&lt;&gt;SUM(E11:M11)," NO ALTERE LAS FÓRMULAS, el Total de Ingresos a educación a grupal NO ES IGUAL a la suma de grupos de edad o condición. ","")</f>
        <v/>
      </c>
      <c r="BD11" s="394">
        <f t="shared" ref="BD11:BD29" si="2">IF(D11&lt;&gt;SUM(E11:M11),1,0)</f>
        <v>0</v>
      </c>
    </row>
    <row r="12" spans="1:56" s="296" customFormat="1" ht="15" customHeight="1" x14ac:dyDescent="0.15">
      <c r="A12" s="467"/>
      <c r="B12" s="445" t="s">
        <v>35</v>
      </c>
      <c r="C12" s="446"/>
      <c r="D12" s="349">
        <f t="shared" ref="D12:D29" si="3">SUM(E12:M12)</f>
        <v>72</v>
      </c>
      <c r="E12" s="341">
        <v>58</v>
      </c>
      <c r="F12" s="342">
        <v>2</v>
      </c>
      <c r="G12" s="342">
        <v>8</v>
      </c>
      <c r="H12" s="342">
        <v>4</v>
      </c>
      <c r="I12" s="342"/>
      <c r="J12" s="342"/>
      <c r="K12" s="342"/>
      <c r="L12" s="342"/>
      <c r="M12" s="343"/>
      <c r="N12" s="404"/>
      <c r="O12" s="389"/>
      <c r="P12" s="357"/>
      <c r="Q12" s="357"/>
      <c r="R12" s="306" t="str">
        <f t="shared" si="0"/>
        <v/>
      </c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BA12" s="399" t="str">
        <f t="shared" si="1"/>
        <v/>
      </c>
      <c r="BD12" s="394">
        <f t="shared" si="2"/>
        <v>0</v>
      </c>
    </row>
    <row r="13" spans="1:56" s="296" customFormat="1" ht="15" customHeight="1" x14ac:dyDescent="0.15">
      <c r="A13" s="467"/>
      <c r="B13" s="445" t="s">
        <v>34</v>
      </c>
      <c r="C13" s="446"/>
      <c r="D13" s="349">
        <f t="shared" si="3"/>
        <v>10</v>
      </c>
      <c r="E13" s="341"/>
      <c r="F13" s="342">
        <v>2</v>
      </c>
      <c r="G13" s="342">
        <v>8</v>
      </c>
      <c r="H13" s="342"/>
      <c r="I13" s="342"/>
      <c r="J13" s="342"/>
      <c r="K13" s="342"/>
      <c r="L13" s="342"/>
      <c r="M13" s="343"/>
      <c r="N13" s="404"/>
      <c r="O13" s="389"/>
      <c r="P13" s="357"/>
      <c r="Q13" s="357"/>
      <c r="R13" s="306" t="str">
        <f t="shared" si="0"/>
        <v/>
      </c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BA13" s="399" t="str">
        <f t="shared" si="1"/>
        <v/>
      </c>
      <c r="BD13" s="394">
        <f t="shared" si="2"/>
        <v>0</v>
      </c>
    </row>
    <row r="14" spans="1:56" s="296" customFormat="1" ht="15" customHeight="1" x14ac:dyDescent="0.15">
      <c r="A14" s="467"/>
      <c r="B14" s="445" t="s">
        <v>33</v>
      </c>
      <c r="C14" s="446"/>
      <c r="D14" s="349">
        <f t="shared" si="3"/>
        <v>7</v>
      </c>
      <c r="E14" s="341"/>
      <c r="F14" s="342"/>
      <c r="G14" s="342"/>
      <c r="H14" s="342">
        <v>6</v>
      </c>
      <c r="I14" s="342">
        <v>1</v>
      </c>
      <c r="J14" s="342"/>
      <c r="K14" s="342"/>
      <c r="L14" s="342"/>
      <c r="M14" s="343"/>
      <c r="N14" s="404"/>
      <c r="O14" s="389"/>
      <c r="P14" s="357"/>
      <c r="Q14" s="357"/>
      <c r="R14" s="306" t="str">
        <f t="shared" si="0"/>
        <v/>
      </c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BA14" s="399" t="str">
        <f t="shared" si="1"/>
        <v/>
      </c>
      <c r="BD14" s="394">
        <f t="shared" si="2"/>
        <v>0</v>
      </c>
    </row>
    <row r="15" spans="1:56" s="296" customFormat="1" ht="15" customHeight="1" x14ac:dyDescent="0.15">
      <c r="A15" s="467"/>
      <c r="B15" s="445" t="s">
        <v>32</v>
      </c>
      <c r="C15" s="446"/>
      <c r="D15" s="349">
        <f t="shared" si="3"/>
        <v>0</v>
      </c>
      <c r="E15" s="341"/>
      <c r="F15" s="342"/>
      <c r="G15" s="342"/>
      <c r="H15" s="342"/>
      <c r="I15" s="342"/>
      <c r="J15" s="342"/>
      <c r="K15" s="342"/>
      <c r="L15" s="342"/>
      <c r="M15" s="343"/>
      <c r="N15" s="404"/>
      <c r="O15" s="389"/>
      <c r="P15" s="357"/>
      <c r="Q15" s="357"/>
      <c r="R15" s="306" t="str">
        <f t="shared" si="0"/>
        <v/>
      </c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BA15" s="399" t="str">
        <f t="shared" si="1"/>
        <v/>
      </c>
      <c r="BD15" s="394">
        <f t="shared" si="2"/>
        <v>0</v>
      </c>
    </row>
    <row r="16" spans="1:56" s="296" customFormat="1" ht="15" customHeight="1" x14ac:dyDescent="0.15">
      <c r="A16" s="467"/>
      <c r="B16" s="445" t="s">
        <v>31</v>
      </c>
      <c r="C16" s="446"/>
      <c r="D16" s="349">
        <f t="shared" si="3"/>
        <v>24</v>
      </c>
      <c r="E16" s="341">
        <v>23</v>
      </c>
      <c r="F16" s="342"/>
      <c r="G16" s="342"/>
      <c r="H16" s="342">
        <v>1</v>
      </c>
      <c r="I16" s="342"/>
      <c r="J16" s="342"/>
      <c r="K16" s="342"/>
      <c r="L16" s="342"/>
      <c r="M16" s="343"/>
      <c r="N16" s="404"/>
      <c r="O16" s="389"/>
      <c r="P16" s="357"/>
      <c r="Q16" s="357"/>
      <c r="R16" s="306" t="str">
        <f t="shared" si="0"/>
        <v/>
      </c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BA16" s="399" t="str">
        <f t="shared" si="1"/>
        <v/>
      </c>
      <c r="BD16" s="394">
        <f t="shared" si="2"/>
        <v>0</v>
      </c>
    </row>
    <row r="17" spans="1:56" s="296" customFormat="1" ht="15" customHeight="1" x14ac:dyDescent="0.15">
      <c r="A17" s="467"/>
      <c r="B17" s="445" t="s">
        <v>30</v>
      </c>
      <c r="C17" s="446"/>
      <c r="D17" s="349">
        <f t="shared" si="3"/>
        <v>0</v>
      </c>
      <c r="E17" s="351"/>
      <c r="F17" s="352"/>
      <c r="G17" s="352"/>
      <c r="H17" s="352"/>
      <c r="I17" s="342"/>
      <c r="J17" s="342"/>
      <c r="K17" s="342"/>
      <c r="L17" s="342"/>
      <c r="M17" s="387"/>
      <c r="N17" s="404">
        <v>35</v>
      </c>
      <c r="O17" s="389">
        <v>45</v>
      </c>
      <c r="P17" s="357"/>
      <c r="Q17" s="358"/>
      <c r="R17" s="306" t="str">
        <f t="shared" si="0"/>
        <v/>
      </c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BA17" s="399" t="str">
        <f t="shared" si="1"/>
        <v/>
      </c>
      <c r="BD17" s="394">
        <f t="shared" si="2"/>
        <v>0</v>
      </c>
    </row>
    <row r="18" spans="1:56" s="296" customFormat="1" ht="15" customHeight="1" x14ac:dyDescent="0.15">
      <c r="A18" s="467"/>
      <c r="B18" s="480" t="s">
        <v>29</v>
      </c>
      <c r="C18" s="481"/>
      <c r="D18" s="349">
        <f t="shared" si="3"/>
        <v>0</v>
      </c>
      <c r="E18" s="341"/>
      <c r="F18" s="342"/>
      <c r="G18" s="342"/>
      <c r="H18" s="342"/>
      <c r="I18" s="352"/>
      <c r="J18" s="352"/>
      <c r="K18" s="352"/>
      <c r="L18" s="352"/>
      <c r="M18" s="387"/>
      <c r="N18" s="405"/>
      <c r="O18" s="392"/>
      <c r="P18" s="357"/>
      <c r="Q18" s="357"/>
      <c r="R18" s="306" t="str">
        <f t="shared" si="0"/>
        <v/>
      </c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BA18" s="399" t="str">
        <f t="shared" si="1"/>
        <v/>
      </c>
      <c r="BD18" s="394">
        <f t="shared" si="2"/>
        <v>0</v>
      </c>
    </row>
    <row r="19" spans="1:56" s="296" customFormat="1" ht="15" customHeight="1" x14ac:dyDescent="0.15">
      <c r="A19" s="467"/>
      <c r="B19" s="445" t="s">
        <v>28</v>
      </c>
      <c r="C19" s="446"/>
      <c r="D19" s="349">
        <f t="shared" si="3"/>
        <v>0</v>
      </c>
      <c r="E19" s="341"/>
      <c r="F19" s="342"/>
      <c r="G19" s="342"/>
      <c r="H19" s="352"/>
      <c r="I19" s="352"/>
      <c r="J19" s="352"/>
      <c r="K19" s="352"/>
      <c r="L19" s="352"/>
      <c r="M19" s="387"/>
      <c r="N19" s="406"/>
      <c r="O19" s="407"/>
      <c r="P19" s="388"/>
      <c r="Q19" s="357"/>
      <c r="R19" s="306" t="str">
        <f t="shared" si="0"/>
        <v/>
      </c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BA19" s="399" t="str">
        <f t="shared" si="1"/>
        <v/>
      </c>
      <c r="BD19" s="394">
        <f t="shared" si="2"/>
        <v>0</v>
      </c>
    </row>
    <row r="20" spans="1:56" s="296" customFormat="1" ht="15" customHeight="1" x14ac:dyDescent="0.15">
      <c r="A20" s="467"/>
      <c r="B20" s="445" t="s">
        <v>27</v>
      </c>
      <c r="C20" s="446"/>
      <c r="D20" s="349">
        <f t="shared" si="3"/>
        <v>0</v>
      </c>
      <c r="E20" s="341"/>
      <c r="F20" s="342"/>
      <c r="G20" s="342"/>
      <c r="H20" s="342"/>
      <c r="I20" s="342"/>
      <c r="J20" s="342"/>
      <c r="K20" s="342"/>
      <c r="L20" s="342"/>
      <c r="M20" s="343"/>
      <c r="N20" s="404"/>
      <c r="O20" s="389"/>
      <c r="P20" s="357"/>
      <c r="Q20" s="357"/>
      <c r="R20" s="306" t="str">
        <f t="shared" si="0"/>
        <v/>
      </c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BA20" s="399" t="str">
        <f t="shared" si="1"/>
        <v/>
      </c>
      <c r="BD20" s="394">
        <f t="shared" si="2"/>
        <v>0</v>
      </c>
    </row>
    <row r="21" spans="1:56" s="296" customFormat="1" ht="15" customHeight="1" x14ac:dyDescent="0.15">
      <c r="A21" s="467"/>
      <c r="B21" s="445" t="s">
        <v>26</v>
      </c>
      <c r="C21" s="446"/>
      <c r="D21" s="349">
        <f t="shared" si="3"/>
        <v>81</v>
      </c>
      <c r="E21" s="341">
        <v>70</v>
      </c>
      <c r="F21" s="342">
        <v>5</v>
      </c>
      <c r="G21" s="342">
        <v>6</v>
      </c>
      <c r="H21" s="342"/>
      <c r="I21" s="342"/>
      <c r="J21" s="342"/>
      <c r="K21" s="342"/>
      <c r="L21" s="342"/>
      <c r="M21" s="343"/>
      <c r="N21" s="404"/>
      <c r="O21" s="389"/>
      <c r="P21" s="357"/>
      <c r="Q21" s="357"/>
      <c r="R21" s="306" t="str">
        <f t="shared" si="0"/>
        <v/>
      </c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BA21" s="399" t="str">
        <f t="shared" si="1"/>
        <v/>
      </c>
      <c r="BD21" s="394">
        <f t="shared" si="2"/>
        <v>0</v>
      </c>
    </row>
    <row r="22" spans="1:56" s="296" customFormat="1" ht="15" customHeight="1" x14ac:dyDescent="0.15">
      <c r="A22" s="467"/>
      <c r="B22" s="445" t="s">
        <v>25</v>
      </c>
      <c r="C22" s="446"/>
      <c r="D22" s="349">
        <f t="shared" si="3"/>
        <v>2</v>
      </c>
      <c r="E22" s="341"/>
      <c r="F22" s="342"/>
      <c r="G22" s="342"/>
      <c r="H22" s="342">
        <v>2</v>
      </c>
      <c r="I22" s="342"/>
      <c r="J22" s="342"/>
      <c r="K22" s="342"/>
      <c r="L22" s="342"/>
      <c r="M22" s="343"/>
      <c r="N22" s="404"/>
      <c r="O22" s="389"/>
      <c r="P22" s="357"/>
      <c r="Q22" s="357"/>
      <c r="R22" s="306" t="str">
        <f t="shared" si="0"/>
        <v/>
      </c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BA22" s="399" t="str">
        <f t="shared" si="1"/>
        <v/>
      </c>
      <c r="BD22" s="394">
        <f t="shared" si="2"/>
        <v>0</v>
      </c>
    </row>
    <row r="23" spans="1:56" s="296" customFormat="1" ht="15" customHeight="1" x14ac:dyDescent="0.15">
      <c r="A23" s="467"/>
      <c r="B23" s="445" t="s">
        <v>24</v>
      </c>
      <c r="C23" s="446"/>
      <c r="D23" s="349">
        <f t="shared" si="3"/>
        <v>0</v>
      </c>
      <c r="E23" s="341"/>
      <c r="F23" s="342"/>
      <c r="G23" s="342"/>
      <c r="H23" s="342"/>
      <c r="I23" s="342"/>
      <c r="J23" s="342"/>
      <c r="K23" s="342"/>
      <c r="L23" s="342"/>
      <c r="M23" s="343"/>
      <c r="N23" s="404"/>
      <c r="O23" s="389"/>
      <c r="P23" s="357"/>
      <c r="Q23" s="357"/>
      <c r="R23" s="306" t="str">
        <f t="shared" si="0"/>
        <v/>
      </c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BA23" s="399" t="str">
        <f t="shared" si="1"/>
        <v/>
      </c>
      <c r="BD23" s="394">
        <f t="shared" si="2"/>
        <v>0</v>
      </c>
    </row>
    <row r="24" spans="1:56" s="296" customFormat="1" ht="15" customHeight="1" x14ac:dyDescent="0.15">
      <c r="A24" s="467"/>
      <c r="B24" s="471" t="s">
        <v>23</v>
      </c>
      <c r="C24" s="472"/>
      <c r="D24" s="359">
        <f t="shared" si="3"/>
        <v>0</v>
      </c>
      <c r="E24" s="351"/>
      <c r="F24" s="352"/>
      <c r="G24" s="352"/>
      <c r="H24" s="352"/>
      <c r="I24" s="342"/>
      <c r="J24" s="342"/>
      <c r="K24" s="342"/>
      <c r="L24" s="342"/>
      <c r="M24" s="387"/>
      <c r="N24" s="404"/>
      <c r="O24" s="389"/>
      <c r="P24" s="357"/>
      <c r="Q24" s="358"/>
      <c r="R24" s="306" t="str">
        <f t="shared" si="0"/>
        <v/>
      </c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BA24" s="399" t="str">
        <f t="shared" si="1"/>
        <v/>
      </c>
      <c r="BD24" s="394">
        <f t="shared" si="2"/>
        <v>0</v>
      </c>
    </row>
    <row r="25" spans="1:56" s="296" customFormat="1" ht="15" customHeight="1" x14ac:dyDescent="0.15">
      <c r="A25" s="467"/>
      <c r="B25" s="473" t="s">
        <v>22</v>
      </c>
      <c r="C25" s="474"/>
      <c r="D25" s="360">
        <f t="shared" si="3"/>
        <v>197</v>
      </c>
      <c r="E25" s="361">
        <v>197</v>
      </c>
      <c r="F25" s="362"/>
      <c r="G25" s="362"/>
      <c r="H25" s="362"/>
      <c r="I25" s="362"/>
      <c r="J25" s="362"/>
      <c r="K25" s="362"/>
      <c r="L25" s="362"/>
      <c r="M25" s="363"/>
      <c r="N25" s="408"/>
      <c r="O25" s="390"/>
      <c r="P25" s="364"/>
      <c r="Q25" s="364"/>
      <c r="R25" s="306" t="str">
        <f t="shared" si="0"/>
        <v/>
      </c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BA25" s="399" t="str">
        <f t="shared" si="1"/>
        <v/>
      </c>
      <c r="BD25" s="394">
        <f t="shared" si="2"/>
        <v>0</v>
      </c>
    </row>
    <row r="26" spans="1:56" s="296" customFormat="1" ht="15" customHeight="1" x14ac:dyDescent="0.15">
      <c r="A26" s="467"/>
      <c r="B26" s="475" t="s">
        <v>21</v>
      </c>
      <c r="C26" s="336" t="s">
        <v>20</v>
      </c>
      <c r="D26" s="348">
        <f t="shared" si="3"/>
        <v>0</v>
      </c>
      <c r="E26" s="365"/>
      <c r="F26" s="355"/>
      <c r="G26" s="355"/>
      <c r="H26" s="355"/>
      <c r="I26" s="355"/>
      <c r="J26" s="355"/>
      <c r="K26" s="355"/>
      <c r="L26" s="355"/>
      <c r="M26" s="366"/>
      <c r="N26" s="409"/>
      <c r="O26" s="403"/>
      <c r="P26" s="367"/>
      <c r="Q26" s="367"/>
      <c r="R26" s="306" t="str">
        <f t="shared" si="0"/>
        <v/>
      </c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BA26" s="399" t="str">
        <f t="shared" si="1"/>
        <v/>
      </c>
      <c r="BD26" s="394">
        <f t="shared" si="2"/>
        <v>0</v>
      </c>
    </row>
    <row r="27" spans="1:56" s="296" customFormat="1" ht="15" customHeight="1" x14ac:dyDescent="0.15">
      <c r="A27" s="467"/>
      <c r="B27" s="476"/>
      <c r="C27" s="327" t="s">
        <v>19</v>
      </c>
      <c r="D27" s="349">
        <f t="shared" si="3"/>
        <v>0</v>
      </c>
      <c r="E27" s="351"/>
      <c r="F27" s="352"/>
      <c r="G27" s="352"/>
      <c r="H27" s="352"/>
      <c r="I27" s="352"/>
      <c r="J27" s="352"/>
      <c r="K27" s="352"/>
      <c r="L27" s="352"/>
      <c r="M27" s="343"/>
      <c r="N27" s="405"/>
      <c r="O27" s="392"/>
      <c r="P27" s="358"/>
      <c r="Q27" s="358"/>
      <c r="R27" s="306" t="str">
        <f t="shared" si="0"/>
        <v/>
      </c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BA27" s="399" t="str">
        <f t="shared" si="1"/>
        <v/>
      </c>
      <c r="BD27" s="394">
        <f t="shared" si="2"/>
        <v>0</v>
      </c>
    </row>
    <row r="28" spans="1:56" s="296" customFormat="1" ht="15" customHeight="1" x14ac:dyDescent="0.15">
      <c r="A28" s="467"/>
      <c r="B28" s="477"/>
      <c r="C28" s="337" t="s">
        <v>18</v>
      </c>
      <c r="D28" s="350">
        <f t="shared" si="3"/>
        <v>0</v>
      </c>
      <c r="E28" s="368"/>
      <c r="F28" s="369"/>
      <c r="G28" s="369"/>
      <c r="H28" s="369"/>
      <c r="I28" s="369"/>
      <c r="J28" s="369"/>
      <c r="K28" s="369"/>
      <c r="L28" s="369"/>
      <c r="M28" s="346"/>
      <c r="N28" s="410"/>
      <c r="O28" s="391"/>
      <c r="P28" s="370"/>
      <c r="Q28" s="370"/>
      <c r="R28" s="306" t="str">
        <f t="shared" si="0"/>
        <v/>
      </c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BA28" s="399" t="str">
        <f t="shared" si="1"/>
        <v/>
      </c>
      <c r="BD28" s="394">
        <f t="shared" si="2"/>
        <v>0</v>
      </c>
    </row>
    <row r="29" spans="1:56" s="296" customFormat="1" ht="15" customHeight="1" x14ac:dyDescent="0.15">
      <c r="A29" s="468"/>
      <c r="B29" s="478" t="s">
        <v>6</v>
      </c>
      <c r="C29" s="479"/>
      <c r="D29" s="371">
        <f t="shared" si="3"/>
        <v>818</v>
      </c>
      <c r="E29" s="372">
        <f>SUM(E10:E28)</f>
        <v>675</v>
      </c>
      <c r="F29" s="373">
        <f t="shared" ref="F29:Q29" si="4">SUM(F10:F28)</f>
        <v>21</v>
      </c>
      <c r="G29" s="373">
        <f t="shared" si="4"/>
        <v>39</v>
      </c>
      <c r="H29" s="373">
        <f t="shared" si="4"/>
        <v>30</v>
      </c>
      <c r="I29" s="373">
        <f t="shared" si="4"/>
        <v>25</v>
      </c>
      <c r="J29" s="373">
        <f t="shared" si="4"/>
        <v>1</v>
      </c>
      <c r="K29" s="373">
        <f t="shared" si="4"/>
        <v>3</v>
      </c>
      <c r="L29" s="373">
        <f t="shared" si="4"/>
        <v>20</v>
      </c>
      <c r="M29" s="374">
        <f t="shared" si="4"/>
        <v>4</v>
      </c>
      <c r="N29" s="411">
        <f t="shared" si="4"/>
        <v>35</v>
      </c>
      <c r="O29" s="412">
        <f t="shared" si="4"/>
        <v>45</v>
      </c>
      <c r="P29" s="376">
        <f t="shared" si="4"/>
        <v>0</v>
      </c>
      <c r="Q29" s="376">
        <f t="shared" si="4"/>
        <v>0</v>
      </c>
      <c r="R29" s="306" t="str">
        <f t="shared" si="0"/>
        <v/>
      </c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BA29" s="399" t="str">
        <f t="shared" si="1"/>
        <v/>
      </c>
      <c r="BD29" s="394">
        <f t="shared" si="2"/>
        <v>0</v>
      </c>
    </row>
    <row r="30" spans="1:56" s="295" customFormat="1" ht="30" customHeight="1" x14ac:dyDescent="0.2">
      <c r="A30" s="329" t="s">
        <v>44</v>
      </c>
      <c r="B30" s="329"/>
      <c r="C30" s="329"/>
      <c r="D30" s="329"/>
      <c r="E30" s="329"/>
      <c r="F30" s="329"/>
      <c r="G30" s="330"/>
      <c r="H30" s="330"/>
      <c r="I30" s="324"/>
      <c r="J30" s="324"/>
      <c r="K30" s="324"/>
      <c r="L30" s="324"/>
      <c r="M30" s="324"/>
      <c r="N30" s="324"/>
      <c r="O30" s="301"/>
      <c r="P30" s="324"/>
      <c r="Q30" s="310"/>
    </row>
    <row r="31" spans="1:56" s="296" customFormat="1" ht="48" customHeight="1" x14ac:dyDescent="0.15">
      <c r="A31" s="482" t="s">
        <v>43</v>
      </c>
      <c r="B31" s="483"/>
      <c r="C31" s="484"/>
      <c r="D31" s="305" t="s">
        <v>6</v>
      </c>
      <c r="E31" s="331" t="s">
        <v>42</v>
      </c>
      <c r="F31" s="303" t="s">
        <v>41</v>
      </c>
      <c r="G31" s="303" t="s">
        <v>40</v>
      </c>
      <c r="H31" s="309" t="s">
        <v>39</v>
      </c>
      <c r="I31" s="324"/>
      <c r="J31" s="324"/>
      <c r="K31" s="324"/>
      <c r="L31" s="324"/>
      <c r="M31" s="324"/>
      <c r="N31" s="324"/>
      <c r="O31" s="324"/>
      <c r="P31" s="324"/>
      <c r="Q31" s="310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</row>
    <row r="32" spans="1:56" s="296" customFormat="1" ht="15" customHeight="1" x14ac:dyDescent="0.15">
      <c r="A32" s="466" t="s">
        <v>38</v>
      </c>
      <c r="B32" s="469" t="s">
        <v>37</v>
      </c>
      <c r="C32" s="470"/>
      <c r="D32" s="377">
        <f>SUM(E32:H32)</f>
        <v>119</v>
      </c>
      <c r="E32" s="353">
        <v>69</v>
      </c>
      <c r="F32" s="354"/>
      <c r="G32" s="354"/>
      <c r="H32" s="378">
        <v>50</v>
      </c>
      <c r="I32" s="306" t="str">
        <f>+BA32</f>
        <v/>
      </c>
      <c r="J32" s="324"/>
      <c r="K32" s="324"/>
      <c r="L32" s="324"/>
      <c r="M32" s="324"/>
      <c r="N32" s="324"/>
      <c r="O32" s="324"/>
      <c r="P32" s="324"/>
      <c r="Q32" s="310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BA32" s="399" t="str">
        <f>IF(D32&lt;&gt;SUM(E32:H32)," NO ALTERE LAS FÓRMULAS, el Total de Sesiones de educación grupal NO ES IGUAL a la suma de los profesionales. ","")</f>
        <v/>
      </c>
      <c r="BD32" s="394">
        <f>IF(D32&lt;&gt;SUM(E32:H32),1,0)</f>
        <v>0</v>
      </c>
    </row>
    <row r="33" spans="1:56" s="296" customFormat="1" ht="15" customHeight="1" x14ac:dyDescent="0.2">
      <c r="A33" s="467"/>
      <c r="B33" s="445" t="s">
        <v>36</v>
      </c>
      <c r="C33" s="446"/>
      <c r="D33" s="360">
        <f t="shared" ref="D33:D51" si="5">SUM(E33:H33)</f>
        <v>196</v>
      </c>
      <c r="E33" s="341">
        <v>100</v>
      </c>
      <c r="F33" s="342"/>
      <c r="G33" s="342"/>
      <c r="H33" s="339">
        <v>96</v>
      </c>
      <c r="I33" s="306" t="str">
        <f t="shared" ref="I33:I51" si="6">+BA33</f>
        <v/>
      </c>
      <c r="J33" s="324"/>
      <c r="K33" s="324"/>
      <c r="L33" s="324"/>
      <c r="M33" s="324"/>
      <c r="N33" s="324"/>
      <c r="O33" s="324"/>
      <c r="P33" s="301"/>
      <c r="Q33" s="310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BA33" s="399" t="str">
        <f t="shared" ref="BA33:BA51" si="7">IF(D33&lt;&gt;SUM(E33:H33)," NO ALTERE LAS FÓRMULAS, el Total de Sesiones de educación grupal NO ES IGUAL a la suma de los profesionales. ","")</f>
        <v/>
      </c>
      <c r="BD33" s="394">
        <f t="shared" ref="BD33:BD51" si="8">IF(D33&lt;&gt;SUM(E33:H33),1,0)</f>
        <v>0</v>
      </c>
    </row>
    <row r="34" spans="1:56" s="296" customFormat="1" ht="15" customHeight="1" x14ac:dyDescent="0.15">
      <c r="A34" s="467"/>
      <c r="B34" s="445" t="s">
        <v>35</v>
      </c>
      <c r="C34" s="446"/>
      <c r="D34" s="360">
        <f t="shared" si="5"/>
        <v>72</v>
      </c>
      <c r="E34" s="341">
        <v>38</v>
      </c>
      <c r="F34" s="342"/>
      <c r="G34" s="342"/>
      <c r="H34" s="339">
        <v>34</v>
      </c>
      <c r="I34" s="306" t="str">
        <f t="shared" si="6"/>
        <v/>
      </c>
      <c r="J34" s="324"/>
      <c r="K34" s="324"/>
      <c r="L34" s="324"/>
      <c r="M34" s="324"/>
      <c r="N34" s="324"/>
      <c r="O34" s="324"/>
      <c r="P34" s="324"/>
      <c r="Q34" s="310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BA34" s="399" t="str">
        <f t="shared" si="7"/>
        <v/>
      </c>
      <c r="BD34" s="394">
        <f t="shared" si="8"/>
        <v>0</v>
      </c>
    </row>
    <row r="35" spans="1:56" s="296" customFormat="1" ht="15" customHeight="1" x14ac:dyDescent="0.15">
      <c r="A35" s="467"/>
      <c r="B35" s="445" t="s">
        <v>34</v>
      </c>
      <c r="C35" s="446"/>
      <c r="D35" s="360">
        <f t="shared" si="5"/>
        <v>10</v>
      </c>
      <c r="E35" s="341">
        <v>4</v>
      </c>
      <c r="F35" s="342"/>
      <c r="G35" s="342"/>
      <c r="H35" s="339">
        <v>6</v>
      </c>
      <c r="I35" s="306" t="str">
        <f t="shared" si="6"/>
        <v/>
      </c>
      <c r="J35" s="324"/>
      <c r="K35" s="324"/>
      <c r="L35" s="324"/>
      <c r="M35" s="324"/>
      <c r="N35" s="324"/>
      <c r="O35" s="324"/>
      <c r="P35" s="324"/>
      <c r="Q35" s="310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BA35" s="399" t="str">
        <f t="shared" si="7"/>
        <v/>
      </c>
      <c r="BD35" s="394">
        <f t="shared" si="8"/>
        <v>0</v>
      </c>
    </row>
    <row r="36" spans="1:56" s="296" customFormat="1" ht="15" customHeight="1" x14ac:dyDescent="0.15">
      <c r="A36" s="467"/>
      <c r="B36" s="445" t="s">
        <v>33</v>
      </c>
      <c r="C36" s="446"/>
      <c r="D36" s="360">
        <f t="shared" si="5"/>
        <v>7</v>
      </c>
      <c r="E36" s="341">
        <v>2</v>
      </c>
      <c r="F36" s="342"/>
      <c r="G36" s="342"/>
      <c r="H36" s="339">
        <v>5</v>
      </c>
      <c r="I36" s="306" t="str">
        <f t="shared" si="6"/>
        <v/>
      </c>
      <c r="J36" s="324"/>
      <c r="K36" s="324"/>
      <c r="L36" s="324"/>
      <c r="M36" s="324"/>
      <c r="N36" s="324"/>
      <c r="O36" s="324"/>
      <c r="P36" s="324"/>
      <c r="Q36" s="310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BA36" s="399" t="str">
        <f t="shared" si="7"/>
        <v/>
      </c>
      <c r="BD36" s="394">
        <f t="shared" si="8"/>
        <v>0</v>
      </c>
    </row>
    <row r="37" spans="1:56" s="296" customFormat="1" ht="15" customHeight="1" x14ac:dyDescent="0.15">
      <c r="A37" s="467"/>
      <c r="B37" s="445" t="s">
        <v>32</v>
      </c>
      <c r="C37" s="446"/>
      <c r="D37" s="360">
        <f t="shared" si="5"/>
        <v>0</v>
      </c>
      <c r="E37" s="341"/>
      <c r="F37" s="342"/>
      <c r="G37" s="342"/>
      <c r="H37" s="339"/>
      <c r="I37" s="306" t="str">
        <f t="shared" si="6"/>
        <v/>
      </c>
      <c r="J37" s="324"/>
      <c r="K37" s="324"/>
      <c r="L37" s="324"/>
      <c r="M37" s="324"/>
      <c r="N37" s="324"/>
      <c r="O37" s="324"/>
      <c r="P37" s="324"/>
      <c r="Q37" s="310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BA37" s="399" t="str">
        <f t="shared" si="7"/>
        <v/>
      </c>
      <c r="BD37" s="394">
        <f t="shared" si="8"/>
        <v>0</v>
      </c>
    </row>
    <row r="38" spans="1:56" s="296" customFormat="1" ht="15" customHeight="1" x14ac:dyDescent="0.15">
      <c r="A38" s="467"/>
      <c r="B38" s="445" t="s">
        <v>31</v>
      </c>
      <c r="C38" s="446"/>
      <c r="D38" s="360">
        <f t="shared" si="5"/>
        <v>24</v>
      </c>
      <c r="E38" s="341">
        <v>17</v>
      </c>
      <c r="F38" s="342"/>
      <c r="G38" s="342"/>
      <c r="H38" s="339">
        <v>7</v>
      </c>
      <c r="I38" s="306" t="str">
        <f t="shared" si="6"/>
        <v/>
      </c>
      <c r="J38" s="324"/>
      <c r="K38" s="324"/>
      <c r="L38" s="324"/>
      <c r="M38" s="324"/>
      <c r="N38" s="324"/>
      <c r="O38" s="324"/>
      <c r="P38" s="324"/>
      <c r="Q38" s="310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BA38" s="399" t="str">
        <f t="shared" si="7"/>
        <v/>
      </c>
      <c r="BD38" s="394">
        <f t="shared" si="8"/>
        <v>0</v>
      </c>
    </row>
    <row r="39" spans="1:56" s="296" customFormat="1" ht="15" customHeight="1" x14ac:dyDescent="0.15">
      <c r="A39" s="467"/>
      <c r="B39" s="445" t="s">
        <v>30</v>
      </c>
      <c r="C39" s="446"/>
      <c r="D39" s="360">
        <f t="shared" si="5"/>
        <v>7</v>
      </c>
      <c r="E39" s="341">
        <v>7</v>
      </c>
      <c r="F39" s="342"/>
      <c r="G39" s="342"/>
      <c r="H39" s="339"/>
      <c r="I39" s="306" t="str">
        <f t="shared" si="6"/>
        <v/>
      </c>
      <c r="J39" s="324"/>
      <c r="K39" s="324"/>
      <c r="L39" s="324"/>
      <c r="M39" s="324"/>
      <c r="N39" s="324"/>
      <c r="O39" s="324"/>
      <c r="P39" s="324"/>
      <c r="Q39" s="310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BA39" s="399" t="str">
        <f t="shared" si="7"/>
        <v/>
      </c>
      <c r="BD39" s="394">
        <f t="shared" si="8"/>
        <v>0</v>
      </c>
    </row>
    <row r="40" spans="1:56" s="296" customFormat="1" ht="15" customHeight="1" x14ac:dyDescent="0.15">
      <c r="A40" s="467"/>
      <c r="B40" s="480" t="s">
        <v>29</v>
      </c>
      <c r="C40" s="481"/>
      <c r="D40" s="360">
        <f t="shared" si="5"/>
        <v>62</v>
      </c>
      <c r="E40" s="341">
        <v>62</v>
      </c>
      <c r="F40" s="342"/>
      <c r="G40" s="342"/>
      <c r="H40" s="339"/>
      <c r="I40" s="306" t="str">
        <f t="shared" si="6"/>
        <v/>
      </c>
      <c r="J40" s="324"/>
      <c r="K40" s="324"/>
      <c r="L40" s="324"/>
      <c r="M40" s="324"/>
      <c r="N40" s="324"/>
      <c r="O40" s="324"/>
      <c r="P40" s="324"/>
      <c r="Q40" s="310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BA40" s="399" t="str">
        <f t="shared" si="7"/>
        <v/>
      </c>
      <c r="BD40" s="394">
        <f t="shared" si="8"/>
        <v>0</v>
      </c>
    </row>
    <row r="41" spans="1:56" s="296" customFormat="1" ht="15" customHeight="1" x14ac:dyDescent="0.15">
      <c r="A41" s="467"/>
      <c r="B41" s="445" t="s">
        <v>28</v>
      </c>
      <c r="C41" s="446"/>
      <c r="D41" s="360">
        <f t="shared" si="5"/>
        <v>0</v>
      </c>
      <c r="E41" s="341"/>
      <c r="F41" s="342"/>
      <c r="G41" s="342"/>
      <c r="H41" s="339"/>
      <c r="I41" s="306" t="str">
        <f t="shared" si="6"/>
        <v/>
      </c>
      <c r="J41" s="324"/>
      <c r="K41" s="324"/>
      <c r="L41" s="324"/>
      <c r="M41" s="324"/>
      <c r="N41" s="324"/>
      <c r="O41" s="324"/>
      <c r="P41" s="324"/>
      <c r="Q41" s="310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BA41" s="399" t="str">
        <f t="shared" si="7"/>
        <v/>
      </c>
      <c r="BD41" s="394">
        <f t="shared" si="8"/>
        <v>0</v>
      </c>
    </row>
    <row r="42" spans="1:56" s="296" customFormat="1" ht="15" customHeight="1" x14ac:dyDescent="0.15">
      <c r="A42" s="467"/>
      <c r="B42" s="445" t="s">
        <v>27</v>
      </c>
      <c r="C42" s="446"/>
      <c r="D42" s="360">
        <f t="shared" si="5"/>
        <v>0</v>
      </c>
      <c r="E42" s="341"/>
      <c r="F42" s="342"/>
      <c r="G42" s="342"/>
      <c r="H42" s="339"/>
      <c r="I42" s="306" t="str">
        <f t="shared" si="6"/>
        <v/>
      </c>
      <c r="J42" s="324"/>
      <c r="K42" s="324"/>
      <c r="L42" s="324"/>
      <c r="M42" s="324"/>
      <c r="N42" s="324"/>
      <c r="O42" s="324"/>
      <c r="P42" s="324"/>
      <c r="Q42" s="310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BA42" s="399" t="str">
        <f t="shared" si="7"/>
        <v/>
      </c>
      <c r="BD42" s="394">
        <f t="shared" si="8"/>
        <v>0</v>
      </c>
    </row>
    <row r="43" spans="1:56" s="296" customFormat="1" ht="15" customHeight="1" x14ac:dyDescent="0.15">
      <c r="A43" s="467"/>
      <c r="B43" s="445" t="s">
        <v>26</v>
      </c>
      <c r="C43" s="446"/>
      <c r="D43" s="360">
        <f t="shared" si="5"/>
        <v>81</v>
      </c>
      <c r="E43" s="341">
        <v>50</v>
      </c>
      <c r="F43" s="342"/>
      <c r="G43" s="342"/>
      <c r="H43" s="339">
        <v>31</v>
      </c>
      <c r="I43" s="306" t="str">
        <f t="shared" si="6"/>
        <v/>
      </c>
      <c r="J43" s="324"/>
      <c r="K43" s="324"/>
      <c r="L43" s="324"/>
      <c r="M43" s="324"/>
      <c r="N43" s="324"/>
      <c r="O43" s="324"/>
      <c r="P43" s="324"/>
      <c r="Q43" s="310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BA43" s="399" t="str">
        <f t="shared" si="7"/>
        <v/>
      </c>
      <c r="BD43" s="394">
        <f t="shared" si="8"/>
        <v>0</v>
      </c>
    </row>
    <row r="44" spans="1:56" s="296" customFormat="1" ht="15" customHeight="1" x14ac:dyDescent="0.15">
      <c r="A44" s="467"/>
      <c r="B44" s="445" t="s">
        <v>25</v>
      </c>
      <c r="C44" s="446"/>
      <c r="D44" s="360">
        <f t="shared" si="5"/>
        <v>2</v>
      </c>
      <c r="E44" s="341">
        <v>1</v>
      </c>
      <c r="F44" s="342"/>
      <c r="G44" s="342"/>
      <c r="H44" s="339">
        <v>1</v>
      </c>
      <c r="I44" s="306" t="str">
        <f t="shared" si="6"/>
        <v/>
      </c>
      <c r="J44" s="324"/>
      <c r="K44" s="324"/>
      <c r="L44" s="324"/>
      <c r="M44" s="324"/>
      <c r="N44" s="324"/>
      <c r="O44" s="324"/>
      <c r="P44" s="324"/>
      <c r="Q44" s="310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BA44" s="399" t="str">
        <f t="shared" si="7"/>
        <v/>
      </c>
      <c r="BD44" s="394">
        <f t="shared" si="8"/>
        <v>0</v>
      </c>
    </row>
    <row r="45" spans="1:56" s="296" customFormat="1" ht="15" customHeight="1" x14ac:dyDescent="0.15">
      <c r="A45" s="467"/>
      <c r="B45" s="445" t="s">
        <v>24</v>
      </c>
      <c r="C45" s="446"/>
      <c r="D45" s="360">
        <f t="shared" si="5"/>
        <v>0</v>
      </c>
      <c r="E45" s="341"/>
      <c r="F45" s="342"/>
      <c r="G45" s="342"/>
      <c r="H45" s="339"/>
      <c r="I45" s="306" t="str">
        <f t="shared" si="6"/>
        <v/>
      </c>
      <c r="J45" s="324"/>
      <c r="K45" s="324"/>
      <c r="L45" s="324"/>
      <c r="M45" s="324"/>
      <c r="N45" s="324"/>
      <c r="O45" s="324"/>
      <c r="P45" s="324"/>
      <c r="Q45" s="310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BA45" s="399" t="str">
        <f t="shared" si="7"/>
        <v/>
      </c>
      <c r="BD45" s="394">
        <f t="shared" si="8"/>
        <v>0</v>
      </c>
    </row>
    <row r="46" spans="1:56" s="296" customFormat="1" ht="15" customHeight="1" x14ac:dyDescent="0.15">
      <c r="A46" s="467"/>
      <c r="B46" s="471" t="s">
        <v>23</v>
      </c>
      <c r="C46" s="472"/>
      <c r="D46" s="360">
        <f t="shared" si="5"/>
        <v>0</v>
      </c>
      <c r="E46" s="361"/>
      <c r="F46" s="362"/>
      <c r="G46" s="362"/>
      <c r="H46" s="340"/>
      <c r="I46" s="306" t="str">
        <f t="shared" si="6"/>
        <v/>
      </c>
      <c r="J46" s="324"/>
      <c r="K46" s="324"/>
      <c r="L46" s="324"/>
      <c r="M46" s="324"/>
      <c r="N46" s="324"/>
      <c r="O46" s="324"/>
      <c r="P46" s="324"/>
      <c r="Q46" s="310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BA46" s="399" t="str">
        <f t="shared" si="7"/>
        <v/>
      </c>
      <c r="BD46" s="394">
        <f t="shared" si="8"/>
        <v>0</v>
      </c>
    </row>
    <row r="47" spans="1:56" s="296" customFormat="1" ht="15" customHeight="1" x14ac:dyDescent="0.15">
      <c r="A47" s="467"/>
      <c r="B47" s="498" t="s">
        <v>22</v>
      </c>
      <c r="C47" s="499"/>
      <c r="D47" s="360">
        <f t="shared" si="5"/>
        <v>112</v>
      </c>
      <c r="E47" s="361">
        <v>112</v>
      </c>
      <c r="F47" s="362"/>
      <c r="G47" s="362"/>
      <c r="H47" s="340"/>
      <c r="I47" s="306" t="str">
        <f t="shared" si="6"/>
        <v/>
      </c>
      <c r="J47" s="324"/>
      <c r="K47" s="324"/>
      <c r="L47" s="324"/>
      <c r="M47" s="324"/>
      <c r="N47" s="324"/>
      <c r="O47" s="324"/>
      <c r="P47" s="324"/>
      <c r="Q47" s="310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BA47" s="399" t="str">
        <f t="shared" si="7"/>
        <v/>
      </c>
      <c r="BD47" s="394">
        <f t="shared" si="8"/>
        <v>0</v>
      </c>
    </row>
    <row r="48" spans="1:56" s="296" customFormat="1" ht="15" customHeight="1" x14ac:dyDescent="0.15">
      <c r="A48" s="467"/>
      <c r="B48" s="485" t="s">
        <v>21</v>
      </c>
      <c r="C48" s="326" t="s">
        <v>20</v>
      </c>
      <c r="D48" s="377">
        <f t="shared" si="5"/>
        <v>0</v>
      </c>
      <c r="E48" s="353"/>
      <c r="F48" s="354"/>
      <c r="G48" s="354"/>
      <c r="H48" s="378"/>
      <c r="I48" s="306" t="str">
        <f t="shared" si="6"/>
        <v/>
      </c>
      <c r="J48" s="324"/>
      <c r="K48" s="324"/>
      <c r="L48" s="324"/>
      <c r="M48" s="324"/>
      <c r="N48" s="324"/>
      <c r="O48" s="324"/>
      <c r="P48" s="324"/>
      <c r="Q48" s="310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BA48" s="399" t="str">
        <f t="shared" si="7"/>
        <v/>
      </c>
      <c r="BD48" s="394">
        <f t="shared" si="8"/>
        <v>0</v>
      </c>
    </row>
    <row r="49" spans="1:56" s="296" customFormat="1" ht="15" customHeight="1" x14ac:dyDescent="0.15">
      <c r="A49" s="467"/>
      <c r="B49" s="476"/>
      <c r="C49" s="327" t="s">
        <v>19</v>
      </c>
      <c r="D49" s="360">
        <f t="shared" si="5"/>
        <v>0</v>
      </c>
      <c r="E49" s="341"/>
      <c r="F49" s="342"/>
      <c r="G49" s="342"/>
      <c r="H49" s="339"/>
      <c r="I49" s="306" t="str">
        <f t="shared" si="6"/>
        <v/>
      </c>
      <c r="J49" s="324"/>
      <c r="K49" s="324"/>
      <c r="L49" s="324"/>
      <c r="M49" s="324"/>
      <c r="N49" s="324"/>
      <c r="O49" s="324"/>
      <c r="P49" s="324"/>
      <c r="Q49" s="310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BA49" s="399" t="str">
        <f t="shared" si="7"/>
        <v/>
      </c>
      <c r="BD49" s="394">
        <f t="shared" si="8"/>
        <v>0</v>
      </c>
    </row>
    <row r="50" spans="1:56" s="296" customFormat="1" ht="15" customHeight="1" x14ac:dyDescent="0.15">
      <c r="A50" s="467"/>
      <c r="B50" s="486"/>
      <c r="C50" s="328" t="s">
        <v>18</v>
      </c>
      <c r="D50" s="350">
        <f t="shared" si="5"/>
        <v>0</v>
      </c>
      <c r="E50" s="344"/>
      <c r="F50" s="345"/>
      <c r="G50" s="345"/>
      <c r="H50" s="347"/>
      <c r="I50" s="306" t="str">
        <f t="shared" si="6"/>
        <v/>
      </c>
      <c r="J50" s="324"/>
      <c r="K50" s="324"/>
      <c r="L50" s="324"/>
      <c r="M50" s="324"/>
      <c r="N50" s="324"/>
      <c r="O50" s="324"/>
      <c r="P50" s="324"/>
      <c r="Q50" s="310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BA50" s="399" t="str">
        <f t="shared" si="7"/>
        <v/>
      </c>
      <c r="BD50" s="394">
        <f t="shared" si="8"/>
        <v>0</v>
      </c>
    </row>
    <row r="51" spans="1:56" s="296" customFormat="1" ht="15" customHeight="1" x14ac:dyDescent="0.15">
      <c r="A51" s="468"/>
      <c r="B51" s="478" t="s">
        <v>6</v>
      </c>
      <c r="C51" s="487"/>
      <c r="D51" s="371">
        <f t="shared" si="5"/>
        <v>692</v>
      </c>
      <c r="E51" s="372">
        <f>SUM(E32:E50)</f>
        <v>462</v>
      </c>
      <c r="F51" s="373">
        <f>SUM(F32:F50)</f>
        <v>0</v>
      </c>
      <c r="G51" s="373">
        <f>SUM(G32:G50)</f>
        <v>0</v>
      </c>
      <c r="H51" s="375">
        <f>SUM(H32:H50)</f>
        <v>230</v>
      </c>
      <c r="I51" s="306" t="str">
        <f t="shared" si="6"/>
        <v/>
      </c>
      <c r="J51" s="324"/>
      <c r="K51" s="324"/>
      <c r="L51" s="324"/>
      <c r="M51" s="324"/>
      <c r="N51" s="324"/>
      <c r="O51" s="324"/>
      <c r="P51" s="324"/>
      <c r="Q51" s="310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BA51" s="399" t="str">
        <f t="shared" si="7"/>
        <v/>
      </c>
      <c r="BD51" s="394">
        <f t="shared" si="8"/>
        <v>0</v>
      </c>
    </row>
    <row r="52" spans="1:56" s="295" customFormat="1" ht="30" customHeight="1" x14ac:dyDescent="0.2">
      <c r="A52" s="329" t="s">
        <v>17</v>
      </c>
      <c r="B52" s="329"/>
      <c r="C52" s="329"/>
      <c r="D52" s="329"/>
      <c r="E52" s="329"/>
      <c r="F52" s="329"/>
      <c r="G52" s="330"/>
      <c r="H52" s="330"/>
      <c r="I52" s="302"/>
      <c r="J52" s="302"/>
      <c r="K52" s="302"/>
      <c r="L52" s="302"/>
      <c r="M52" s="302"/>
      <c r="N52" s="302"/>
      <c r="O52" s="301"/>
      <c r="P52" s="324"/>
      <c r="Q52" s="310"/>
    </row>
    <row r="53" spans="1:56" s="296" customFormat="1" ht="36.75" customHeight="1" x14ac:dyDescent="0.15">
      <c r="A53" s="488" t="s">
        <v>16</v>
      </c>
      <c r="B53" s="488"/>
      <c r="C53" s="488"/>
      <c r="D53" s="304" t="s">
        <v>15</v>
      </c>
      <c r="E53" s="308" t="s">
        <v>14</v>
      </c>
      <c r="F53" s="303" t="s">
        <v>13</v>
      </c>
      <c r="G53" s="303" t="s">
        <v>12</v>
      </c>
      <c r="H53" s="309" t="s">
        <v>11</v>
      </c>
      <c r="I53" s="332"/>
      <c r="J53" s="323"/>
      <c r="K53" s="323"/>
      <c r="L53" s="323"/>
      <c r="M53" s="323"/>
      <c r="N53" s="323"/>
      <c r="O53" s="323"/>
      <c r="P53" s="324"/>
      <c r="Q53" s="310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</row>
    <row r="54" spans="1:56" s="296" customFormat="1" ht="15.95" customHeight="1" x14ac:dyDescent="0.15">
      <c r="A54" s="489" t="s">
        <v>10</v>
      </c>
      <c r="B54" s="490"/>
      <c r="C54" s="491"/>
      <c r="D54" s="379">
        <f>SUM(E54:H54)</f>
        <v>0</v>
      </c>
      <c r="E54" s="353"/>
      <c r="F54" s="354"/>
      <c r="G54" s="354"/>
      <c r="H54" s="378"/>
      <c r="I54" s="306" t="str">
        <f>+BA54</f>
        <v/>
      </c>
      <c r="J54" s="323"/>
      <c r="K54" s="323"/>
      <c r="L54" s="323"/>
      <c r="M54" s="323"/>
      <c r="N54" s="323"/>
      <c r="O54" s="323"/>
      <c r="P54" s="324"/>
      <c r="Q54" s="310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BA54" s="399" t="str">
        <f>IF(D54&lt;&gt;SUM(E54:H54)," NO ALTERE LAS FÓRMULAS, el Total de Sesiones de educación grupal NO ES IGUAL a la suma de los profesionales. ","")</f>
        <v/>
      </c>
      <c r="BD54" s="394">
        <f>IF(D54&lt;&gt;SUM(E54:H54),1,0)</f>
        <v>0</v>
      </c>
    </row>
    <row r="55" spans="1:56" s="296" customFormat="1" ht="15.95" customHeight="1" x14ac:dyDescent="0.2">
      <c r="A55" s="492" t="s">
        <v>9</v>
      </c>
      <c r="B55" s="493"/>
      <c r="C55" s="494"/>
      <c r="D55" s="379">
        <f>SUM(E55:H55)</f>
        <v>0</v>
      </c>
      <c r="E55" s="380"/>
      <c r="F55" s="381"/>
      <c r="G55" s="381"/>
      <c r="H55" s="382"/>
      <c r="I55" s="306" t="str">
        <f>+BA55</f>
        <v/>
      </c>
      <c r="J55" s="323"/>
      <c r="K55" s="323"/>
      <c r="L55" s="323"/>
      <c r="M55" s="323"/>
      <c r="N55" s="323"/>
      <c r="O55" s="323"/>
      <c r="P55" s="301"/>
      <c r="Q55" s="310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BA55" s="399" t="str">
        <f>IF(D55&lt;&gt;SUM(E55:H55)," NO ALTERE LAS FÓRMULAS, el Total de Sesiones de educación grupal NO ES IGUAL a la suma de los profesionales. ","")</f>
        <v/>
      </c>
      <c r="BD55" s="394">
        <f>IF(D55&lt;&gt;SUM(E55:H55),1,0)</f>
        <v>0</v>
      </c>
    </row>
    <row r="56" spans="1:56" s="296" customFormat="1" ht="15.95" customHeight="1" x14ac:dyDescent="0.15">
      <c r="A56" s="495" t="s">
        <v>8</v>
      </c>
      <c r="B56" s="496"/>
      <c r="C56" s="497"/>
      <c r="D56" s="379">
        <f>SUM(E56:H56)</f>
        <v>0</v>
      </c>
      <c r="E56" s="341"/>
      <c r="F56" s="342"/>
      <c r="G56" s="342"/>
      <c r="H56" s="339"/>
      <c r="I56" s="306" t="str">
        <f>+BA56</f>
        <v/>
      </c>
      <c r="J56" s="323"/>
      <c r="K56" s="323"/>
      <c r="L56" s="323"/>
      <c r="M56" s="323"/>
      <c r="N56" s="323"/>
      <c r="O56" s="323"/>
      <c r="P56" s="323"/>
      <c r="Q56" s="310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BA56" s="399" t="str">
        <f>IF(D56&lt;&gt;SUM(E56:H56)," NO ALTERE LAS FÓRMULAS, el Total de Sesiones de educación grupal NO ES IGUAL a la suma de los profesionales. ","")</f>
        <v/>
      </c>
      <c r="BD56" s="394">
        <f>IF(D56&lt;&gt;SUM(E56:H56),1,0)</f>
        <v>0</v>
      </c>
    </row>
    <row r="57" spans="1:56" s="296" customFormat="1" ht="15.95" customHeight="1" x14ac:dyDescent="0.15">
      <c r="A57" s="507" t="s">
        <v>7</v>
      </c>
      <c r="B57" s="508"/>
      <c r="C57" s="509"/>
      <c r="D57" s="383">
        <f>SUM(E57:H57)</f>
        <v>0</v>
      </c>
      <c r="E57" s="361"/>
      <c r="F57" s="362"/>
      <c r="G57" s="362"/>
      <c r="H57" s="340"/>
      <c r="I57" s="306" t="str">
        <f>+BA57</f>
        <v/>
      </c>
      <c r="J57" s="323"/>
      <c r="K57" s="323"/>
      <c r="L57" s="323"/>
      <c r="M57" s="323"/>
      <c r="N57" s="323"/>
      <c r="O57" s="323"/>
      <c r="P57" s="323"/>
      <c r="Q57" s="310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BA57" s="399" t="str">
        <f>IF(D57&lt;&gt;SUM(E57:H57)," NO ALTERE LAS FÓRMULAS, el Total de Sesiones de educación grupal NO ES IGUAL a la suma de los profesionales. ","")</f>
        <v/>
      </c>
      <c r="BD57" s="394">
        <f>IF(D57&lt;&gt;SUM(E57:H57),1,0)</f>
        <v>0</v>
      </c>
    </row>
    <row r="58" spans="1:56" s="296" customFormat="1" ht="15.95" customHeight="1" x14ac:dyDescent="0.15">
      <c r="A58" s="478" t="s">
        <v>6</v>
      </c>
      <c r="B58" s="510"/>
      <c r="C58" s="487"/>
      <c r="D58" s="384">
        <f>SUM(D54:D57)</f>
        <v>0</v>
      </c>
      <c r="E58" s="372">
        <f>SUM(E54:E57)</f>
        <v>0</v>
      </c>
      <c r="F58" s="373">
        <f>SUM(F54:F57)</f>
        <v>0</v>
      </c>
      <c r="G58" s="373">
        <f>SUM(G54:G57)</f>
        <v>0</v>
      </c>
      <c r="H58" s="375">
        <f>SUM(H54:H57)</f>
        <v>0</v>
      </c>
      <c r="I58" s="306" t="str">
        <f>+BA58</f>
        <v/>
      </c>
      <c r="J58" s="324"/>
      <c r="K58" s="324"/>
      <c r="L58" s="324"/>
      <c r="M58" s="324"/>
      <c r="N58" s="324"/>
      <c r="O58" s="324"/>
      <c r="P58" s="323"/>
      <c r="Q58" s="310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BA58" s="399" t="str">
        <f>IF(D58&lt;&gt;SUM(E58:H58)," NO ALTERE LAS FÓRMULAS, el Total de Sesiones de educación grupal NO ES IGUAL a la suma de los profesionales. ","")</f>
        <v/>
      </c>
      <c r="BD58" s="394">
        <f>IF(D58&lt;&gt;SUM(E58:H58),1,0)</f>
        <v>0</v>
      </c>
    </row>
    <row r="59" spans="1:56" s="295" customFormat="1" ht="30" customHeight="1" x14ac:dyDescent="0.2">
      <c r="A59" s="312" t="s">
        <v>5</v>
      </c>
      <c r="B59" s="312"/>
      <c r="C59" s="312"/>
      <c r="D59" s="312"/>
      <c r="E59" s="319"/>
      <c r="F59" s="319"/>
      <c r="G59" s="319"/>
      <c r="H59" s="319"/>
      <c r="I59" s="319"/>
      <c r="J59" s="319"/>
      <c r="K59" s="320"/>
      <c r="L59" s="320"/>
      <c r="M59" s="320"/>
      <c r="N59" s="321"/>
      <c r="O59" s="322"/>
      <c r="P59" s="323"/>
      <c r="Q59" s="310"/>
    </row>
    <row r="60" spans="1:56" s="296" customFormat="1" ht="24.75" customHeight="1" x14ac:dyDescent="0.15">
      <c r="A60" s="504" t="s">
        <v>4</v>
      </c>
      <c r="B60" s="505"/>
      <c r="C60" s="506"/>
      <c r="D60" s="311" t="s">
        <v>3</v>
      </c>
      <c r="E60" s="500"/>
      <c r="F60" s="500"/>
      <c r="G60" s="310"/>
      <c r="H60" s="310"/>
      <c r="I60" s="310"/>
      <c r="J60" s="310"/>
      <c r="K60" s="310"/>
      <c r="L60" s="310"/>
      <c r="M60" s="310"/>
      <c r="N60" s="310"/>
      <c r="O60" s="310"/>
      <c r="P60" s="323"/>
      <c r="Q60" s="310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</row>
    <row r="61" spans="1:56" s="296" customFormat="1" ht="15.95" customHeight="1" x14ac:dyDescent="0.15">
      <c r="A61" s="511" t="s">
        <v>2</v>
      </c>
      <c r="B61" s="512"/>
      <c r="C61" s="513"/>
      <c r="D61" s="385"/>
      <c r="E61" s="500"/>
      <c r="F61" s="500"/>
      <c r="G61" s="310"/>
      <c r="H61" s="310"/>
      <c r="I61" s="310"/>
      <c r="J61" s="310"/>
      <c r="K61" s="310"/>
      <c r="L61" s="310"/>
      <c r="M61" s="310"/>
      <c r="N61" s="310"/>
      <c r="O61" s="310"/>
      <c r="P61" s="324"/>
      <c r="Q61" s="310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</row>
    <row r="62" spans="1:56" s="296" customFormat="1" ht="15.95" customHeight="1" x14ac:dyDescent="0.15">
      <c r="A62" s="495" t="s">
        <v>1</v>
      </c>
      <c r="B62" s="496"/>
      <c r="C62" s="497"/>
      <c r="D62" s="385"/>
      <c r="E62" s="500"/>
      <c r="F62" s="500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</row>
    <row r="63" spans="1:56" s="296" customFormat="1" ht="15.95" customHeight="1" x14ac:dyDescent="0.15">
      <c r="A63" s="501" t="s">
        <v>0</v>
      </c>
      <c r="B63" s="502"/>
      <c r="C63" s="503"/>
      <c r="D63" s="386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</row>
    <row r="64" spans="1:56" s="307" customFormat="1" ht="30" customHeight="1" x14ac:dyDescent="0.2">
      <c r="A64" s="397"/>
      <c r="B64" s="313"/>
      <c r="C64" s="313"/>
      <c r="D64" s="313"/>
      <c r="E64" s="314"/>
      <c r="F64" s="314"/>
      <c r="G64" s="314"/>
      <c r="H64" s="314"/>
      <c r="I64" s="314"/>
      <c r="J64" s="314"/>
      <c r="K64" s="315"/>
      <c r="L64" s="315"/>
      <c r="M64" s="315"/>
      <c r="N64" s="316"/>
      <c r="O64" s="317"/>
      <c r="P64" s="318"/>
      <c r="Q64" s="317"/>
    </row>
    <row r="65" spans="1:17" s="307" customFormat="1" x14ac:dyDescent="0.15">
      <c r="A65" s="317"/>
      <c r="B65" s="317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</row>
    <row r="66" spans="1:17" s="307" customFormat="1" x14ac:dyDescent="0.15">
      <c r="A66" s="317"/>
      <c r="B66" s="317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</row>
    <row r="67" spans="1:17" s="307" customFormat="1" x14ac:dyDescent="0.15">
      <c r="A67" s="317"/>
      <c r="B67" s="317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</row>
    <row r="68" spans="1:17" s="307" customFormat="1" x14ac:dyDescent="0.15">
      <c r="A68" s="317"/>
      <c r="B68" s="317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</row>
    <row r="200" spans="1:56" hidden="1" x14ac:dyDescent="0.15">
      <c r="A200" s="396">
        <f>SUM(A7:Q64)</f>
        <v>6200</v>
      </c>
      <c r="BD200" s="395">
        <v>0</v>
      </c>
    </row>
    <row r="204" spans="1:56" x14ac:dyDescent="0.15">
      <c r="A204" s="398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D8" sqref="D8:D9"/>
    </sheetView>
  </sheetViews>
  <sheetFormatPr baseColWidth="10" defaultRowHeight="11.25" x14ac:dyDescent="0.15"/>
  <cols>
    <col min="1" max="1" width="5.85546875" style="317" customWidth="1"/>
    <col min="2" max="2" width="15.42578125" style="317" customWidth="1"/>
    <col min="3" max="3" width="28.42578125" style="317" customWidth="1"/>
    <col min="4" max="4" width="11.5703125" style="317" customWidth="1"/>
    <col min="5" max="14" width="13.28515625" style="317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299" customFormat="1" ht="12.75" customHeight="1" x14ac:dyDescent="0.15">
      <c r="A1" s="393" t="s">
        <v>61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56" s="299" customFormat="1" ht="12.75" customHeight="1" x14ac:dyDescent="0.15">
      <c r="A2" s="393" t="str">
        <f>CONCATENATE("COMUNA: ",[3]NOMBRE!B2," - ","( ",[3]NOMBRE!C2,[3]NOMBRE!D2,[3]NOMBRE!E2,[3]NOMBRE!F2,[3]NOMBRE!G2," )")</f>
        <v>COMUNA: LINARES - ( 07401 )</v>
      </c>
      <c r="B2" s="298"/>
      <c r="C2" s="298"/>
      <c r="D2" s="298"/>
      <c r="E2" s="298"/>
      <c r="F2" s="298"/>
      <c r="G2" s="298"/>
      <c r="H2" s="298"/>
      <c r="I2" s="298"/>
      <c r="J2" s="298"/>
    </row>
    <row r="3" spans="1:56" s="299" customFormat="1" ht="12.75" customHeight="1" x14ac:dyDescent="0.2">
      <c r="A3" s="393" t="str">
        <f>CONCATENATE("ESTABLECIMIENTO: ",[3]NOMBRE!B3," - ","( ",[3]NOMBRE!C3,[3]NOMBRE!D3,[3]NOMBRE!E3,[3]NOMBRE!F3,[3]NOMBRE!G3," )")</f>
        <v>ESTABLECIMIENTO: HOSPITAL DE LINARES  - ( 16108 )</v>
      </c>
      <c r="B3" s="298"/>
      <c r="C3" s="300"/>
      <c r="D3" s="298"/>
      <c r="E3" s="298"/>
      <c r="F3" s="298"/>
      <c r="G3" s="298"/>
      <c r="H3" s="298"/>
      <c r="I3" s="298"/>
      <c r="J3" s="298"/>
    </row>
    <row r="4" spans="1:56" s="299" customFormat="1" ht="12.75" customHeight="1" x14ac:dyDescent="0.15">
      <c r="A4" s="393" t="str">
        <f>CONCATENATE("MES: ",[3]NOMBRE!B6," - ","( ",[3]NOMBRE!C6,[3]NOMBRE!D6," )")</f>
        <v>MES: MARZO - ( 03 )</v>
      </c>
      <c r="B4" s="298"/>
      <c r="C4" s="298"/>
      <c r="D4" s="298"/>
      <c r="E4" s="298"/>
      <c r="F4" s="298"/>
      <c r="G4" s="298"/>
      <c r="H4" s="298"/>
      <c r="I4" s="298"/>
      <c r="J4" s="298"/>
    </row>
    <row r="5" spans="1:56" s="299" customFormat="1" ht="12.75" customHeight="1" x14ac:dyDescent="0.15">
      <c r="A5" s="297" t="str">
        <f>CONCATENATE("AÑO: ",[3]NOMBRE!B7)</f>
        <v>AÑO: 2013</v>
      </c>
      <c r="B5" s="298"/>
      <c r="C5" s="298"/>
      <c r="D5" s="298"/>
      <c r="E5" s="298"/>
      <c r="F5" s="298"/>
      <c r="G5" s="298"/>
      <c r="H5" s="298"/>
      <c r="I5" s="298"/>
      <c r="J5" s="298"/>
    </row>
    <row r="6" spans="1:56" s="295" customFormat="1" ht="39.950000000000003" customHeight="1" x14ac:dyDescent="0.2">
      <c r="A6" s="451" t="s">
        <v>60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25"/>
      <c r="Q6" s="310"/>
    </row>
    <row r="7" spans="1:56" s="295" customFormat="1" ht="39.950000000000003" customHeight="1" x14ac:dyDescent="0.2">
      <c r="A7" s="335" t="s">
        <v>59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4"/>
    </row>
    <row r="8" spans="1:56" s="296" customFormat="1" ht="23.1" customHeight="1" x14ac:dyDescent="0.15">
      <c r="A8" s="452" t="s">
        <v>43</v>
      </c>
      <c r="B8" s="453"/>
      <c r="C8" s="454"/>
      <c r="D8" s="458" t="s">
        <v>6</v>
      </c>
      <c r="E8" s="460" t="s">
        <v>58</v>
      </c>
      <c r="F8" s="460" t="s">
        <v>57</v>
      </c>
      <c r="G8" s="460" t="s">
        <v>56</v>
      </c>
      <c r="H8" s="460" t="s">
        <v>55</v>
      </c>
      <c r="I8" s="460" t="s">
        <v>54</v>
      </c>
      <c r="J8" s="460" t="s">
        <v>53</v>
      </c>
      <c r="K8" s="460" t="s">
        <v>52</v>
      </c>
      <c r="L8" s="460" t="s">
        <v>51</v>
      </c>
      <c r="M8" s="462" t="s">
        <v>50</v>
      </c>
      <c r="N8" s="447" t="s">
        <v>49</v>
      </c>
      <c r="O8" s="448"/>
      <c r="P8" s="449" t="s">
        <v>48</v>
      </c>
      <c r="Q8" s="464" t="s">
        <v>47</v>
      </c>
      <c r="R8" s="298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</row>
    <row r="9" spans="1:56" s="296" customFormat="1" ht="23.1" customHeight="1" x14ac:dyDescent="0.15">
      <c r="A9" s="455"/>
      <c r="B9" s="456"/>
      <c r="C9" s="457"/>
      <c r="D9" s="459"/>
      <c r="E9" s="461"/>
      <c r="F9" s="461"/>
      <c r="G9" s="461"/>
      <c r="H9" s="461"/>
      <c r="I9" s="461"/>
      <c r="J9" s="461"/>
      <c r="K9" s="461"/>
      <c r="L9" s="461"/>
      <c r="M9" s="463"/>
      <c r="N9" s="400" t="s">
        <v>46</v>
      </c>
      <c r="O9" s="401" t="s">
        <v>45</v>
      </c>
      <c r="P9" s="450"/>
      <c r="Q9" s="465"/>
      <c r="R9" s="298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</row>
    <row r="10" spans="1:56" s="296" customFormat="1" ht="15" customHeight="1" x14ac:dyDescent="0.15">
      <c r="A10" s="466" t="s">
        <v>38</v>
      </c>
      <c r="B10" s="469" t="s">
        <v>37</v>
      </c>
      <c r="C10" s="470"/>
      <c r="D10" s="348">
        <f>SUM(E10:M10)</f>
        <v>167</v>
      </c>
      <c r="E10" s="353">
        <v>164</v>
      </c>
      <c r="F10" s="354">
        <v>3</v>
      </c>
      <c r="G10" s="354"/>
      <c r="H10" s="355"/>
      <c r="I10" s="355"/>
      <c r="J10" s="355"/>
      <c r="K10" s="355"/>
      <c r="L10" s="355"/>
      <c r="M10" s="356"/>
      <c r="N10" s="402"/>
      <c r="O10" s="403"/>
      <c r="P10" s="367"/>
      <c r="Q10" s="338"/>
      <c r="R10" s="306" t="str">
        <f>+BA10</f>
        <v/>
      </c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BA10" s="399" t="str">
        <f>IF(D10&lt;&gt;SUM(E10:M10)," NO ALTERE LAS FÓRMULAS, el Total de Ingresos a educación a grupal NO ES IGUAL a la suma de grupos de edad o condición. ","")</f>
        <v/>
      </c>
      <c r="BD10" s="394">
        <f>IF(D10&lt;&gt;SUM(E10:M10),1,0)</f>
        <v>0</v>
      </c>
    </row>
    <row r="11" spans="1:56" s="296" customFormat="1" ht="15" customHeight="1" x14ac:dyDescent="0.15">
      <c r="A11" s="467"/>
      <c r="B11" s="445" t="s">
        <v>36</v>
      </c>
      <c r="C11" s="446"/>
      <c r="D11" s="349">
        <f>SUM(E11:M11)</f>
        <v>318</v>
      </c>
      <c r="E11" s="341">
        <v>231</v>
      </c>
      <c r="F11" s="342">
        <v>18</v>
      </c>
      <c r="G11" s="342">
        <v>18</v>
      </c>
      <c r="H11" s="342">
        <v>10</v>
      </c>
      <c r="I11" s="342">
        <v>13</v>
      </c>
      <c r="J11" s="342">
        <v>2</v>
      </c>
      <c r="K11" s="342">
        <v>5</v>
      </c>
      <c r="L11" s="342">
        <v>21</v>
      </c>
      <c r="M11" s="343"/>
      <c r="N11" s="404"/>
      <c r="O11" s="389"/>
      <c r="P11" s="357"/>
      <c r="Q11" s="357"/>
      <c r="R11" s="306" t="str">
        <f t="shared" ref="R11:R29" si="0">+BA11</f>
        <v/>
      </c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BA11" s="399" t="str">
        <f t="shared" ref="BA11:BA29" si="1">IF(D11&lt;&gt;SUM(E11:M11)," NO ALTERE LAS FÓRMULAS, el Total de Ingresos a educación a grupal NO ES IGUAL a la suma de grupos de edad o condición. ","")</f>
        <v/>
      </c>
      <c r="BD11" s="394">
        <f t="shared" ref="BD11:BD29" si="2">IF(D11&lt;&gt;SUM(E11:M11),1,0)</f>
        <v>0</v>
      </c>
    </row>
    <row r="12" spans="1:56" s="296" customFormat="1" ht="15" customHeight="1" x14ac:dyDescent="0.15">
      <c r="A12" s="467"/>
      <c r="B12" s="445" t="s">
        <v>35</v>
      </c>
      <c r="C12" s="446"/>
      <c r="D12" s="349">
        <f t="shared" ref="D12:D29" si="3">SUM(E12:M12)</f>
        <v>107</v>
      </c>
      <c r="E12" s="341">
        <v>91</v>
      </c>
      <c r="F12" s="342">
        <v>10</v>
      </c>
      <c r="G12" s="342">
        <v>6</v>
      </c>
      <c r="H12" s="342"/>
      <c r="I12" s="342"/>
      <c r="J12" s="342"/>
      <c r="K12" s="342"/>
      <c r="L12" s="342"/>
      <c r="M12" s="343"/>
      <c r="N12" s="404"/>
      <c r="O12" s="389"/>
      <c r="P12" s="357"/>
      <c r="Q12" s="357"/>
      <c r="R12" s="306" t="str">
        <f t="shared" si="0"/>
        <v/>
      </c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BA12" s="399" t="str">
        <f t="shared" si="1"/>
        <v/>
      </c>
      <c r="BD12" s="394">
        <f t="shared" si="2"/>
        <v>0</v>
      </c>
    </row>
    <row r="13" spans="1:56" s="296" customFormat="1" ht="15" customHeight="1" x14ac:dyDescent="0.15">
      <c r="A13" s="467"/>
      <c r="B13" s="445" t="s">
        <v>34</v>
      </c>
      <c r="C13" s="446"/>
      <c r="D13" s="349">
        <f t="shared" si="3"/>
        <v>17</v>
      </c>
      <c r="E13" s="341"/>
      <c r="F13" s="342">
        <v>6</v>
      </c>
      <c r="G13" s="342">
        <v>11</v>
      </c>
      <c r="H13" s="342"/>
      <c r="I13" s="342"/>
      <c r="J13" s="342"/>
      <c r="K13" s="342"/>
      <c r="L13" s="342"/>
      <c r="M13" s="343"/>
      <c r="N13" s="404"/>
      <c r="O13" s="389"/>
      <c r="P13" s="357"/>
      <c r="Q13" s="357"/>
      <c r="R13" s="306" t="str">
        <f t="shared" si="0"/>
        <v/>
      </c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BA13" s="399" t="str">
        <f t="shared" si="1"/>
        <v/>
      </c>
      <c r="BD13" s="394">
        <f t="shared" si="2"/>
        <v>0</v>
      </c>
    </row>
    <row r="14" spans="1:56" s="296" customFormat="1" ht="15" customHeight="1" x14ac:dyDescent="0.15">
      <c r="A14" s="467"/>
      <c r="B14" s="445" t="s">
        <v>33</v>
      </c>
      <c r="C14" s="446"/>
      <c r="D14" s="349">
        <f t="shared" si="3"/>
        <v>6</v>
      </c>
      <c r="E14" s="341"/>
      <c r="F14" s="342"/>
      <c r="G14" s="342">
        <v>6</v>
      </c>
      <c r="H14" s="342"/>
      <c r="I14" s="342"/>
      <c r="J14" s="342"/>
      <c r="K14" s="342"/>
      <c r="L14" s="342"/>
      <c r="M14" s="343"/>
      <c r="N14" s="404"/>
      <c r="O14" s="389"/>
      <c r="P14" s="357"/>
      <c r="Q14" s="357"/>
      <c r="R14" s="306" t="str">
        <f t="shared" si="0"/>
        <v/>
      </c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BA14" s="399" t="str">
        <f t="shared" si="1"/>
        <v/>
      </c>
      <c r="BD14" s="394">
        <f t="shared" si="2"/>
        <v>0</v>
      </c>
    </row>
    <row r="15" spans="1:56" s="296" customFormat="1" ht="15" customHeight="1" x14ac:dyDescent="0.15">
      <c r="A15" s="467"/>
      <c r="B15" s="445" t="s">
        <v>32</v>
      </c>
      <c r="C15" s="446"/>
      <c r="D15" s="349">
        <f t="shared" si="3"/>
        <v>0</v>
      </c>
      <c r="E15" s="341"/>
      <c r="F15" s="342"/>
      <c r="G15" s="342"/>
      <c r="H15" s="342"/>
      <c r="I15" s="342"/>
      <c r="J15" s="342"/>
      <c r="K15" s="342"/>
      <c r="L15" s="342"/>
      <c r="M15" s="343"/>
      <c r="N15" s="404"/>
      <c r="O15" s="389"/>
      <c r="P15" s="357"/>
      <c r="Q15" s="357"/>
      <c r="R15" s="306" t="str">
        <f t="shared" si="0"/>
        <v/>
      </c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BA15" s="399" t="str">
        <f t="shared" si="1"/>
        <v/>
      </c>
      <c r="BD15" s="394">
        <f t="shared" si="2"/>
        <v>0</v>
      </c>
    </row>
    <row r="16" spans="1:56" s="296" customFormat="1" ht="15" customHeight="1" x14ac:dyDescent="0.15">
      <c r="A16" s="467"/>
      <c r="B16" s="445" t="s">
        <v>31</v>
      </c>
      <c r="C16" s="446"/>
      <c r="D16" s="349">
        <f t="shared" si="3"/>
        <v>50</v>
      </c>
      <c r="E16" s="341">
        <v>49</v>
      </c>
      <c r="F16" s="342"/>
      <c r="G16" s="342"/>
      <c r="H16" s="342"/>
      <c r="I16" s="342">
        <v>1</v>
      </c>
      <c r="J16" s="342"/>
      <c r="K16" s="342"/>
      <c r="L16" s="342"/>
      <c r="M16" s="343"/>
      <c r="N16" s="404"/>
      <c r="O16" s="389"/>
      <c r="P16" s="357"/>
      <c r="Q16" s="357"/>
      <c r="R16" s="306" t="str">
        <f t="shared" si="0"/>
        <v/>
      </c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BA16" s="399" t="str">
        <f t="shared" si="1"/>
        <v/>
      </c>
      <c r="BD16" s="394">
        <f t="shared" si="2"/>
        <v>0</v>
      </c>
    </row>
    <row r="17" spans="1:56" s="296" customFormat="1" ht="15" customHeight="1" x14ac:dyDescent="0.15">
      <c r="A17" s="467"/>
      <c r="B17" s="445" t="s">
        <v>30</v>
      </c>
      <c r="C17" s="446"/>
      <c r="D17" s="349">
        <f t="shared" si="3"/>
        <v>0</v>
      </c>
      <c r="E17" s="351"/>
      <c r="F17" s="352"/>
      <c r="G17" s="352"/>
      <c r="H17" s="352"/>
      <c r="I17" s="342"/>
      <c r="J17" s="342"/>
      <c r="K17" s="342"/>
      <c r="L17" s="342"/>
      <c r="M17" s="387"/>
      <c r="N17" s="404">
        <v>57</v>
      </c>
      <c r="O17" s="389">
        <v>25</v>
      </c>
      <c r="P17" s="357"/>
      <c r="Q17" s="358"/>
      <c r="R17" s="306" t="str">
        <f t="shared" si="0"/>
        <v/>
      </c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BA17" s="399" t="str">
        <f t="shared" si="1"/>
        <v/>
      </c>
      <c r="BD17" s="394">
        <f t="shared" si="2"/>
        <v>0</v>
      </c>
    </row>
    <row r="18" spans="1:56" s="296" customFormat="1" ht="15" customHeight="1" x14ac:dyDescent="0.15">
      <c r="A18" s="467"/>
      <c r="B18" s="480" t="s">
        <v>29</v>
      </c>
      <c r="C18" s="481"/>
      <c r="D18" s="349">
        <f t="shared" si="3"/>
        <v>130</v>
      </c>
      <c r="E18" s="341">
        <v>130</v>
      </c>
      <c r="F18" s="342"/>
      <c r="G18" s="342"/>
      <c r="H18" s="342"/>
      <c r="I18" s="352"/>
      <c r="J18" s="352"/>
      <c r="K18" s="352"/>
      <c r="L18" s="352"/>
      <c r="M18" s="387"/>
      <c r="N18" s="405"/>
      <c r="O18" s="392"/>
      <c r="P18" s="357"/>
      <c r="Q18" s="357"/>
      <c r="R18" s="306" t="str">
        <f t="shared" si="0"/>
        <v/>
      </c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BA18" s="399" t="str">
        <f t="shared" si="1"/>
        <v/>
      </c>
      <c r="BD18" s="394">
        <f t="shared" si="2"/>
        <v>0</v>
      </c>
    </row>
    <row r="19" spans="1:56" s="296" customFormat="1" ht="15" customHeight="1" x14ac:dyDescent="0.15">
      <c r="A19" s="467"/>
      <c r="B19" s="445" t="s">
        <v>28</v>
      </c>
      <c r="C19" s="446"/>
      <c r="D19" s="349">
        <f t="shared" si="3"/>
        <v>0</v>
      </c>
      <c r="E19" s="341"/>
      <c r="F19" s="342"/>
      <c r="G19" s="342"/>
      <c r="H19" s="352"/>
      <c r="I19" s="352"/>
      <c r="J19" s="352"/>
      <c r="K19" s="352"/>
      <c r="L19" s="352"/>
      <c r="M19" s="387"/>
      <c r="N19" s="406"/>
      <c r="O19" s="407"/>
      <c r="P19" s="388"/>
      <c r="Q19" s="357"/>
      <c r="R19" s="306" t="str">
        <f t="shared" si="0"/>
        <v/>
      </c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BA19" s="399" t="str">
        <f t="shared" si="1"/>
        <v/>
      </c>
      <c r="BD19" s="394">
        <f t="shared" si="2"/>
        <v>0</v>
      </c>
    </row>
    <row r="20" spans="1:56" s="296" customFormat="1" ht="15" customHeight="1" x14ac:dyDescent="0.15">
      <c r="A20" s="467"/>
      <c r="B20" s="445" t="s">
        <v>27</v>
      </c>
      <c r="C20" s="446"/>
      <c r="D20" s="349">
        <f t="shared" si="3"/>
        <v>0</v>
      </c>
      <c r="E20" s="341"/>
      <c r="F20" s="342"/>
      <c r="G20" s="342"/>
      <c r="H20" s="342"/>
      <c r="I20" s="342"/>
      <c r="J20" s="342"/>
      <c r="K20" s="342"/>
      <c r="L20" s="342"/>
      <c r="M20" s="343"/>
      <c r="N20" s="404"/>
      <c r="O20" s="389"/>
      <c r="P20" s="357"/>
      <c r="Q20" s="357"/>
      <c r="R20" s="306" t="str">
        <f t="shared" si="0"/>
        <v/>
      </c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BA20" s="399" t="str">
        <f t="shared" si="1"/>
        <v/>
      </c>
      <c r="BD20" s="394">
        <f t="shared" si="2"/>
        <v>0</v>
      </c>
    </row>
    <row r="21" spans="1:56" s="296" customFormat="1" ht="15" customHeight="1" x14ac:dyDescent="0.15">
      <c r="A21" s="467"/>
      <c r="B21" s="445" t="s">
        <v>26</v>
      </c>
      <c r="C21" s="446"/>
      <c r="D21" s="349">
        <f t="shared" si="3"/>
        <v>154</v>
      </c>
      <c r="E21" s="341">
        <v>150</v>
      </c>
      <c r="F21" s="342">
        <v>2</v>
      </c>
      <c r="G21" s="342">
        <v>2</v>
      </c>
      <c r="H21" s="342"/>
      <c r="I21" s="342"/>
      <c r="J21" s="342"/>
      <c r="K21" s="342"/>
      <c r="L21" s="342"/>
      <c r="M21" s="343"/>
      <c r="N21" s="404"/>
      <c r="O21" s="389"/>
      <c r="P21" s="357"/>
      <c r="Q21" s="357"/>
      <c r="R21" s="306" t="str">
        <f t="shared" si="0"/>
        <v/>
      </c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BA21" s="399" t="str">
        <f t="shared" si="1"/>
        <v/>
      </c>
      <c r="BD21" s="394">
        <f t="shared" si="2"/>
        <v>0</v>
      </c>
    </row>
    <row r="22" spans="1:56" s="296" customFormat="1" ht="15" customHeight="1" x14ac:dyDescent="0.15">
      <c r="A22" s="467"/>
      <c r="B22" s="445" t="s">
        <v>25</v>
      </c>
      <c r="C22" s="446"/>
      <c r="D22" s="349">
        <f t="shared" si="3"/>
        <v>0</v>
      </c>
      <c r="E22" s="341"/>
      <c r="F22" s="342"/>
      <c r="G22" s="342"/>
      <c r="H22" s="342"/>
      <c r="I22" s="342"/>
      <c r="J22" s="342"/>
      <c r="K22" s="342"/>
      <c r="L22" s="342"/>
      <c r="M22" s="343"/>
      <c r="N22" s="404"/>
      <c r="O22" s="389"/>
      <c r="P22" s="357"/>
      <c r="Q22" s="357"/>
      <c r="R22" s="306" t="str">
        <f t="shared" si="0"/>
        <v/>
      </c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BA22" s="399" t="str">
        <f t="shared" si="1"/>
        <v/>
      </c>
      <c r="BD22" s="394">
        <f t="shared" si="2"/>
        <v>0</v>
      </c>
    </row>
    <row r="23" spans="1:56" s="296" customFormat="1" ht="15" customHeight="1" x14ac:dyDescent="0.15">
      <c r="A23" s="467"/>
      <c r="B23" s="445" t="s">
        <v>24</v>
      </c>
      <c r="C23" s="446"/>
      <c r="D23" s="349">
        <f t="shared" si="3"/>
        <v>0</v>
      </c>
      <c r="E23" s="341"/>
      <c r="F23" s="342"/>
      <c r="G23" s="342"/>
      <c r="H23" s="342"/>
      <c r="I23" s="342"/>
      <c r="J23" s="342"/>
      <c r="K23" s="342"/>
      <c r="L23" s="342"/>
      <c r="M23" s="343"/>
      <c r="N23" s="404"/>
      <c r="O23" s="389"/>
      <c r="P23" s="357"/>
      <c r="Q23" s="357"/>
      <c r="R23" s="306" t="str">
        <f t="shared" si="0"/>
        <v/>
      </c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BA23" s="399" t="str">
        <f t="shared" si="1"/>
        <v/>
      </c>
      <c r="BD23" s="394">
        <f t="shared" si="2"/>
        <v>0</v>
      </c>
    </row>
    <row r="24" spans="1:56" s="296" customFormat="1" ht="15" customHeight="1" x14ac:dyDescent="0.15">
      <c r="A24" s="467"/>
      <c r="B24" s="471" t="s">
        <v>23</v>
      </c>
      <c r="C24" s="472"/>
      <c r="D24" s="359">
        <f t="shared" si="3"/>
        <v>0</v>
      </c>
      <c r="E24" s="351"/>
      <c r="F24" s="352"/>
      <c r="G24" s="352"/>
      <c r="H24" s="352"/>
      <c r="I24" s="342"/>
      <c r="J24" s="342"/>
      <c r="K24" s="342"/>
      <c r="L24" s="342"/>
      <c r="M24" s="387"/>
      <c r="N24" s="404"/>
      <c r="O24" s="389"/>
      <c r="P24" s="357"/>
      <c r="Q24" s="358"/>
      <c r="R24" s="306" t="str">
        <f t="shared" si="0"/>
        <v/>
      </c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BA24" s="399" t="str">
        <f t="shared" si="1"/>
        <v/>
      </c>
      <c r="BD24" s="394">
        <f t="shared" si="2"/>
        <v>0</v>
      </c>
    </row>
    <row r="25" spans="1:56" s="296" customFormat="1" ht="15" customHeight="1" x14ac:dyDescent="0.15">
      <c r="A25" s="467"/>
      <c r="B25" s="473" t="s">
        <v>22</v>
      </c>
      <c r="C25" s="474"/>
      <c r="D25" s="360">
        <f t="shared" si="3"/>
        <v>84</v>
      </c>
      <c r="E25" s="361"/>
      <c r="F25" s="362"/>
      <c r="G25" s="362"/>
      <c r="H25" s="362"/>
      <c r="I25" s="362"/>
      <c r="J25" s="362"/>
      <c r="K25" s="362"/>
      <c r="L25" s="362">
        <v>84</v>
      </c>
      <c r="M25" s="363"/>
      <c r="N25" s="408"/>
      <c r="O25" s="390"/>
      <c r="P25" s="364"/>
      <c r="Q25" s="364"/>
      <c r="R25" s="306" t="str">
        <f t="shared" si="0"/>
        <v/>
      </c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BA25" s="399" t="str">
        <f t="shared" si="1"/>
        <v/>
      </c>
      <c r="BD25" s="394">
        <f t="shared" si="2"/>
        <v>0</v>
      </c>
    </row>
    <row r="26" spans="1:56" s="296" customFormat="1" ht="15" customHeight="1" x14ac:dyDescent="0.15">
      <c r="A26" s="467"/>
      <c r="B26" s="475" t="s">
        <v>21</v>
      </c>
      <c r="C26" s="336" t="s">
        <v>20</v>
      </c>
      <c r="D26" s="348">
        <f t="shared" si="3"/>
        <v>0</v>
      </c>
      <c r="E26" s="365"/>
      <c r="F26" s="355"/>
      <c r="G26" s="355"/>
      <c r="H26" s="355"/>
      <c r="I26" s="355"/>
      <c r="J26" s="355"/>
      <c r="K26" s="355"/>
      <c r="L26" s="355"/>
      <c r="M26" s="366"/>
      <c r="N26" s="409"/>
      <c r="O26" s="403"/>
      <c r="P26" s="367"/>
      <c r="Q26" s="367"/>
      <c r="R26" s="306" t="str">
        <f t="shared" si="0"/>
        <v/>
      </c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BA26" s="399" t="str">
        <f t="shared" si="1"/>
        <v/>
      </c>
      <c r="BD26" s="394">
        <f t="shared" si="2"/>
        <v>0</v>
      </c>
    </row>
    <row r="27" spans="1:56" s="296" customFormat="1" ht="15" customHeight="1" x14ac:dyDescent="0.15">
      <c r="A27" s="467"/>
      <c r="B27" s="476"/>
      <c r="C27" s="327" t="s">
        <v>19</v>
      </c>
      <c r="D27" s="349">
        <f t="shared" si="3"/>
        <v>0</v>
      </c>
      <c r="E27" s="351"/>
      <c r="F27" s="352"/>
      <c r="G27" s="352"/>
      <c r="H27" s="352"/>
      <c r="I27" s="352"/>
      <c r="J27" s="352"/>
      <c r="K27" s="352"/>
      <c r="L27" s="352"/>
      <c r="M27" s="343"/>
      <c r="N27" s="405"/>
      <c r="O27" s="392"/>
      <c r="P27" s="358"/>
      <c r="Q27" s="358"/>
      <c r="R27" s="306" t="str">
        <f t="shared" si="0"/>
        <v/>
      </c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BA27" s="399" t="str">
        <f t="shared" si="1"/>
        <v/>
      </c>
      <c r="BD27" s="394">
        <f t="shared" si="2"/>
        <v>0</v>
      </c>
    </row>
    <row r="28" spans="1:56" s="296" customFormat="1" ht="15" customHeight="1" x14ac:dyDescent="0.15">
      <c r="A28" s="467"/>
      <c r="B28" s="477"/>
      <c r="C28" s="337" t="s">
        <v>18</v>
      </c>
      <c r="D28" s="350">
        <f t="shared" si="3"/>
        <v>0</v>
      </c>
      <c r="E28" s="368"/>
      <c r="F28" s="369"/>
      <c r="G28" s="369"/>
      <c r="H28" s="369"/>
      <c r="I28" s="369"/>
      <c r="J28" s="369"/>
      <c r="K28" s="369"/>
      <c r="L28" s="369"/>
      <c r="M28" s="346"/>
      <c r="N28" s="410"/>
      <c r="O28" s="391"/>
      <c r="P28" s="370"/>
      <c r="Q28" s="370"/>
      <c r="R28" s="306" t="str">
        <f t="shared" si="0"/>
        <v/>
      </c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BA28" s="399" t="str">
        <f t="shared" si="1"/>
        <v/>
      </c>
      <c r="BD28" s="394">
        <f t="shared" si="2"/>
        <v>0</v>
      </c>
    </row>
    <row r="29" spans="1:56" s="296" customFormat="1" ht="15" customHeight="1" x14ac:dyDescent="0.15">
      <c r="A29" s="468"/>
      <c r="B29" s="478" t="s">
        <v>6</v>
      </c>
      <c r="C29" s="479"/>
      <c r="D29" s="371">
        <f t="shared" si="3"/>
        <v>1033</v>
      </c>
      <c r="E29" s="372">
        <f>SUM(E10:E28)</f>
        <v>815</v>
      </c>
      <c r="F29" s="373">
        <f t="shared" ref="F29:Q29" si="4">SUM(F10:F28)</f>
        <v>39</v>
      </c>
      <c r="G29" s="373">
        <f t="shared" si="4"/>
        <v>43</v>
      </c>
      <c r="H29" s="373">
        <f t="shared" si="4"/>
        <v>10</v>
      </c>
      <c r="I29" s="373">
        <f t="shared" si="4"/>
        <v>14</v>
      </c>
      <c r="J29" s="373">
        <f t="shared" si="4"/>
        <v>2</v>
      </c>
      <c r="K29" s="373">
        <f t="shared" si="4"/>
        <v>5</v>
      </c>
      <c r="L29" s="373">
        <f t="shared" si="4"/>
        <v>105</v>
      </c>
      <c r="M29" s="374">
        <f t="shared" si="4"/>
        <v>0</v>
      </c>
      <c r="N29" s="411">
        <f t="shared" si="4"/>
        <v>57</v>
      </c>
      <c r="O29" s="412">
        <f t="shared" si="4"/>
        <v>25</v>
      </c>
      <c r="P29" s="376">
        <f t="shared" si="4"/>
        <v>0</v>
      </c>
      <c r="Q29" s="376">
        <f t="shared" si="4"/>
        <v>0</v>
      </c>
      <c r="R29" s="306" t="str">
        <f t="shared" si="0"/>
        <v/>
      </c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BA29" s="399" t="str">
        <f t="shared" si="1"/>
        <v/>
      </c>
      <c r="BD29" s="394">
        <f t="shared" si="2"/>
        <v>0</v>
      </c>
    </row>
    <row r="30" spans="1:56" s="295" customFormat="1" ht="30" customHeight="1" x14ac:dyDescent="0.2">
      <c r="A30" s="329" t="s">
        <v>44</v>
      </c>
      <c r="B30" s="329"/>
      <c r="C30" s="329"/>
      <c r="D30" s="329"/>
      <c r="E30" s="329"/>
      <c r="F30" s="329"/>
      <c r="G30" s="330"/>
      <c r="H30" s="330"/>
      <c r="I30" s="324"/>
      <c r="J30" s="324"/>
      <c r="K30" s="324"/>
      <c r="L30" s="324"/>
      <c r="M30" s="324"/>
      <c r="N30" s="324"/>
      <c r="O30" s="301"/>
      <c r="P30" s="324"/>
      <c r="Q30" s="310"/>
    </row>
    <row r="31" spans="1:56" s="296" customFormat="1" ht="48" customHeight="1" x14ac:dyDescent="0.15">
      <c r="A31" s="482" t="s">
        <v>43</v>
      </c>
      <c r="B31" s="483"/>
      <c r="C31" s="484"/>
      <c r="D31" s="414" t="s">
        <v>6</v>
      </c>
      <c r="E31" s="331" t="s">
        <v>42</v>
      </c>
      <c r="F31" s="416" t="s">
        <v>41</v>
      </c>
      <c r="G31" s="416" t="s">
        <v>40</v>
      </c>
      <c r="H31" s="309" t="s">
        <v>39</v>
      </c>
      <c r="I31" s="324"/>
      <c r="J31" s="324"/>
      <c r="K31" s="324"/>
      <c r="L31" s="324"/>
      <c r="M31" s="324"/>
      <c r="N31" s="324"/>
      <c r="O31" s="324"/>
      <c r="P31" s="324"/>
      <c r="Q31" s="310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</row>
    <row r="32" spans="1:56" s="296" customFormat="1" ht="15" customHeight="1" x14ac:dyDescent="0.15">
      <c r="A32" s="466" t="s">
        <v>38</v>
      </c>
      <c r="B32" s="469" t="s">
        <v>37</v>
      </c>
      <c r="C32" s="470"/>
      <c r="D32" s="377">
        <f>SUM(E32:H32)</f>
        <v>167</v>
      </c>
      <c r="E32" s="353">
        <v>94</v>
      </c>
      <c r="F32" s="354"/>
      <c r="G32" s="354"/>
      <c r="H32" s="378">
        <v>73</v>
      </c>
      <c r="I32" s="306" t="str">
        <f>+BA32</f>
        <v/>
      </c>
      <c r="J32" s="324"/>
      <c r="K32" s="324"/>
      <c r="L32" s="324"/>
      <c r="M32" s="324"/>
      <c r="N32" s="324"/>
      <c r="O32" s="324"/>
      <c r="P32" s="324"/>
      <c r="Q32" s="310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BA32" s="399" t="str">
        <f>IF(D32&lt;&gt;SUM(E32:H32)," NO ALTERE LAS FÓRMULAS, el Total de Sesiones de educación grupal NO ES IGUAL a la suma de los profesionales. ","")</f>
        <v/>
      </c>
      <c r="BD32" s="394">
        <f>IF(D32&lt;&gt;SUM(E32:H32),1,0)</f>
        <v>0</v>
      </c>
    </row>
    <row r="33" spans="1:56" s="296" customFormat="1" ht="15" customHeight="1" x14ac:dyDescent="0.2">
      <c r="A33" s="467"/>
      <c r="B33" s="445" t="s">
        <v>36</v>
      </c>
      <c r="C33" s="446"/>
      <c r="D33" s="360">
        <f t="shared" ref="D33:D51" si="5">SUM(E33:H33)</f>
        <v>217</v>
      </c>
      <c r="E33" s="341">
        <v>109</v>
      </c>
      <c r="F33" s="342"/>
      <c r="G33" s="342"/>
      <c r="H33" s="339">
        <v>108</v>
      </c>
      <c r="I33" s="306" t="str">
        <f t="shared" ref="I33:I51" si="6">+BA33</f>
        <v/>
      </c>
      <c r="J33" s="324"/>
      <c r="K33" s="324"/>
      <c r="L33" s="324"/>
      <c r="M33" s="324"/>
      <c r="N33" s="324"/>
      <c r="O33" s="324"/>
      <c r="P33" s="301"/>
      <c r="Q33" s="310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BA33" s="399" t="str">
        <f t="shared" ref="BA33:BA51" si="7">IF(D33&lt;&gt;SUM(E33:H33)," NO ALTERE LAS FÓRMULAS, el Total de Sesiones de educación grupal NO ES IGUAL a la suma de los profesionales. ","")</f>
        <v/>
      </c>
      <c r="BD33" s="394">
        <f t="shared" ref="BD33:BD51" si="8">IF(D33&lt;&gt;SUM(E33:H33),1,0)</f>
        <v>0</v>
      </c>
    </row>
    <row r="34" spans="1:56" s="296" customFormat="1" ht="15" customHeight="1" x14ac:dyDescent="0.15">
      <c r="A34" s="467"/>
      <c r="B34" s="445" t="s">
        <v>35</v>
      </c>
      <c r="C34" s="446"/>
      <c r="D34" s="360">
        <f t="shared" si="5"/>
        <v>107</v>
      </c>
      <c r="E34" s="341">
        <v>56</v>
      </c>
      <c r="F34" s="342"/>
      <c r="G34" s="342"/>
      <c r="H34" s="339">
        <v>51</v>
      </c>
      <c r="I34" s="306" t="str">
        <f t="shared" si="6"/>
        <v/>
      </c>
      <c r="J34" s="324"/>
      <c r="K34" s="324"/>
      <c r="L34" s="324"/>
      <c r="M34" s="324"/>
      <c r="N34" s="324"/>
      <c r="O34" s="324"/>
      <c r="P34" s="324"/>
      <c r="Q34" s="310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BA34" s="399" t="str">
        <f t="shared" si="7"/>
        <v/>
      </c>
      <c r="BD34" s="394">
        <f t="shared" si="8"/>
        <v>0</v>
      </c>
    </row>
    <row r="35" spans="1:56" s="296" customFormat="1" ht="15" customHeight="1" x14ac:dyDescent="0.15">
      <c r="A35" s="467"/>
      <c r="B35" s="445" t="s">
        <v>34</v>
      </c>
      <c r="C35" s="446"/>
      <c r="D35" s="360">
        <f t="shared" si="5"/>
        <v>17</v>
      </c>
      <c r="E35" s="341">
        <v>6</v>
      </c>
      <c r="F35" s="342"/>
      <c r="G35" s="342"/>
      <c r="H35" s="339">
        <v>11</v>
      </c>
      <c r="I35" s="306" t="str">
        <f t="shared" si="6"/>
        <v/>
      </c>
      <c r="J35" s="324"/>
      <c r="K35" s="324"/>
      <c r="L35" s="324"/>
      <c r="M35" s="324"/>
      <c r="N35" s="324"/>
      <c r="O35" s="324"/>
      <c r="P35" s="324"/>
      <c r="Q35" s="310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BA35" s="399" t="str">
        <f t="shared" si="7"/>
        <v/>
      </c>
      <c r="BD35" s="394">
        <f t="shared" si="8"/>
        <v>0</v>
      </c>
    </row>
    <row r="36" spans="1:56" s="296" customFormat="1" ht="15" customHeight="1" x14ac:dyDescent="0.15">
      <c r="A36" s="467"/>
      <c r="B36" s="445" t="s">
        <v>33</v>
      </c>
      <c r="C36" s="446"/>
      <c r="D36" s="360">
        <f t="shared" si="5"/>
        <v>6</v>
      </c>
      <c r="E36" s="341">
        <v>2</v>
      </c>
      <c r="F36" s="342"/>
      <c r="G36" s="342"/>
      <c r="H36" s="339">
        <v>4</v>
      </c>
      <c r="I36" s="306" t="str">
        <f t="shared" si="6"/>
        <v/>
      </c>
      <c r="J36" s="324"/>
      <c r="K36" s="324"/>
      <c r="L36" s="324"/>
      <c r="M36" s="324"/>
      <c r="N36" s="324"/>
      <c r="O36" s="324"/>
      <c r="P36" s="324"/>
      <c r="Q36" s="310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BA36" s="399" t="str">
        <f t="shared" si="7"/>
        <v/>
      </c>
      <c r="BD36" s="394">
        <f t="shared" si="8"/>
        <v>0</v>
      </c>
    </row>
    <row r="37" spans="1:56" s="296" customFormat="1" ht="15" customHeight="1" x14ac:dyDescent="0.15">
      <c r="A37" s="467"/>
      <c r="B37" s="445" t="s">
        <v>32</v>
      </c>
      <c r="C37" s="446"/>
      <c r="D37" s="360">
        <f t="shared" si="5"/>
        <v>0</v>
      </c>
      <c r="E37" s="341"/>
      <c r="F37" s="342"/>
      <c r="G37" s="342"/>
      <c r="H37" s="339"/>
      <c r="I37" s="306" t="str">
        <f t="shared" si="6"/>
        <v/>
      </c>
      <c r="J37" s="324"/>
      <c r="K37" s="324"/>
      <c r="L37" s="324"/>
      <c r="M37" s="324"/>
      <c r="N37" s="324"/>
      <c r="O37" s="324"/>
      <c r="P37" s="324"/>
      <c r="Q37" s="310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BA37" s="399" t="str">
        <f t="shared" si="7"/>
        <v/>
      </c>
      <c r="BD37" s="394">
        <f t="shared" si="8"/>
        <v>0</v>
      </c>
    </row>
    <row r="38" spans="1:56" s="296" customFormat="1" ht="15" customHeight="1" x14ac:dyDescent="0.15">
      <c r="A38" s="467"/>
      <c r="B38" s="445" t="s">
        <v>31</v>
      </c>
      <c r="C38" s="446"/>
      <c r="D38" s="360">
        <f t="shared" si="5"/>
        <v>50</v>
      </c>
      <c r="E38" s="341">
        <v>21</v>
      </c>
      <c r="F38" s="342"/>
      <c r="G38" s="342"/>
      <c r="H38" s="339">
        <v>29</v>
      </c>
      <c r="I38" s="306" t="str">
        <f t="shared" si="6"/>
        <v/>
      </c>
      <c r="J38" s="324"/>
      <c r="K38" s="324"/>
      <c r="L38" s="324"/>
      <c r="M38" s="324"/>
      <c r="N38" s="324"/>
      <c r="O38" s="324"/>
      <c r="P38" s="324"/>
      <c r="Q38" s="310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BA38" s="399" t="str">
        <f t="shared" si="7"/>
        <v/>
      </c>
      <c r="BD38" s="394">
        <f t="shared" si="8"/>
        <v>0</v>
      </c>
    </row>
    <row r="39" spans="1:56" s="296" customFormat="1" ht="15" customHeight="1" x14ac:dyDescent="0.15">
      <c r="A39" s="467"/>
      <c r="B39" s="445" t="s">
        <v>30</v>
      </c>
      <c r="C39" s="446"/>
      <c r="D39" s="360">
        <f t="shared" si="5"/>
        <v>15</v>
      </c>
      <c r="E39" s="341">
        <v>15</v>
      </c>
      <c r="F39" s="342"/>
      <c r="G39" s="342"/>
      <c r="H39" s="339"/>
      <c r="I39" s="306" t="str">
        <f t="shared" si="6"/>
        <v/>
      </c>
      <c r="J39" s="324"/>
      <c r="K39" s="324"/>
      <c r="L39" s="324"/>
      <c r="M39" s="324"/>
      <c r="N39" s="324"/>
      <c r="O39" s="324"/>
      <c r="P39" s="324"/>
      <c r="Q39" s="310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BA39" s="399" t="str">
        <f t="shared" si="7"/>
        <v/>
      </c>
      <c r="BD39" s="394">
        <f t="shared" si="8"/>
        <v>0</v>
      </c>
    </row>
    <row r="40" spans="1:56" s="296" customFormat="1" ht="15" customHeight="1" x14ac:dyDescent="0.15">
      <c r="A40" s="467"/>
      <c r="B40" s="480" t="s">
        <v>29</v>
      </c>
      <c r="C40" s="481"/>
      <c r="D40" s="360">
        <f t="shared" si="5"/>
        <v>89</v>
      </c>
      <c r="E40" s="341">
        <v>89</v>
      </c>
      <c r="F40" s="342"/>
      <c r="G40" s="342"/>
      <c r="H40" s="339"/>
      <c r="I40" s="306" t="str">
        <f t="shared" si="6"/>
        <v/>
      </c>
      <c r="J40" s="324"/>
      <c r="K40" s="324"/>
      <c r="L40" s="324"/>
      <c r="M40" s="324"/>
      <c r="N40" s="324"/>
      <c r="O40" s="324"/>
      <c r="P40" s="324"/>
      <c r="Q40" s="310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BA40" s="399" t="str">
        <f t="shared" si="7"/>
        <v/>
      </c>
      <c r="BD40" s="394">
        <f t="shared" si="8"/>
        <v>0</v>
      </c>
    </row>
    <row r="41" spans="1:56" s="296" customFormat="1" ht="15" customHeight="1" x14ac:dyDescent="0.15">
      <c r="A41" s="467"/>
      <c r="B41" s="445" t="s">
        <v>28</v>
      </c>
      <c r="C41" s="446"/>
      <c r="D41" s="360">
        <f t="shared" si="5"/>
        <v>0</v>
      </c>
      <c r="E41" s="341"/>
      <c r="F41" s="342"/>
      <c r="G41" s="342"/>
      <c r="H41" s="339"/>
      <c r="I41" s="306" t="str">
        <f t="shared" si="6"/>
        <v/>
      </c>
      <c r="J41" s="324"/>
      <c r="K41" s="324"/>
      <c r="L41" s="324"/>
      <c r="M41" s="324"/>
      <c r="N41" s="324"/>
      <c r="O41" s="324"/>
      <c r="P41" s="324"/>
      <c r="Q41" s="310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BA41" s="399" t="str">
        <f t="shared" si="7"/>
        <v/>
      </c>
      <c r="BD41" s="394">
        <f t="shared" si="8"/>
        <v>0</v>
      </c>
    </row>
    <row r="42" spans="1:56" s="296" customFormat="1" ht="15" customHeight="1" x14ac:dyDescent="0.15">
      <c r="A42" s="467"/>
      <c r="B42" s="445" t="s">
        <v>27</v>
      </c>
      <c r="C42" s="446"/>
      <c r="D42" s="360">
        <f t="shared" si="5"/>
        <v>1</v>
      </c>
      <c r="E42" s="341">
        <v>1</v>
      </c>
      <c r="F42" s="342"/>
      <c r="G42" s="342"/>
      <c r="H42" s="339"/>
      <c r="I42" s="306" t="str">
        <f t="shared" si="6"/>
        <v/>
      </c>
      <c r="J42" s="324"/>
      <c r="K42" s="324"/>
      <c r="L42" s="324"/>
      <c r="M42" s="324"/>
      <c r="N42" s="324"/>
      <c r="O42" s="324"/>
      <c r="P42" s="324"/>
      <c r="Q42" s="310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BA42" s="399" t="str">
        <f t="shared" si="7"/>
        <v/>
      </c>
      <c r="BD42" s="394">
        <f t="shared" si="8"/>
        <v>0</v>
      </c>
    </row>
    <row r="43" spans="1:56" s="296" customFormat="1" ht="15" customHeight="1" x14ac:dyDescent="0.15">
      <c r="A43" s="467"/>
      <c r="B43" s="445" t="s">
        <v>26</v>
      </c>
      <c r="C43" s="446"/>
      <c r="D43" s="360">
        <f t="shared" si="5"/>
        <v>154</v>
      </c>
      <c r="E43" s="341">
        <v>85</v>
      </c>
      <c r="F43" s="342"/>
      <c r="G43" s="342"/>
      <c r="H43" s="339">
        <v>69</v>
      </c>
      <c r="I43" s="306" t="str">
        <f t="shared" si="6"/>
        <v/>
      </c>
      <c r="J43" s="324"/>
      <c r="K43" s="324"/>
      <c r="L43" s="324"/>
      <c r="M43" s="324"/>
      <c r="N43" s="324"/>
      <c r="O43" s="324"/>
      <c r="P43" s="324"/>
      <c r="Q43" s="310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BA43" s="399" t="str">
        <f t="shared" si="7"/>
        <v/>
      </c>
      <c r="BD43" s="394">
        <f t="shared" si="8"/>
        <v>0</v>
      </c>
    </row>
    <row r="44" spans="1:56" s="296" customFormat="1" ht="15" customHeight="1" x14ac:dyDescent="0.15">
      <c r="A44" s="467"/>
      <c r="B44" s="445" t="s">
        <v>25</v>
      </c>
      <c r="C44" s="446"/>
      <c r="D44" s="360">
        <f t="shared" si="5"/>
        <v>0</v>
      </c>
      <c r="E44" s="341"/>
      <c r="F44" s="342"/>
      <c r="G44" s="342"/>
      <c r="H44" s="339"/>
      <c r="I44" s="306" t="str">
        <f t="shared" si="6"/>
        <v/>
      </c>
      <c r="J44" s="324"/>
      <c r="K44" s="324"/>
      <c r="L44" s="324"/>
      <c r="M44" s="324"/>
      <c r="N44" s="324"/>
      <c r="O44" s="324"/>
      <c r="P44" s="324"/>
      <c r="Q44" s="310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BA44" s="399" t="str">
        <f t="shared" si="7"/>
        <v/>
      </c>
      <c r="BD44" s="394">
        <f t="shared" si="8"/>
        <v>0</v>
      </c>
    </row>
    <row r="45" spans="1:56" s="296" customFormat="1" ht="15" customHeight="1" x14ac:dyDescent="0.15">
      <c r="A45" s="467"/>
      <c r="B45" s="445" t="s">
        <v>24</v>
      </c>
      <c r="C45" s="446"/>
      <c r="D45" s="360">
        <f t="shared" si="5"/>
        <v>0</v>
      </c>
      <c r="E45" s="341"/>
      <c r="F45" s="342"/>
      <c r="G45" s="342"/>
      <c r="H45" s="339"/>
      <c r="I45" s="306" t="str">
        <f t="shared" si="6"/>
        <v/>
      </c>
      <c r="J45" s="324"/>
      <c r="K45" s="324"/>
      <c r="L45" s="324"/>
      <c r="M45" s="324"/>
      <c r="N45" s="324"/>
      <c r="O45" s="324"/>
      <c r="P45" s="324"/>
      <c r="Q45" s="310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BA45" s="399" t="str">
        <f t="shared" si="7"/>
        <v/>
      </c>
      <c r="BD45" s="394">
        <f t="shared" si="8"/>
        <v>0</v>
      </c>
    </row>
    <row r="46" spans="1:56" s="296" customFormat="1" ht="15" customHeight="1" x14ac:dyDescent="0.15">
      <c r="A46" s="467"/>
      <c r="B46" s="471" t="s">
        <v>23</v>
      </c>
      <c r="C46" s="472"/>
      <c r="D46" s="360">
        <f t="shared" si="5"/>
        <v>0</v>
      </c>
      <c r="E46" s="361"/>
      <c r="F46" s="362"/>
      <c r="G46" s="362"/>
      <c r="H46" s="340"/>
      <c r="I46" s="306" t="str">
        <f t="shared" si="6"/>
        <v/>
      </c>
      <c r="J46" s="324"/>
      <c r="K46" s="324"/>
      <c r="L46" s="324"/>
      <c r="M46" s="324"/>
      <c r="N46" s="324"/>
      <c r="O46" s="324"/>
      <c r="P46" s="324"/>
      <c r="Q46" s="310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BA46" s="399" t="str">
        <f t="shared" si="7"/>
        <v/>
      </c>
      <c r="BD46" s="394">
        <f t="shared" si="8"/>
        <v>0</v>
      </c>
    </row>
    <row r="47" spans="1:56" s="296" customFormat="1" ht="15" customHeight="1" x14ac:dyDescent="0.15">
      <c r="A47" s="467"/>
      <c r="B47" s="498" t="s">
        <v>22</v>
      </c>
      <c r="C47" s="499"/>
      <c r="D47" s="360">
        <f t="shared" si="5"/>
        <v>221</v>
      </c>
      <c r="E47" s="361">
        <v>221</v>
      </c>
      <c r="F47" s="362"/>
      <c r="G47" s="362"/>
      <c r="H47" s="340"/>
      <c r="I47" s="306" t="str">
        <f t="shared" si="6"/>
        <v/>
      </c>
      <c r="J47" s="324"/>
      <c r="K47" s="324"/>
      <c r="L47" s="324"/>
      <c r="M47" s="324"/>
      <c r="N47" s="324"/>
      <c r="O47" s="324"/>
      <c r="P47" s="324"/>
      <c r="Q47" s="310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BA47" s="399" t="str">
        <f t="shared" si="7"/>
        <v/>
      </c>
      <c r="BD47" s="394">
        <f t="shared" si="8"/>
        <v>0</v>
      </c>
    </row>
    <row r="48" spans="1:56" s="296" customFormat="1" ht="15" customHeight="1" x14ac:dyDescent="0.15">
      <c r="A48" s="467"/>
      <c r="B48" s="485" t="s">
        <v>21</v>
      </c>
      <c r="C48" s="326" t="s">
        <v>20</v>
      </c>
      <c r="D48" s="377">
        <f t="shared" si="5"/>
        <v>0</v>
      </c>
      <c r="E48" s="353"/>
      <c r="F48" s="354"/>
      <c r="G48" s="354"/>
      <c r="H48" s="378"/>
      <c r="I48" s="306" t="str">
        <f t="shared" si="6"/>
        <v/>
      </c>
      <c r="J48" s="324"/>
      <c r="K48" s="324"/>
      <c r="L48" s="324"/>
      <c r="M48" s="324"/>
      <c r="N48" s="324"/>
      <c r="O48" s="324"/>
      <c r="P48" s="324"/>
      <c r="Q48" s="310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BA48" s="399" t="str">
        <f t="shared" si="7"/>
        <v/>
      </c>
      <c r="BD48" s="394">
        <f t="shared" si="8"/>
        <v>0</v>
      </c>
    </row>
    <row r="49" spans="1:56" s="296" customFormat="1" ht="15" customHeight="1" x14ac:dyDescent="0.15">
      <c r="A49" s="467"/>
      <c r="B49" s="476"/>
      <c r="C49" s="327" t="s">
        <v>19</v>
      </c>
      <c r="D49" s="360">
        <f t="shared" si="5"/>
        <v>0</v>
      </c>
      <c r="E49" s="341"/>
      <c r="F49" s="342"/>
      <c r="G49" s="342"/>
      <c r="H49" s="339"/>
      <c r="I49" s="306" t="str">
        <f t="shared" si="6"/>
        <v/>
      </c>
      <c r="J49" s="324"/>
      <c r="K49" s="324"/>
      <c r="L49" s="324"/>
      <c r="M49" s="324"/>
      <c r="N49" s="324"/>
      <c r="O49" s="324"/>
      <c r="P49" s="324"/>
      <c r="Q49" s="310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BA49" s="399" t="str">
        <f t="shared" si="7"/>
        <v/>
      </c>
      <c r="BD49" s="394">
        <f t="shared" si="8"/>
        <v>0</v>
      </c>
    </row>
    <row r="50" spans="1:56" s="296" customFormat="1" ht="15" customHeight="1" x14ac:dyDescent="0.15">
      <c r="A50" s="467"/>
      <c r="B50" s="486"/>
      <c r="C50" s="328" t="s">
        <v>18</v>
      </c>
      <c r="D50" s="350">
        <f t="shared" si="5"/>
        <v>0</v>
      </c>
      <c r="E50" s="344"/>
      <c r="F50" s="345"/>
      <c r="G50" s="345"/>
      <c r="H50" s="347"/>
      <c r="I50" s="306" t="str">
        <f t="shared" si="6"/>
        <v/>
      </c>
      <c r="J50" s="324"/>
      <c r="K50" s="324"/>
      <c r="L50" s="324"/>
      <c r="M50" s="324"/>
      <c r="N50" s="324"/>
      <c r="O50" s="324"/>
      <c r="P50" s="324"/>
      <c r="Q50" s="310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BA50" s="399" t="str">
        <f t="shared" si="7"/>
        <v/>
      </c>
      <c r="BD50" s="394">
        <f t="shared" si="8"/>
        <v>0</v>
      </c>
    </row>
    <row r="51" spans="1:56" s="296" customFormat="1" ht="15" customHeight="1" x14ac:dyDescent="0.15">
      <c r="A51" s="468"/>
      <c r="B51" s="478" t="s">
        <v>6</v>
      </c>
      <c r="C51" s="487"/>
      <c r="D51" s="371">
        <f t="shared" si="5"/>
        <v>1044</v>
      </c>
      <c r="E51" s="372">
        <f>SUM(E32:E50)</f>
        <v>699</v>
      </c>
      <c r="F51" s="373">
        <f>SUM(F32:F50)</f>
        <v>0</v>
      </c>
      <c r="G51" s="373">
        <f>SUM(G32:G50)</f>
        <v>0</v>
      </c>
      <c r="H51" s="375">
        <f>SUM(H32:H50)</f>
        <v>345</v>
      </c>
      <c r="I51" s="306" t="str">
        <f t="shared" si="6"/>
        <v/>
      </c>
      <c r="J51" s="324"/>
      <c r="K51" s="324"/>
      <c r="L51" s="324"/>
      <c r="M51" s="324"/>
      <c r="N51" s="324"/>
      <c r="O51" s="324"/>
      <c r="P51" s="324"/>
      <c r="Q51" s="310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BA51" s="399" t="str">
        <f t="shared" si="7"/>
        <v/>
      </c>
      <c r="BD51" s="394">
        <f t="shared" si="8"/>
        <v>0</v>
      </c>
    </row>
    <row r="52" spans="1:56" s="295" customFormat="1" ht="30" customHeight="1" x14ac:dyDescent="0.2">
      <c r="A52" s="329" t="s">
        <v>17</v>
      </c>
      <c r="B52" s="329"/>
      <c r="C52" s="329"/>
      <c r="D52" s="329"/>
      <c r="E52" s="329"/>
      <c r="F52" s="329"/>
      <c r="G52" s="330"/>
      <c r="H52" s="330"/>
      <c r="I52" s="302"/>
      <c r="J52" s="302"/>
      <c r="K52" s="302"/>
      <c r="L52" s="302"/>
      <c r="M52" s="302"/>
      <c r="N52" s="302"/>
      <c r="O52" s="301"/>
      <c r="P52" s="324"/>
      <c r="Q52" s="310"/>
    </row>
    <row r="53" spans="1:56" s="296" customFormat="1" ht="36.75" customHeight="1" x14ac:dyDescent="0.15">
      <c r="A53" s="488" t="s">
        <v>16</v>
      </c>
      <c r="B53" s="488"/>
      <c r="C53" s="488"/>
      <c r="D53" s="413" t="s">
        <v>15</v>
      </c>
      <c r="E53" s="415" t="s">
        <v>14</v>
      </c>
      <c r="F53" s="416" t="s">
        <v>13</v>
      </c>
      <c r="G53" s="416" t="s">
        <v>12</v>
      </c>
      <c r="H53" s="309" t="s">
        <v>11</v>
      </c>
      <c r="I53" s="332"/>
      <c r="J53" s="323"/>
      <c r="K53" s="323"/>
      <c r="L53" s="323"/>
      <c r="M53" s="323"/>
      <c r="N53" s="323"/>
      <c r="O53" s="323"/>
      <c r="P53" s="324"/>
      <c r="Q53" s="310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</row>
    <row r="54" spans="1:56" s="296" customFormat="1" ht="15.95" customHeight="1" x14ac:dyDescent="0.15">
      <c r="A54" s="489" t="s">
        <v>10</v>
      </c>
      <c r="B54" s="490"/>
      <c r="C54" s="491"/>
      <c r="D54" s="379">
        <f>SUM(E54:H54)</f>
        <v>0</v>
      </c>
      <c r="E54" s="353"/>
      <c r="F54" s="354"/>
      <c r="G54" s="354"/>
      <c r="H54" s="378"/>
      <c r="I54" s="306" t="str">
        <f>+BA54</f>
        <v/>
      </c>
      <c r="J54" s="323"/>
      <c r="K54" s="323"/>
      <c r="L54" s="323"/>
      <c r="M54" s="323"/>
      <c r="N54" s="323"/>
      <c r="O54" s="323"/>
      <c r="P54" s="324"/>
      <c r="Q54" s="310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BA54" s="399" t="str">
        <f>IF(D54&lt;&gt;SUM(E54:H54)," NO ALTERE LAS FÓRMULAS, el Total de Sesiones de educación grupal NO ES IGUAL a la suma de los profesionales. ","")</f>
        <v/>
      </c>
      <c r="BD54" s="394">
        <f>IF(D54&lt;&gt;SUM(E54:H54),1,0)</f>
        <v>0</v>
      </c>
    </row>
    <row r="55" spans="1:56" s="296" customFormat="1" ht="15.95" customHeight="1" x14ac:dyDescent="0.2">
      <c r="A55" s="492" t="s">
        <v>9</v>
      </c>
      <c r="B55" s="493"/>
      <c r="C55" s="494"/>
      <c r="D55" s="379">
        <f>SUM(E55:H55)</f>
        <v>0</v>
      </c>
      <c r="E55" s="380"/>
      <c r="F55" s="381"/>
      <c r="G55" s="381"/>
      <c r="H55" s="382"/>
      <c r="I55" s="306" t="str">
        <f>+BA55</f>
        <v/>
      </c>
      <c r="J55" s="323"/>
      <c r="K55" s="323"/>
      <c r="L55" s="323"/>
      <c r="M55" s="323"/>
      <c r="N55" s="323"/>
      <c r="O55" s="323"/>
      <c r="P55" s="301"/>
      <c r="Q55" s="310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BA55" s="399" t="str">
        <f>IF(D55&lt;&gt;SUM(E55:H55)," NO ALTERE LAS FÓRMULAS, el Total de Sesiones de educación grupal NO ES IGUAL a la suma de los profesionales. ","")</f>
        <v/>
      </c>
      <c r="BD55" s="394">
        <f>IF(D55&lt;&gt;SUM(E55:H55),1,0)</f>
        <v>0</v>
      </c>
    </row>
    <row r="56" spans="1:56" s="296" customFormat="1" ht="15.95" customHeight="1" x14ac:dyDescent="0.15">
      <c r="A56" s="495" t="s">
        <v>8</v>
      </c>
      <c r="B56" s="496"/>
      <c r="C56" s="497"/>
      <c r="D56" s="379">
        <f>SUM(E56:H56)</f>
        <v>0</v>
      </c>
      <c r="E56" s="341"/>
      <c r="F56" s="342"/>
      <c r="G56" s="342"/>
      <c r="H56" s="339"/>
      <c r="I56" s="306" t="str">
        <f>+BA56</f>
        <v/>
      </c>
      <c r="J56" s="323"/>
      <c r="K56" s="323"/>
      <c r="L56" s="323"/>
      <c r="M56" s="323"/>
      <c r="N56" s="323"/>
      <c r="O56" s="323"/>
      <c r="P56" s="323"/>
      <c r="Q56" s="310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BA56" s="399" t="str">
        <f>IF(D56&lt;&gt;SUM(E56:H56)," NO ALTERE LAS FÓRMULAS, el Total de Sesiones de educación grupal NO ES IGUAL a la suma de los profesionales. ","")</f>
        <v/>
      </c>
      <c r="BD56" s="394">
        <f>IF(D56&lt;&gt;SUM(E56:H56),1,0)</f>
        <v>0</v>
      </c>
    </row>
    <row r="57" spans="1:56" s="296" customFormat="1" ht="15.95" customHeight="1" x14ac:dyDescent="0.15">
      <c r="A57" s="507" t="s">
        <v>7</v>
      </c>
      <c r="B57" s="508"/>
      <c r="C57" s="509"/>
      <c r="D57" s="383">
        <f>SUM(E57:H57)</f>
        <v>0</v>
      </c>
      <c r="E57" s="361"/>
      <c r="F57" s="362"/>
      <c r="G57" s="362"/>
      <c r="H57" s="340"/>
      <c r="I57" s="306" t="str">
        <f>+BA57</f>
        <v/>
      </c>
      <c r="J57" s="323"/>
      <c r="K57" s="323"/>
      <c r="L57" s="323"/>
      <c r="M57" s="323"/>
      <c r="N57" s="323"/>
      <c r="O57" s="323"/>
      <c r="P57" s="323"/>
      <c r="Q57" s="310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BA57" s="399" t="str">
        <f>IF(D57&lt;&gt;SUM(E57:H57)," NO ALTERE LAS FÓRMULAS, el Total de Sesiones de educación grupal NO ES IGUAL a la suma de los profesionales. ","")</f>
        <v/>
      </c>
      <c r="BD57" s="394">
        <f>IF(D57&lt;&gt;SUM(E57:H57),1,0)</f>
        <v>0</v>
      </c>
    </row>
    <row r="58" spans="1:56" s="296" customFormat="1" ht="15.95" customHeight="1" x14ac:dyDescent="0.15">
      <c r="A58" s="478" t="s">
        <v>6</v>
      </c>
      <c r="B58" s="510"/>
      <c r="C58" s="487"/>
      <c r="D58" s="384">
        <f>SUM(D54:D57)</f>
        <v>0</v>
      </c>
      <c r="E58" s="372">
        <f>SUM(E54:E57)</f>
        <v>0</v>
      </c>
      <c r="F58" s="373">
        <f>SUM(F54:F57)</f>
        <v>0</v>
      </c>
      <c r="G58" s="373">
        <f>SUM(G54:G57)</f>
        <v>0</v>
      </c>
      <c r="H58" s="375">
        <f>SUM(H54:H57)</f>
        <v>0</v>
      </c>
      <c r="I58" s="306" t="str">
        <f>+BA58</f>
        <v/>
      </c>
      <c r="J58" s="324"/>
      <c r="K58" s="324"/>
      <c r="L58" s="324"/>
      <c r="M58" s="324"/>
      <c r="N58" s="324"/>
      <c r="O58" s="324"/>
      <c r="P58" s="323"/>
      <c r="Q58" s="310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BA58" s="399" t="str">
        <f>IF(D58&lt;&gt;SUM(E58:H58)," NO ALTERE LAS FÓRMULAS, el Total de Sesiones de educación grupal NO ES IGUAL a la suma de los profesionales. ","")</f>
        <v/>
      </c>
      <c r="BD58" s="394">
        <f>IF(D58&lt;&gt;SUM(E58:H58),1,0)</f>
        <v>0</v>
      </c>
    </row>
    <row r="59" spans="1:56" s="295" customFormat="1" ht="30" customHeight="1" x14ac:dyDescent="0.2">
      <c r="A59" s="312" t="s">
        <v>5</v>
      </c>
      <c r="B59" s="312"/>
      <c r="C59" s="312"/>
      <c r="D59" s="312"/>
      <c r="E59" s="319"/>
      <c r="F59" s="319"/>
      <c r="G59" s="319"/>
      <c r="H59" s="319"/>
      <c r="I59" s="319"/>
      <c r="J59" s="319"/>
      <c r="K59" s="320"/>
      <c r="L59" s="320"/>
      <c r="M59" s="320"/>
      <c r="N59" s="321"/>
      <c r="O59" s="322"/>
      <c r="P59" s="323"/>
      <c r="Q59" s="310"/>
    </row>
    <row r="60" spans="1:56" s="296" customFormat="1" ht="24.75" customHeight="1" x14ac:dyDescent="0.15">
      <c r="A60" s="504" t="s">
        <v>4</v>
      </c>
      <c r="B60" s="505"/>
      <c r="C60" s="506"/>
      <c r="D60" s="311" t="s">
        <v>3</v>
      </c>
      <c r="E60" s="500"/>
      <c r="F60" s="500"/>
      <c r="G60" s="310"/>
      <c r="H60" s="310"/>
      <c r="I60" s="310"/>
      <c r="J60" s="310"/>
      <c r="K60" s="310"/>
      <c r="L60" s="310"/>
      <c r="M60" s="310"/>
      <c r="N60" s="310"/>
      <c r="O60" s="310"/>
      <c r="P60" s="323"/>
      <c r="Q60" s="310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</row>
    <row r="61" spans="1:56" s="296" customFormat="1" ht="15.95" customHeight="1" x14ac:dyDescent="0.15">
      <c r="A61" s="511" t="s">
        <v>2</v>
      </c>
      <c r="B61" s="512"/>
      <c r="C61" s="513"/>
      <c r="D61" s="385">
        <v>6</v>
      </c>
      <c r="E61" s="500"/>
      <c r="F61" s="500"/>
      <c r="G61" s="310"/>
      <c r="H61" s="310"/>
      <c r="I61" s="310"/>
      <c r="J61" s="310"/>
      <c r="K61" s="310"/>
      <c r="L61" s="310"/>
      <c r="M61" s="310"/>
      <c r="N61" s="310"/>
      <c r="O61" s="310"/>
      <c r="P61" s="324"/>
      <c r="Q61" s="310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</row>
    <row r="62" spans="1:56" s="296" customFormat="1" ht="15.95" customHeight="1" x14ac:dyDescent="0.15">
      <c r="A62" s="495" t="s">
        <v>1</v>
      </c>
      <c r="B62" s="496"/>
      <c r="C62" s="497"/>
      <c r="D62" s="385">
        <v>7</v>
      </c>
      <c r="E62" s="500"/>
      <c r="F62" s="500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</row>
    <row r="63" spans="1:56" s="296" customFormat="1" ht="15.95" customHeight="1" x14ac:dyDescent="0.15">
      <c r="A63" s="501" t="s">
        <v>0</v>
      </c>
      <c r="B63" s="502"/>
      <c r="C63" s="503"/>
      <c r="D63" s="386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</row>
    <row r="64" spans="1:56" s="307" customFormat="1" ht="30" customHeight="1" x14ac:dyDescent="0.2">
      <c r="A64" s="397"/>
      <c r="B64" s="313"/>
      <c r="C64" s="313"/>
      <c r="D64" s="313"/>
      <c r="E64" s="314"/>
      <c r="F64" s="314"/>
      <c r="G64" s="314"/>
      <c r="H64" s="314"/>
      <c r="I64" s="314"/>
      <c r="J64" s="314"/>
      <c r="K64" s="315"/>
      <c r="L64" s="315"/>
      <c r="M64" s="315"/>
      <c r="N64" s="316"/>
      <c r="O64" s="317"/>
      <c r="P64" s="318"/>
      <c r="Q64" s="317"/>
    </row>
    <row r="65" spans="1:17" s="307" customFormat="1" x14ac:dyDescent="0.15">
      <c r="A65" s="317"/>
      <c r="B65" s="317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</row>
    <row r="66" spans="1:17" s="307" customFormat="1" x14ac:dyDescent="0.15">
      <c r="A66" s="317"/>
      <c r="B66" s="317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</row>
    <row r="67" spans="1:17" s="307" customFormat="1" x14ac:dyDescent="0.15">
      <c r="A67" s="317"/>
      <c r="B67" s="317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</row>
    <row r="68" spans="1:17" s="307" customFormat="1" x14ac:dyDescent="0.15">
      <c r="A68" s="317"/>
      <c r="B68" s="317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</row>
    <row r="200" spans="1:56" hidden="1" x14ac:dyDescent="0.15">
      <c r="A200" s="396">
        <f>SUM(A7:Q64)</f>
        <v>8485</v>
      </c>
      <c r="BD200" s="395">
        <v>0</v>
      </c>
    </row>
    <row r="204" spans="1:56" x14ac:dyDescent="0.15">
      <c r="A204" s="398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E25" sqref="E25"/>
    </sheetView>
  </sheetViews>
  <sheetFormatPr baseColWidth="10" defaultRowHeight="11.25" x14ac:dyDescent="0.15"/>
  <cols>
    <col min="1" max="1" width="5.85546875" style="317" customWidth="1"/>
    <col min="2" max="2" width="15.42578125" style="317" customWidth="1"/>
    <col min="3" max="3" width="28.42578125" style="317" customWidth="1"/>
    <col min="4" max="4" width="11.5703125" style="317" customWidth="1"/>
    <col min="5" max="14" width="13.28515625" style="317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299" customFormat="1" ht="12.75" customHeight="1" x14ac:dyDescent="0.15">
      <c r="A1" s="393" t="s">
        <v>61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56" s="299" customFormat="1" ht="12.75" customHeight="1" x14ac:dyDescent="0.15">
      <c r="A2" s="393" t="str">
        <f>CONCATENATE("COMUNA: ",[4]NOMBRE!B2," - ","( ",[4]NOMBRE!C2,[4]NOMBRE!D2,[4]NOMBRE!E2,[4]NOMBRE!F2,[4]NOMBRE!G2," )")</f>
        <v>COMUNA: LINARES - ( 07401 )</v>
      </c>
      <c r="B2" s="298"/>
      <c r="C2" s="298"/>
      <c r="D2" s="298"/>
      <c r="E2" s="298"/>
      <c r="F2" s="298"/>
      <c r="G2" s="298"/>
      <c r="H2" s="298"/>
      <c r="I2" s="298"/>
      <c r="J2" s="298"/>
    </row>
    <row r="3" spans="1:56" s="299" customFormat="1" ht="12.75" customHeight="1" x14ac:dyDescent="0.2">
      <c r="A3" s="393" t="str">
        <f>CONCATENATE("ESTABLECIMIENTO: ",[4]NOMBRE!B3," - ","( ",[4]NOMBRE!C3,[4]NOMBRE!D3,[4]NOMBRE!E3,[4]NOMBRE!F3,[4]NOMBRE!G3," )")</f>
        <v>ESTABLECIMIENTO: HOSPITAL LINARES  - ( 16108 )</v>
      </c>
      <c r="B3" s="298"/>
      <c r="C3" s="300"/>
      <c r="D3" s="298"/>
      <c r="E3" s="298"/>
      <c r="F3" s="298"/>
      <c r="G3" s="298"/>
      <c r="H3" s="298"/>
      <c r="I3" s="298"/>
      <c r="J3" s="298"/>
    </row>
    <row r="4" spans="1:56" s="299" customFormat="1" ht="12.75" customHeight="1" x14ac:dyDescent="0.15">
      <c r="A4" s="393" t="str">
        <f>CONCATENATE("MES: ",[4]NOMBRE!B6," - ","( ",[4]NOMBRE!C6,[4]NOMBRE!D6," )")</f>
        <v>MES: ABRIL - ( 04 )</v>
      </c>
      <c r="B4" s="298"/>
      <c r="C4" s="298"/>
      <c r="D4" s="298"/>
      <c r="E4" s="298"/>
      <c r="F4" s="298"/>
      <c r="G4" s="298"/>
      <c r="H4" s="298"/>
      <c r="I4" s="298"/>
      <c r="J4" s="298"/>
    </row>
    <row r="5" spans="1:56" s="299" customFormat="1" ht="12.75" customHeight="1" x14ac:dyDescent="0.15">
      <c r="A5" s="297" t="str">
        <f>CONCATENATE("AÑO: ",[4]NOMBRE!B7)</f>
        <v>AÑO: 2013</v>
      </c>
      <c r="B5" s="298"/>
      <c r="C5" s="298"/>
      <c r="D5" s="298"/>
      <c r="E5" s="298"/>
      <c r="F5" s="298"/>
      <c r="G5" s="298"/>
      <c r="H5" s="298"/>
      <c r="I5" s="298"/>
      <c r="J5" s="298"/>
    </row>
    <row r="6" spans="1:56" s="295" customFormat="1" ht="39.950000000000003" customHeight="1" x14ac:dyDescent="0.2">
      <c r="A6" s="451" t="s">
        <v>60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25"/>
      <c r="Q6" s="310"/>
    </row>
    <row r="7" spans="1:56" s="295" customFormat="1" ht="39.950000000000003" customHeight="1" x14ac:dyDescent="0.2">
      <c r="A7" s="335" t="s">
        <v>59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4"/>
    </row>
    <row r="8" spans="1:56" s="296" customFormat="1" ht="23.1" customHeight="1" x14ac:dyDescent="0.15">
      <c r="A8" s="452" t="s">
        <v>43</v>
      </c>
      <c r="B8" s="453"/>
      <c r="C8" s="454"/>
      <c r="D8" s="458" t="s">
        <v>6</v>
      </c>
      <c r="E8" s="460" t="s">
        <v>58</v>
      </c>
      <c r="F8" s="460" t="s">
        <v>57</v>
      </c>
      <c r="G8" s="460" t="s">
        <v>56</v>
      </c>
      <c r="H8" s="460" t="s">
        <v>55</v>
      </c>
      <c r="I8" s="460" t="s">
        <v>54</v>
      </c>
      <c r="J8" s="460" t="s">
        <v>53</v>
      </c>
      <c r="K8" s="460" t="s">
        <v>52</v>
      </c>
      <c r="L8" s="460" t="s">
        <v>51</v>
      </c>
      <c r="M8" s="462" t="s">
        <v>50</v>
      </c>
      <c r="N8" s="447" t="s">
        <v>49</v>
      </c>
      <c r="O8" s="448"/>
      <c r="P8" s="449" t="s">
        <v>48</v>
      </c>
      <c r="Q8" s="464" t="s">
        <v>47</v>
      </c>
      <c r="R8" s="298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</row>
    <row r="9" spans="1:56" s="296" customFormat="1" ht="23.1" customHeight="1" x14ac:dyDescent="0.15">
      <c r="A9" s="455"/>
      <c r="B9" s="456"/>
      <c r="C9" s="457"/>
      <c r="D9" s="459"/>
      <c r="E9" s="461"/>
      <c r="F9" s="461"/>
      <c r="G9" s="461"/>
      <c r="H9" s="461"/>
      <c r="I9" s="461"/>
      <c r="J9" s="461"/>
      <c r="K9" s="461"/>
      <c r="L9" s="461"/>
      <c r="M9" s="463"/>
      <c r="N9" s="400" t="s">
        <v>46</v>
      </c>
      <c r="O9" s="401" t="s">
        <v>45</v>
      </c>
      <c r="P9" s="450"/>
      <c r="Q9" s="465"/>
      <c r="R9" s="298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</row>
    <row r="10" spans="1:56" s="296" customFormat="1" ht="15" customHeight="1" x14ac:dyDescent="0.15">
      <c r="A10" s="466" t="s">
        <v>38</v>
      </c>
      <c r="B10" s="469" t="s">
        <v>37</v>
      </c>
      <c r="C10" s="470"/>
      <c r="D10" s="348">
        <f>SUM(E10:M10)</f>
        <v>122</v>
      </c>
      <c r="E10" s="353">
        <v>117</v>
      </c>
      <c r="F10" s="354">
        <v>1</v>
      </c>
      <c r="G10" s="354">
        <v>4</v>
      </c>
      <c r="H10" s="355"/>
      <c r="I10" s="355"/>
      <c r="J10" s="355"/>
      <c r="K10" s="355"/>
      <c r="L10" s="355"/>
      <c r="M10" s="356"/>
      <c r="N10" s="402"/>
      <c r="O10" s="403"/>
      <c r="P10" s="367"/>
      <c r="Q10" s="338"/>
      <c r="R10" s="306" t="str">
        <f>+BA10</f>
        <v/>
      </c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BA10" s="399" t="str">
        <f>IF(D10&lt;&gt;SUM(E10:M10)," NO ALTERE LAS FÓRMULAS, el Total de Ingresos a educación a grupal NO ES IGUAL a la suma de grupos de edad o condición. ","")</f>
        <v/>
      </c>
      <c r="BD10" s="394">
        <f>IF(D10&lt;&gt;SUM(E10:M10),1,0)</f>
        <v>0</v>
      </c>
    </row>
    <row r="11" spans="1:56" s="296" customFormat="1" ht="15" customHeight="1" x14ac:dyDescent="0.15">
      <c r="A11" s="467"/>
      <c r="B11" s="445" t="s">
        <v>36</v>
      </c>
      <c r="C11" s="446"/>
      <c r="D11" s="349">
        <f>SUM(E11:M11)</f>
        <v>274</v>
      </c>
      <c r="E11" s="341">
        <v>174</v>
      </c>
      <c r="F11" s="342">
        <v>23</v>
      </c>
      <c r="G11" s="342">
        <v>16</v>
      </c>
      <c r="H11" s="342">
        <v>24</v>
      </c>
      <c r="I11" s="342">
        <v>10</v>
      </c>
      <c r="J11" s="342">
        <v>1</v>
      </c>
      <c r="K11" s="342">
        <v>5</v>
      </c>
      <c r="L11" s="342">
        <v>14</v>
      </c>
      <c r="M11" s="343">
        <v>7</v>
      </c>
      <c r="N11" s="404"/>
      <c r="O11" s="389"/>
      <c r="P11" s="357"/>
      <c r="Q11" s="357"/>
      <c r="R11" s="306" t="str">
        <f t="shared" ref="R11:R29" si="0">+BA11</f>
        <v/>
      </c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BA11" s="399" t="str">
        <f t="shared" ref="BA11:BA29" si="1">IF(D11&lt;&gt;SUM(E11:M11)," NO ALTERE LAS FÓRMULAS, el Total de Ingresos a educación a grupal NO ES IGUAL a la suma de grupos de edad o condición. ","")</f>
        <v/>
      </c>
      <c r="BD11" s="394">
        <f t="shared" ref="BD11:BD29" si="2">IF(D11&lt;&gt;SUM(E11:M11),1,0)</f>
        <v>0</v>
      </c>
    </row>
    <row r="12" spans="1:56" s="296" customFormat="1" ht="15" customHeight="1" x14ac:dyDescent="0.15">
      <c r="A12" s="467"/>
      <c r="B12" s="445" t="s">
        <v>35</v>
      </c>
      <c r="C12" s="446"/>
      <c r="D12" s="349">
        <f t="shared" ref="D12:D29" si="3">SUM(E12:M12)</f>
        <v>99</v>
      </c>
      <c r="E12" s="341">
        <v>83</v>
      </c>
      <c r="F12" s="342">
        <v>3</v>
      </c>
      <c r="G12" s="342">
        <v>12</v>
      </c>
      <c r="H12" s="342">
        <v>1</v>
      </c>
      <c r="I12" s="342"/>
      <c r="J12" s="342"/>
      <c r="K12" s="342"/>
      <c r="L12" s="342"/>
      <c r="M12" s="343"/>
      <c r="N12" s="404"/>
      <c r="O12" s="389"/>
      <c r="P12" s="357"/>
      <c r="Q12" s="357"/>
      <c r="R12" s="306" t="str">
        <f t="shared" si="0"/>
        <v/>
      </c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BA12" s="399" t="str">
        <f t="shared" si="1"/>
        <v/>
      </c>
      <c r="BD12" s="394">
        <f t="shared" si="2"/>
        <v>0</v>
      </c>
    </row>
    <row r="13" spans="1:56" s="296" customFormat="1" ht="15" customHeight="1" x14ac:dyDescent="0.15">
      <c r="A13" s="467"/>
      <c r="B13" s="445" t="s">
        <v>34</v>
      </c>
      <c r="C13" s="446"/>
      <c r="D13" s="349">
        <f t="shared" si="3"/>
        <v>35</v>
      </c>
      <c r="E13" s="341"/>
      <c r="F13" s="342">
        <v>7</v>
      </c>
      <c r="G13" s="342">
        <v>22</v>
      </c>
      <c r="H13" s="342">
        <v>6</v>
      </c>
      <c r="I13" s="342"/>
      <c r="J13" s="342"/>
      <c r="K13" s="342"/>
      <c r="L13" s="342"/>
      <c r="M13" s="343"/>
      <c r="N13" s="404"/>
      <c r="O13" s="389"/>
      <c r="P13" s="357"/>
      <c r="Q13" s="357"/>
      <c r="R13" s="306" t="str">
        <f t="shared" si="0"/>
        <v/>
      </c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BA13" s="399" t="str">
        <f t="shared" si="1"/>
        <v/>
      </c>
      <c r="BD13" s="394">
        <f t="shared" si="2"/>
        <v>0</v>
      </c>
    </row>
    <row r="14" spans="1:56" s="296" customFormat="1" ht="15" customHeight="1" x14ac:dyDescent="0.15">
      <c r="A14" s="467"/>
      <c r="B14" s="445" t="s">
        <v>33</v>
      </c>
      <c r="C14" s="446"/>
      <c r="D14" s="349">
        <f t="shared" si="3"/>
        <v>23</v>
      </c>
      <c r="E14" s="341"/>
      <c r="F14" s="342">
        <v>6</v>
      </c>
      <c r="G14" s="342">
        <v>15</v>
      </c>
      <c r="H14" s="342">
        <v>2</v>
      </c>
      <c r="I14" s="342"/>
      <c r="J14" s="342"/>
      <c r="K14" s="342"/>
      <c r="L14" s="342"/>
      <c r="M14" s="343"/>
      <c r="N14" s="404"/>
      <c r="O14" s="389"/>
      <c r="P14" s="357"/>
      <c r="Q14" s="357"/>
      <c r="R14" s="306" t="str">
        <f t="shared" si="0"/>
        <v/>
      </c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BA14" s="399" t="str">
        <f t="shared" si="1"/>
        <v/>
      </c>
      <c r="BD14" s="394">
        <f t="shared" si="2"/>
        <v>0</v>
      </c>
    </row>
    <row r="15" spans="1:56" s="296" customFormat="1" ht="15" customHeight="1" x14ac:dyDescent="0.15">
      <c r="A15" s="467"/>
      <c r="B15" s="445" t="s">
        <v>32</v>
      </c>
      <c r="C15" s="446"/>
      <c r="D15" s="349">
        <f t="shared" si="3"/>
        <v>0</v>
      </c>
      <c r="E15" s="341"/>
      <c r="F15" s="342"/>
      <c r="G15" s="342"/>
      <c r="H15" s="342"/>
      <c r="I15" s="342"/>
      <c r="J15" s="342"/>
      <c r="K15" s="342"/>
      <c r="L15" s="342"/>
      <c r="M15" s="343"/>
      <c r="N15" s="404"/>
      <c r="O15" s="389"/>
      <c r="P15" s="357"/>
      <c r="Q15" s="357"/>
      <c r="R15" s="306" t="str">
        <f t="shared" si="0"/>
        <v/>
      </c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BA15" s="399" t="str">
        <f t="shared" si="1"/>
        <v/>
      </c>
      <c r="BD15" s="394">
        <f t="shared" si="2"/>
        <v>0</v>
      </c>
    </row>
    <row r="16" spans="1:56" s="296" customFormat="1" ht="15" customHeight="1" x14ac:dyDescent="0.15">
      <c r="A16" s="467"/>
      <c r="B16" s="445" t="s">
        <v>31</v>
      </c>
      <c r="C16" s="446"/>
      <c r="D16" s="349">
        <f t="shared" si="3"/>
        <v>24</v>
      </c>
      <c r="E16" s="341">
        <v>23</v>
      </c>
      <c r="F16" s="342">
        <v>1</v>
      </c>
      <c r="G16" s="342"/>
      <c r="H16" s="342"/>
      <c r="I16" s="342"/>
      <c r="J16" s="342"/>
      <c r="K16" s="342"/>
      <c r="L16" s="342"/>
      <c r="M16" s="343"/>
      <c r="N16" s="404"/>
      <c r="O16" s="389"/>
      <c r="P16" s="357"/>
      <c r="Q16" s="357"/>
      <c r="R16" s="306" t="str">
        <f t="shared" si="0"/>
        <v/>
      </c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BA16" s="399" t="str">
        <f t="shared" si="1"/>
        <v/>
      </c>
      <c r="BD16" s="394">
        <f t="shared" si="2"/>
        <v>0</v>
      </c>
    </row>
    <row r="17" spans="1:56" s="296" customFormat="1" ht="15" customHeight="1" x14ac:dyDescent="0.15">
      <c r="A17" s="467"/>
      <c r="B17" s="445" t="s">
        <v>30</v>
      </c>
      <c r="C17" s="446"/>
      <c r="D17" s="349">
        <f t="shared" si="3"/>
        <v>154</v>
      </c>
      <c r="E17" s="351"/>
      <c r="F17" s="352"/>
      <c r="G17" s="352"/>
      <c r="H17" s="352"/>
      <c r="I17" s="342"/>
      <c r="J17" s="342"/>
      <c r="K17" s="342"/>
      <c r="L17" s="342">
        <v>154</v>
      </c>
      <c r="M17" s="387"/>
      <c r="N17" s="404">
        <v>100</v>
      </c>
      <c r="O17" s="389">
        <v>21</v>
      </c>
      <c r="P17" s="357"/>
      <c r="Q17" s="358"/>
      <c r="R17" s="306" t="str">
        <f t="shared" si="0"/>
        <v/>
      </c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BA17" s="399" t="str">
        <f t="shared" si="1"/>
        <v/>
      </c>
      <c r="BD17" s="394">
        <f t="shared" si="2"/>
        <v>0</v>
      </c>
    </row>
    <row r="18" spans="1:56" s="296" customFormat="1" ht="15" customHeight="1" x14ac:dyDescent="0.15">
      <c r="A18" s="467"/>
      <c r="B18" s="480" t="s">
        <v>29</v>
      </c>
      <c r="C18" s="481"/>
      <c r="D18" s="349">
        <f t="shared" si="3"/>
        <v>166</v>
      </c>
      <c r="E18" s="341">
        <v>166</v>
      </c>
      <c r="F18" s="342"/>
      <c r="G18" s="342"/>
      <c r="H18" s="342"/>
      <c r="I18" s="352"/>
      <c r="J18" s="352"/>
      <c r="K18" s="352"/>
      <c r="L18" s="352"/>
      <c r="M18" s="387"/>
      <c r="N18" s="405"/>
      <c r="O18" s="392"/>
      <c r="P18" s="357"/>
      <c r="Q18" s="357"/>
      <c r="R18" s="306" t="str">
        <f t="shared" si="0"/>
        <v/>
      </c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BA18" s="399" t="str">
        <f t="shared" si="1"/>
        <v/>
      </c>
      <c r="BD18" s="394">
        <f t="shared" si="2"/>
        <v>0</v>
      </c>
    </row>
    <row r="19" spans="1:56" s="296" customFormat="1" ht="15" customHeight="1" x14ac:dyDescent="0.15">
      <c r="A19" s="467"/>
      <c r="B19" s="445" t="s">
        <v>28</v>
      </c>
      <c r="C19" s="446"/>
      <c r="D19" s="349">
        <f t="shared" si="3"/>
        <v>0</v>
      </c>
      <c r="E19" s="341"/>
      <c r="F19" s="342"/>
      <c r="G19" s="342"/>
      <c r="H19" s="352"/>
      <c r="I19" s="352"/>
      <c r="J19" s="352"/>
      <c r="K19" s="352"/>
      <c r="L19" s="352"/>
      <c r="M19" s="387"/>
      <c r="N19" s="406"/>
      <c r="O19" s="407"/>
      <c r="P19" s="388"/>
      <c r="Q19" s="357"/>
      <c r="R19" s="306" t="str">
        <f t="shared" si="0"/>
        <v/>
      </c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BA19" s="399" t="str">
        <f t="shared" si="1"/>
        <v/>
      </c>
      <c r="BD19" s="394">
        <f t="shared" si="2"/>
        <v>0</v>
      </c>
    </row>
    <row r="20" spans="1:56" s="296" customFormat="1" ht="15" customHeight="1" x14ac:dyDescent="0.15">
      <c r="A20" s="467"/>
      <c r="B20" s="445" t="s">
        <v>27</v>
      </c>
      <c r="C20" s="446"/>
      <c r="D20" s="349">
        <f t="shared" si="3"/>
        <v>0</v>
      </c>
      <c r="E20" s="341"/>
      <c r="F20" s="342"/>
      <c r="G20" s="342"/>
      <c r="H20" s="342"/>
      <c r="I20" s="342"/>
      <c r="J20" s="342"/>
      <c r="K20" s="342"/>
      <c r="L20" s="342"/>
      <c r="M20" s="343"/>
      <c r="N20" s="404"/>
      <c r="O20" s="389"/>
      <c r="P20" s="357"/>
      <c r="Q20" s="357"/>
      <c r="R20" s="306" t="str">
        <f t="shared" si="0"/>
        <v/>
      </c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BA20" s="399" t="str">
        <f t="shared" si="1"/>
        <v/>
      </c>
      <c r="BD20" s="394">
        <f t="shared" si="2"/>
        <v>0</v>
      </c>
    </row>
    <row r="21" spans="1:56" s="296" customFormat="1" ht="15" customHeight="1" x14ac:dyDescent="0.15">
      <c r="A21" s="467"/>
      <c r="B21" s="445" t="s">
        <v>26</v>
      </c>
      <c r="C21" s="446"/>
      <c r="D21" s="349">
        <f t="shared" si="3"/>
        <v>129</v>
      </c>
      <c r="E21" s="341">
        <v>118</v>
      </c>
      <c r="F21" s="342">
        <v>5</v>
      </c>
      <c r="G21" s="342">
        <v>6</v>
      </c>
      <c r="H21" s="342"/>
      <c r="I21" s="342"/>
      <c r="J21" s="342"/>
      <c r="K21" s="342"/>
      <c r="L21" s="342"/>
      <c r="M21" s="343"/>
      <c r="N21" s="404"/>
      <c r="O21" s="389"/>
      <c r="P21" s="357"/>
      <c r="Q21" s="357"/>
      <c r="R21" s="306" t="str">
        <f t="shared" si="0"/>
        <v/>
      </c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BA21" s="399" t="str">
        <f t="shared" si="1"/>
        <v/>
      </c>
      <c r="BD21" s="394">
        <f t="shared" si="2"/>
        <v>0</v>
      </c>
    </row>
    <row r="22" spans="1:56" s="296" customFormat="1" ht="15" customHeight="1" x14ac:dyDescent="0.15">
      <c r="A22" s="467"/>
      <c r="B22" s="445" t="s">
        <v>25</v>
      </c>
      <c r="C22" s="446"/>
      <c r="D22" s="349">
        <f t="shared" si="3"/>
        <v>0</v>
      </c>
      <c r="E22" s="341"/>
      <c r="F22" s="342"/>
      <c r="G22" s="342"/>
      <c r="H22" s="342"/>
      <c r="I22" s="342"/>
      <c r="J22" s="342"/>
      <c r="K22" s="342"/>
      <c r="L22" s="342"/>
      <c r="M22" s="343"/>
      <c r="N22" s="404"/>
      <c r="O22" s="389"/>
      <c r="P22" s="357"/>
      <c r="Q22" s="357"/>
      <c r="R22" s="306" t="str">
        <f t="shared" si="0"/>
        <v/>
      </c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BA22" s="399" t="str">
        <f t="shared" si="1"/>
        <v/>
      </c>
      <c r="BD22" s="394">
        <f t="shared" si="2"/>
        <v>0</v>
      </c>
    </row>
    <row r="23" spans="1:56" s="296" customFormat="1" ht="15" customHeight="1" x14ac:dyDescent="0.15">
      <c r="A23" s="467"/>
      <c r="B23" s="445" t="s">
        <v>24</v>
      </c>
      <c r="C23" s="446"/>
      <c r="D23" s="349">
        <f t="shared" si="3"/>
        <v>0</v>
      </c>
      <c r="E23" s="341"/>
      <c r="F23" s="342"/>
      <c r="G23" s="342"/>
      <c r="H23" s="342"/>
      <c r="I23" s="342"/>
      <c r="J23" s="342"/>
      <c r="K23" s="342"/>
      <c r="L23" s="342"/>
      <c r="M23" s="343"/>
      <c r="N23" s="404"/>
      <c r="O23" s="389"/>
      <c r="P23" s="357"/>
      <c r="Q23" s="357"/>
      <c r="R23" s="306" t="str">
        <f t="shared" si="0"/>
        <v/>
      </c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BA23" s="399" t="str">
        <f t="shared" si="1"/>
        <v/>
      </c>
      <c r="BD23" s="394">
        <f t="shared" si="2"/>
        <v>0</v>
      </c>
    </row>
    <row r="24" spans="1:56" s="296" customFormat="1" ht="15" customHeight="1" x14ac:dyDescent="0.15">
      <c r="A24" s="467"/>
      <c r="B24" s="471" t="s">
        <v>23</v>
      </c>
      <c r="C24" s="472"/>
      <c r="D24" s="359">
        <f t="shared" si="3"/>
        <v>0</v>
      </c>
      <c r="E24" s="351"/>
      <c r="F24" s="352"/>
      <c r="G24" s="352"/>
      <c r="H24" s="352"/>
      <c r="I24" s="342"/>
      <c r="J24" s="342"/>
      <c r="K24" s="342"/>
      <c r="L24" s="342"/>
      <c r="M24" s="387"/>
      <c r="N24" s="404"/>
      <c r="O24" s="389"/>
      <c r="P24" s="357"/>
      <c r="Q24" s="358"/>
      <c r="R24" s="306" t="str">
        <f t="shared" si="0"/>
        <v/>
      </c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BA24" s="399" t="str">
        <f t="shared" si="1"/>
        <v/>
      </c>
      <c r="BD24" s="394">
        <f t="shared" si="2"/>
        <v>0</v>
      </c>
    </row>
    <row r="25" spans="1:56" s="296" customFormat="1" ht="15" customHeight="1" x14ac:dyDescent="0.15">
      <c r="A25" s="467"/>
      <c r="B25" s="473" t="s">
        <v>22</v>
      </c>
      <c r="C25" s="474"/>
      <c r="D25" s="360">
        <f t="shared" si="3"/>
        <v>306</v>
      </c>
      <c r="E25" s="361">
        <v>245</v>
      </c>
      <c r="F25" s="362"/>
      <c r="G25" s="362"/>
      <c r="H25" s="362"/>
      <c r="I25" s="362"/>
      <c r="J25" s="362"/>
      <c r="K25" s="362"/>
      <c r="L25" s="362">
        <v>61</v>
      </c>
      <c r="M25" s="363"/>
      <c r="N25" s="408"/>
      <c r="O25" s="390"/>
      <c r="P25" s="364"/>
      <c r="Q25" s="364"/>
      <c r="R25" s="306" t="str">
        <f t="shared" si="0"/>
        <v/>
      </c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BA25" s="399" t="str">
        <f t="shared" si="1"/>
        <v/>
      </c>
      <c r="BD25" s="394">
        <f t="shared" si="2"/>
        <v>0</v>
      </c>
    </row>
    <row r="26" spans="1:56" s="296" customFormat="1" ht="15" customHeight="1" x14ac:dyDescent="0.15">
      <c r="A26" s="467"/>
      <c r="B26" s="475" t="s">
        <v>21</v>
      </c>
      <c r="C26" s="336" t="s">
        <v>20</v>
      </c>
      <c r="D26" s="348">
        <f t="shared" si="3"/>
        <v>0</v>
      </c>
      <c r="E26" s="365"/>
      <c r="F26" s="355"/>
      <c r="G26" s="355"/>
      <c r="H26" s="355"/>
      <c r="I26" s="355"/>
      <c r="J26" s="355"/>
      <c r="K26" s="355"/>
      <c r="L26" s="355"/>
      <c r="M26" s="366"/>
      <c r="N26" s="409"/>
      <c r="O26" s="403"/>
      <c r="P26" s="367"/>
      <c r="Q26" s="367"/>
      <c r="R26" s="306" t="str">
        <f t="shared" si="0"/>
        <v/>
      </c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BA26" s="399" t="str">
        <f t="shared" si="1"/>
        <v/>
      </c>
      <c r="BD26" s="394">
        <f t="shared" si="2"/>
        <v>0</v>
      </c>
    </row>
    <row r="27" spans="1:56" s="296" customFormat="1" ht="15" customHeight="1" x14ac:dyDescent="0.15">
      <c r="A27" s="467"/>
      <c r="B27" s="476"/>
      <c r="C27" s="327" t="s">
        <v>19</v>
      </c>
      <c r="D27" s="349">
        <f t="shared" si="3"/>
        <v>0</v>
      </c>
      <c r="E27" s="351"/>
      <c r="F27" s="352"/>
      <c r="G27" s="352"/>
      <c r="H27" s="352"/>
      <c r="I27" s="352"/>
      <c r="J27" s="352"/>
      <c r="K27" s="352"/>
      <c r="L27" s="352"/>
      <c r="M27" s="343"/>
      <c r="N27" s="405"/>
      <c r="O27" s="392"/>
      <c r="P27" s="358"/>
      <c r="Q27" s="358"/>
      <c r="R27" s="306" t="str">
        <f t="shared" si="0"/>
        <v/>
      </c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BA27" s="399" t="str">
        <f t="shared" si="1"/>
        <v/>
      </c>
      <c r="BD27" s="394">
        <f t="shared" si="2"/>
        <v>0</v>
      </c>
    </row>
    <row r="28" spans="1:56" s="296" customFormat="1" ht="15" customHeight="1" x14ac:dyDescent="0.15">
      <c r="A28" s="467"/>
      <c r="B28" s="477"/>
      <c r="C28" s="337" t="s">
        <v>18</v>
      </c>
      <c r="D28" s="350">
        <f t="shared" si="3"/>
        <v>0</v>
      </c>
      <c r="E28" s="368"/>
      <c r="F28" s="369"/>
      <c r="G28" s="369"/>
      <c r="H28" s="369"/>
      <c r="I28" s="369"/>
      <c r="J28" s="369"/>
      <c r="K28" s="369"/>
      <c r="L28" s="369"/>
      <c r="M28" s="346"/>
      <c r="N28" s="410"/>
      <c r="O28" s="391"/>
      <c r="P28" s="370"/>
      <c r="Q28" s="370"/>
      <c r="R28" s="306" t="str">
        <f t="shared" si="0"/>
        <v/>
      </c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BA28" s="399" t="str">
        <f t="shared" si="1"/>
        <v/>
      </c>
      <c r="BD28" s="394">
        <f t="shared" si="2"/>
        <v>0</v>
      </c>
    </row>
    <row r="29" spans="1:56" s="296" customFormat="1" ht="15" customHeight="1" x14ac:dyDescent="0.15">
      <c r="A29" s="468"/>
      <c r="B29" s="478" t="s">
        <v>6</v>
      </c>
      <c r="C29" s="479"/>
      <c r="D29" s="371">
        <f t="shared" si="3"/>
        <v>1332</v>
      </c>
      <c r="E29" s="372">
        <f>SUM(E10:E28)</f>
        <v>926</v>
      </c>
      <c r="F29" s="373">
        <f t="shared" ref="F29:Q29" si="4">SUM(F10:F28)</f>
        <v>46</v>
      </c>
      <c r="G29" s="373">
        <f t="shared" si="4"/>
        <v>75</v>
      </c>
      <c r="H29" s="373">
        <f t="shared" si="4"/>
        <v>33</v>
      </c>
      <c r="I29" s="373">
        <f t="shared" si="4"/>
        <v>10</v>
      </c>
      <c r="J29" s="373">
        <f t="shared" si="4"/>
        <v>1</v>
      </c>
      <c r="K29" s="373">
        <f t="shared" si="4"/>
        <v>5</v>
      </c>
      <c r="L29" s="373">
        <f t="shared" si="4"/>
        <v>229</v>
      </c>
      <c r="M29" s="374">
        <f t="shared" si="4"/>
        <v>7</v>
      </c>
      <c r="N29" s="411">
        <f t="shared" si="4"/>
        <v>100</v>
      </c>
      <c r="O29" s="412">
        <f t="shared" si="4"/>
        <v>21</v>
      </c>
      <c r="P29" s="376">
        <f t="shared" si="4"/>
        <v>0</v>
      </c>
      <c r="Q29" s="376">
        <f t="shared" si="4"/>
        <v>0</v>
      </c>
      <c r="R29" s="306" t="str">
        <f t="shared" si="0"/>
        <v/>
      </c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BA29" s="399" t="str">
        <f t="shared" si="1"/>
        <v/>
      </c>
      <c r="BD29" s="394">
        <f t="shared" si="2"/>
        <v>0</v>
      </c>
    </row>
    <row r="30" spans="1:56" s="295" customFormat="1" ht="30" customHeight="1" x14ac:dyDescent="0.2">
      <c r="A30" s="329" t="s">
        <v>44</v>
      </c>
      <c r="B30" s="329"/>
      <c r="C30" s="329"/>
      <c r="D30" s="329"/>
      <c r="E30" s="329"/>
      <c r="F30" s="329"/>
      <c r="G30" s="330"/>
      <c r="H30" s="330"/>
      <c r="I30" s="324"/>
      <c r="J30" s="324"/>
      <c r="K30" s="324"/>
      <c r="L30" s="324"/>
      <c r="M30" s="324"/>
      <c r="N30" s="324"/>
      <c r="O30" s="301"/>
      <c r="P30" s="324"/>
      <c r="Q30" s="310"/>
    </row>
    <row r="31" spans="1:56" s="296" customFormat="1" ht="48" customHeight="1" x14ac:dyDescent="0.15">
      <c r="A31" s="482" t="s">
        <v>43</v>
      </c>
      <c r="B31" s="483"/>
      <c r="C31" s="484"/>
      <c r="D31" s="419" t="s">
        <v>6</v>
      </c>
      <c r="E31" s="331" t="s">
        <v>42</v>
      </c>
      <c r="F31" s="418" t="s">
        <v>41</v>
      </c>
      <c r="G31" s="418" t="s">
        <v>40</v>
      </c>
      <c r="H31" s="309" t="s">
        <v>39</v>
      </c>
      <c r="I31" s="324"/>
      <c r="J31" s="324"/>
      <c r="K31" s="324"/>
      <c r="L31" s="324"/>
      <c r="M31" s="324"/>
      <c r="N31" s="324"/>
      <c r="O31" s="324"/>
      <c r="P31" s="324"/>
      <c r="Q31" s="310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</row>
    <row r="32" spans="1:56" s="296" customFormat="1" ht="15" customHeight="1" x14ac:dyDescent="0.15">
      <c r="A32" s="466" t="s">
        <v>38</v>
      </c>
      <c r="B32" s="469" t="s">
        <v>37</v>
      </c>
      <c r="C32" s="470"/>
      <c r="D32" s="377">
        <f>SUM(E32:H32)</f>
        <v>122</v>
      </c>
      <c r="E32" s="353">
        <v>55</v>
      </c>
      <c r="F32" s="354"/>
      <c r="G32" s="354"/>
      <c r="H32" s="378">
        <v>67</v>
      </c>
      <c r="I32" s="306" t="str">
        <f>+BA32</f>
        <v/>
      </c>
      <c r="J32" s="324"/>
      <c r="K32" s="324"/>
      <c r="L32" s="324"/>
      <c r="M32" s="324"/>
      <c r="N32" s="324"/>
      <c r="O32" s="324"/>
      <c r="P32" s="324"/>
      <c r="Q32" s="310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BA32" s="399" t="str">
        <f>IF(D32&lt;&gt;SUM(E32:H32)," NO ALTERE LAS FÓRMULAS, el Total de Sesiones de educación grupal NO ES IGUAL a la suma de los profesionales. ","")</f>
        <v/>
      </c>
      <c r="BD32" s="394">
        <f>IF(D32&lt;&gt;SUM(E32:H32),1,0)</f>
        <v>0</v>
      </c>
    </row>
    <row r="33" spans="1:56" s="296" customFormat="1" ht="15" customHeight="1" x14ac:dyDescent="0.2">
      <c r="A33" s="467"/>
      <c r="B33" s="445" t="s">
        <v>36</v>
      </c>
      <c r="C33" s="446"/>
      <c r="D33" s="360">
        <f t="shared" ref="D33:D51" si="5">SUM(E33:H33)</f>
        <v>177</v>
      </c>
      <c r="E33" s="341">
        <v>67</v>
      </c>
      <c r="F33" s="342"/>
      <c r="G33" s="342"/>
      <c r="H33" s="339">
        <v>110</v>
      </c>
      <c r="I33" s="306" t="str">
        <f t="shared" ref="I33:I51" si="6">+BA33</f>
        <v/>
      </c>
      <c r="J33" s="324"/>
      <c r="K33" s="324"/>
      <c r="L33" s="324"/>
      <c r="M33" s="324"/>
      <c r="N33" s="324"/>
      <c r="O33" s="324"/>
      <c r="P33" s="301"/>
      <c r="Q33" s="310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BA33" s="399" t="str">
        <f t="shared" ref="BA33:BA51" si="7">IF(D33&lt;&gt;SUM(E33:H33)," NO ALTERE LAS FÓRMULAS, el Total de Sesiones de educación grupal NO ES IGUAL a la suma de los profesionales. ","")</f>
        <v/>
      </c>
      <c r="BD33" s="394">
        <f t="shared" ref="BD33:BD51" si="8">IF(D33&lt;&gt;SUM(E33:H33),1,0)</f>
        <v>0</v>
      </c>
    </row>
    <row r="34" spans="1:56" s="296" customFormat="1" ht="15" customHeight="1" x14ac:dyDescent="0.15">
      <c r="A34" s="467"/>
      <c r="B34" s="445" t="s">
        <v>35</v>
      </c>
      <c r="C34" s="446"/>
      <c r="D34" s="360">
        <f t="shared" si="5"/>
        <v>99</v>
      </c>
      <c r="E34" s="341">
        <v>45</v>
      </c>
      <c r="F34" s="342"/>
      <c r="G34" s="342"/>
      <c r="H34" s="339">
        <v>54</v>
      </c>
      <c r="I34" s="306" t="str">
        <f t="shared" si="6"/>
        <v/>
      </c>
      <c r="J34" s="324"/>
      <c r="K34" s="324"/>
      <c r="L34" s="324"/>
      <c r="M34" s="324"/>
      <c r="N34" s="324"/>
      <c r="O34" s="324"/>
      <c r="P34" s="324"/>
      <c r="Q34" s="310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BA34" s="399" t="str">
        <f t="shared" si="7"/>
        <v/>
      </c>
      <c r="BD34" s="394">
        <f t="shared" si="8"/>
        <v>0</v>
      </c>
    </row>
    <row r="35" spans="1:56" s="296" customFormat="1" ht="15" customHeight="1" x14ac:dyDescent="0.15">
      <c r="A35" s="467"/>
      <c r="B35" s="445" t="s">
        <v>34</v>
      </c>
      <c r="C35" s="446"/>
      <c r="D35" s="360">
        <f t="shared" si="5"/>
        <v>35</v>
      </c>
      <c r="E35" s="341">
        <v>12</v>
      </c>
      <c r="F35" s="342"/>
      <c r="G35" s="342"/>
      <c r="H35" s="339">
        <v>23</v>
      </c>
      <c r="I35" s="306" t="str">
        <f t="shared" si="6"/>
        <v/>
      </c>
      <c r="J35" s="324"/>
      <c r="K35" s="324"/>
      <c r="L35" s="324"/>
      <c r="M35" s="324"/>
      <c r="N35" s="324"/>
      <c r="O35" s="324"/>
      <c r="P35" s="324"/>
      <c r="Q35" s="310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BA35" s="399" t="str">
        <f t="shared" si="7"/>
        <v/>
      </c>
      <c r="BD35" s="394">
        <f t="shared" si="8"/>
        <v>0</v>
      </c>
    </row>
    <row r="36" spans="1:56" s="296" customFormat="1" ht="15" customHeight="1" x14ac:dyDescent="0.15">
      <c r="A36" s="467"/>
      <c r="B36" s="445" t="s">
        <v>33</v>
      </c>
      <c r="C36" s="446"/>
      <c r="D36" s="360">
        <f t="shared" si="5"/>
        <v>23</v>
      </c>
      <c r="E36" s="341">
        <v>6</v>
      </c>
      <c r="F36" s="342"/>
      <c r="G36" s="342"/>
      <c r="H36" s="339">
        <v>17</v>
      </c>
      <c r="I36" s="306" t="str">
        <f t="shared" si="6"/>
        <v/>
      </c>
      <c r="J36" s="324"/>
      <c r="K36" s="324"/>
      <c r="L36" s="324"/>
      <c r="M36" s="324"/>
      <c r="N36" s="324"/>
      <c r="O36" s="324"/>
      <c r="P36" s="324"/>
      <c r="Q36" s="310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BA36" s="399" t="str">
        <f t="shared" si="7"/>
        <v/>
      </c>
      <c r="BD36" s="394">
        <f t="shared" si="8"/>
        <v>0</v>
      </c>
    </row>
    <row r="37" spans="1:56" s="296" customFormat="1" ht="15" customHeight="1" x14ac:dyDescent="0.15">
      <c r="A37" s="467"/>
      <c r="B37" s="445" t="s">
        <v>32</v>
      </c>
      <c r="C37" s="446"/>
      <c r="D37" s="360">
        <f t="shared" si="5"/>
        <v>0</v>
      </c>
      <c r="E37" s="341"/>
      <c r="F37" s="342"/>
      <c r="G37" s="342"/>
      <c r="H37" s="339"/>
      <c r="I37" s="306" t="str">
        <f t="shared" si="6"/>
        <v/>
      </c>
      <c r="J37" s="324"/>
      <c r="K37" s="324"/>
      <c r="L37" s="324"/>
      <c r="M37" s="324"/>
      <c r="N37" s="324"/>
      <c r="O37" s="324"/>
      <c r="P37" s="324"/>
      <c r="Q37" s="310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BA37" s="399" t="str">
        <f t="shared" si="7"/>
        <v/>
      </c>
      <c r="BD37" s="394">
        <f t="shared" si="8"/>
        <v>0</v>
      </c>
    </row>
    <row r="38" spans="1:56" s="296" customFormat="1" ht="15" customHeight="1" x14ac:dyDescent="0.15">
      <c r="A38" s="467"/>
      <c r="B38" s="445" t="s">
        <v>31</v>
      </c>
      <c r="C38" s="446"/>
      <c r="D38" s="360">
        <f t="shared" si="5"/>
        <v>24</v>
      </c>
      <c r="E38" s="341">
        <v>11</v>
      </c>
      <c r="F38" s="342"/>
      <c r="G38" s="342"/>
      <c r="H38" s="339">
        <v>13</v>
      </c>
      <c r="I38" s="306" t="str">
        <f t="shared" si="6"/>
        <v/>
      </c>
      <c r="J38" s="324"/>
      <c r="K38" s="324"/>
      <c r="L38" s="324"/>
      <c r="M38" s="324"/>
      <c r="N38" s="324"/>
      <c r="O38" s="324"/>
      <c r="P38" s="324"/>
      <c r="Q38" s="310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BA38" s="399" t="str">
        <f t="shared" si="7"/>
        <v/>
      </c>
      <c r="BD38" s="394">
        <f t="shared" si="8"/>
        <v>0</v>
      </c>
    </row>
    <row r="39" spans="1:56" s="296" customFormat="1" ht="15" customHeight="1" x14ac:dyDescent="0.15">
      <c r="A39" s="467"/>
      <c r="B39" s="445" t="s">
        <v>30</v>
      </c>
      <c r="C39" s="446"/>
      <c r="D39" s="360">
        <f t="shared" si="5"/>
        <v>21</v>
      </c>
      <c r="E39" s="341">
        <v>21</v>
      </c>
      <c r="F39" s="342"/>
      <c r="G39" s="342"/>
      <c r="H39" s="339"/>
      <c r="I39" s="306" t="str">
        <f t="shared" si="6"/>
        <v/>
      </c>
      <c r="J39" s="324"/>
      <c r="K39" s="324"/>
      <c r="L39" s="324"/>
      <c r="M39" s="324"/>
      <c r="N39" s="324"/>
      <c r="O39" s="324"/>
      <c r="P39" s="324"/>
      <c r="Q39" s="310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BA39" s="399" t="str">
        <f t="shared" si="7"/>
        <v/>
      </c>
      <c r="BD39" s="394">
        <f t="shared" si="8"/>
        <v>0</v>
      </c>
    </row>
    <row r="40" spans="1:56" s="296" customFormat="1" ht="15" customHeight="1" x14ac:dyDescent="0.15">
      <c r="A40" s="467"/>
      <c r="B40" s="480" t="s">
        <v>29</v>
      </c>
      <c r="C40" s="481"/>
      <c r="D40" s="360">
        <f t="shared" si="5"/>
        <v>92</v>
      </c>
      <c r="E40" s="341">
        <v>92</v>
      </c>
      <c r="F40" s="342"/>
      <c r="G40" s="342"/>
      <c r="H40" s="339"/>
      <c r="I40" s="306" t="str">
        <f t="shared" si="6"/>
        <v/>
      </c>
      <c r="J40" s="324"/>
      <c r="K40" s="324"/>
      <c r="L40" s="324"/>
      <c r="M40" s="324"/>
      <c r="N40" s="324"/>
      <c r="O40" s="324"/>
      <c r="P40" s="324"/>
      <c r="Q40" s="310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BA40" s="399" t="str">
        <f t="shared" si="7"/>
        <v/>
      </c>
      <c r="BD40" s="394">
        <f t="shared" si="8"/>
        <v>0</v>
      </c>
    </row>
    <row r="41" spans="1:56" s="296" customFormat="1" ht="15" customHeight="1" x14ac:dyDescent="0.15">
      <c r="A41" s="467"/>
      <c r="B41" s="445" t="s">
        <v>28</v>
      </c>
      <c r="C41" s="446"/>
      <c r="D41" s="360">
        <f t="shared" si="5"/>
        <v>0</v>
      </c>
      <c r="E41" s="341"/>
      <c r="F41" s="342"/>
      <c r="G41" s="342"/>
      <c r="H41" s="339"/>
      <c r="I41" s="306" t="str">
        <f t="shared" si="6"/>
        <v/>
      </c>
      <c r="J41" s="324"/>
      <c r="K41" s="324"/>
      <c r="L41" s="324"/>
      <c r="M41" s="324"/>
      <c r="N41" s="324"/>
      <c r="O41" s="324"/>
      <c r="P41" s="324"/>
      <c r="Q41" s="310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BA41" s="399" t="str">
        <f t="shared" si="7"/>
        <v/>
      </c>
      <c r="BD41" s="394">
        <f t="shared" si="8"/>
        <v>0</v>
      </c>
    </row>
    <row r="42" spans="1:56" s="296" customFormat="1" ht="15" customHeight="1" x14ac:dyDescent="0.15">
      <c r="A42" s="467"/>
      <c r="B42" s="445" t="s">
        <v>27</v>
      </c>
      <c r="C42" s="446"/>
      <c r="D42" s="360">
        <f t="shared" si="5"/>
        <v>0</v>
      </c>
      <c r="E42" s="341"/>
      <c r="F42" s="342"/>
      <c r="G42" s="342"/>
      <c r="H42" s="339"/>
      <c r="I42" s="306" t="str">
        <f t="shared" si="6"/>
        <v/>
      </c>
      <c r="J42" s="324"/>
      <c r="K42" s="324"/>
      <c r="L42" s="324"/>
      <c r="M42" s="324"/>
      <c r="N42" s="324"/>
      <c r="O42" s="324"/>
      <c r="P42" s="324"/>
      <c r="Q42" s="310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BA42" s="399" t="str">
        <f t="shared" si="7"/>
        <v/>
      </c>
      <c r="BD42" s="394">
        <f t="shared" si="8"/>
        <v>0</v>
      </c>
    </row>
    <row r="43" spans="1:56" s="296" customFormat="1" ht="15" customHeight="1" x14ac:dyDescent="0.15">
      <c r="A43" s="467"/>
      <c r="B43" s="445" t="s">
        <v>26</v>
      </c>
      <c r="C43" s="446"/>
      <c r="D43" s="360">
        <f t="shared" si="5"/>
        <v>129</v>
      </c>
      <c r="E43" s="341">
        <v>67</v>
      </c>
      <c r="F43" s="342"/>
      <c r="G43" s="342"/>
      <c r="H43" s="339">
        <v>62</v>
      </c>
      <c r="I43" s="306" t="str">
        <f t="shared" si="6"/>
        <v/>
      </c>
      <c r="J43" s="324"/>
      <c r="K43" s="324"/>
      <c r="L43" s="324"/>
      <c r="M43" s="324"/>
      <c r="N43" s="324"/>
      <c r="O43" s="324"/>
      <c r="P43" s="324"/>
      <c r="Q43" s="310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BA43" s="399" t="str">
        <f t="shared" si="7"/>
        <v/>
      </c>
      <c r="BD43" s="394">
        <f t="shared" si="8"/>
        <v>0</v>
      </c>
    </row>
    <row r="44" spans="1:56" s="296" customFormat="1" ht="15" customHeight="1" x14ac:dyDescent="0.15">
      <c r="A44" s="467"/>
      <c r="B44" s="445" t="s">
        <v>25</v>
      </c>
      <c r="C44" s="446"/>
      <c r="D44" s="360">
        <f t="shared" si="5"/>
        <v>0</v>
      </c>
      <c r="E44" s="341"/>
      <c r="F44" s="342"/>
      <c r="G44" s="342"/>
      <c r="H44" s="339"/>
      <c r="I44" s="306" t="str">
        <f t="shared" si="6"/>
        <v/>
      </c>
      <c r="J44" s="324"/>
      <c r="K44" s="324"/>
      <c r="L44" s="324"/>
      <c r="M44" s="324"/>
      <c r="N44" s="324"/>
      <c r="O44" s="324"/>
      <c r="P44" s="324"/>
      <c r="Q44" s="310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BA44" s="399" t="str">
        <f t="shared" si="7"/>
        <v/>
      </c>
      <c r="BD44" s="394">
        <f t="shared" si="8"/>
        <v>0</v>
      </c>
    </row>
    <row r="45" spans="1:56" s="296" customFormat="1" ht="15" customHeight="1" x14ac:dyDescent="0.15">
      <c r="A45" s="467"/>
      <c r="B45" s="445" t="s">
        <v>24</v>
      </c>
      <c r="C45" s="446"/>
      <c r="D45" s="360">
        <f t="shared" si="5"/>
        <v>0</v>
      </c>
      <c r="E45" s="341"/>
      <c r="F45" s="342"/>
      <c r="G45" s="342"/>
      <c r="H45" s="339"/>
      <c r="I45" s="306" t="str">
        <f t="shared" si="6"/>
        <v/>
      </c>
      <c r="J45" s="324"/>
      <c r="K45" s="324"/>
      <c r="L45" s="324"/>
      <c r="M45" s="324"/>
      <c r="N45" s="324"/>
      <c r="O45" s="324"/>
      <c r="P45" s="324"/>
      <c r="Q45" s="310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BA45" s="399" t="str">
        <f t="shared" si="7"/>
        <v/>
      </c>
      <c r="BD45" s="394">
        <f t="shared" si="8"/>
        <v>0</v>
      </c>
    </row>
    <row r="46" spans="1:56" s="296" customFormat="1" ht="15" customHeight="1" x14ac:dyDescent="0.15">
      <c r="A46" s="467"/>
      <c r="B46" s="471" t="s">
        <v>23</v>
      </c>
      <c r="C46" s="472"/>
      <c r="D46" s="360">
        <f t="shared" si="5"/>
        <v>0</v>
      </c>
      <c r="E46" s="361"/>
      <c r="F46" s="362"/>
      <c r="G46" s="362"/>
      <c r="H46" s="340"/>
      <c r="I46" s="306" t="str">
        <f t="shared" si="6"/>
        <v/>
      </c>
      <c r="J46" s="324"/>
      <c r="K46" s="324"/>
      <c r="L46" s="324"/>
      <c r="M46" s="324"/>
      <c r="N46" s="324"/>
      <c r="O46" s="324"/>
      <c r="P46" s="324"/>
      <c r="Q46" s="310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BA46" s="399" t="str">
        <f t="shared" si="7"/>
        <v/>
      </c>
      <c r="BD46" s="394">
        <f t="shared" si="8"/>
        <v>0</v>
      </c>
    </row>
    <row r="47" spans="1:56" s="296" customFormat="1" ht="15" customHeight="1" x14ac:dyDescent="0.15">
      <c r="A47" s="467"/>
      <c r="B47" s="498" t="s">
        <v>22</v>
      </c>
      <c r="C47" s="499"/>
      <c r="D47" s="360">
        <f t="shared" si="5"/>
        <v>227</v>
      </c>
      <c r="E47" s="361">
        <v>227</v>
      </c>
      <c r="F47" s="362"/>
      <c r="G47" s="362"/>
      <c r="H47" s="340"/>
      <c r="I47" s="306" t="str">
        <f t="shared" si="6"/>
        <v/>
      </c>
      <c r="J47" s="324"/>
      <c r="K47" s="324"/>
      <c r="L47" s="324"/>
      <c r="M47" s="324"/>
      <c r="N47" s="324"/>
      <c r="O47" s="324"/>
      <c r="P47" s="324"/>
      <c r="Q47" s="310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BA47" s="399" t="str">
        <f t="shared" si="7"/>
        <v/>
      </c>
      <c r="BD47" s="394">
        <f t="shared" si="8"/>
        <v>0</v>
      </c>
    </row>
    <row r="48" spans="1:56" s="296" customFormat="1" ht="15" customHeight="1" x14ac:dyDescent="0.15">
      <c r="A48" s="467"/>
      <c r="B48" s="485" t="s">
        <v>21</v>
      </c>
      <c r="C48" s="326" t="s">
        <v>20</v>
      </c>
      <c r="D48" s="377">
        <f t="shared" si="5"/>
        <v>0</v>
      </c>
      <c r="E48" s="353"/>
      <c r="F48" s="354"/>
      <c r="G48" s="354"/>
      <c r="H48" s="378"/>
      <c r="I48" s="306" t="str">
        <f t="shared" si="6"/>
        <v/>
      </c>
      <c r="J48" s="324"/>
      <c r="K48" s="324"/>
      <c r="L48" s="324"/>
      <c r="M48" s="324"/>
      <c r="N48" s="324"/>
      <c r="O48" s="324"/>
      <c r="P48" s="324"/>
      <c r="Q48" s="310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BA48" s="399" t="str">
        <f t="shared" si="7"/>
        <v/>
      </c>
      <c r="BD48" s="394">
        <f t="shared" si="8"/>
        <v>0</v>
      </c>
    </row>
    <row r="49" spans="1:56" s="296" customFormat="1" ht="15" customHeight="1" x14ac:dyDescent="0.15">
      <c r="A49" s="467"/>
      <c r="B49" s="476"/>
      <c r="C49" s="327" t="s">
        <v>19</v>
      </c>
      <c r="D49" s="360">
        <f t="shared" si="5"/>
        <v>0</v>
      </c>
      <c r="E49" s="341"/>
      <c r="F49" s="342"/>
      <c r="G49" s="342"/>
      <c r="H49" s="339"/>
      <c r="I49" s="306" t="str">
        <f t="shared" si="6"/>
        <v/>
      </c>
      <c r="J49" s="324"/>
      <c r="K49" s="324"/>
      <c r="L49" s="324"/>
      <c r="M49" s="324"/>
      <c r="N49" s="324"/>
      <c r="O49" s="324"/>
      <c r="P49" s="324"/>
      <c r="Q49" s="310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BA49" s="399" t="str">
        <f t="shared" si="7"/>
        <v/>
      </c>
      <c r="BD49" s="394">
        <f t="shared" si="8"/>
        <v>0</v>
      </c>
    </row>
    <row r="50" spans="1:56" s="296" customFormat="1" ht="15" customHeight="1" x14ac:dyDescent="0.15">
      <c r="A50" s="467"/>
      <c r="B50" s="486"/>
      <c r="C50" s="328" t="s">
        <v>18</v>
      </c>
      <c r="D50" s="350">
        <f t="shared" si="5"/>
        <v>0</v>
      </c>
      <c r="E50" s="344"/>
      <c r="F50" s="345"/>
      <c r="G50" s="345"/>
      <c r="H50" s="347"/>
      <c r="I50" s="306" t="str">
        <f t="shared" si="6"/>
        <v/>
      </c>
      <c r="J50" s="324"/>
      <c r="K50" s="324"/>
      <c r="L50" s="324"/>
      <c r="M50" s="324"/>
      <c r="N50" s="324"/>
      <c r="O50" s="324"/>
      <c r="P50" s="324"/>
      <c r="Q50" s="310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BA50" s="399" t="str">
        <f t="shared" si="7"/>
        <v/>
      </c>
      <c r="BD50" s="394">
        <f t="shared" si="8"/>
        <v>0</v>
      </c>
    </row>
    <row r="51" spans="1:56" s="296" customFormat="1" ht="15" customHeight="1" x14ac:dyDescent="0.15">
      <c r="A51" s="468"/>
      <c r="B51" s="478" t="s">
        <v>6</v>
      </c>
      <c r="C51" s="487"/>
      <c r="D51" s="371">
        <f t="shared" si="5"/>
        <v>949</v>
      </c>
      <c r="E51" s="372">
        <f>SUM(E32:E50)</f>
        <v>603</v>
      </c>
      <c r="F51" s="373">
        <f>SUM(F32:F50)</f>
        <v>0</v>
      </c>
      <c r="G51" s="373">
        <f>SUM(G32:G50)</f>
        <v>0</v>
      </c>
      <c r="H51" s="375">
        <f>SUM(H32:H50)</f>
        <v>346</v>
      </c>
      <c r="I51" s="306" t="str">
        <f t="shared" si="6"/>
        <v/>
      </c>
      <c r="J51" s="324"/>
      <c r="K51" s="324"/>
      <c r="L51" s="324"/>
      <c r="M51" s="324"/>
      <c r="N51" s="324"/>
      <c r="O51" s="324"/>
      <c r="P51" s="324"/>
      <c r="Q51" s="310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BA51" s="399" t="str">
        <f t="shared" si="7"/>
        <v/>
      </c>
      <c r="BD51" s="394">
        <f t="shared" si="8"/>
        <v>0</v>
      </c>
    </row>
    <row r="52" spans="1:56" s="295" customFormat="1" ht="30" customHeight="1" x14ac:dyDescent="0.2">
      <c r="A52" s="329" t="s">
        <v>17</v>
      </c>
      <c r="B52" s="329"/>
      <c r="C52" s="329"/>
      <c r="D52" s="329"/>
      <c r="E52" s="329"/>
      <c r="F52" s="329"/>
      <c r="G52" s="330"/>
      <c r="H52" s="330"/>
      <c r="I52" s="302"/>
      <c r="J52" s="302"/>
      <c r="K52" s="302"/>
      <c r="L52" s="302"/>
      <c r="M52" s="302"/>
      <c r="N52" s="302"/>
      <c r="O52" s="301"/>
      <c r="P52" s="324"/>
      <c r="Q52" s="310"/>
    </row>
    <row r="53" spans="1:56" s="296" customFormat="1" ht="36.75" customHeight="1" x14ac:dyDescent="0.15">
      <c r="A53" s="488" t="s">
        <v>16</v>
      </c>
      <c r="B53" s="488"/>
      <c r="C53" s="488"/>
      <c r="D53" s="420" t="s">
        <v>15</v>
      </c>
      <c r="E53" s="417" t="s">
        <v>14</v>
      </c>
      <c r="F53" s="418" t="s">
        <v>13</v>
      </c>
      <c r="G53" s="418" t="s">
        <v>12</v>
      </c>
      <c r="H53" s="309" t="s">
        <v>11</v>
      </c>
      <c r="I53" s="332"/>
      <c r="J53" s="323"/>
      <c r="K53" s="323"/>
      <c r="L53" s="323"/>
      <c r="M53" s="323"/>
      <c r="N53" s="323"/>
      <c r="O53" s="323"/>
      <c r="P53" s="324"/>
      <c r="Q53" s="310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</row>
    <row r="54" spans="1:56" s="296" customFormat="1" ht="15.95" customHeight="1" x14ac:dyDescent="0.15">
      <c r="A54" s="489" t="s">
        <v>10</v>
      </c>
      <c r="B54" s="490"/>
      <c r="C54" s="491"/>
      <c r="D54" s="379">
        <f>SUM(E54:H54)</f>
        <v>0</v>
      </c>
      <c r="E54" s="353"/>
      <c r="F54" s="354"/>
      <c r="G54" s="354"/>
      <c r="H54" s="378"/>
      <c r="I54" s="306" t="str">
        <f>+BA54</f>
        <v/>
      </c>
      <c r="J54" s="323"/>
      <c r="K54" s="323"/>
      <c r="L54" s="323"/>
      <c r="M54" s="323"/>
      <c r="N54" s="323"/>
      <c r="O54" s="323"/>
      <c r="P54" s="324"/>
      <c r="Q54" s="310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BA54" s="399" t="str">
        <f>IF(D54&lt;&gt;SUM(E54:H54)," NO ALTERE LAS FÓRMULAS, el Total de Sesiones de educación grupal NO ES IGUAL a la suma de los profesionales. ","")</f>
        <v/>
      </c>
      <c r="BD54" s="394">
        <f>IF(D54&lt;&gt;SUM(E54:H54),1,0)</f>
        <v>0</v>
      </c>
    </row>
    <row r="55" spans="1:56" s="296" customFormat="1" ht="15.95" customHeight="1" x14ac:dyDescent="0.2">
      <c r="A55" s="492" t="s">
        <v>9</v>
      </c>
      <c r="B55" s="493"/>
      <c r="C55" s="494"/>
      <c r="D55" s="379">
        <f>SUM(E55:H55)</f>
        <v>0</v>
      </c>
      <c r="E55" s="380"/>
      <c r="F55" s="381"/>
      <c r="G55" s="381"/>
      <c r="H55" s="382"/>
      <c r="I55" s="306" t="str">
        <f>+BA55</f>
        <v/>
      </c>
      <c r="J55" s="323"/>
      <c r="K55" s="323"/>
      <c r="L55" s="323"/>
      <c r="M55" s="323"/>
      <c r="N55" s="323"/>
      <c r="O55" s="323"/>
      <c r="P55" s="301"/>
      <c r="Q55" s="310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BA55" s="399" t="str">
        <f>IF(D55&lt;&gt;SUM(E55:H55)," NO ALTERE LAS FÓRMULAS, el Total de Sesiones de educación grupal NO ES IGUAL a la suma de los profesionales. ","")</f>
        <v/>
      </c>
      <c r="BD55" s="394">
        <f>IF(D55&lt;&gt;SUM(E55:H55),1,0)</f>
        <v>0</v>
      </c>
    </row>
    <row r="56" spans="1:56" s="296" customFormat="1" ht="15.95" customHeight="1" x14ac:dyDescent="0.15">
      <c r="A56" s="495" t="s">
        <v>8</v>
      </c>
      <c r="B56" s="496"/>
      <c r="C56" s="497"/>
      <c r="D56" s="379">
        <f>SUM(E56:H56)</f>
        <v>0</v>
      </c>
      <c r="E56" s="341"/>
      <c r="F56" s="342"/>
      <c r="G56" s="342"/>
      <c r="H56" s="339"/>
      <c r="I56" s="306" t="str">
        <f>+BA56</f>
        <v/>
      </c>
      <c r="J56" s="323"/>
      <c r="K56" s="323"/>
      <c r="L56" s="323"/>
      <c r="M56" s="323"/>
      <c r="N56" s="323"/>
      <c r="O56" s="323"/>
      <c r="P56" s="323"/>
      <c r="Q56" s="310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BA56" s="399" t="str">
        <f>IF(D56&lt;&gt;SUM(E56:H56)," NO ALTERE LAS FÓRMULAS, el Total de Sesiones de educación grupal NO ES IGUAL a la suma de los profesionales. ","")</f>
        <v/>
      </c>
      <c r="BD56" s="394">
        <f>IF(D56&lt;&gt;SUM(E56:H56),1,0)</f>
        <v>0</v>
      </c>
    </row>
    <row r="57" spans="1:56" s="296" customFormat="1" ht="15.95" customHeight="1" x14ac:dyDescent="0.15">
      <c r="A57" s="507" t="s">
        <v>7</v>
      </c>
      <c r="B57" s="508"/>
      <c r="C57" s="509"/>
      <c r="D57" s="383">
        <f>SUM(E57:H57)</f>
        <v>0</v>
      </c>
      <c r="E57" s="361"/>
      <c r="F57" s="362"/>
      <c r="G57" s="362"/>
      <c r="H57" s="340"/>
      <c r="I57" s="306" t="str">
        <f>+BA57</f>
        <v/>
      </c>
      <c r="J57" s="323"/>
      <c r="K57" s="323"/>
      <c r="L57" s="323"/>
      <c r="M57" s="323"/>
      <c r="N57" s="323"/>
      <c r="O57" s="323"/>
      <c r="P57" s="323"/>
      <c r="Q57" s="310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BA57" s="399" t="str">
        <f>IF(D57&lt;&gt;SUM(E57:H57)," NO ALTERE LAS FÓRMULAS, el Total de Sesiones de educación grupal NO ES IGUAL a la suma de los profesionales. ","")</f>
        <v/>
      </c>
      <c r="BD57" s="394">
        <f>IF(D57&lt;&gt;SUM(E57:H57),1,0)</f>
        <v>0</v>
      </c>
    </row>
    <row r="58" spans="1:56" s="296" customFormat="1" ht="15.95" customHeight="1" x14ac:dyDescent="0.15">
      <c r="A58" s="478" t="s">
        <v>6</v>
      </c>
      <c r="B58" s="510"/>
      <c r="C58" s="487"/>
      <c r="D58" s="384">
        <f>SUM(D54:D57)</f>
        <v>0</v>
      </c>
      <c r="E58" s="372">
        <f>SUM(E54:E57)</f>
        <v>0</v>
      </c>
      <c r="F58" s="373">
        <f>SUM(F54:F57)</f>
        <v>0</v>
      </c>
      <c r="G58" s="373">
        <f>SUM(G54:G57)</f>
        <v>0</v>
      </c>
      <c r="H58" s="375">
        <f>SUM(H54:H57)</f>
        <v>0</v>
      </c>
      <c r="I58" s="306" t="str">
        <f>+BA58</f>
        <v/>
      </c>
      <c r="J58" s="324"/>
      <c r="K58" s="324"/>
      <c r="L58" s="324"/>
      <c r="M58" s="324"/>
      <c r="N58" s="324"/>
      <c r="O58" s="324"/>
      <c r="P58" s="323"/>
      <c r="Q58" s="310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BA58" s="399" t="str">
        <f>IF(D58&lt;&gt;SUM(E58:H58)," NO ALTERE LAS FÓRMULAS, el Total de Sesiones de educación grupal NO ES IGUAL a la suma de los profesionales. ","")</f>
        <v/>
      </c>
      <c r="BD58" s="394">
        <f>IF(D58&lt;&gt;SUM(E58:H58),1,0)</f>
        <v>0</v>
      </c>
    </row>
    <row r="59" spans="1:56" s="295" customFormat="1" ht="30" customHeight="1" x14ac:dyDescent="0.2">
      <c r="A59" s="312" t="s">
        <v>5</v>
      </c>
      <c r="B59" s="312"/>
      <c r="C59" s="312"/>
      <c r="D59" s="312"/>
      <c r="E59" s="319"/>
      <c r="F59" s="319"/>
      <c r="G59" s="319"/>
      <c r="H59" s="319"/>
      <c r="I59" s="319"/>
      <c r="J59" s="319"/>
      <c r="K59" s="320"/>
      <c r="L59" s="320"/>
      <c r="M59" s="320"/>
      <c r="N59" s="321"/>
      <c r="O59" s="322"/>
      <c r="P59" s="323"/>
      <c r="Q59" s="310"/>
    </row>
    <row r="60" spans="1:56" s="296" customFormat="1" ht="24.75" customHeight="1" x14ac:dyDescent="0.15">
      <c r="A60" s="504" t="s">
        <v>4</v>
      </c>
      <c r="B60" s="505"/>
      <c r="C60" s="506"/>
      <c r="D60" s="311" t="s">
        <v>3</v>
      </c>
      <c r="E60" s="500"/>
      <c r="F60" s="500"/>
      <c r="G60" s="310"/>
      <c r="H60" s="310"/>
      <c r="I60" s="310"/>
      <c r="J60" s="310"/>
      <c r="K60" s="310"/>
      <c r="L60" s="310"/>
      <c r="M60" s="310"/>
      <c r="N60" s="310"/>
      <c r="O60" s="310"/>
      <c r="P60" s="323"/>
      <c r="Q60" s="310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</row>
    <row r="61" spans="1:56" s="296" customFormat="1" ht="15.95" customHeight="1" x14ac:dyDescent="0.15">
      <c r="A61" s="511" t="s">
        <v>2</v>
      </c>
      <c r="B61" s="512"/>
      <c r="C61" s="513"/>
      <c r="D61" s="385">
        <v>15</v>
      </c>
      <c r="E61" s="500"/>
      <c r="F61" s="500"/>
      <c r="G61" s="310"/>
      <c r="H61" s="310"/>
      <c r="I61" s="310"/>
      <c r="J61" s="310"/>
      <c r="K61" s="310"/>
      <c r="L61" s="310"/>
      <c r="M61" s="310"/>
      <c r="N61" s="310"/>
      <c r="O61" s="310"/>
      <c r="P61" s="324"/>
      <c r="Q61" s="310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</row>
    <row r="62" spans="1:56" s="296" customFormat="1" ht="15.95" customHeight="1" x14ac:dyDescent="0.15">
      <c r="A62" s="495" t="s">
        <v>1</v>
      </c>
      <c r="B62" s="496"/>
      <c r="C62" s="497"/>
      <c r="D62" s="385">
        <v>7</v>
      </c>
      <c r="E62" s="500"/>
      <c r="F62" s="500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</row>
    <row r="63" spans="1:56" s="296" customFormat="1" ht="15.95" customHeight="1" x14ac:dyDescent="0.15">
      <c r="A63" s="501" t="s">
        <v>0</v>
      </c>
      <c r="B63" s="502"/>
      <c r="C63" s="503"/>
      <c r="D63" s="386">
        <v>21</v>
      </c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</row>
    <row r="64" spans="1:56" s="307" customFormat="1" ht="30" customHeight="1" x14ac:dyDescent="0.2">
      <c r="A64" s="397"/>
      <c r="B64" s="313"/>
      <c r="C64" s="313"/>
      <c r="D64" s="313"/>
      <c r="E64" s="314"/>
      <c r="F64" s="314"/>
      <c r="G64" s="314"/>
      <c r="H64" s="314"/>
      <c r="I64" s="314"/>
      <c r="J64" s="314"/>
      <c r="K64" s="315"/>
      <c r="L64" s="315"/>
      <c r="M64" s="315"/>
      <c r="N64" s="316"/>
      <c r="O64" s="317"/>
      <c r="P64" s="318"/>
      <c r="Q64" s="317"/>
    </row>
    <row r="65" spans="1:17" s="307" customFormat="1" x14ac:dyDescent="0.15">
      <c r="A65" s="317"/>
      <c r="B65" s="317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</row>
    <row r="66" spans="1:17" s="307" customFormat="1" x14ac:dyDescent="0.15">
      <c r="A66" s="317"/>
      <c r="B66" s="317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</row>
    <row r="67" spans="1:17" s="307" customFormat="1" x14ac:dyDescent="0.15">
      <c r="A67" s="317"/>
      <c r="B67" s="317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</row>
    <row r="68" spans="1:17" s="307" customFormat="1" x14ac:dyDescent="0.15">
      <c r="A68" s="317"/>
      <c r="B68" s="317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</row>
    <row r="200" spans="1:56" hidden="1" x14ac:dyDescent="0.15">
      <c r="A200" s="396">
        <f>SUM(A7:Q64)</f>
        <v>9409</v>
      </c>
      <c r="BD200" s="395">
        <v>0</v>
      </c>
    </row>
    <row r="204" spans="1:56" x14ac:dyDescent="0.15">
      <c r="A204" s="398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G23" sqref="G23"/>
    </sheetView>
  </sheetViews>
  <sheetFormatPr baseColWidth="10" defaultRowHeight="11.25" x14ac:dyDescent="0.15"/>
  <cols>
    <col min="1" max="1" width="5.85546875" style="317" customWidth="1"/>
    <col min="2" max="2" width="15.42578125" style="317" customWidth="1"/>
    <col min="3" max="3" width="28.42578125" style="317" customWidth="1"/>
    <col min="4" max="4" width="11.5703125" style="317" customWidth="1"/>
    <col min="5" max="14" width="13.28515625" style="317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299" customFormat="1" ht="12.75" customHeight="1" x14ac:dyDescent="0.15">
      <c r="A1" s="393" t="s">
        <v>61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56" s="299" customFormat="1" ht="12.75" customHeight="1" x14ac:dyDescent="0.15">
      <c r="A2" s="393" t="str">
        <f>CONCATENATE("COMUNA: ",[5]NOMBRE!B2," - ","( ",[5]NOMBRE!C2,[5]NOMBRE!D2,[5]NOMBRE!E2,[5]NOMBRE!F2,[5]NOMBRE!G2," )")</f>
        <v>COMUNA: LINARES  - ( 07401 )</v>
      </c>
      <c r="B2" s="298"/>
      <c r="C2" s="298"/>
      <c r="D2" s="298"/>
      <c r="E2" s="298"/>
      <c r="F2" s="298"/>
      <c r="G2" s="298"/>
      <c r="H2" s="298"/>
      <c r="I2" s="298"/>
      <c r="J2" s="298"/>
    </row>
    <row r="3" spans="1:56" s="299" customFormat="1" ht="12.75" customHeight="1" x14ac:dyDescent="0.2">
      <c r="A3" s="393" t="str">
        <f>CONCATENATE("ESTABLECIMIENTO: ",[5]NOMBRE!B3," - ","( ",[5]NOMBRE!C3,[5]NOMBRE!D3,[5]NOMBRE!E3,[5]NOMBRE!F3,[5]NOMBRE!G3," )")</f>
        <v>ESTABLECIMIENTO: HOSPITAL DE LINARES  - ( 16108 )</v>
      </c>
      <c r="B3" s="298"/>
      <c r="C3" s="300"/>
      <c r="D3" s="298"/>
      <c r="E3" s="298"/>
      <c r="F3" s="298"/>
      <c r="G3" s="298"/>
      <c r="H3" s="298"/>
      <c r="I3" s="298"/>
      <c r="J3" s="298"/>
    </row>
    <row r="4" spans="1:56" s="299" customFormat="1" ht="12.75" customHeight="1" x14ac:dyDescent="0.15">
      <c r="A4" s="393" t="str">
        <f>CONCATENATE("MES: ",[5]NOMBRE!B6," - ","( ",[5]NOMBRE!C6,[5]NOMBRE!D6," )")</f>
        <v>MES: MAYO - ( 05 )</v>
      </c>
      <c r="B4" s="298"/>
      <c r="C4" s="298"/>
      <c r="D4" s="298"/>
      <c r="E4" s="298"/>
      <c r="F4" s="298"/>
      <c r="G4" s="298"/>
      <c r="H4" s="298"/>
      <c r="I4" s="298"/>
      <c r="J4" s="298"/>
    </row>
    <row r="5" spans="1:56" s="299" customFormat="1" ht="12.75" customHeight="1" x14ac:dyDescent="0.15">
      <c r="A5" s="297" t="str">
        <f>CONCATENATE("AÑO: ",[5]NOMBRE!B7)</f>
        <v>AÑO: 2013</v>
      </c>
      <c r="B5" s="298"/>
      <c r="C5" s="298"/>
      <c r="D5" s="298"/>
      <c r="E5" s="298"/>
      <c r="F5" s="298"/>
      <c r="G5" s="298"/>
      <c r="H5" s="298"/>
      <c r="I5" s="298"/>
      <c r="J5" s="298"/>
    </row>
    <row r="6" spans="1:56" s="295" customFormat="1" ht="39.950000000000003" customHeight="1" x14ac:dyDescent="0.2">
      <c r="A6" s="451" t="s">
        <v>60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25"/>
      <c r="Q6" s="310"/>
    </row>
    <row r="7" spans="1:56" s="295" customFormat="1" ht="39.950000000000003" customHeight="1" x14ac:dyDescent="0.2">
      <c r="A7" s="335" t="s">
        <v>59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4"/>
    </row>
    <row r="8" spans="1:56" s="296" customFormat="1" ht="23.1" customHeight="1" x14ac:dyDescent="0.15">
      <c r="A8" s="452" t="s">
        <v>43</v>
      </c>
      <c r="B8" s="453"/>
      <c r="C8" s="454"/>
      <c r="D8" s="458" t="s">
        <v>6</v>
      </c>
      <c r="E8" s="460" t="s">
        <v>58</v>
      </c>
      <c r="F8" s="460" t="s">
        <v>57</v>
      </c>
      <c r="G8" s="460" t="s">
        <v>56</v>
      </c>
      <c r="H8" s="460" t="s">
        <v>55</v>
      </c>
      <c r="I8" s="460" t="s">
        <v>54</v>
      </c>
      <c r="J8" s="460" t="s">
        <v>53</v>
      </c>
      <c r="K8" s="460" t="s">
        <v>52</v>
      </c>
      <c r="L8" s="460" t="s">
        <v>51</v>
      </c>
      <c r="M8" s="462" t="s">
        <v>50</v>
      </c>
      <c r="N8" s="447" t="s">
        <v>49</v>
      </c>
      <c r="O8" s="448"/>
      <c r="P8" s="449" t="s">
        <v>48</v>
      </c>
      <c r="Q8" s="464" t="s">
        <v>47</v>
      </c>
      <c r="R8" s="298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</row>
    <row r="9" spans="1:56" s="296" customFormat="1" ht="23.1" customHeight="1" x14ac:dyDescent="0.15">
      <c r="A9" s="455"/>
      <c r="B9" s="456"/>
      <c r="C9" s="457"/>
      <c r="D9" s="459"/>
      <c r="E9" s="461"/>
      <c r="F9" s="461"/>
      <c r="G9" s="461"/>
      <c r="H9" s="461"/>
      <c r="I9" s="461"/>
      <c r="J9" s="461"/>
      <c r="K9" s="461"/>
      <c r="L9" s="461"/>
      <c r="M9" s="463"/>
      <c r="N9" s="400" t="s">
        <v>46</v>
      </c>
      <c r="O9" s="401" t="s">
        <v>45</v>
      </c>
      <c r="P9" s="450"/>
      <c r="Q9" s="465"/>
      <c r="R9" s="298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</row>
    <row r="10" spans="1:56" s="296" customFormat="1" ht="15" customHeight="1" x14ac:dyDescent="0.15">
      <c r="A10" s="466" t="s">
        <v>38</v>
      </c>
      <c r="B10" s="469" t="s">
        <v>37</v>
      </c>
      <c r="C10" s="470"/>
      <c r="D10" s="348">
        <f>SUM(E10:M10)</f>
        <v>271</v>
      </c>
      <c r="E10" s="353">
        <v>265</v>
      </c>
      <c r="F10" s="354">
        <v>6</v>
      </c>
      <c r="G10" s="354"/>
      <c r="H10" s="355"/>
      <c r="I10" s="355"/>
      <c r="J10" s="355"/>
      <c r="K10" s="355"/>
      <c r="L10" s="355"/>
      <c r="M10" s="356"/>
      <c r="N10" s="402"/>
      <c r="O10" s="403"/>
      <c r="P10" s="367"/>
      <c r="Q10" s="338"/>
      <c r="R10" s="306" t="str">
        <f>+BA10</f>
        <v/>
      </c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BA10" s="399" t="str">
        <f>IF(D10&lt;&gt;SUM(E10:M10)," NO ALTERE LAS FÓRMULAS, el Total de Ingresos a educación a grupal NO ES IGUAL a la suma de grupos de edad o condición. ","")</f>
        <v/>
      </c>
      <c r="BD10" s="394">
        <f>IF(D10&lt;&gt;SUM(E10:M10),1,0)</f>
        <v>0</v>
      </c>
    </row>
    <row r="11" spans="1:56" s="296" customFormat="1" ht="15" customHeight="1" x14ac:dyDescent="0.15">
      <c r="A11" s="467"/>
      <c r="B11" s="445" t="s">
        <v>36</v>
      </c>
      <c r="C11" s="446"/>
      <c r="D11" s="349">
        <f>SUM(E11:M11)</f>
        <v>402</v>
      </c>
      <c r="E11" s="341">
        <v>314</v>
      </c>
      <c r="F11" s="342">
        <v>15</v>
      </c>
      <c r="G11" s="342">
        <v>17</v>
      </c>
      <c r="H11" s="342">
        <v>17</v>
      </c>
      <c r="I11" s="342">
        <v>14</v>
      </c>
      <c r="J11" s="342"/>
      <c r="K11" s="342"/>
      <c r="L11" s="342">
        <v>22</v>
      </c>
      <c r="M11" s="343">
        <v>3</v>
      </c>
      <c r="N11" s="404"/>
      <c r="O11" s="389"/>
      <c r="P11" s="357"/>
      <c r="Q11" s="357"/>
      <c r="R11" s="306" t="str">
        <f t="shared" ref="R11:R29" si="0">+BA11</f>
        <v/>
      </c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BA11" s="399" t="str">
        <f t="shared" ref="BA11:BA29" si="1">IF(D11&lt;&gt;SUM(E11:M11)," NO ALTERE LAS FÓRMULAS, el Total de Ingresos a educación a grupal NO ES IGUAL a la suma de grupos de edad o condición. ","")</f>
        <v/>
      </c>
      <c r="BD11" s="394">
        <f t="shared" ref="BD11:BD29" si="2">IF(D11&lt;&gt;SUM(E11:M11),1,0)</f>
        <v>0</v>
      </c>
    </row>
    <row r="12" spans="1:56" s="296" customFormat="1" ht="15" customHeight="1" x14ac:dyDescent="0.15">
      <c r="A12" s="467"/>
      <c r="B12" s="445" t="s">
        <v>35</v>
      </c>
      <c r="C12" s="446"/>
      <c r="D12" s="349">
        <f t="shared" ref="D12:D29" si="3">SUM(E12:M12)</f>
        <v>191</v>
      </c>
      <c r="E12" s="341">
        <v>179</v>
      </c>
      <c r="F12" s="342">
        <v>12</v>
      </c>
      <c r="G12" s="342"/>
      <c r="H12" s="342"/>
      <c r="I12" s="342"/>
      <c r="J12" s="342"/>
      <c r="K12" s="342"/>
      <c r="L12" s="342"/>
      <c r="M12" s="343"/>
      <c r="N12" s="404"/>
      <c r="O12" s="389"/>
      <c r="P12" s="357"/>
      <c r="Q12" s="357"/>
      <c r="R12" s="306" t="str">
        <f t="shared" si="0"/>
        <v/>
      </c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BA12" s="399" t="str">
        <f t="shared" si="1"/>
        <v/>
      </c>
      <c r="BD12" s="394">
        <f t="shared" si="2"/>
        <v>0</v>
      </c>
    </row>
    <row r="13" spans="1:56" s="296" customFormat="1" ht="15" customHeight="1" x14ac:dyDescent="0.15">
      <c r="A13" s="467"/>
      <c r="B13" s="445" t="s">
        <v>34</v>
      </c>
      <c r="C13" s="446"/>
      <c r="D13" s="349">
        <f t="shared" si="3"/>
        <v>5</v>
      </c>
      <c r="E13" s="341"/>
      <c r="F13" s="342">
        <v>2</v>
      </c>
      <c r="G13" s="342">
        <v>3</v>
      </c>
      <c r="H13" s="342"/>
      <c r="I13" s="342"/>
      <c r="J13" s="342"/>
      <c r="K13" s="342"/>
      <c r="L13" s="342"/>
      <c r="M13" s="343"/>
      <c r="N13" s="404"/>
      <c r="O13" s="389"/>
      <c r="P13" s="357"/>
      <c r="Q13" s="357"/>
      <c r="R13" s="306" t="str">
        <f t="shared" si="0"/>
        <v/>
      </c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BA13" s="399" t="str">
        <f t="shared" si="1"/>
        <v/>
      </c>
      <c r="BD13" s="394">
        <f t="shared" si="2"/>
        <v>0</v>
      </c>
    </row>
    <row r="14" spans="1:56" s="296" customFormat="1" ht="15" customHeight="1" x14ac:dyDescent="0.15">
      <c r="A14" s="467"/>
      <c r="B14" s="445" t="s">
        <v>33</v>
      </c>
      <c r="C14" s="446"/>
      <c r="D14" s="349">
        <f t="shared" si="3"/>
        <v>7</v>
      </c>
      <c r="E14" s="341"/>
      <c r="F14" s="342"/>
      <c r="G14" s="342">
        <v>7</v>
      </c>
      <c r="H14" s="342"/>
      <c r="I14" s="342"/>
      <c r="J14" s="342"/>
      <c r="K14" s="342"/>
      <c r="L14" s="342"/>
      <c r="M14" s="343"/>
      <c r="N14" s="404"/>
      <c r="O14" s="389"/>
      <c r="P14" s="357"/>
      <c r="Q14" s="357"/>
      <c r="R14" s="306" t="str">
        <f t="shared" si="0"/>
        <v/>
      </c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BA14" s="399" t="str">
        <f t="shared" si="1"/>
        <v/>
      </c>
      <c r="BD14" s="394">
        <f t="shared" si="2"/>
        <v>0</v>
      </c>
    </row>
    <row r="15" spans="1:56" s="296" customFormat="1" ht="15" customHeight="1" x14ac:dyDescent="0.15">
      <c r="A15" s="467"/>
      <c r="B15" s="445" t="s">
        <v>32</v>
      </c>
      <c r="C15" s="446"/>
      <c r="D15" s="349">
        <f t="shared" si="3"/>
        <v>0</v>
      </c>
      <c r="E15" s="341"/>
      <c r="F15" s="342"/>
      <c r="G15" s="342"/>
      <c r="H15" s="342"/>
      <c r="I15" s="342"/>
      <c r="J15" s="342"/>
      <c r="K15" s="342"/>
      <c r="L15" s="342"/>
      <c r="M15" s="343"/>
      <c r="N15" s="404"/>
      <c r="O15" s="389"/>
      <c r="P15" s="357"/>
      <c r="Q15" s="357"/>
      <c r="R15" s="306" t="str">
        <f t="shared" si="0"/>
        <v/>
      </c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BA15" s="399" t="str">
        <f t="shared" si="1"/>
        <v/>
      </c>
      <c r="BD15" s="394">
        <f t="shared" si="2"/>
        <v>0</v>
      </c>
    </row>
    <row r="16" spans="1:56" s="296" customFormat="1" ht="15" customHeight="1" x14ac:dyDescent="0.15">
      <c r="A16" s="467"/>
      <c r="B16" s="445" t="s">
        <v>31</v>
      </c>
      <c r="C16" s="446"/>
      <c r="D16" s="349">
        <f t="shared" si="3"/>
        <v>29</v>
      </c>
      <c r="E16" s="341">
        <v>29</v>
      </c>
      <c r="F16" s="342"/>
      <c r="G16" s="342"/>
      <c r="H16" s="342"/>
      <c r="I16" s="342"/>
      <c r="J16" s="342"/>
      <c r="K16" s="342"/>
      <c r="L16" s="342"/>
      <c r="M16" s="343"/>
      <c r="N16" s="404"/>
      <c r="O16" s="389"/>
      <c r="P16" s="357"/>
      <c r="Q16" s="357"/>
      <c r="R16" s="306" t="str">
        <f t="shared" si="0"/>
        <v/>
      </c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BA16" s="399" t="str">
        <f t="shared" si="1"/>
        <v/>
      </c>
      <c r="BD16" s="394">
        <f t="shared" si="2"/>
        <v>0</v>
      </c>
    </row>
    <row r="17" spans="1:56" s="296" customFormat="1" ht="15" customHeight="1" x14ac:dyDescent="0.15">
      <c r="A17" s="467"/>
      <c r="B17" s="445" t="s">
        <v>30</v>
      </c>
      <c r="C17" s="446"/>
      <c r="D17" s="349">
        <f t="shared" si="3"/>
        <v>0</v>
      </c>
      <c r="E17" s="351"/>
      <c r="F17" s="352"/>
      <c r="G17" s="352"/>
      <c r="H17" s="352"/>
      <c r="I17" s="342"/>
      <c r="J17" s="342"/>
      <c r="K17" s="342"/>
      <c r="L17" s="342"/>
      <c r="M17" s="387"/>
      <c r="N17" s="404">
        <v>87</v>
      </c>
      <c r="O17" s="389">
        <v>55</v>
      </c>
      <c r="P17" s="357"/>
      <c r="Q17" s="358"/>
      <c r="R17" s="306" t="str">
        <f t="shared" si="0"/>
        <v/>
      </c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BA17" s="399" t="str">
        <f t="shared" si="1"/>
        <v/>
      </c>
      <c r="BD17" s="394">
        <f t="shared" si="2"/>
        <v>0</v>
      </c>
    </row>
    <row r="18" spans="1:56" s="296" customFormat="1" ht="15" customHeight="1" x14ac:dyDescent="0.15">
      <c r="A18" s="467"/>
      <c r="B18" s="480" t="s">
        <v>29</v>
      </c>
      <c r="C18" s="481"/>
      <c r="D18" s="349">
        <f t="shared" si="3"/>
        <v>138</v>
      </c>
      <c r="E18" s="341">
        <v>138</v>
      </c>
      <c r="F18" s="342"/>
      <c r="G18" s="342"/>
      <c r="H18" s="342"/>
      <c r="I18" s="352"/>
      <c r="J18" s="352"/>
      <c r="K18" s="352"/>
      <c r="L18" s="352"/>
      <c r="M18" s="387"/>
      <c r="N18" s="405"/>
      <c r="O18" s="392"/>
      <c r="P18" s="357"/>
      <c r="Q18" s="357"/>
      <c r="R18" s="306" t="str">
        <f t="shared" si="0"/>
        <v/>
      </c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BA18" s="399" t="str">
        <f t="shared" si="1"/>
        <v/>
      </c>
      <c r="BD18" s="394">
        <f t="shared" si="2"/>
        <v>0</v>
      </c>
    </row>
    <row r="19" spans="1:56" s="296" customFormat="1" ht="15" customHeight="1" x14ac:dyDescent="0.15">
      <c r="A19" s="467"/>
      <c r="B19" s="445" t="s">
        <v>28</v>
      </c>
      <c r="C19" s="446"/>
      <c r="D19" s="349">
        <f t="shared" si="3"/>
        <v>0</v>
      </c>
      <c r="E19" s="341"/>
      <c r="F19" s="342"/>
      <c r="G19" s="342"/>
      <c r="H19" s="352"/>
      <c r="I19" s="352"/>
      <c r="J19" s="352"/>
      <c r="K19" s="352"/>
      <c r="L19" s="352"/>
      <c r="M19" s="387"/>
      <c r="N19" s="406"/>
      <c r="O19" s="407"/>
      <c r="P19" s="388"/>
      <c r="Q19" s="357"/>
      <c r="R19" s="306" t="str">
        <f t="shared" si="0"/>
        <v/>
      </c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BA19" s="399" t="str">
        <f t="shared" si="1"/>
        <v/>
      </c>
      <c r="BD19" s="394">
        <f t="shared" si="2"/>
        <v>0</v>
      </c>
    </row>
    <row r="20" spans="1:56" s="296" customFormat="1" ht="15" customHeight="1" x14ac:dyDescent="0.15">
      <c r="A20" s="467"/>
      <c r="B20" s="445" t="s">
        <v>27</v>
      </c>
      <c r="C20" s="446"/>
      <c r="D20" s="349">
        <f t="shared" si="3"/>
        <v>0</v>
      </c>
      <c r="E20" s="341"/>
      <c r="F20" s="342"/>
      <c r="G20" s="342"/>
      <c r="H20" s="342"/>
      <c r="I20" s="342"/>
      <c r="J20" s="342"/>
      <c r="K20" s="342"/>
      <c r="L20" s="342"/>
      <c r="M20" s="343"/>
      <c r="N20" s="404"/>
      <c r="O20" s="389"/>
      <c r="P20" s="357"/>
      <c r="Q20" s="357"/>
      <c r="R20" s="306" t="str">
        <f t="shared" si="0"/>
        <v/>
      </c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BA20" s="399" t="str">
        <f t="shared" si="1"/>
        <v/>
      </c>
      <c r="BD20" s="394">
        <f t="shared" si="2"/>
        <v>0</v>
      </c>
    </row>
    <row r="21" spans="1:56" s="296" customFormat="1" ht="15" customHeight="1" x14ac:dyDescent="0.15">
      <c r="A21" s="467"/>
      <c r="B21" s="445" t="s">
        <v>26</v>
      </c>
      <c r="C21" s="446"/>
      <c r="D21" s="349">
        <f t="shared" si="3"/>
        <v>247</v>
      </c>
      <c r="E21" s="341">
        <v>245</v>
      </c>
      <c r="F21" s="342">
        <v>2</v>
      </c>
      <c r="G21" s="342"/>
      <c r="H21" s="342"/>
      <c r="I21" s="342"/>
      <c r="J21" s="342"/>
      <c r="K21" s="342"/>
      <c r="L21" s="342"/>
      <c r="M21" s="343"/>
      <c r="N21" s="404"/>
      <c r="O21" s="389"/>
      <c r="P21" s="357"/>
      <c r="Q21" s="357"/>
      <c r="R21" s="306" t="str">
        <f t="shared" si="0"/>
        <v/>
      </c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BA21" s="399" t="str">
        <f t="shared" si="1"/>
        <v/>
      </c>
      <c r="BD21" s="394">
        <f t="shared" si="2"/>
        <v>0</v>
      </c>
    </row>
    <row r="22" spans="1:56" s="296" customFormat="1" ht="15" customHeight="1" x14ac:dyDescent="0.15">
      <c r="A22" s="467"/>
      <c r="B22" s="445" t="s">
        <v>25</v>
      </c>
      <c r="C22" s="446"/>
      <c r="D22" s="349">
        <f t="shared" si="3"/>
        <v>0</v>
      </c>
      <c r="E22" s="341"/>
      <c r="F22" s="342"/>
      <c r="G22" s="342"/>
      <c r="H22" s="342"/>
      <c r="I22" s="342"/>
      <c r="J22" s="342"/>
      <c r="K22" s="342"/>
      <c r="L22" s="342"/>
      <c r="M22" s="343"/>
      <c r="N22" s="404"/>
      <c r="O22" s="389"/>
      <c r="P22" s="357"/>
      <c r="Q22" s="357"/>
      <c r="R22" s="306" t="str">
        <f t="shared" si="0"/>
        <v/>
      </c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BA22" s="399" t="str">
        <f t="shared" si="1"/>
        <v/>
      </c>
      <c r="BD22" s="394">
        <f t="shared" si="2"/>
        <v>0</v>
      </c>
    </row>
    <row r="23" spans="1:56" s="296" customFormat="1" ht="15" customHeight="1" x14ac:dyDescent="0.15">
      <c r="A23" s="467"/>
      <c r="B23" s="445" t="s">
        <v>24</v>
      </c>
      <c r="C23" s="446"/>
      <c r="D23" s="349">
        <f t="shared" si="3"/>
        <v>0</v>
      </c>
      <c r="E23" s="341"/>
      <c r="F23" s="342"/>
      <c r="G23" s="342"/>
      <c r="H23" s="342"/>
      <c r="I23" s="342"/>
      <c r="J23" s="342"/>
      <c r="K23" s="342"/>
      <c r="L23" s="342"/>
      <c r="M23" s="343"/>
      <c r="N23" s="404"/>
      <c r="O23" s="389"/>
      <c r="P23" s="357"/>
      <c r="Q23" s="357"/>
      <c r="R23" s="306" t="str">
        <f t="shared" si="0"/>
        <v/>
      </c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BA23" s="399" t="str">
        <f t="shared" si="1"/>
        <v/>
      </c>
      <c r="BD23" s="394">
        <f t="shared" si="2"/>
        <v>0</v>
      </c>
    </row>
    <row r="24" spans="1:56" s="296" customFormat="1" ht="15" customHeight="1" x14ac:dyDescent="0.15">
      <c r="A24" s="467"/>
      <c r="B24" s="471" t="s">
        <v>23</v>
      </c>
      <c r="C24" s="472"/>
      <c r="D24" s="359">
        <f t="shared" si="3"/>
        <v>0</v>
      </c>
      <c r="E24" s="351"/>
      <c r="F24" s="352"/>
      <c r="G24" s="352"/>
      <c r="H24" s="352"/>
      <c r="I24" s="342"/>
      <c r="J24" s="342"/>
      <c r="K24" s="342"/>
      <c r="L24" s="342"/>
      <c r="M24" s="387"/>
      <c r="N24" s="404"/>
      <c r="O24" s="389"/>
      <c r="P24" s="357"/>
      <c r="Q24" s="358"/>
      <c r="R24" s="306" t="str">
        <f t="shared" si="0"/>
        <v/>
      </c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BA24" s="399" t="str">
        <f t="shared" si="1"/>
        <v/>
      </c>
      <c r="BD24" s="394">
        <f t="shared" si="2"/>
        <v>0</v>
      </c>
    </row>
    <row r="25" spans="1:56" s="296" customFormat="1" ht="15" customHeight="1" x14ac:dyDescent="0.15">
      <c r="A25" s="467"/>
      <c r="B25" s="473" t="s">
        <v>22</v>
      </c>
      <c r="C25" s="474"/>
      <c r="D25" s="360">
        <f t="shared" si="3"/>
        <v>209</v>
      </c>
      <c r="E25" s="361">
        <v>192</v>
      </c>
      <c r="F25" s="362"/>
      <c r="G25" s="362"/>
      <c r="H25" s="362"/>
      <c r="I25" s="362"/>
      <c r="J25" s="362"/>
      <c r="K25" s="362"/>
      <c r="L25" s="362">
        <v>17</v>
      </c>
      <c r="M25" s="363"/>
      <c r="N25" s="408"/>
      <c r="O25" s="390"/>
      <c r="P25" s="364"/>
      <c r="Q25" s="364"/>
      <c r="R25" s="306" t="str">
        <f t="shared" si="0"/>
        <v/>
      </c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BA25" s="399" t="str">
        <f t="shared" si="1"/>
        <v/>
      </c>
      <c r="BD25" s="394">
        <f t="shared" si="2"/>
        <v>0</v>
      </c>
    </row>
    <row r="26" spans="1:56" s="296" customFormat="1" ht="15" customHeight="1" x14ac:dyDescent="0.15">
      <c r="A26" s="467"/>
      <c r="B26" s="475" t="s">
        <v>21</v>
      </c>
      <c r="C26" s="336" t="s">
        <v>20</v>
      </c>
      <c r="D26" s="348">
        <f t="shared" si="3"/>
        <v>0</v>
      </c>
      <c r="E26" s="365"/>
      <c r="F26" s="355"/>
      <c r="G26" s="355"/>
      <c r="H26" s="355"/>
      <c r="I26" s="355"/>
      <c r="J26" s="355"/>
      <c r="K26" s="355"/>
      <c r="L26" s="355"/>
      <c r="M26" s="366"/>
      <c r="N26" s="409"/>
      <c r="O26" s="403"/>
      <c r="P26" s="367"/>
      <c r="Q26" s="367"/>
      <c r="R26" s="306" t="str">
        <f t="shared" si="0"/>
        <v/>
      </c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BA26" s="399" t="str">
        <f t="shared" si="1"/>
        <v/>
      </c>
      <c r="BD26" s="394">
        <f t="shared" si="2"/>
        <v>0</v>
      </c>
    </row>
    <row r="27" spans="1:56" s="296" customFormat="1" ht="15" customHeight="1" x14ac:dyDescent="0.15">
      <c r="A27" s="467"/>
      <c r="B27" s="476"/>
      <c r="C27" s="327" t="s">
        <v>19</v>
      </c>
      <c r="D27" s="349">
        <f t="shared" si="3"/>
        <v>0</v>
      </c>
      <c r="E27" s="351"/>
      <c r="F27" s="352"/>
      <c r="G27" s="352"/>
      <c r="H27" s="352"/>
      <c r="I27" s="352"/>
      <c r="J27" s="352"/>
      <c r="K27" s="352"/>
      <c r="L27" s="352"/>
      <c r="M27" s="343"/>
      <c r="N27" s="405"/>
      <c r="O27" s="392"/>
      <c r="P27" s="358"/>
      <c r="Q27" s="358"/>
      <c r="R27" s="306" t="str">
        <f t="shared" si="0"/>
        <v/>
      </c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BA27" s="399" t="str">
        <f t="shared" si="1"/>
        <v/>
      </c>
      <c r="BD27" s="394">
        <f t="shared" si="2"/>
        <v>0</v>
      </c>
    </row>
    <row r="28" spans="1:56" s="296" customFormat="1" ht="15" customHeight="1" x14ac:dyDescent="0.15">
      <c r="A28" s="467"/>
      <c r="B28" s="477"/>
      <c r="C28" s="337" t="s">
        <v>18</v>
      </c>
      <c r="D28" s="350">
        <f t="shared" si="3"/>
        <v>0</v>
      </c>
      <c r="E28" s="368"/>
      <c r="F28" s="369"/>
      <c r="G28" s="369"/>
      <c r="H28" s="369"/>
      <c r="I28" s="369"/>
      <c r="J28" s="369"/>
      <c r="K28" s="369"/>
      <c r="L28" s="369"/>
      <c r="M28" s="346"/>
      <c r="N28" s="410"/>
      <c r="O28" s="391"/>
      <c r="P28" s="370"/>
      <c r="Q28" s="370"/>
      <c r="R28" s="306" t="str">
        <f t="shared" si="0"/>
        <v/>
      </c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BA28" s="399" t="str">
        <f t="shared" si="1"/>
        <v/>
      </c>
      <c r="BD28" s="394">
        <f t="shared" si="2"/>
        <v>0</v>
      </c>
    </row>
    <row r="29" spans="1:56" s="296" customFormat="1" ht="15" customHeight="1" x14ac:dyDescent="0.15">
      <c r="A29" s="468"/>
      <c r="B29" s="478" t="s">
        <v>6</v>
      </c>
      <c r="C29" s="479"/>
      <c r="D29" s="371">
        <f t="shared" si="3"/>
        <v>1499</v>
      </c>
      <c r="E29" s="372">
        <f>SUM(E10:E28)</f>
        <v>1362</v>
      </c>
      <c r="F29" s="373">
        <f t="shared" ref="F29:Q29" si="4">SUM(F10:F28)</f>
        <v>37</v>
      </c>
      <c r="G29" s="373">
        <f t="shared" si="4"/>
        <v>27</v>
      </c>
      <c r="H29" s="373">
        <f t="shared" si="4"/>
        <v>17</v>
      </c>
      <c r="I29" s="373">
        <f t="shared" si="4"/>
        <v>14</v>
      </c>
      <c r="J29" s="373">
        <f t="shared" si="4"/>
        <v>0</v>
      </c>
      <c r="K29" s="373">
        <f t="shared" si="4"/>
        <v>0</v>
      </c>
      <c r="L29" s="373">
        <f t="shared" si="4"/>
        <v>39</v>
      </c>
      <c r="M29" s="374">
        <f t="shared" si="4"/>
        <v>3</v>
      </c>
      <c r="N29" s="411">
        <f t="shared" si="4"/>
        <v>87</v>
      </c>
      <c r="O29" s="412">
        <f t="shared" si="4"/>
        <v>55</v>
      </c>
      <c r="P29" s="376">
        <f t="shared" si="4"/>
        <v>0</v>
      </c>
      <c r="Q29" s="376">
        <f t="shared" si="4"/>
        <v>0</v>
      </c>
      <c r="R29" s="306" t="str">
        <f t="shared" si="0"/>
        <v/>
      </c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BA29" s="399" t="str">
        <f t="shared" si="1"/>
        <v/>
      </c>
      <c r="BD29" s="394">
        <f t="shared" si="2"/>
        <v>0</v>
      </c>
    </row>
    <row r="30" spans="1:56" s="295" customFormat="1" ht="30" customHeight="1" x14ac:dyDescent="0.2">
      <c r="A30" s="329" t="s">
        <v>44</v>
      </c>
      <c r="B30" s="329"/>
      <c r="C30" s="329"/>
      <c r="D30" s="329"/>
      <c r="E30" s="329"/>
      <c r="F30" s="329"/>
      <c r="G30" s="330"/>
      <c r="H30" s="330"/>
      <c r="I30" s="324"/>
      <c r="J30" s="324"/>
      <c r="K30" s="324"/>
      <c r="L30" s="324"/>
      <c r="M30" s="324"/>
      <c r="N30" s="324"/>
      <c r="O30" s="301"/>
      <c r="P30" s="324"/>
      <c r="Q30" s="310"/>
    </row>
    <row r="31" spans="1:56" s="296" customFormat="1" ht="48" customHeight="1" x14ac:dyDescent="0.15">
      <c r="A31" s="482" t="s">
        <v>43</v>
      </c>
      <c r="B31" s="483"/>
      <c r="C31" s="484"/>
      <c r="D31" s="423" t="s">
        <v>6</v>
      </c>
      <c r="E31" s="331" t="s">
        <v>42</v>
      </c>
      <c r="F31" s="422" t="s">
        <v>41</v>
      </c>
      <c r="G31" s="422" t="s">
        <v>40</v>
      </c>
      <c r="H31" s="309" t="s">
        <v>39</v>
      </c>
      <c r="I31" s="324"/>
      <c r="J31" s="324"/>
      <c r="K31" s="324"/>
      <c r="L31" s="324"/>
      <c r="M31" s="324"/>
      <c r="N31" s="324"/>
      <c r="O31" s="324"/>
      <c r="P31" s="324"/>
      <c r="Q31" s="310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</row>
    <row r="32" spans="1:56" s="296" customFormat="1" ht="15" customHeight="1" x14ac:dyDescent="0.15">
      <c r="A32" s="466" t="s">
        <v>38</v>
      </c>
      <c r="B32" s="469" t="s">
        <v>37</v>
      </c>
      <c r="C32" s="470"/>
      <c r="D32" s="377">
        <f>SUM(E32:H32)</f>
        <v>271</v>
      </c>
      <c r="E32" s="353">
        <v>132</v>
      </c>
      <c r="F32" s="354"/>
      <c r="G32" s="354"/>
      <c r="H32" s="378">
        <v>139</v>
      </c>
      <c r="I32" s="306" t="str">
        <f>+BA32</f>
        <v/>
      </c>
      <c r="J32" s="324"/>
      <c r="K32" s="324"/>
      <c r="L32" s="324"/>
      <c r="M32" s="324"/>
      <c r="N32" s="324"/>
      <c r="O32" s="324"/>
      <c r="P32" s="324"/>
      <c r="Q32" s="310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BA32" s="399" t="str">
        <f>IF(D32&lt;&gt;SUM(E32:H32)," NO ALTERE LAS FÓRMULAS, el Total de Sesiones de educación grupal NO ES IGUAL a la suma de los profesionales. ","")</f>
        <v/>
      </c>
      <c r="BD32" s="394">
        <f>IF(D32&lt;&gt;SUM(E32:H32),1,0)</f>
        <v>0</v>
      </c>
    </row>
    <row r="33" spans="1:56" s="296" customFormat="1" ht="15" customHeight="1" x14ac:dyDescent="0.2">
      <c r="A33" s="467"/>
      <c r="B33" s="445" t="s">
        <v>36</v>
      </c>
      <c r="C33" s="446"/>
      <c r="D33" s="360">
        <f t="shared" ref="D33:D51" si="5">SUM(E33:H33)</f>
        <v>296</v>
      </c>
      <c r="E33" s="341">
        <v>147</v>
      </c>
      <c r="F33" s="342"/>
      <c r="G33" s="342"/>
      <c r="H33" s="339">
        <v>149</v>
      </c>
      <c r="I33" s="306" t="str">
        <f t="shared" ref="I33:I51" si="6">+BA33</f>
        <v/>
      </c>
      <c r="J33" s="324"/>
      <c r="K33" s="324"/>
      <c r="L33" s="324"/>
      <c r="M33" s="324"/>
      <c r="N33" s="324"/>
      <c r="O33" s="324"/>
      <c r="P33" s="301"/>
      <c r="Q33" s="310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BA33" s="399" t="str">
        <f t="shared" ref="BA33:BA51" si="7">IF(D33&lt;&gt;SUM(E33:H33)," NO ALTERE LAS FÓRMULAS, el Total de Sesiones de educación grupal NO ES IGUAL a la suma de los profesionales. ","")</f>
        <v/>
      </c>
      <c r="BD33" s="394">
        <f t="shared" ref="BD33:BD51" si="8">IF(D33&lt;&gt;SUM(E33:H33),1,0)</f>
        <v>0</v>
      </c>
    </row>
    <row r="34" spans="1:56" s="296" customFormat="1" ht="15" customHeight="1" x14ac:dyDescent="0.15">
      <c r="A34" s="467"/>
      <c r="B34" s="445" t="s">
        <v>35</v>
      </c>
      <c r="C34" s="446"/>
      <c r="D34" s="360">
        <f t="shared" si="5"/>
        <v>191</v>
      </c>
      <c r="E34" s="341">
        <v>102</v>
      </c>
      <c r="F34" s="342"/>
      <c r="G34" s="342"/>
      <c r="H34" s="339">
        <v>89</v>
      </c>
      <c r="I34" s="306" t="str">
        <f t="shared" si="6"/>
        <v/>
      </c>
      <c r="J34" s="324"/>
      <c r="K34" s="324"/>
      <c r="L34" s="324"/>
      <c r="M34" s="324"/>
      <c r="N34" s="324"/>
      <c r="O34" s="324"/>
      <c r="P34" s="324"/>
      <c r="Q34" s="310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BA34" s="399" t="str">
        <f t="shared" si="7"/>
        <v/>
      </c>
      <c r="BD34" s="394">
        <f t="shared" si="8"/>
        <v>0</v>
      </c>
    </row>
    <row r="35" spans="1:56" s="296" customFormat="1" ht="15" customHeight="1" x14ac:dyDescent="0.15">
      <c r="A35" s="467"/>
      <c r="B35" s="445" t="s">
        <v>34</v>
      </c>
      <c r="C35" s="446"/>
      <c r="D35" s="360">
        <f t="shared" si="5"/>
        <v>5</v>
      </c>
      <c r="E35" s="341">
        <v>5</v>
      </c>
      <c r="F35" s="342"/>
      <c r="G35" s="342"/>
      <c r="H35" s="339"/>
      <c r="I35" s="306" t="str">
        <f t="shared" si="6"/>
        <v/>
      </c>
      <c r="J35" s="324"/>
      <c r="K35" s="324"/>
      <c r="L35" s="324"/>
      <c r="M35" s="324"/>
      <c r="N35" s="324"/>
      <c r="O35" s="324"/>
      <c r="P35" s="324"/>
      <c r="Q35" s="310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BA35" s="399" t="str">
        <f t="shared" si="7"/>
        <v/>
      </c>
      <c r="BD35" s="394">
        <f t="shared" si="8"/>
        <v>0</v>
      </c>
    </row>
    <row r="36" spans="1:56" s="296" customFormat="1" ht="15" customHeight="1" x14ac:dyDescent="0.15">
      <c r="A36" s="467"/>
      <c r="B36" s="445" t="s">
        <v>33</v>
      </c>
      <c r="C36" s="446"/>
      <c r="D36" s="360">
        <f t="shared" si="5"/>
        <v>7</v>
      </c>
      <c r="E36" s="341">
        <v>4</v>
      </c>
      <c r="F36" s="342"/>
      <c r="G36" s="342"/>
      <c r="H36" s="339">
        <v>3</v>
      </c>
      <c r="I36" s="306" t="str">
        <f t="shared" si="6"/>
        <v/>
      </c>
      <c r="J36" s="324"/>
      <c r="K36" s="324"/>
      <c r="L36" s="324"/>
      <c r="M36" s="324"/>
      <c r="N36" s="324"/>
      <c r="O36" s="324"/>
      <c r="P36" s="324"/>
      <c r="Q36" s="310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BA36" s="399" t="str">
        <f t="shared" si="7"/>
        <v/>
      </c>
      <c r="BD36" s="394">
        <f t="shared" si="8"/>
        <v>0</v>
      </c>
    </row>
    <row r="37" spans="1:56" s="296" customFormat="1" ht="15" customHeight="1" x14ac:dyDescent="0.15">
      <c r="A37" s="467"/>
      <c r="B37" s="445" t="s">
        <v>32</v>
      </c>
      <c r="C37" s="446"/>
      <c r="D37" s="360">
        <f t="shared" si="5"/>
        <v>0</v>
      </c>
      <c r="E37" s="341"/>
      <c r="F37" s="342"/>
      <c r="G37" s="342"/>
      <c r="H37" s="339"/>
      <c r="I37" s="306" t="str">
        <f t="shared" si="6"/>
        <v/>
      </c>
      <c r="J37" s="324"/>
      <c r="K37" s="324"/>
      <c r="L37" s="324"/>
      <c r="M37" s="324"/>
      <c r="N37" s="324"/>
      <c r="O37" s="324"/>
      <c r="P37" s="324"/>
      <c r="Q37" s="310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BA37" s="399" t="str">
        <f t="shared" si="7"/>
        <v/>
      </c>
      <c r="BD37" s="394">
        <f t="shared" si="8"/>
        <v>0</v>
      </c>
    </row>
    <row r="38" spans="1:56" s="296" customFormat="1" ht="15" customHeight="1" x14ac:dyDescent="0.15">
      <c r="A38" s="467"/>
      <c r="B38" s="445" t="s">
        <v>31</v>
      </c>
      <c r="C38" s="446"/>
      <c r="D38" s="360">
        <f t="shared" si="5"/>
        <v>29</v>
      </c>
      <c r="E38" s="341">
        <v>17</v>
      </c>
      <c r="F38" s="342"/>
      <c r="G38" s="342"/>
      <c r="H38" s="339">
        <v>12</v>
      </c>
      <c r="I38" s="306" t="str">
        <f t="shared" si="6"/>
        <v/>
      </c>
      <c r="J38" s="324"/>
      <c r="K38" s="324"/>
      <c r="L38" s="324"/>
      <c r="M38" s="324"/>
      <c r="N38" s="324"/>
      <c r="O38" s="324"/>
      <c r="P38" s="324"/>
      <c r="Q38" s="310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BA38" s="399" t="str">
        <f t="shared" si="7"/>
        <v/>
      </c>
      <c r="BD38" s="394">
        <f t="shared" si="8"/>
        <v>0</v>
      </c>
    </row>
    <row r="39" spans="1:56" s="296" customFormat="1" ht="15" customHeight="1" x14ac:dyDescent="0.15">
      <c r="A39" s="467"/>
      <c r="B39" s="445" t="s">
        <v>30</v>
      </c>
      <c r="C39" s="446"/>
      <c r="D39" s="360">
        <f t="shared" si="5"/>
        <v>20</v>
      </c>
      <c r="E39" s="341">
        <v>20</v>
      </c>
      <c r="F39" s="342"/>
      <c r="G39" s="342"/>
      <c r="H39" s="339"/>
      <c r="I39" s="306" t="str">
        <f t="shared" si="6"/>
        <v/>
      </c>
      <c r="J39" s="324"/>
      <c r="K39" s="324"/>
      <c r="L39" s="324"/>
      <c r="M39" s="324"/>
      <c r="N39" s="324"/>
      <c r="O39" s="324"/>
      <c r="P39" s="324"/>
      <c r="Q39" s="310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BA39" s="399" t="str">
        <f t="shared" si="7"/>
        <v/>
      </c>
      <c r="BD39" s="394">
        <f t="shared" si="8"/>
        <v>0</v>
      </c>
    </row>
    <row r="40" spans="1:56" s="296" customFormat="1" ht="15" customHeight="1" x14ac:dyDescent="0.15">
      <c r="A40" s="467"/>
      <c r="B40" s="480" t="s">
        <v>29</v>
      </c>
      <c r="C40" s="481"/>
      <c r="D40" s="360">
        <f t="shared" si="5"/>
        <v>81</v>
      </c>
      <c r="E40" s="341">
        <v>81</v>
      </c>
      <c r="F40" s="342"/>
      <c r="G40" s="342"/>
      <c r="H40" s="339"/>
      <c r="I40" s="306" t="str">
        <f t="shared" si="6"/>
        <v/>
      </c>
      <c r="J40" s="324"/>
      <c r="K40" s="324"/>
      <c r="L40" s="324"/>
      <c r="M40" s="324"/>
      <c r="N40" s="324"/>
      <c r="O40" s="324"/>
      <c r="P40" s="324"/>
      <c r="Q40" s="310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BA40" s="399" t="str">
        <f t="shared" si="7"/>
        <v/>
      </c>
      <c r="BD40" s="394">
        <f t="shared" si="8"/>
        <v>0</v>
      </c>
    </row>
    <row r="41" spans="1:56" s="296" customFormat="1" ht="15" customHeight="1" x14ac:dyDescent="0.15">
      <c r="A41" s="467"/>
      <c r="B41" s="445" t="s">
        <v>28</v>
      </c>
      <c r="C41" s="446"/>
      <c r="D41" s="360">
        <f t="shared" si="5"/>
        <v>0</v>
      </c>
      <c r="E41" s="341"/>
      <c r="F41" s="342"/>
      <c r="G41" s="342"/>
      <c r="H41" s="339"/>
      <c r="I41" s="306" t="str">
        <f t="shared" si="6"/>
        <v/>
      </c>
      <c r="J41" s="324"/>
      <c r="K41" s="324"/>
      <c r="L41" s="324"/>
      <c r="M41" s="324"/>
      <c r="N41" s="324"/>
      <c r="O41" s="324"/>
      <c r="P41" s="324"/>
      <c r="Q41" s="310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BA41" s="399" t="str">
        <f t="shared" si="7"/>
        <v/>
      </c>
      <c r="BD41" s="394">
        <f t="shared" si="8"/>
        <v>0</v>
      </c>
    </row>
    <row r="42" spans="1:56" s="296" customFormat="1" ht="15" customHeight="1" x14ac:dyDescent="0.15">
      <c r="A42" s="467"/>
      <c r="B42" s="445" t="s">
        <v>27</v>
      </c>
      <c r="C42" s="446"/>
      <c r="D42" s="360">
        <f t="shared" si="5"/>
        <v>0</v>
      </c>
      <c r="E42" s="341"/>
      <c r="F42" s="342"/>
      <c r="G42" s="342"/>
      <c r="H42" s="339"/>
      <c r="I42" s="306" t="str">
        <f t="shared" si="6"/>
        <v/>
      </c>
      <c r="J42" s="324"/>
      <c r="K42" s="324"/>
      <c r="L42" s="324"/>
      <c r="M42" s="324"/>
      <c r="N42" s="324"/>
      <c r="O42" s="324"/>
      <c r="P42" s="324"/>
      <c r="Q42" s="310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BA42" s="399" t="str">
        <f t="shared" si="7"/>
        <v/>
      </c>
      <c r="BD42" s="394">
        <f t="shared" si="8"/>
        <v>0</v>
      </c>
    </row>
    <row r="43" spans="1:56" s="296" customFormat="1" ht="15" customHeight="1" x14ac:dyDescent="0.15">
      <c r="A43" s="467"/>
      <c r="B43" s="445" t="s">
        <v>26</v>
      </c>
      <c r="C43" s="446"/>
      <c r="D43" s="360">
        <f t="shared" si="5"/>
        <v>247</v>
      </c>
      <c r="E43" s="341">
        <v>124</v>
      </c>
      <c r="F43" s="342"/>
      <c r="G43" s="342"/>
      <c r="H43" s="339">
        <v>123</v>
      </c>
      <c r="I43" s="306" t="str">
        <f t="shared" si="6"/>
        <v/>
      </c>
      <c r="J43" s="324"/>
      <c r="K43" s="324"/>
      <c r="L43" s="324"/>
      <c r="M43" s="324"/>
      <c r="N43" s="324"/>
      <c r="O43" s="324"/>
      <c r="P43" s="324"/>
      <c r="Q43" s="310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BA43" s="399" t="str">
        <f t="shared" si="7"/>
        <v/>
      </c>
      <c r="BD43" s="394">
        <f t="shared" si="8"/>
        <v>0</v>
      </c>
    </row>
    <row r="44" spans="1:56" s="296" customFormat="1" ht="15" customHeight="1" x14ac:dyDescent="0.15">
      <c r="A44" s="467"/>
      <c r="B44" s="445" t="s">
        <v>25</v>
      </c>
      <c r="C44" s="446"/>
      <c r="D44" s="360">
        <f t="shared" si="5"/>
        <v>0</v>
      </c>
      <c r="E44" s="341"/>
      <c r="F44" s="342"/>
      <c r="G44" s="342"/>
      <c r="H44" s="339"/>
      <c r="I44" s="306" t="str">
        <f t="shared" si="6"/>
        <v/>
      </c>
      <c r="J44" s="324"/>
      <c r="K44" s="324"/>
      <c r="L44" s="324"/>
      <c r="M44" s="324"/>
      <c r="N44" s="324"/>
      <c r="O44" s="324"/>
      <c r="P44" s="324"/>
      <c r="Q44" s="310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BA44" s="399" t="str">
        <f t="shared" si="7"/>
        <v/>
      </c>
      <c r="BD44" s="394">
        <f t="shared" si="8"/>
        <v>0</v>
      </c>
    </row>
    <row r="45" spans="1:56" s="296" customFormat="1" ht="15" customHeight="1" x14ac:dyDescent="0.15">
      <c r="A45" s="467"/>
      <c r="B45" s="445" t="s">
        <v>24</v>
      </c>
      <c r="C45" s="446"/>
      <c r="D45" s="360">
        <f t="shared" si="5"/>
        <v>0</v>
      </c>
      <c r="E45" s="341"/>
      <c r="F45" s="342"/>
      <c r="G45" s="342"/>
      <c r="H45" s="339"/>
      <c r="I45" s="306" t="str">
        <f t="shared" si="6"/>
        <v/>
      </c>
      <c r="J45" s="324"/>
      <c r="K45" s="324"/>
      <c r="L45" s="324"/>
      <c r="M45" s="324"/>
      <c r="N45" s="324"/>
      <c r="O45" s="324"/>
      <c r="P45" s="324"/>
      <c r="Q45" s="310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BA45" s="399" t="str">
        <f t="shared" si="7"/>
        <v/>
      </c>
      <c r="BD45" s="394">
        <f t="shared" si="8"/>
        <v>0</v>
      </c>
    </row>
    <row r="46" spans="1:56" s="296" customFormat="1" ht="15" customHeight="1" x14ac:dyDescent="0.15">
      <c r="A46" s="467"/>
      <c r="B46" s="471" t="s">
        <v>23</v>
      </c>
      <c r="C46" s="472"/>
      <c r="D46" s="360">
        <f t="shared" si="5"/>
        <v>0</v>
      </c>
      <c r="E46" s="361"/>
      <c r="F46" s="362"/>
      <c r="G46" s="362"/>
      <c r="H46" s="340"/>
      <c r="I46" s="306" t="str">
        <f t="shared" si="6"/>
        <v/>
      </c>
      <c r="J46" s="324"/>
      <c r="K46" s="324"/>
      <c r="L46" s="324"/>
      <c r="M46" s="324"/>
      <c r="N46" s="324"/>
      <c r="O46" s="324"/>
      <c r="P46" s="324"/>
      <c r="Q46" s="310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BA46" s="399" t="str">
        <f t="shared" si="7"/>
        <v/>
      </c>
      <c r="BD46" s="394">
        <f t="shared" si="8"/>
        <v>0</v>
      </c>
    </row>
    <row r="47" spans="1:56" s="296" customFormat="1" ht="15" customHeight="1" x14ac:dyDescent="0.15">
      <c r="A47" s="467"/>
      <c r="B47" s="498" t="s">
        <v>22</v>
      </c>
      <c r="C47" s="499"/>
      <c r="D47" s="360">
        <f t="shared" si="5"/>
        <v>162</v>
      </c>
      <c r="E47" s="361">
        <v>162</v>
      </c>
      <c r="F47" s="362"/>
      <c r="G47" s="362"/>
      <c r="H47" s="340"/>
      <c r="I47" s="306" t="str">
        <f t="shared" si="6"/>
        <v/>
      </c>
      <c r="J47" s="324"/>
      <c r="K47" s="324"/>
      <c r="L47" s="324"/>
      <c r="M47" s="324"/>
      <c r="N47" s="324"/>
      <c r="O47" s="324"/>
      <c r="P47" s="324"/>
      <c r="Q47" s="310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BA47" s="399" t="str">
        <f t="shared" si="7"/>
        <v/>
      </c>
      <c r="BD47" s="394">
        <f t="shared" si="8"/>
        <v>0</v>
      </c>
    </row>
    <row r="48" spans="1:56" s="296" customFormat="1" ht="15" customHeight="1" x14ac:dyDescent="0.15">
      <c r="A48" s="467"/>
      <c r="B48" s="485" t="s">
        <v>21</v>
      </c>
      <c r="C48" s="326" t="s">
        <v>20</v>
      </c>
      <c r="D48" s="377">
        <f t="shared" si="5"/>
        <v>0</v>
      </c>
      <c r="E48" s="353"/>
      <c r="F48" s="354"/>
      <c r="G48" s="354"/>
      <c r="H48" s="378"/>
      <c r="I48" s="306" t="str">
        <f t="shared" si="6"/>
        <v/>
      </c>
      <c r="J48" s="324"/>
      <c r="K48" s="324"/>
      <c r="L48" s="324"/>
      <c r="M48" s="324"/>
      <c r="N48" s="324"/>
      <c r="O48" s="324"/>
      <c r="P48" s="324"/>
      <c r="Q48" s="310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BA48" s="399" t="str">
        <f t="shared" si="7"/>
        <v/>
      </c>
      <c r="BD48" s="394">
        <f t="shared" si="8"/>
        <v>0</v>
      </c>
    </row>
    <row r="49" spans="1:56" s="296" customFormat="1" ht="15" customHeight="1" x14ac:dyDescent="0.15">
      <c r="A49" s="467"/>
      <c r="B49" s="476"/>
      <c r="C49" s="327" t="s">
        <v>19</v>
      </c>
      <c r="D49" s="360">
        <f t="shared" si="5"/>
        <v>0</v>
      </c>
      <c r="E49" s="341"/>
      <c r="F49" s="342"/>
      <c r="G49" s="342"/>
      <c r="H49" s="339"/>
      <c r="I49" s="306" t="str">
        <f t="shared" si="6"/>
        <v/>
      </c>
      <c r="J49" s="324"/>
      <c r="K49" s="324"/>
      <c r="L49" s="324"/>
      <c r="M49" s="324"/>
      <c r="N49" s="324"/>
      <c r="O49" s="324"/>
      <c r="P49" s="324"/>
      <c r="Q49" s="310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BA49" s="399" t="str">
        <f t="shared" si="7"/>
        <v/>
      </c>
      <c r="BD49" s="394">
        <f t="shared" si="8"/>
        <v>0</v>
      </c>
    </row>
    <row r="50" spans="1:56" s="296" customFormat="1" ht="15" customHeight="1" x14ac:dyDescent="0.15">
      <c r="A50" s="467"/>
      <c r="B50" s="486"/>
      <c r="C50" s="328" t="s">
        <v>18</v>
      </c>
      <c r="D50" s="350">
        <f t="shared" si="5"/>
        <v>0</v>
      </c>
      <c r="E50" s="344"/>
      <c r="F50" s="345"/>
      <c r="G50" s="345"/>
      <c r="H50" s="347"/>
      <c r="I50" s="306" t="str">
        <f t="shared" si="6"/>
        <v/>
      </c>
      <c r="J50" s="324"/>
      <c r="K50" s="324"/>
      <c r="L50" s="324"/>
      <c r="M50" s="324"/>
      <c r="N50" s="324"/>
      <c r="O50" s="324"/>
      <c r="P50" s="324"/>
      <c r="Q50" s="310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BA50" s="399" t="str">
        <f t="shared" si="7"/>
        <v/>
      </c>
      <c r="BD50" s="394">
        <f t="shared" si="8"/>
        <v>0</v>
      </c>
    </row>
    <row r="51" spans="1:56" s="296" customFormat="1" ht="15" customHeight="1" x14ac:dyDescent="0.15">
      <c r="A51" s="468"/>
      <c r="B51" s="478" t="s">
        <v>6</v>
      </c>
      <c r="C51" s="487"/>
      <c r="D51" s="371">
        <f t="shared" si="5"/>
        <v>1309</v>
      </c>
      <c r="E51" s="372">
        <f>SUM(E32:E50)</f>
        <v>794</v>
      </c>
      <c r="F51" s="373">
        <f>SUM(F32:F50)</f>
        <v>0</v>
      </c>
      <c r="G51" s="373">
        <f>SUM(G32:G50)</f>
        <v>0</v>
      </c>
      <c r="H51" s="375">
        <f>SUM(H32:H50)</f>
        <v>515</v>
      </c>
      <c r="I51" s="306" t="str">
        <f t="shared" si="6"/>
        <v/>
      </c>
      <c r="J51" s="324"/>
      <c r="K51" s="324"/>
      <c r="L51" s="324"/>
      <c r="M51" s="324"/>
      <c r="N51" s="324"/>
      <c r="O51" s="324"/>
      <c r="P51" s="324"/>
      <c r="Q51" s="310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BA51" s="399" t="str">
        <f t="shared" si="7"/>
        <v/>
      </c>
      <c r="BD51" s="394">
        <f t="shared" si="8"/>
        <v>0</v>
      </c>
    </row>
    <row r="52" spans="1:56" s="295" customFormat="1" ht="30" customHeight="1" x14ac:dyDescent="0.2">
      <c r="A52" s="329" t="s">
        <v>17</v>
      </c>
      <c r="B52" s="329"/>
      <c r="C52" s="329"/>
      <c r="D52" s="329"/>
      <c r="E52" s="329"/>
      <c r="F52" s="329"/>
      <c r="G52" s="330"/>
      <c r="H52" s="330"/>
      <c r="I52" s="302"/>
      <c r="J52" s="302"/>
      <c r="K52" s="302"/>
      <c r="L52" s="302"/>
      <c r="M52" s="302"/>
      <c r="N52" s="302"/>
      <c r="O52" s="301"/>
      <c r="P52" s="324"/>
      <c r="Q52" s="310"/>
    </row>
    <row r="53" spans="1:56" s="296" customFormat="1" ht="36.75" customHeight="1" x14ac:dyDescent="0.15">
      <c r="A53" s="488" t="s">
        <v>16</v>
      </c>
      <c r="B53" s="488"/>
      <c r="C53" s="488"/>
      <c r="D53" s="424" t="s">
        <v>15</v>
      </c>
      <c r="E53" s="421" t="s">
        <v>14</v>
      </c>
      <c r="F53" s="422" t="s">
        <v>13</v>
      </c>
      <c r="G53" s="422" t="s">
        <v>12</v>
      </c>
      <c r="H53" s="309" t="s">
        <v>11</v>
      </c>
      <c r="I53" s="332"/>
      <c r="J53" s="323"/>
      <c r="K53" s="323"/>
      <c r="L53" s="323"/>
      <c r="M53" s="323"/>
      <c r="N53" s="323"/>
      <c r="O53" s="323"/>
      <c r="P53" s="324"/>
      <c r="Q53" s="310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</row>
    <row r="54" spans="1:56" s="296" customFormat="1" ht="15.95" customHeight="1" x14ac:dyDescent="0.15">
      <c r="A54" s="489" t="s">
        <v>10</v>
      </c>
      <c r="B54" s="490"/>
      <c r="C54" s="491"/>
      <c r="D54" s="379">
        <f>SUM(E54:H54)</f>
        <v>0</v>
      </c>
      <c r="E54" s="353"/>
      <c r="F54" s="354"/>
      <c r="G54" s="354"/>
      <c r="H54" s="378"/>
      <c r="I54" s="306" t="str">
        <f>+BA54</f>
        <v/>
      </c>
      <c r="J54" s="323"/>
      <c r="K54" s="323"/>
      <c r="L54" s="323"/>
      <c r="M54" s="323"/>
      <c r="N54" s="323"/>
      <c r="O54" s="323"/>
      <c r="P54" s="324"/>
      <c r="Q54" s="310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BA54" s="399" t="str">
        <f>IF(D54&lt;&gt;SUM(E54:H54)," NO ALTERE LAS FÓRMULAS, el Total de Sesiones de educación grupal NO ES IGUAL a la suma de los profesionales. ","")</f>
        <v/>
      </c>
      <c r="BD54" s="394">
        <f>IF(D54&lt;&gt;SUM(E54:H54),1,0)</f>
        <v>0</v>
      </c>
    </row>
    <row r="55" spans="1:56" s="296" customFormat="1" ht="15.95" customHeight="1" x14ac:dyDescent="0.2">
      <c r="A55" s="492" t="s">
        <v>9</v>
      </c>
      <c r="B55" s="493"/>
      <c r="C55" s="494"/>
      <c r="D55" s="379">
        <f>SUM(E55:H55)</f>
        <v>0</v>
      </c>
      <c r="E55" s="380"/>
      <c r="F55" s="381"/>
      <c r="G55" s="381"/>
      <c r="H55" s="382"/>
      <c r="I55" s="306" t="str">
        <f>+BA55</f>
        <v/>
      </c>
      <c r="J55" s="323"/>
      <c r="K55" s="323"/>
      <c r="L55" s="323"/>
      <c r="M55" s="323"/>
      <c r="N55" s="323"/>
      <c r="O55" s="323"/>
      <c r="P55" s="301"/>
      <c r="Q55" s="310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BA55" s="399" t="str">
        <f>IF(D55&lt;&gt;SUM(E55:H55)," NO ALTERE LAS FÓRMULAS, el Total de Sesiones de educación grupal NO ES IGUAL a la suma de los profesionales. ","")</f>
        <v/>
      </c>
      <c r="BD55" s="394">
        <f>IF(D55&lt;&gt;SUM(E55:H55),1,0)</f>
        <v>0</v>
      </c>
    </row>
    <row r="56" spans="1:56" s="296" customFormat="1" ht="15.95" customHeight="1" x14ac:dyDescent="0.15">
      <c r="A56" s="495" t="s">
        <v>8</v>
      </c>
      <c r="B56" s="496"/>
      <c r="C56" s="497"/>
      <c r="D56" s="379">
        <f>SUM(E56:H56)</f>
        <v>0</v>
      </c>
      <c r="E56" s="341"/>
      <c r="F56" s="342"/>
      <c r="G56" s="342"/>
      <c r="H56" s="339"/>
      <c r="I56" s="306" t="str">
        <f>+BA56</f>
        <v/>
      </c>
      <c r="J56" s="323"/>
      <c r="K56" s="323"/>
      <c r="L56" s="323"/>
      <c r="M56" s="323"/>
      <c r="N56" s="323"/>
      <c r="O56" s="323"/>
      <c r="P56" s="323"/>
      <c r="Q56" s="310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BA56" s="399" t="str">
        <f>IF(D56&lt;&gt;SUM(E56:H56)," NO ALTERE LAS FÓRMULAS, el Total de Sesiones de educación grupal NO ES IGUAL a la suma de los profesionales. ","")</f>
        <v/>
      </c>
      <c r="BD56" s="394">
        <f>IF(D56&lt;&gt;SUM(E56:H56),1,0)</f>
        <v>0</v>
      </c>
    </row>
    <row r="57" spans="1:56" s="296" customFormat="1" ht="15.95" customHeight="1" x14ac:dyDescent="0.15">
      <c r="A57" s="507" t="s">
        <v>7</v>
      </c>
      <c r="B57" s="508"/>
      <c r="C57" s="509"/>
      <c r="D57" s="383">
        <f>SUM(E57:H57)</f>
        <v>0</v>
      </c>
      <c r="E57" s="361"/>
      <c r="F57" s="362"/>
      <c r="G57" s="362"/>
      <c r="H57" s="340"/>
      <c r="I57" s="306" t="str">
        <f>+BA57</f>
        <v/>
      </c>
      <c r="J57" s="323"/>
      <c r="K57" s="323"/>
      <c r="L57" s="323"/>
      <c r="M57" s="323"/>
      <c r="N57" s="323"/>
      <c r="O57" s="323"/>
      <c r="P57" s="323"/>
      <c r="Q57" s="310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BA57" s="399" t="str">
        <f>IF(D57&lt;&gt;SUM(E57:H57)," NO ALTERE LAS FÓRMULAS, el Total de Sesiones de educación grupal NO ES IGUAL a la suma de los profesionales. ","")</f>
        <v/>
      </c>
      <c r="BD57" s="394">
        <f>IF(D57&lt;&gt;SUM(E57:H57),1,0)</f>
        <v>0</v>
      </c>
    </row>
    <row r="58" spans="1:56" s="296" customFormat="1" ht="15.95" customHeight="1" x14ac:dyDescent="0.15">
      <c r="A58" s="478" t="s">
        <v>6</v>
      </c>
      <c r="B58" s="510"/>
      <c r="C58" s="487"/>
      <c r="D58" s="384">
        <f>SUM(D54:D57)</f>
        <v>0</v>
      </c>
      <c r="E58" s="372">
        <f>SUM(E54:E57)</f>
        <v>0</v>
      </c>
      <c r="F58" s="373">
        <f>SUM(F54:F57)</f>
        <v>0</v>
      </c>
      <c r="G58" s="373">
        <f>SUM(G54:G57)</f>
        <v>0</v>
      </c>
      <c r="H58" s="375">
        <f>SUM(H54:H57)</f>
        <v>0</v>
      </c>
      <c r="I58" s="306" t="str">
        <f>+BA58</f>
        <v/>
      </c>
      <c r="J58" s="324"/>
      <c r="K58" s="324"/>
      <c r="L58" s="324"/>
      <c r="M58" s="324"/>
      <c r="N58" s="324"/>
      <c r="O58" s="324"/>
      <c r="P58" s="323"/>
      <c r="Q58" s="310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BA58" s="399" t="str">
        <f>IF(D58&lt;&gt;SUM(E58:H58)," NO ALTERE LAS FÓRMULAS, el Total de Sesiones de educación grupal NO ES IGUAL a la suma de los profesionales. ","")</f>
        <v/>
      </c>
      <c r="BD58" s="394">
        <f>IF(D58&lt;&gt;SUM(E58:H58),1,0)</f>
        <v>0</v>
      </c>
    </row>
    <row r="59" spans="1:56" s="295" customFormat="1" ht="30" customHeight="1" x14ac:dyDescent="0.2">
      <c r="A59" s="312" t="s">
        <v>5</v>
      </c>
      <c r="B59" s="312"/>
      <c r="C59" s="312"/>
      <c r="D59" s="312"/>
      <c r="E59" s="319"/>
      <c r="F59" s="319"/>
      <c r="G59" s="319"/>
      <c r="H59" s="319"/>
      <c r="I59" s="319"/>
      <c r="J59" s="319"/>
      <c r="K59" s="320"/>
      <c r="L59" s="320"/>
      <c r="M59" s="320"/>
      <c r="N59" s="321"/>
      <c r="O59" s="322"/>
      <c r="P59" s="323"/>
      <c r="Q59" s="310"/>
    </row>
    <row r="60" spans="1:56" s="296" customFormat="1" ht="24.75" customHeight="1" x14ac:dyDescent="0.15">
      <c r="A60" s="504" t="s">
        <v>4</v>
      </c>
      <c r="B60" s="505"/>
      <c r="C60" s="506"/>
      <c r="D60" s="311" t="s">
        <v>3</v>
      </c>
      <c r="E60" s="500"/>
      <c r="F60" s="500"/>
      <c r="G60" s="310"/>
      <c r="H60" s="310"/>
      <c r="I60" s="310"/>
      <c r="J60" s="310"/>
      <c r="K60" s="310"/>
      <c r="L60" s="310"/>
      <c r="M60" s="310"/>
      <c r="N60" s="310"/>
      <c r="O60" s="310"/>
      <c r="P60" s="323"/>
      <c r="Q60" s="310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</row>
    <row r="61" spans="1:56" s="296" customFormat="1" ht="15.95" customHeight="1" x14ac:dyDescent="0.15">
      <c r="A61" s="511" t="s">
        <v>2</v>
      </c>
      <c r="B61" s="512"/>
      <c r="C61" s="513"/>
      <c r="D61" s="385">
        <v>7</v>
      </c>
      <c r="E61" s="500"/>
      <c r="F61" s="500"/>
      <c r="G61" s="310"/>
      <c r="H61" s="310"/>
      <c r="I61" s="310"/>
      <c r="J61" s="310"/>
      <c r="K61" s="310"/>
      <c r="L61" s="310"/>
      <c r="M61" s="310"/>
      <c r="N61" s="310"/>
      <c r="O61" s="310"/>
      <c r="P61" s="324"/>
      <c r="Q61" s="310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</row>
    <row r="62" spans="1:56" s="296" customFormat="1" ht="15.95" customHeight="1" x14ac:dyDescent="0.15">
      <c r="A62" s="495" t="s">
        <v>1</v>
      </c>
      <c r="B62" s="496"/>
      <c r="C62" s="497"/>
      <c r="D62" s="385">
        <v>9</v>
      </c>
      <c r="E62" s="500"/>
      <c r="F62" s="500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</row>
    <row r="63" spans="1:56" s="296" customFormat="1" ht="15.95" customHeight="1" x14ac:dyDescent="0.15">
      <c r="A63" s="501" t="s">
        <v>0</v>
      </c>
      <c r="B63" s="502"/>
      <c r="C63" s="503"/>
      <c r="D63" s="386">
        <v>9</v>
      </c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</row>
    <row r="64" spans="1:56" s="307" customFormat="1" ht="30" customHeight="1" x14ac:dyDescent="0.2">
      <c r="A64" s="397"/>
      <c r="B64" s="313"/>
      <c r="C64" s="313"/>
      <c r="D64" s="313"/>
      <c r="E64" s="314"/>
      <c r="F64" s="314"/>
      <c r="G64" s="314"/>
      <c r="H64" s="314"/>
      <c r="I64" s="314"/>
      <c r="J64" s="314"/>
      <c r="K64" s="315"/>
      <c r="L64" s="315"/>
      <c r="M64" s="315"/>
      <c r="N64" s="316"/>
      <c r="O64" s="317"/>
      <c r="P64" s="318"/>
      <c r="Q64" s="317"/>
    </row>
    <row r="65" spans="1:17" s="307" customFormat="1" x14ac:dyDescent="0.15">
      <c r="A65" s="317"/>
      <c r="B65" s="317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</row>
    <row r="66" spans="1:17" s="307" customFormat="1" x14ac:dyDescent="0.15">
      <c r="A66" s="317"/>
      <c r="B66" s="317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</row>
    <row r="67" spans="1:17" s="307" customFormat="1" x14ac:dyDescent="0.15">
      <c r="A67" s="317"/>
      <c r="B67" s="317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</row>
    <row r="68" spans="1:17" s="307" customFormat="1" x14ac:dyDescent="0.15">
      <c r="A68" s="317"/>
      <c r="B68" s="317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</row>
    <row r="200" spans="1:56" hidden="1" x14ac:dyDescent="0.15">
      <c r="A200" s="396">
        <f>SUM(A7:Q64)</f>
        <v>11541</v>
      </c>
      <c r="BD200" s="395">
        <v>0</v>
      </c>
    </row>
    <row r="204" spans="1:56" x14ac:dyDescent="0.15">
      <c r="A204" s="398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F17" sqref="F17"/>
    </sheetView>
  </sheetViews>
  <sheetFormatPr baseColWidth="10" defaultRowHeight="11.25" x14ac:dyDescent="0.15"/>
  <cols>
    <col min="1" max="1" width="5.85546875" style="317" customWidth="1"/>
    <col min="2" max="2" width="15.42578125" style="317" customWidth="1"/>
    <col min="3" max="3" width="28.42578125" style="317" customWidth="1"/>
    <col min="4" max="4" width="11.5703125" style="317" customWidth="1"/>
    <col min="5" max="14" width="13.28515625" style="317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299" customFormat="1" ht="12.75" customHeight="1" x14ac:dyDescent="0.15">
      <c r="A1" s="393" t="s">
        <v>61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56" s="299" customFormat="1" ht="12.75" customHeight="1" x14ac:dyDescent="0.15">
      <c r="A2" s="393" t="str">
        <f>CONCATENATE("COMUNA: ",[6]NOMBRE!B2," - ","( ",[6]NOMBRE!C2,[6]NOMBRE!D2,[6]NOMBRE!E2,[6]NOMBRE!F2,[6]NOMBRE!G2," )")</f>
        <v>COMUNA: LINARES  - ( 07401 )</v>
      </c>
      <c r="B2" s="298"/>
      <c r="C2" s="298"/>
      <c r="D2" s="298"/>
      <c r="E2" s="298"/>
      <c r="F2" s="298"/>
      <c r="G2" s="298"/>
      <c r="H2" s="298"/>
      <c r="I2" s="298"/>
      <c r="J2" s="298"/>
    </row>
    <row r="3" spans="1:56" s="299" customFormat="1" ht="12.75" customHeight="1" x14ac:dyDescent="0.2">
      <c r="A3" s="393" t="str">
        <f>CONCATENATE("ESTABLECIMIENTO: ",[6]NOMBRE!B3," - ","( ",[6]NOMBRE!C3,[6]NOMBRE!D3,[6]NOMBRE!E3,[6]NOMBRE!F3,[6]NOMBRE!G3," )")</f>
        <v>ESTABLECIMIENTO: HOSPITAL DE LINARES  - ( 16108 )</v>
      </c>
      <c r="B3" s="298"/>
      <c r="C3" s="300"/>
      <c r="D3" s="298"/>
      <c r="E3" s="298"/>
      <c r="F3" s="298"/>
      <c r="G3" s="298"/>
      <c r="H3" s="298"/>
      <c r="I3" s="298"/>
      <c r="J3" s="298"/>
    </row>
    <row r="4" spans="1:56" s="299" customFormat="1" ht="12.75" customHeight="1" x14ac:dyDescent="0.15">
      <c r="A4" s="393" t="str">
        <f>CONCATENATE("MES: ",[6]NOMBRE!B6," - ","( ",[6]NOMBRE!C6,[6]NOMBRE!D6," )")</f>
        <v>MES: JUNIO - ( 06 )</v>
      </c>
      <c r="B4" s="298"/>
      <c r="C4" s="298"/>
      <c r="D4" s="298"/>
      <c r="E4" s="298"/>
      <c r="F4" s="298"/>
      <c r="G4" s="298"/>
      <c r="H4" s="298"/>
      <c r="I4" s="298"/>
      <c r="J4" s="298"/>
    </row>
    <row r="5" spans="1:56" s="299" customFormat="1" ht="12.75" customHeight="1" x14ac:dyDescent="0.15">
      <c r="A5" s="297" t="str">
        <f>CONCATENATE("AÑO: ",[6]NOMBRE!B7)</f>
        <v>AÑO: 2013</v>
      </c>
      <c r="B5" s="298"/>
      <c r="C5" s="298"/>
      <c r="D5" s="298"/>
      <c r="E5" s="298"/>
      <c r="F5" s="298"/>
      <c r="G5" s="298"/>
      <c r="H5" s="298"/>
      <c r="I5" s="298"/>
      <c r="J5" s="298"/>
    </row>
    <row r="6" spans="1:56" s="295" customFormat="1" ht="39.950000000000003" customHeight="1" x14ac:dyDescent="0.2">
      <c r="A6" s="451" t="s">
        <v>60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25"/>
      <c r="Q6" s="310"/>
    </row>
    <row r="7" spans="1:56" s="295" customFormat="1" ht="39.950000000000003" customHeight="1" x14ac:dyDescent="0.2">
      <c r="A7" s="335" t="s">
        <v>59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4"/>
    </row>
    <row r="8" spans="1:56" s="296" customFormat="1" ht="23.1" customHeight="1" x14ac:dyDescent="0.15">
      <c r="A8" s="452" t="s">
        <v>43</v>
      </c>
      <c r="B8" s="453"/>
      <c r="C8" s="454"/>
      <c r="D8" s="458" t="s">
        <v>6</v>
      </c>
      <c r="E8" s="460" t="s">
        <v>58</v>
      </c>
      <c r="F8" s="460" t="s">
        <v>57</v>
      </c>
      <c r="G8" s="460" t="s">
        <v>56</v>
      </c>
      <c r="H8" s="460" t="s">
        <v>55</v>
      </c>
      <c r="I8" s="460" t="s">
        <v>54</v>
      </c>
      <c r="J8" s="460" t="s">
        <v>53</v>
      </c>
      <c r="K8" s="460" t="s">
        <v>52</v>
      </c>
      <c r="L8" s="460" t="s">
        <v>51</v>
      </c>
      <c r="M8" s="462" t="s">
        <v>50</v>
      </c>
      <c r="N8" s="447" t="s">
        <v>49</v>
      </c>
      <c r="O8" s="448"/>
      <c r="P8" s="449" t="s">
        <v>48</v>
      </c>
      <c r="Q8" s="464" t="s">
        <v>47</v>
      </c>
      <c r="R8" s="298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</row>
    <row r="9" spans="1:56" s="296" customFormat="1" ht="23.1" customHeight="1" x14ac:dyDescent="0.15">
      <c r="A9" s="455"/>
      <c r="B9" s="456"/>
      <c r="C9" s="457"/>
      <c r="D9" s="459"/>
      <c r="E9" s="461"/>
      <c r="F9" s="461"/>
      <c r="G9" s="461"/>
      <c r="H9" s="461"/>
      <c r="I9" s="461"/>
      <c r="J9" s="461"/>
      <c r="K9" s="461"/>
      <c r="L9" s="461"/>
      <c r="M9" s="463"/>
      <c r="N9" s="400" t="s">
        <v>46</v>
      </c>
      <c r="O9" s="401" t="s">
        <v>45</v>
      </c>
      <c r="P9" s="450"/>
      <c r="Q9" s="465"/>
      <c r="R9" s="298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</row>
    <row r="10" spans="1:56" s="296" customFormat="1" ht="15" customHeight="1" x14ac:dyDescent="0.15">
      <c r="A10" s="466" t="s">
        <v>38</v>
      </c>
      <c r="B10" s="469" t="s">
        <v>37</v>
      </c>
      <c r="C10" s="470"/>
      <c r="D10" s="348">
        <f>SUM(E10:M10)</f>
        <v>302</v>
      </c>
      <c r="E10" s="353">
        <v>295</v>
      </c>
      <c r="F10" s="354">
        <v>7</v>
      </c>
      <c r="G10" s="354"/>
      <c r="H10" s="355"/>
      <c r="I10" s="355"/>
      <c r="J10" s="355"/>
      <c r="K10" s="355"/>
      <c r="L10" s="355"/>
      <c r="M10" s="356"/>
      <c r="N10" s="402"/>
      <c r="O10" s="403"/>
      <c r="P10" s="367"/>
      <c r="Q10" s="338"/>
      <c r="R10" s="306" t="str">
        <f>+BA10</f>
        <v/>
      </c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BA10" s="399" t="str">
        <f>IF(D10&lt;&gt;SUM(E10:M10)," NO ALTERE LAS FÓRMULAS, el Total de Ingresos a educación a grupal NO ES IGUAL a la suma de grupos de edad o condición. ","")</f>
        <v/>
      </c>
      <c r="BD10" s="394">
        <f>IF(D10&lt;&gt;SUM(E10:M10),1,0)</f>
        <v>0</v>
      </c>
    </row>
    <row r="11" spans="1:56" s="296" customFormat="1" ht="15" customHeight="1" x14ac:dyDescent="0.15">
      <c r="A11" s="467"/>
      <c r="B11" s="445" t="s">
        <v>36</v>
      </c>
      <c r="C11" s="446"/>
      <c r="D11" s="349">
        <f>SUM(E11:M11)</f>
        <v>442</v>
      </c>
      <c r="E11" s="341">
        <v>357</v>
      </c>
      <c r="F11" s="342">
        <v>15</v>
      </c>
      <c r="G11" s="342">
        <v>19</v>
      </c>
      <c r="H11" s="342">
        <v>15</v>
      </c>
      <c r="I11" s="342">
        <v>19</v>
      </c>
      <c r="J11" s="342"/>
      <c r="K11" s="342">
        <v>5</v>
      </c>
      <c r="L11" s="342">
        <v>12</v>
      </c>
      <c r="M11" s="343"/>
      <c r="N11" s="404"/>
      <c r="O11" s="389"/>
      <c r="P11" s="357"/>
      <c r="Q11" s="357"/>
      <c r="R11" s="306" t="str">
        <f t="shared" ref="R11:R29" si="0">+BA11</f>
        <v/>
      </c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BA11" s="399" t="str">
        <f t="shared" ref="BA11:BA29" si="1">IF(D11&lt;&gt;SUM(E11:M11)," NO ALTERE LAS FÓRMULAS, el Total de Ingresos a educación a grupal NO ES IGUAL a la suma de grupos de edad o condición. ","")</f>
        <v/>
      </c>
      <c r="BD11" s="394">
        <f t="shared" ref="BD11:BD29" si="2">IF(D11&lt;&gt;SUM(E11:M11),1,0)</f>
        <v>0</v>
      </c>
    </row>
    <row r="12" spans="1:56" s="296" customFormat="1" ht="15" customHeight="1" x14ac:dyDescent="0.15">
      <c r="A12" s="467"/>
      <c r="B12" s="445" t="s">
        <v>35</v>
      </c>
      <c r="C12" s="446"/>
      <c r="D12" s="349">
        <f t="shared" ref="D12:D29" si="3">SUM(E12:M12)</f>
        <v>171</v>
      </c>
      <c r="E12" s="341">
        <v>154</v>
      </c>
      <c r="F12" s="342">
        <v>8</v>
      </c>
      <c r="G12" s="342">
        <v>9</v>
      </c>
      <c r="H12" s="342"/>
      <c r="I12" s="342"/>
      <c r="J12" s="342"/>
      <c r="K12" s="342"/>
      <c r="L12" s="342"/>
      <c r="M12" s="343"/>
      <c r="N12" s="404"/>
      <c r="O12" s="389"/>
      <c r="P12" s="357"/>
      <c r="Q12" s="357"/>
      <c r="R12" s="306" t="str">
        <f t="shared" si="0"/>
        <v/>
      </c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BA12" s="399" t="str">
        <f t="shared" si="1"/>
        <v/>
      </c>
      <c r="BD12" s="394">
        <f t="shared" si="2"/>
        <v>0</v>
      </c>
    </row>
    <row r="13" spans="1:56" s="296" customFormat="1" ht="15" customHeight="1" x14ac:dyDescent="0.15">
      <c r="A13" s="467"/>
      <c r="B13" s="445" t="s">
        <v>34</v>
      </c>
      <c r="C13" s="446"/>
      <c r="D13" s="349">
        <f t="shared" si="3"/>
        <v>13</v>
      </c>
      <c r="E13" s="341"/>
      <c r="F13" s="342">
        <v>5</v>
      </c>
      <c r="G13" s="342">
        <v>8</v>
      </c>
      <c r="H13" s="342"/>
      <c r="I13" s="342"/>
      <c r="J13" s="342"/>
      <c r="K13" s="342"/>
      <c r="L13" s="342"/>
      <c r="M13" s="343"/>
      <c r="N13" s="404"/>
      <c r="O13" s="389"/>
      <c r="P13" s="357"/>
      <c r="Q13" s="357"/>
      <c r="R13" s="306" t="str">
        <f t="shared" si="0"/>
        <v/>
      </c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BA13" s="399" t="str">
        <f t="shared" si="1"/>
        <v/>
      </c>
      <c r="BD13" s="394">
        <f t="shared" si="2"/>
        <v>0</v>
      </c>
    </row>
    <row r="14" spans="1:56" s="296" customFormat="1" ht="15" customHeight="1" x14ac:dyDescent="0.15">
      <c r="A14" s="467"/>
      <c r="B14" s="445" t="s">
        <v>33</v>
      </c>
      <c r="C14" s="446"/>
      <c r="D14" s="349">
        <f t="shared" si="3"/>
        <v>10</v>
      </c>
      <c r="E14" s="341"/>
      <c r="F14" s="342"/>
      <c r="G14" s="342">
        <v>10</v>
      </c>
      <c r="H14" s="342"/>
      <c r="I14" s="342"/>
      <c r="J14" s="342"/>
      <c r="K14" s="342"/>
      <c r="L14" s="342"/>
      <c r="M14" s="343"/>
      <c r="N14" s="404"/>
      <c r="O14" s="389"/>
      <c r="P14" s="357"/>
      <c r="Q14" s="357"/>
      <c r="R14" s="306" t="str">
        <f t="shared" si="0"/>
        <v/>
      </c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BA14" s="399" t="str">
        <f t="shared" si="1"/>
        <v/>
      </c>
      <c r="BD14" s="394">
        <f t="shared" si="2"/>
        <v>0</v>
      </c>
    </row>
    <row r="15" spans="1:56" s="296" customFormat="1" ht="15" customHeight="1" x14ac:dyDescent="0.15">
      <c r="A15" s="467"/>
      <c r="B15" s="445" t="s">
        <v>32</v>
      </c>
      <c r="C15" s="446"/>
      <c r="D15" s="349">
        <f t="shared" si="3"/>
        <v>0</v>
      </c>
      <c r="E15" s="341"/>
      <c r="F15" s="342"/>
      <c r="G15" s="342"/>
      <c r="H15" s="342"/>
      <c r="I15" s="342"/>
      <c r="J15" s="342"/>
      <c r="K15" s="342"/>
      <c r="L15" s="342"/>
      <c r="M15" s="343"/>
      <c r="N15" s="404"/>
      <c r="O15" s="389"/>
      <c r="P15" s="357"/>
      <c r="Q15" s="357"/>
      <c r="R15" s="306" t="str">
        <f t="shared" si="0"/>
        <v/>
      </c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BA15" s="399" t="str">
        <f t="shared" si="1"/>
        <v/>
      </c>
      <c r="BD15" s="394">
        <f t="shared" si="2"/>
        <v>0</v>
      </c>
    </row>
    <row r="16" spans="1:56" s="296" customFormat="1" ht="15" customHeight="1" x14ac:dyDescent="0.15">
      <c r="A16" s="467"/>
      <c r="B16" s="445" t="s">
        <v>31</v>
      </c>
      <c r="C16" s="446"/>
      <c r="D16" s="349">
        <f t="shared" si="3"/>
        <v>52</v>
      </c>
      <c r="E16" s="341">
        <v>52</v>
      </c>
      <c r="F16" s="342"/>
      <c r="G16" s="342"/>
      <c r="H16" s="342"/>
      <c r="I16" s="342"/>
      <c r="J16" s="342"/>
      <c r="K16" s="342"/>
      <c r="L16" s="342"/>
      <c r="M16" s="343"/>
      <c r="N16" s="404"/>
      <c r="O16" s="389"/>
      <c r="P16" s="357"/>
      <c r="Q16" s="357"/>
      <c r="R16" s="306" t="str">
        <f t="shared" si="0"/>
        <v/>
      </c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BA16" s="399" t="str">
        <f t="shared" si="1"/>
        <v/>
      </c>
      <c r="BD16" s="394">
        <f t="shared" si="2"/>
        <v>0</v>
      </c>
    </row>
    <row r="17" spans="1:56" s="296" customFormat="1" ht="15" customHeight="1" x14ac:dyDescent="0.15">
      <c r="A17" s="467"/>
      <c r="B17" s="445" t="s">
        <v>30</v>
      </c>
      <c r="C17" s="446"/>
      <c r="D17" s="349">
        <f t="shared" si="3"/>
        <v>114</v>
      </c>
      <c r="E17" s="351"/>
      <c r="F17" s="352"/>
      <c r="G17" s="352"/>
      <c r="H17" s="352"/>
      <c r="I17" s="342"/>
      <c r="J17" s="342">
        <v>30</v>
      </c>
      <c r="K17" s="342">
        <v>40</v>
      </c>
      <c r="L17" s="342">
        <v>44</v>
      </c>
      <c r="M17" s="387"/>
      <c r="N17" s="404">
        <v>94</v>
      </c>
      <c r="O17" s="389">
        <v>20</v>
      </c>
      <c r="P17" s="357">
        <v>6</v>
      </c>
      <c r="Q17" s="358"/>
      <c r="R17" s="306" t="str">
        <f t="shared" si="0"/>
        <v/>
      </c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BA17" s="399" t="str">
        <f t="shared" si="1"/>
        <v/>
      </c>
      <c r="BD17" s="394">
        <f t="shared" si="2"/>
        <v>0</v>
      </c>
    </row>
    <row r="18" spans="1:56" s="296" customFormat="1" ht="15" customHeight="1" x14ac:dyDescent="0.15">
      <c r="A18" s="467"/>
      <c r="B18" s="480" t="s">
        <v>29</v>
      </c>
      <c r="C18" s="481"/>
      <c r="D18" s="349">
        <f t="shared" si="3"/>
        <v>224</v>
      </c>
      <c r="E18" s="341">
        <v>224</v>
      </c>
      <c r="F18" s="342"/>
      <c r="G18" s="342"/>
      <c r="H18" s="342"/>
      <c r="I18" s="352"/>
      <c r="J18" s="352"/>
      <c r="K18" s="352"/>
      <c r="L18" s="352"/>
      <c r="M18" s="387"/>
      <c r="N18" s="405"/>
      <c r="O18" s="392"/>
      <c r="P18" s="357"/>
      <c r="Q18" s="357"/>
      <c r="R18" s="306" t="str">
        <f t="shared" si="0"/>
        <v/>
      </c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BA18" s="399" t="str">
        <f t="shared" si="1"/>
        <v/>
      </c>
      <c r="BD18" s="394">
        <f t="shared" si="2"/>
        <v>0</v>
      </c>
    </row>
    <row r="19" spans="1:56" s="296" customFormat="1" ht="15" customHeight="1" x14ac:dyDescent="0.15">
      <c r="A19" s="467"/>
      <c r="B19" s="445" t="s">
        <v>28</v>
      </c>
      <c r="C19" s="446"/>
      <c r="D19" s="349">
        <f t="shared" si="3"/>
        <v>0</v>
      </c>
      <c r="E19" s="341"/>
      <c r="F19" s="342"/>
      <c r="G19" s="342"/>
      <c r="H19" s="352"/>
      <c r="I19" s="352"/>
      <c r="J19" s="352"/>
      <c r="K19" s="352"/>
      <c r="L19" s="352"/>
      <c r="M19" s="387"/>
      <c r="N19" s="406"/>
      <c r="O19" s="407"/>
      <c r="P19" s="388"/>
      <c r="Q19" s="357"/>
      <c r="R19" s="306" t="str">
        <f t="shared" si="0"/>
        <v/>
      </c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BA19" s="399" t="str">
        <f t="shared" si="1"/>
        <v/>
      </c>
      <c r="BD19" s="394">
        <f t="shared" si="2"/>
        <v>0</v>
      </c>
    </row>
    <row r="20" spans="1:56" s="296" customFormat="1" ht="15" customHeight="1" x14ac:dyDescent="0.15">
      <c r="A20" s="467"/>
      <c r="B20" s="445" t="s">
        <v>27</v>
      </c>
      <c r="C20" s="446"/>
      <c r="D20" s="349">
        <f t="shared" si="3"/>
        <v>0</v>
      </c>
      <c r="E20" s="341"/>
      <c r="F20" s="342"/>
      <c r="G20" s="342"/>
      <c r="H20" s="342"/>
      <c r="I20" s="342"/>
      <c r="J20" s="342"/>
      <c r="K20" s="342"/>
      <c r="L20" s="342"/>
      <c r="M20" s="343"/>
      <c r="N20" s="404"/>
      <c r="O20" s="389"/>
      <c r="P20" s="357"/>
      <c r="Q20" s="357"/>
      <c r="R20" s="306" t="str">
        <f t="shared" si="0"/>
        <v/>
      </c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BA20" s="399" t="str">
        <f t="shared" si="1"/>
        <v/>
      </c>
      <c r="BD20" s="394">
        <f t="shared" si="2"/>
        <v>0</v>
      </c>
    </row>
    <row r="21" spans="1:56" s="296" customFormat="1" ht="15" customHeight="1" x14ac:dyDescent="0.15">
      <c r="A21" s="467"/>
      <c r="B21" s="445" t="s">
        <v>26</v>
      </c>
      <c r="C21" s="446"/>
      <c r="D21" s="349">
        <f t="shared" si="3"/>
        <v>305</v>
      </c>
      <c r="E21" s="341">
        <v>299</v>
      </c>
      <c r="F21" s="342">
        <v>5</v>
      </c>
      <c r="G21" s="342">
        <v>1</v>
      </c>
      <c r="H21" s="342"/>
      <c r="I21" s="342"/>
      <c r="J21" s="342"/>
      <c r="K21" s="342"/>
      <c r="L21" s="342"/>
      <c r="M21" s="343"/>
      <c r="N21" s="404"/>
      <c r="O21" s="389"/>
      <c r="P21" s="357"/>
      <c r="Q21" s="357"/>
      <c r="R21" s="306" t="str">
        <f t="shared" si="0"/>
        <v/>
      </c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BA21" s="399" t="str">
        <f t="shared" si="1"/>
        <v/>
      </c>
      <c r="BD21" s="394">
        <f t="shared" si="2"/>
        <v>0</v>
      </c>
    </row>
    <row r="22" spans="1:56" s="296" customFormat="1" ht="15" customHeight="1" x14ac:dyDescent="0.15">
      <c r="A22" s="467"/>
      <c r="B22" s="445" t="s">
        <v>25</v>
      </c>
      <c r="C22" s="446"/>
      <c r="D22" s="349">
        <f t="shared" si="3"/>
        <v>0</v>
      </c>
      <c r="E22" s="341"/>
      <c r="F22" s="342"/>
      <c r="G22" s="342"/>
      <c r="H22" s="342"/>
      <c r="I22" s="342"/>
      <c r="J22" s="342"/>
      <c r="K22" s="342"/>
      <c r="L22" s="342"/>
      <c r="M22" s="343"/>
      <c r="N22" s="404"/>
      <c r="O22" s="389"/>
      <c r="P22" s="357"/>
      <c r="Q22" s="357"/>
      <c r="R22" s="306" t="str">
        <f t="shared" si="0"/>
        <v/>
      </c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BA22" s="399" t="str">
        <f t="shared" si="1"/>
        <v/>
      </c>
      <c r="BD22" s="394">
        <f t="shared" si="2"/>
        <v>0</v>
      </c>
    </row>
    <row r="23" spans="1:56" s="296" customFormat="1" ht="15" customHeight="1" x14ac:dyDescent="0.15">
      <c r="A23" s="467"/>
      <c r="B23" s="445" t="s">
        <v>24</v>
      </c>
      <c r="C23" s="446"/>
      <c r="D23" s="349">
        <f t="shared" si="3"/>
        <v>0</v>
      </c>
      <c r="E23" s="341"/>
      <c r="F23" s="342"/>
      <c r="G23" s="342"/>
      <c r="H23" s="342"/>
      <c r="I23" s="342"/>
      <c r="J23" s="342"/>
      <c r="K23" s="342"/>
      <c r="L23" s="342"/>
      <c r="M23" s="343"/>
      <c r="N23" s="404"/>
      <c r="O23" s="389"/>
      <c r="P23" s="357"/>
      <c r="Q23" s="357"/>
      <c r="R23" s="306" t="str">
        <f t="shared" si="0"/>
        <v/>
      </c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BA23" s="399" t="str">
        <f t="shared" si="1"/>
        <v/>
      </c>
      <c r="BD23" s="394">
        <f t="shared" si="2"/>
        <v>0</v>
      </c>
    </row>
    <row r="24" spans="1:56" s="296" customFormat="1" ht="15" customHeight="1" x14ac:dyDescent="0.15">
      <c r="A24" s="467"/>
      <c r="B24" s="471" t="s">
        <v>23</v>
      </c>
      <c r="C24" s="472"/>
      <c r="D24" s="359">
        <f t="shared" si="3"/>
        <v>0</v>
      </c>
      <c r="E24" s="351"/>
      <c r="F24" s="352"/>
      <c r="G24" s="352"/>
      <c r="H24" s="352"/>
      <c r="I24" s="342"/>
      <c r="J24" s="342"/>
      <c r="K24" s="342"/>
      <c r="L24" s="342"/>
      <c r="M24" s="387"/>
      <c r="N24" s="404"/>
      <c r="O24" s="389"/>
      <c r="P24" s="357"/>
      <c r="Q24" s="358"/>
      <c r="R24" s="306" t="str">
        <f t="shared" si="0"/>
        <v/>
      </c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BA24" s="399" t="str">
        <f t="shared" si="1"/>
        <v/>
      </c>
      <c r="BD24" s="394">
        <f t="shared" si="2"/>
        <v>0</v>
      </c>
    </row>
    <row r="25" spans="1:56" s="296" customFormat="1" ht="15" customHeight="1" x14ac:dyDescent="0.15">
      <c r="A25" s="467"/>
      <c r="B25" s="473" t="s">
        <v>22</v>
      </c>
      <c r="C25" s="474"/>
      <c r="D25" s="360">
        <f t="shared" si="3"/>
        <v>200</v>
      </c>
      <c r="E25" s="361">
        <v>196</v>
      </c>
      <c r="F25" s="362"/>
      <c r="G25" s="362"/>
      <c r="H25" s="362"/>
      <c r="I25" s="362"/>
      <c r="J25" s="362"/>
      <c r="K25" s="362">
        <v>2</v>
      </c>
      <c r="L25" s="362">
        <v>2</v>
      </c>
      <c r="M25" s="363"/>
      <c r="N25" s="408"/>
      <c r="O25" s="390"/>
      <c r="P25" s="364">
        <v>14</v>
      </c>
      <c r="Q25" s="364"/>
      <c r="R25" s="306" t="str">
        <f t="shared" si="0"/>
        <v/>
      </c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BA25" s="399" t="str">
        <f t="shared" si="1"/>
        <v/>
      </c>
      <c r="BD25" s="394">
        <f t="shared" si="2"/>
        <v>0</v>
      </c>
    </row>
    <row r="26" spans="1:56" s="296" customFormat="1" ht="15" customHeight="1" x14ac:dyDescent="0.15">
      <c r="A26" s="467"/>
      <c r="B26" s="475" t="s">
        <v>21</v>
      </c>
      <c r="C26" s="336" t="s">
        <v>20</v>
      </c>
      <c r="D26" s="348">
        <f t="shared" si="3"/>
        <v>0</v>
      </c>
      <c r="E26" s="365"/>
      <c r="F26" s="355"/>
      <c r="G26" s="355"/>
      <c r="H26" s="355"/>
      <c r="I26" s="355"/>
      <c r="J26" s="355"/>
      <c r="K26" s="355"/>
      <c r="L26" s="355"/>
      <c r="M26" s="366"/>
      <c r="N26" s="409"/>
      <c r="O26" s="403"/>
      <c r="P26" s="367"/>
      <c r="Q26" s="367"/>
      <c r="R26" s="306" t="str">
        <f t="shared" si="0"/>
        <v/>
      </c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BA26" s="399" t="str">
        <f t="shared" si="1"/>
        <v/>
      </c>
      <c r="BD26" s="394">
        <f t="shared" si="2"/>
        <v>0</v>
      </c>
    </row>
    <row r="27" spans="1:56" s="296" customFormat="1" ht="15" customHeight="1" x14ac:dyDescent="0.15">
      <c r="A27" s="467"/>
      <c r="B27" s="476"/>
      <c r="C27" s="327" t="s">
        <v>19</v>
      </c>
      <c r="D27" s="349">
        <f t="shared" si="3"/>
        <v>0</v>
      </c>
      <c r="E27" s="351"/>
      <c r="F27" s="352"/>
      <c r="G27" s="352"/>
      <c r="H27" s="352"/>
      <c r="I27" s="352"/>
      <c r="J27" s="352"/>
      <c r="K27" s="352"/>
      <c r="L27" s="352"/>
      <c r="M27" s="343"/>
      <c r="N27" s="405"/>
      <c r="O27" s="392"/>
      <c r="P27" s="358"/>
      <c r="Q27" s="358"/>
      <c r="R27" s="306" t="str">
        <f t="shared" si="0"/>
        <v/>
      </c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BA27" s="399" t="str">
        <f t="shared" si="1"/>
        <v/>
      </c>
      <c r="BD27" s="394">
        <f t="shared" si="2"/>
        <v>0</v>
      </c>
    </row>
    <row r="28" spans="1:56" s="296" customFormat="1" ht="15" customHeight="1" x14ac:dyDescent="0.15">
      <c r="A28" s="467"/>
      <c r="B28" s="477"/>
      <c r="C28" s="337" t="s">
        <v>18</v>
      </c>
      <c r="D28" s="350">
        <f t="shared" si="3"/>
        <v>0</v>
      </c>
      <c r="E28" s="368"/>
      <c r="F28" s="369"/>
      <c r="G28" s="369"/>
      <c r="H28" s="369"/>
      <c r="I28" s="369"/>
      <c r="J28" s="369"/>
      <c r="K28" s="369"/>
      <c r="L28" s="369"/>
      <c r="M28" s="346"/>
      <c r="N28" s="410"/>
      <c r="O28" s="391"/>
      <c r="P28" s="370"/>
      <c r="Q28" s="370"/>
      <c r="R28" s="306" t="str">
        <f t="shared" si="0"/>
        <v/>
      </c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BA28" s="399" t="str">
        <f t="shared" si="1"/>
        <v/>
      </c>
      <c r="BD28" s="394">
        <f t="shared" si="2"/>
        <v>0</v>
      </c>
    </row>
    <row r="29" spans="1:56" s="296" customFormat="1" ht="15" customHeight="1" x14ac:dyDescent="0.15">
      <c r="A29" s="468"/>
      <c r="B29" s="478" t="s">
        <v>6</v>
      </c>
      <c r="C29" s="479"/>
      <c r="D29" s="371">
        <f t="shared" si="3"/>
        <v>1833</v>
      </c>
      <c r="E29" s="372">
        <f>SUM(E10:E28)</f>
        <v>1577</v>
      </c>
      <c r="F29" s="373">
        <f t="shared" ref="F29:Q29" si="4">SUM(F10:F28)</f>
        <v>40</v>
      </c>
      <c r="G29" s="373">
        <f t="shared" si="4"/>
        <v>47</v>
      </c>
      <c r="H29" s="373">
        <f t="shared" si="4"/>
        <v>15</v>
      </c>
      <c r="I29" s="373">
        <f t="shared" si="4"/>
        <v>19</v>
      </c>
      <c r="J29" s="373">
        <f t="shared" si="4"/>
        <v>30</v>
      </c>
      <c r="K29" s="373">
        <f t="shared" si="4"/>
        <v>47</v>
      </c>
      <c r="L29" s="373">
        <f t="shared" si="4"/>
        <v>58</v>
      </c>
      <c r="M29" s="374">
        <f t="shared" si="4"/>
        <v>0</v>
      </c>
      <c r="N29" s="411">
        <f t="shared" si="4"/>
        <v>94</v>
      </c>
      <c r="O29" s="412">
        <f t="shared" si="4"/>
        <v>20</v>
      </c>
      <c r="P29" s="376">
        <f t="shared" si="4"/>
        <v>20</v>
      </c>
      <c r="Q29" s="376">
        <f t="shared" si="4"/>
        <v>0</v>
      </c>
      <c r="R29" s="306" t="str">
        <f t="shared" si="0"/>
        <v/>
      </c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BA29" s="399" t="str">
        <f t="shared" si="1"/>
        <v/>
      </c>
      <c r="BD29" s="394">
        <f t="shared" si="2"/>
        <v>0</v>
      </c>
    </row>
    <row r="30" spans="1:56" s="295" customFormat="1" ht="30" customHeight="1" x14ac:dyDescent="0.2">
      <c r="A30" s="329" t="s">
        <v>44</v>
      </c>
      <c r="B30" s="329"/>
      <c r="C30" s="329"/>
      <c r="D30" s="329"/>
      <c r="E30" s="329"/>
      <c r="F30" s="329"/>
      <c r="G30" s="330"/>
      <c r="H30" s="330"/>
      <c r="I30" s="324"/>
      <c r="J30" s="324"/>
      <c r="K30" s="324"/>
      <c r="L30" s="324"/>
      <c r="M30" s="324"/>
      <c r="N30" s="324"/>
      <c r="O30" s="301"/>
      <c r="P30" s="324"/>
      <c r="Q30" s="310"/>
    </row>
    <row r="31" spans="1:56" s="296" customFormat="1" ht="48" customHeight="1" x14ac:dyDescent="0.15">
      <c r="A31" s="482" t="s">
        <v>43</v>
      </c>
      <c r="B31" s="483"/>
      <c r="C31" s="484"/>
      <c r="D31" s="426" t="s">
        <v>6</v>
      </c>
      <c r="E31" s="331" t="s">
        <v>42</v>
      </c>
      <c r="F31" s="428" t="s">
        <v>41</v>
      </c>
      <c r="G31" s="428" t="s">
        <v>40</v>
      </c>
      <c r="H31" s="309" t="s">
        <v>39</v>
      </c>
      <c r="I31" s="324"/>
      <c r="J31" s="324"/>
      <c r="K31" s="324"/>
      <c r="L31" s="324"/>
      <c r="M31" s="324"/>
      <c r="N31" s="324"/>
      <c r="O31" s="324"/>
      <c r="P31" s="324"/>
      <c r="Q31" s="310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</row>
    <row r="32" spans="1:56" s="296" customFormat="1" ht="15" customHeight="1" x14ac:dyDescent="0.15">
      <c r="A32" s="466" t="s">
        <v>38</v>
      </c>
      <c r="B32" s="469" t="s">
        <v>37</v>
      </c>
      <c r="C32" s="470"/>
      <c r="D32" s="377">
        <f>SUM(E32:H32)</f>
        <v>302</v>
      </c>
      <c r="E32" s="353">
        <v>162</v>
      </c>
      <c r="F32" s="354"/>
      <c r="G32" s="354"/>
      <c r="H32" s="378">
        <v>140</v>
      </c>
      <c r="I32" s="306" t="str">
        <f>+BA32</f>
        <v/>
      </c>
      <c r="J32" s="324"/>
      <c r="K32" s="324"/>
      <c r="L32" s="324"/>
      <c r="M32" s="324"/>
      <c r="N32" s="324"/>
      <c r="O32" s="324"/>
      <c r="P32" s="324"/>
      <c r="Q32" s="310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BA32" s="399" t="str">
        <f>IF(D32&lt;&gt;SUM(E32:H32)," NO ALTERE LAS FÓRMULAS, el Total de Sesiones de educación grupal NO ES IGUAL a la suma de los profesionales. ","")</f>
        <v/>
      </c>
      <c r="BD32" s="394">
        <f>IF(D32&lt;&gt;SUM(E32:H32),1,0)</f>
        <v>0</v>
      </c>
    </row>
    <row r="33" spans="1:56" s="296" customFormat="1" ht="15" customHeight="1" x14ac:dyDescent="0.2">
      <c r="A33" s="467"/>
      <c r="B33" s="445" t="s">
        <v>36</v>
      </c>
      <c r="C33" s="446"/>
      <c r="D33" s="360">
        <f t="shared" ref="D33:D51" si="5">SUM(E33:H33)</f>
        <v>338</v>
      </c>
      <c r="E33" s="341">
        <v>179</v>
      </c>
      <c r="F33" s="342"/>
      <c r="G33" s="342"/>
      <c r="H33" s="339">
        <v>159</v>
      </c>
      <c r="I33" s="306" t="str">
        <f t="shared" ref="I33:I51" si="6">+BA33</f>
        <v/>
      </c>
      <c r="J33" s="324"/>
      <c r="K33" s="324"/>
      <c r="L33" s="324"/>
      <c r="M33" s="324"/>
      <c r="N33" s="324"/>
      <c r="O33" s="324"/>
      <c r="P33" s="301"/>
      <c r="Q33" s="310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BA33" s="399" t="str">
        <f t="shared" ref="BA33:BA51" si="7">IF(D33&lt;&gt;SUM(E33:H33)," NO ALTERE LAS FÓRMULAS, el Total de Sesiones de educación grupal NO ES IGUAL a la suma de los profesionales. ","")</f>
        <v/>
      </c>
      <c r="BD33" s="394">
        <f t="shared" ref="BD33:BD51" si="8">IF(D33&lt;&gt;SUM(E33:H33),1,0)</f>
        <v>0</v>
      </c>
    </row>
    <row r="34" spans="1:56" s="296" customFormat="1" ht="15" customHeight="1" x14ac:dyDescent="0.15">
      <c r="A34" s="467"/>
      <c r="B34" s="445" t="s">
        <v>35</v>
      </c>
      <c r="C34" s="446"/>
      <c r="D34" s="360">
        <f t="shared" si="5"/>
        <v>171</v>
      </c>
      <c r="E34" s="341">
        <v>90</v>
      </c>
      <c r="F34" s="342"/>
      <c r="G34" s="342"/>
      <c r="H34" s="339">
        <v>81</v>
      </c>
      <c r="I34" s="306" t="str">
        <f t="shared" si="6"/>
        <v/>
      </c>
      <c r="J34" s="324"/>
      <c r="K34" s="324"/>
      <c r="L34" s="324"/>
      <c r="M34" s="324"/>
      <c r="N34" s="324"/>
      <c r="O34" s="324"/>
      <c r="P34" s="324"/>
      <c r="Q34" s="310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BA34" s="399" t="str">
        <f t="shared" si="7"/>
        <v/>
      </c>
      <c r="BD34" s="394">
        <f t="shared" si="8"/>
        <v>0</v>
      </c>
    </row>
    <row r="35" spans="1:56" s="296" customFormat="1" ht="15" customHeight="1" x14ac:dyDescent="0.15">
      <c r="A35" s="467"/>
      <c r="B35" s="445" t="s">
        <v>34</v>
      </c>
      <c r="C35" s="446"/>
      <c r="D35" s="360">
        <f t="shared" si="5"/>
        <v>13</v>
      </c>
      <c r="E35" s="341">
        <v>9</v>
      </c>
      <c r="F35" s="342"/>
      <c r="G35" s="342"/>
      <c r="H35" s="339">
        <v>4</v>
      </c>
      <c r="I35" s="306" t="str">
        <f t="shared" si="6"/>
        <v/>
      </c>
      <c r="J35" s="324"/>
      <c r="K35" s="324"/>
      <c r="L35" s="324"/>
      <c r="M35" s="324"/>
      <c r="N35" s="324"/>
      <c r="O35" s="324"/>
      <c r="P35" s="324"/>
      <c r="Q35" s="310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BA35" s="399" t="str">
        <f t="shared" si="7"/>
        <v/>
      </c>
      <c r="BD35" s="394">
        <f t="shared" si="8"/>
        <v>0</v>
      </c>
    </row>
    <row r="36" spans="1:56" s="296" customFormat="1" ht="15" customHeight="1" x14ac:dyDescent="0.15">
      <c r="A36" s="467"/>
      <c r="B36" s="445" t="s">
        <v>33</v>
      </c>
      <c r="C36" s="446"/>
      <c r="D36" s="360">
        <f t="shared" si="5"/>
        <v>10</v>
      </c>
      <c r="E36" s="341">
        <v>5</v>
      </c>
      <c r="F36" s="342"/>
      <c r="G36" s="342"/>
      <c r="H36" s="339">
        <v>5</v>
      </c>
      <c r="I36" s="306" t="str">
        <f t="shared" si="6"/>
        <v/>
      </c>
      <c r="J36" s="324"/>
      <c r="K36" s="324"/>
      <c r="L36" s="324"/>
      <c r="M36" s="324"/>
      <c r="N36" s="324"/>
      <c r="O36" s="324"/>
      <c r="P36" s="324"/>
      <c r="Q36" s="310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BA36" s="399" t="str">
        <f t="shared" si="7"/>
        <v/>
      </c>
      <c r="BD36" s="394">
        <f t="shared" si="8"/>
        <v>0</v>
      </c>
    </row>
    <row r="37" spans="1:56" s="296" customFormat="1" ht="15" customHeight="1" x14ac:dyDescent="0.15">
      <c r="A37" s="467"/>
      <c r="B37" s="445" t="s">
        <v>32</v>
      </c>
      <c r="C37" s="446"/>
      <c r="D37" s="360">
        <f t="shared" si="5"/>
        <v>0</v>
      </c>
      <c r="E37" s="341"/>
      <c r="F37" s="342"/>
      <c r="G37" s="342"/>
      <c r="H37" s="339"/>
      <c r="I37" s="306" t="str">
        <f t="shared" si="6"/>
        <v/>
      </c>
      <c r="J37" s="324"/>
      <c r="K37" s="324"/>
      <c r="L37" s="324"/>
      <c r="M37" s="324"/>
      <c r="N37" s="324"/>
      <c r="O37" s="324"/>
      <c r="P37" s="324"/>
      <c r="Q37" s="310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BA37" s="399" t="str">
        <f t="shared" si="7"/>
        <v/>
      </c>
      <c r="BD37" s="394">
        <f t="shared" si="8"/>
        <v>0</v>
      </c>
    </row>
    <row r="38" spans="1:56" s="296" customFormat="1" ht="15" customHeight="1" x14ac:dyDescent="0.15">
      <c r="A38" s="467"/>
      <c r="B38" s="445" t="s">
        <v>31</v>
      </c>
      <c r="C38" s="446"/>
      <c r="D38" s="360">
        <f t="shared" si="5"/>
        <v>52</v>
      </c>
      <c r="E38" s="341">
        <v>27</v>
      </c>
      <c r="F38" s="342"/>
      <c r="G38" s="342"/>
      <c r="H38" s="339">
        <v>25</v>
      </c>
      <c r="I38" s="306" t="str">
        <f t="shared" si="6"/>
        <v/>
      </c>
      <c r="J38" s="324"/>
      <c r="K38" s="324"/>
      <c r="L38" s="324"/>
      <c r="M38" s="324"/>
      <c r="N38" s="324"/>
      <c r="O38" s="324"/>
      <c r="P38" s="324"/>
      <c r="Q38" s="310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BA38" s="399" t="str">
        <f t="shared" si="7"/>
        <v/>
      </c>
      <c r="BD38" s="394">
        <f t="shared" si="8"/>
        <v>0</v>
      </c>
    </row>
    <row r="39" spans="1:56" s="296" customFormat="1" ht="15" customHeight="1" x14ac:dyDescent="0.15">
      <c r="A39" s="467"/>
      <c r="B39" s="445" t="s">
        <v>30</v>
      </c>
      <c r="C39" s="446"/>
      <c r="D39" s="360">
        <f t="shared" si="5"/>
        <v>17</v>
      </c>
      <c r="E39" s="341">
        <v>7</v>
      </c>
      <c r="F39" s="342">
        <v>10</v>
      </c>
      <c r="G39" s="342"/>
      <c r="H39" s="339"/>
      <c r="I39" s="306" t="str">
        <f t="shared" si="6"/>
        <v/>
      </c>
      <c r="J39" s="324"/>
      <c r="K39" s="324"/>
      <c r="L39" s="324"/>
      <c r="M39" s="324"/>
      <c r="N39" s="324"/>
      <c r="O39" s="324"/>
      <c r="P39" s="324"/>
      <c r="Q39" s="310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BA39" s="399" t="str">
        <f t="shared" si="7"/>
        <v/>
      </c>
      <c r="BD39" s="394">
        <f t="shared" si="8"/>
        <v>0</v>
      </c>
    </row>
    <row r="40" spans="1:56" s="296" customFormat="1" ht="15" customHeight="1" x14ac:dyDescent="0.15">
      <c r="A40" s="467"/>
      <c r="B40" s="480" t="s">
        <v>29</v>
      </c>
      <c r="C40" s="481"/>
      <c r="D40" s="360">
        <f t="shared" si="5"/>
        <v>91</v>
      </c>
      <c r="E40" s="341">
        <v>91</v>
      </c>
      <c r="F40" s="342"/>
      <c r="G40" s="342"/>
      <c r="H40" s="339"/>
      <c r="I40" s="306" t="str">
        <f t="shared" si="6"/>
        <v/>
      </c>
      <c r="J40" s="324"/>
      <c r="K40" s="324"/>
      <c r="L40" s="324"/>
      <c r="M40" s="324"/>
      <c r="N40" s="324"/>
      <c r="O40" s="324"/>
      <c r="P40" s="324"/>
      <c r="Q40" s="310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BA40" s="399" t="str">
        <f t="shared" si="7"/>
        <v/>
      </c>
      <c r="BD40" s="394">
        <f t="shared" si="8"/>
        <v>0</v>
      </c>
    </row>
    <row r="41" spans="1:56" s="296" customFormat="1" ht="15" customHeight="1" x14ac:dyDescent="0.15">
      <c r="A41" s="467"/>
      <c r="B41" s="445" t="s">
        <v>28</v>
      </c>
      <c r="C41" s="446"/>
      <c r="D41" s="360">
        <f t="shared" si="5"/>
        <v>0</v>
      </c>
      <c r="E41" s="341"/>
      <c r="F41" s="342"/>
      <c r="G41" s="342"/>
      <c r="H41" s="339"/>
      <c r="I41" s="306" t="str">
        <f t="shared" si="6"/>
        <v/>
      </c>
      <c r="J41" s="324"/>
      <c r="K41" s="324"/>
      <c r="L41" s="324"/>
      <c r="M41" s="324"/>
      <c r="N41" s="324"/>
      <c r="O41" s="324"/>
      <c r="P41" s="324"/>
      <c r="Q41" s="310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BA41" s="399" t="str">
        <f t="shared" si="7"/>
        <v/>
      </c>
      <c r="BD41" s="394">
        <f t="shared" si="8"/>
        <v>0</v>
      </c>
    </row>
    <row r="42" spans="1:56" s="296" customFormat="1" ht="15" customHeight="1" x14ac:dyDescent="0.15">
      <c r="A42" s="467"/>
      <c r="B42" s="445" t="s">
        <v>27</v>
      </c>
      <c r="C42" s="446"/>
      <c r="D42" s="360">
        <f t="shared" si="5"/>
        <v>0</v>
      </c>
      <c r="E42" s="341"/>
      <c r="F42" s="342"/>
      <c r="G42" s="342"/>
      <c r="H42" s="339"/>
      <c r="I42" s="306" t="str">
        <f t="shared" si="6"/>
        <v/>
      </c>
      <c r="J42" s="324"/>
      <c r="K42" s="324"/>
      <c r="L42" s="324"/>
      <c r="M42" s="324"/>
      <c r="N42" s="324"/>
      <c r="O42" s="324"/>
      <c r="P42" s="324"/>
      <c r="Q42" s="310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BA42" s="399" t="str">
        <f t="shared" si="7"/>
        <v/>
      </c>
      <c r="BD42" s="394">
        <f t="shared" si="8"/>
        <v>0</v>
      </c>
    </row>
    <row r="43" spans="1:56" s="296" customFormat="1" ht="15" customHeight="1" x14ac:dyDescent="0.15">
      <c r="A43" s="467"/>
      <c r="B43" s="445" t="s">
        <v>26</v>
      </c>
      <c r="C43" s="446"/>
      <c r="D43" s="360">
        <f t="shared" si="5"/>
        <v>305</v>
      </c>
      <c r="E43" s="341">
        <v>151</v>
      </c>
      <c r="F43" s="342"/>
      <c r="G43" s="342"/>
      <c r="H43" s="339">
        <v>154</v>
      </c>
      <c r="I43" s="306" t="str">
        <f t="shared" si="6"/>
        <v/>
      </c>
      <c r="J43" s="324"/>
      <c r="K43" s="324"/>
      <c r="L43" s="324"/>
      <c r="M43" s="324"/>
      <c r="N43" s="324"/>
      <c r="O43" s="324"/>
      <c r="P43" s="324"/>
      <c r="Q43" s="310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BA43" s="399" t="str">
        <f t="shared" si="7"/>
        <v/>
      </c>
      <c r="BD43" s="394">
        <f t="shared" si="8"/>
        <v>0</v>
      </c>
    </row>
    <row r="44" spans="1:56" s="296" customFormat="1" ht="15" customHeight="1" x14ac:dyDescent="0.15">
      <c r="A44" s="467"/>
      <c r="B44" s="445" t="s">
        <v>25</v>
      </c>
      <c r="C44" s="446"/>
      <c r="D44" s="360">
        <f t="shared" si="5"/>
        <v>0</v>
      </c>
      <c r="E44" s="341"/>
      <c r="F44" s="342"/>
      <c r="G44" s="342"/>
      <c r="H44" s="339"/>
      <c r="I44" s="306" t="str">
        <f t="shared" si="6"/>
        <v/>
      </c>
      <c r="J44" s="324"/>
      <c r="K44" s="324"/>
      <c r="L44" s="324"/>
      <c r="M44" s="324"/>
      <c r="N44" s="324"/>
      <c r="O44" s="324"/>
      <c r="P44" s="324"/>
      <c r="Q44" s="310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BA44" s="399" t="str">
        <f t="shared" si="7"/>
        <v/>
      </c>
      <c r="BD44" s="394">
        <f t="shared" si="8"/>
        <v>0</v>
      </c>
    </row>
    <row r="45" spans="1:56" s="296" customFormat="1" ht="15" customHeight="1" x14ac:dyDescent="0.15">
      <c r="A45" s="467"/>
      <c r="B45" s="445" t="s">
        <v>24</v>
      </c>
      <c r="C45" s="446"/>
      <c r="D45" s="360">
        <f t="shared" si="5"/>
        <v>0</v>
      </c>
      <c r="E45" s="341"/>
      <c r="F45" s="342"/>
      <c r="G45" s="342"/>
      <c r="H45" s="339"/>
      <c r="I45" s="306" t="str">
        <f t="shared" si="6"/>
        <v/>
      </c>
      <c r="J45" s="324"/>
      <c r="K45" s="324"/>
      <c r="L45" s="324"/>
      <c r="M45" s="324"/>
      <c r="N45" s="324"/>
      <c r="O45" s="324"/>
      <c r="P45" s="324"/>
      <c r="Q45" s="310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BA45" s="399" t="str">
        <f t="shared" si="7"/>
        <v/>
      </c>
      <c r="BD45" s="394">
        <f t="shared" si="8"/>
        <v>0</v>
      </c>
    </row>
    <row r="46" spans="1:56" s="296" customFormat="1" ht="15" customHeight="1" x14ac:dyDescent="0.15">
      <c r="A46" s="467"/>
      <c r="B46" s="471" t="s">
        <v>23</v>
      </c>
      <c r="C46" s="472"/>
      <c r="D46" s="360">
        <f t="shared" si="5"/>
        <v>0</v>
      </c>
      <c r="E46" s="361"/>
      <c r="F46" s="362"/>
      <c r="G46" s="362"/>
      <c r="H46" s="340"/>
      <c r="I46" s="306" t="str">
        <f t="shared" si="6"/>
        <v/>
      </c>
      <c r="J46" s="324"/>
      <c r="K46" s="324"/>
      <c r="L46" s="324"/>
      <c r="M46" s="324"/>
      <c r="N46" s="324"/>
      <c r="O46" s="324"/>
      <c r="P46" s="324"/>
      <c r="Q46" s="310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BA46" s="399" t="str">
        <f t="shared" si="7"/>
        <v/>
      </c>
      <c r="BD46" s="394">
        <f t="shared" si="8"/>
        <v>0</v>
      </c>
    </row>
    <row r="47" spans="1:56" s="296" customFormat="1" ht="15" customHeight="1" x14ac:dyDescent="0.15">
      <c r="A47" s="467"/>
      <c r="B47" s="498" t="s">
        <v>22</v>
      </c>
      <c r="C47" s="499"/>
      <c r="D47" s="360">
        <f t="shared" si="5"/>
        <v>200</v>
      </c>
      <c r="E47" s="361">
        <v>172</v>
      </c>
      <c r="F47" s="362">
        <v>28</v>
      </c>
      <c r="G47" s="362"/>
      <c r="H47" s="340"/>
      <c r="I47" s="306" t="str">
        <f t="shared" si="6"/>
        <v/>
      </c>
      <c r="J47" s="324"/>
      <c r="K47" s="324"/>
      <c r="L47" s="324"/>
      <c r="M47" s="324"/>
      <c r="N47" s="324"/>
      <c r="O47" s="324"/>
      <c r="P47" s="324"/>
      <c r="Q47" s="310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BA47" s="399" t="str">
        <f t="shared" si="7"/>
        <v/>
      </c>
      <c r="BD47" s="394">
        <f t="shared" si="8"/>
        <v>0</v>
      </c>
    </row>
    <row r="48" spans="1:56" s="296" customFormat="1" ht="15" customHeight="1" x14ac:dyDescent="0.15">
      <c r="A48" s="467"/>
      <c r="B48" s="485" t="s">
        <v>21</v>
      </c>
      <c r="C48" s="326" t="s">
        <v>20</v>
      </c>
      <c r="D48" s="377">
        <f t="shared" si="5"/>
        <v>0</v>
      </c>
      <c r="E48" s="353"/>
      <c r="F48" s="354"/>
      <c r="G48" s="354"/>
      <c r="H48" s="378"/>
      <c r="I48" s="306" t="str">
        <f t="shared" si="6"/>
        <v/>
      </c>
      <c r="J48" s="324"/>
      <c r="K48" s="324"/>
      <c r="L48" s="324"/>
      <c r="M48" s="324"/>
      <c r="N48" s="324"/>
      <c r="O48" s="324"/>
      <c r="P48" s="324"/>
      <c r="Q48" s="310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BA48" s="399" t="str">
        <f t="shared" si="7"/>
        <v/>
      </c>
      <c r="BD48" s="394">
        <f t="shared" si="8"/>
        <v>0</v>
      </c>
    </row>
    <row r="49" spans="1:56" s="296" customFormat="1" ht="15" customHeight="1" x14ac:dyDescent="0.15">
      <c r="A49" s="467"/>
      <c r="B49" s="476"/>
      <c r="C49" s="327" t="s">
        <v>19</v>
      </c>
      <c r="D49" s="360">
        <f t="shared" si="5"/>
        <v>0</v>
      </c>
      <c r="E49" s="341"/>
      <c r="F49" s="342"/>
      <c r="G49" s="342"/>
      <c r="H49" s="339"/>
      <c r="I49" s="306" t="str">
        <f t="shared" si="6"/>
        <v/>
      </c>
      <c r="J49" s="324"/>
      <c r="K49" s="324"/>
      <c r="L49" s="324"/>
      <c r="M49" s="324"/>
      <c r="N49" s="324"/>
      <c r="O49" s="324"/>
      <c r="P49" s="324"/>
      <c r="Q49" s="310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BA49" s="399" t="str">
        <f t="shared" si="7"/>
        <v/>
      </c>
      <c r="BD49" s="394">
        <f t="shared" si="8"/>
        <v>0</v>
      </c>
    </row>
    <row r="50" spans="1:56" s="296" customFormat="1" ht="15" customHeight="1" x14ac:dyDescent="0.15">
      <c r="A50" s="467"/>
      <c r="B50" s="486"/>
      <c r="C50" s="328" t="s">
        <v>18</v>
      </c>
      <c r="D50" s="350">
        <f t="shared" si="5"/>
        <v>0</v>
      </c>
      <c r="E50" s="344"/>
      <c r="F50" s="345"/>
      <c r="G50" s="345"/>
      <c r="H50" s="347"/>
      <c r="I50" s="306" t="str">
        <f t="shared" si="6"/>
        <v/>
      </c>
      <c r="J50" s="324"/>
      <c r="K50" s="324"/>
      <c r="L50" s="324"/>
      <c r="M50" s="324"/>
      <c r="N50" s="324"/>
      <c r="O50" s="324"/>
      <c r="P50" s="324"/>
      <c r="Q50" s="310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BA50" s="399" t="str">
        <f t="shared" si="7"/>
        <v/>
      </c>
      <c r="BD50" s="394">
        <f t="shared" si="8"/>
        <v>0</v>
      </c>
    </row>
    <row r="51" spans="1:56" s="296" customFormat="1" ht="15" customHeight="1" x14ac:dyDescent="0.15">
      <c r="A51" s="468"/>
      <c r="B51" s="478" t="s">
        <v>6</v>
      </c>
      <c r="C51" s="487"/>
      <c r="D51" s="371">
        <f t="shared" si="5"/>
        <v>1499</v>
      </c>
      <c r="E51" s="372">
        <f>SUM(E32:E50)</f>
        <v>893</v>
      </c>
      <c r="F51" s="373">
        <f>SUM(F32:F50)</f>
        <v>38</v>
      </c>
      <c r="G51" s="373">
        <f>SUM(G32:G50)</f>
        <v>0</v>
      </c>
      <c r="H51" s="375">
        <f>SUM(H32:H50)</f>
        <v>568</v>
      </c>
      <c r="I51" s="306" t="str">
        <f t="shared" si="6"/>
        <v/>
      </c>
      <c r="J51" s="324"/>
      <c r="K51" s="324"/>
      <c r="L51" s="324"/>
      <c r="M51" s="324"/>
      <c r="N51" s="324"/>
      <c r="O51" s="324"/>
      <c r="P51" s="324"/>
      <c r="Q51" s="310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BA51" s="399" t="str">
        <f t="shared" si="7"/>
        <v/>
      </c>
      <c r="BD51" s="394">
        <f t="shared" si="8"/>
        <v>0</v>
      </c>
    </row>
    <row r="52" spans="1:56" s="295" customFormat="1" ht="30" customHeight="1" x14ac:dyDescent="0.2">
      <c r="A52" s="329" t="s">
        <v>17</v>
      </c>
      <c r="B52" s="329"/>
      <c r="C52" s="329"/>
      <c r="D52" s="329"/>
      <c r="E52" s="329"/>
      <c r="F52" s="329"/>
      <c r="G52" s="330"/>
      <c r="H52" s="330"/>
      <c r="I52" s="302"/>
      <c r="J52" s="302"/>
      <c r="K52" s="302"/>
      <c r="L52" s="302"/>
      <c r="M52" s="302"/>
      <c r="N52" s="302"/>
      <c r="O52" s="301"/>
      <c r="P52" s="324"/>
      <c r="Q52" s="310"/>
    </row>
    <row r="53" spans="1:56" s="296" customFormat="1" ht="36.75" customHeight="1" x14ac:dyDescent="0.15">
      <c r="A53" s="488" t="s">
        <v>16</v>
      </c>
      <c r="B53" s="488"/>
      <c r="C53" s="488"/>
      <c r="D53" s="425" t="s">
        <v>15</v>
      </c>
      <c r="E53" s="427" t="s">
        <v>14</v>
      </c>
      <c r="F53" s="428" t="s">
        <v>13</v>
      </c>
      <c r="G53" s="428" t="s">
        <v>12</v>
      </c>
      <c r="H53" s="309" t="s">
        <v>11</v>
      </c>
      <c r="I53" s="332"/>
      <c r="J53" s="323"/>
      <c r="K53" s="323"/>
      <c r="L53" s="323"/>
      <c r="M53" s="323"/>
      <c r="N53" s="323"/>
      <c r="O53" s="323"/>
      <c r="P53" s="324"/>
      <c r="Q53" s="310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</row>
    <row r="54" spans="1:56" s="296" customFormat="1" ht="15.95" customHeight="1" x14ac:dyDescent="0.15">
      <c r="A54" s="489" t="s">
        <v>10</v>
      </c>
      <c r="B54" s="490"/>
      <c r="C54" s="491"/>
      <c r="D54" s="379">
        <f>SUM(E54:H54)</f>
        <v>0</v>
      </c>
      <c r="E54" s="353"/>
      <c r="F54" s="354"/>
      <c r="G54" s="354"/>
      <c r="H54" s="378"/>
      <c r="I54" s="306" t="str">
        <f>+BA54</f>
        <v/>
      </c>
      <c r="J54" s="323"/>
      <c r="K54" s="323"/>
      <c r="L54" s="323"/>
      <c r="M54" s="323"/>
      <c r="N54" s="323"/>
      <c r="O54" s="323"/>
      <c r="P54" s="324"/>
      <c r="Q54" s="310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BA54" s="399" t="str">
        <f>IF(D54&lt;&gt;SUM(E54:H54)," NO ALTERE LAS FÓRMULAS, el Total de Sesiones de educación grupal NO ES IGUAL a la suma de los profesionales. ","")</f>
        <v/>
      </c>
      <c r="BD54" s="394">
        <f>IF(D54&lt;&gt;SUM(E54:H54),1,0)</f>
        <v>0</v>
      </c>
    </row>
    <row r="55" spans="1:56" s="296" customFormat="1" ht="15.95" customHeight="1" x14ac:dyDescent="0.2">
      <c r="A55" s="492" t="s">
        <v>9</v>
      </c>
      <c r="B55" s="493"/>
      <c r="C55" s="494"/>
      <c r="D55" s="379">
        <f>SUM(E55:H55)</f>
        <v>0</v>
      </c>
      <c r="E55" s="380"/>
      <c r="F55" s="381"/>
      <c r="G55" s="381"/>
      <c r="H55" s="382"/>
      <c r="I55" s="306" t="str">
        <f>+BA55</f>
        <v/>
      </c>
      <c r="J55" s="323"/>
      <c r="K55" s="323"/>
      <c r="L55" s="323"/>
      <c r="M55" s="323"/>
      <c r="N55" s="323"/>
      <c r="O55" s="323"/>
      <c r="P55" s="301"/>
      <c r="Q55" s="310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BA55" s="399" t="str">
        <f>IF(D55&lt;&gt;SUM(E55:H55)," NO ALTERE LAS FÓRMULAS, el Total de Sesiones de educación grupal NO ES IGUAL a la suma de los profesionales. ","")</f>
        <v/>
      </c>
      <c r="BD55" s="394">
        <f>IF(D55&lt;&gt;SUM(E55:H55),1,0)</f>
        <v>0</v>
      </c>
    </row>
    <row r="56" spans="1:56" s="296" customFormat="1" ht="15.95" customHeight="1" x14ac:dyDescent="0.15">
      <c r="A56" s="495" t="s">
        <v>8</v>
      </c>
      <c r="B56" s="496"/>
      <c r="C56" s="497"/>
      <c r="D56" s="379">
        <f>SUM(E56:H56)</f>
        <v>0</v>
      </c>
      <c r="E56" s="341"/>
      <c r="F56" s="342"/>
      <c r="G56" s="342"/>
      <c r="H56" s="339"/>
      <c r="I56" s="306" t="str">
        <f>+BA56</f>
        <v/>
      </c>
      <c r="J56" s="323"/>
      <c r="K56" s="323"/>
      <c r="L56" s="323"/>
      <c r="M56" s="323"/>
      <c r="N56" s="323"/>
      <c r="O56" s="323"/>
      <c r="P56" s="323"/>
      <c r="Q56" s="310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BA56" s="399" t="str">
        <f>IF(D56&lt;&gt;SUM(E56:H56)," NO ALTERE LAS FÓRMULAS, el Total de Sesiones de educación grupal NO ES IGUAL a la suma de los profesionales. ","")</f>
        <v/>
      </c>
      <c r="BD56" s="394">
        <f>IF(D56&lt;&gt;SUM(E56:H56),1,0)</f>
        <v>0</v>
      </c>
    </row>
    <row r="57" spans="1:56" s="296" customFormat="1" ht="15.95" customHeight="1" x14ac:dyDescent="0.15">
      <c r="A57" s="507" t="s">
        <v>7</v>
      </c>
      <c r="B57" s="508"/>
      <c r="C57" s="509"/>
      <c r="D57" s="383">
        <f>SUM(E57:H57)</f>
        <v>0</v>
      </c>
      <c r="E57" s="361"/>
      <c r="F57" s="362"/>
      <c r="G57" s="362"/>
      <c r="H57" s="340"/>
      <c r="I57" s="306" t="str">
        <f>+BA57</f>
        <v/>
      </c>
      <c r="J57" s="323"/>
      <c r="K57" s="323"/>
      <c r="L57" s="323"/>
      <c r="M57" s="323"/>
      <c r="N57" s="323"/>
      <c r="O57" s="323"/>
      <c r="P57" s="323"/>
      <c r="Q57" s="310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BA57" s="399" t="str">
        <f>IF(D57&lt;&gt;SUM(E57:H57)," NO ALTERE LAS FÓRMULAS, el Total de Sesiones de educación grupal NO ES IGUAL a la suma de los profesionales. ","")</f>
        <v/>
      </c>
      <c r="BD57" s="394">
        <f>IF(D57&lt;&gt;SUM(E57:H57),1,0)</f>
        <v>0</v>
      </c>
    </row>
    <row r="58" spans="1:56" s="296" customFormat="1" ht="15.95" customHeight="1" x14ac:dyDescent="0.15">
      <c r="A58" s="478" t="s">
        <v>6</v>
      </c>
      <c r="B58" s="510"/>
      <c r="C58" s="487"/>
      <c r="D58" s="384">
        <f>SUM(D54:D57)</f>
        <v>0</v>
      </c>
      <c r="E58" s="372">
        <f>SUM(E54:E57)</f>
        <v>0</v>
      </c>
      <c r="F58" s="373">
        <f>SUM(F54:F57)</f>
        <v>0</v>
      </c>
      <c r="G58" s="373">
        <f>SUM(G54:G57)</f>
        <v>0</v>
      </c>
      <c r="H58" s="375">
        <f>SUM(H54:H57)</f>
        <v>0</v>
      </c>
      <c r="I58" s="306" t="str">
        <f>+BA58</f>
        <v/>
      </c>
      <c r="J58" s="324"/>
      <c r="K58" s="324"/>
      <c r="L58" s="324"/>
      <c r="M58" s="324"/>
      <c r="N58" s="324"/>
      <c r="O58" s="324"/>
      <c r="P58" s="323"/>
      <c r="Q58" s="310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BA58" s="399" t="str">
        <f>IF(D58&lt;&gt;SUM(E58:H58)," NO ALTERE LAS FÓRMULAS, el Total de Sesiones de educación grupal NO ES IGUAL a la suma de los profesionales. ","")</f>
        <v/>
      </c>
      <c r="BD58" s="394">
        <f>IF(D58&lt;&gt;SUM(E58:H58),1,0)</f>
        <v>0</v>
      </c>
    </row>
    <row r="59" spans="1:56" s="295" customFormat="1" ht="30" customHeight="1" x14ac:dyDescent="0.2">
      <c r="A59" s="312" t="s">
        <v>5</v>
      </c>
      <c r="B59" s="312"/>
      <c r="C59" s="312"/>
      <c r="D59" s="312"/>
      <c r="E59" s="319"/>
      <c r="F59" s="319"/>
      <c r="G59" s="319"/>
      <c r="H59" s="319"/>
      <c r="I59" s="319"/>
      <c r="J59" s="319"/>
      <c r="K59" s="320"/>
      <c r="L59" s="320"/>
      <c r="M59" s="320"/>
      <c r="N59" s="321"/>
      <c r="O59" s="322"/>
      <c r="P59" s="323"/>
      <c r="Q59" s="310"/>
    </row>
    <row r="60" spans="1:56" s="296" customFormat="1" ht="24.75" customHeight="1" x14ac:dyDescent="0.15">
      <c r="A60" s="504" t="s">
        <v>4</v>
      </c>
      <c r="B60" s="505"/>
      <c r="C60" s="506"/>
      <c r="D60" s="311" t="s">
        <v>3</v>
      </c>
      <c r="E60" s="500"/>
      <c r="F60" s="500"/>
      <c r="G60" s="310"/>
      <c r="H60" s="310"/>
      <c r="I60" s="310"/>
      <c r="J60" s="310"/>
      <c r="K60" s="310"/>
      <c r="L60" s="310"/>
      <c r="M60" s="310"/>
      <c r="N60" s="310"/>
      <c r="O60" s="310"/>
      <c r="P60" s="323"/>
      <c r="Q60" s="310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</row>
    <row r="61" spans="1:56" s="296" customFormat="1" ht="15.95" customHeight="1" x14ac:dyDescent="0.15">
      <c r="A61" s="511" t="s">
        <v>2</v>
      </c>
      <c r="B61" s="512"/>
      <c r="C61" s="513"/>
      <c r="D61" s="385">
        <v>14</v>
      </c>
      <c r="E61" s="500"/>
      <c r="F61" s="500"/>
      <c r="G61" s="310"/>
      <c r="H61" s="310"/>
      <c r="I61" s="310"/>
      <c r="J61" s="310"/>
      <c r="K61" s="310"/>
      <c r="L61" s="310"/>
      <c r="M61" s="310"/>
      <c r="N61" s="310"/>
      <c r="O61" s="310"/>
      <c r="P61" s="324"/>
      <c r="Q61" s="310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</row>
    <row r="62" spans="1:56" s="296" customFormat="1" ht="15.95" customHeight="1" x14ac:dyDescent="0.15">
      <c r="A62" s="495" t="s">
        <v>1</v>
      </c>
      <c r="B62" s="496"/>
      <c r="C62" s="497"/>
      <c r="D62" s="385">
        <v>6</v>
      </c>
      <c r="E62" s="500"/>
      <c r="F62" s="500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</row>
    <row r="63" spans="1:56" s="296" customFormat="1" ht="15.95" customHeight="1" x14ac:dyDescent="0.15">
      <c r="A63" s="501" t="s">
        <v>0</v>
      </c>
      <c r="B63" s="502"/>
      <c r="C63" s="503"/>
      <c r="D63" s="386">
        <v>8</v>
      </c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</row>
    <row r="64" spans="1:56" s="307" customFormat="1" ht="30" customHeight="1" x14ac:dyDescent="0.2">
      <c r="A64" s="397"/>
      <c r="B64" s="313"/>
      <c r="C64" s="313"/>
      <c r="D64" s="313"/>
      <c r="E64" s="314"/>
      <c r="F64" s="314"/>
      <c r="G64" s="314"/>
      <c r="H64" s="314"/>
      <c r="I64" s="314"/>
      <c r="J64" s="314"/>
      <c r="K64" s="315"/>
      <c r="L64" s="315"/>
      <c r="M64" s="315"/>
      <c r="N64" s="316"/>
      <c r="O64" s="317"/>
      <c r="P64" s="318"/>
      <c r="Q64" s="317"/>
    </row>
    <row r="65" spans="1:17" s="307" customFormat="1" x14ac:dyDescent="0.15">
      <c r="A65" s="317"/>
      <c r="B65" s="317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</row>
    <row r="66" spans="1:17" s="307" customFormat="1" x14ac:dyDescent="0.15">
      <c r="A66" s="317"/>
      <c r="B66" s="317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</row>
    <row r="67" spans="1:17" s="307" customFormat="1" x14ac:dyDescent="0.15">
      <c r="A67" s="317"/>
      <c r="B67" s="317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</row>
    <row r="68" spans="1:17" s="307" customFormat="1" x14ac:dyDescent="0.15">
      <c r="A68" s="317"/>
      <c r="B68" s="317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</row>
    <row r="200" spans="1:56" hidden="1" x14ac:dyDescent="0.15">
      <c r="A200" s="396">
        <f>SUM(A7:Q64)</f>
        <v>13624</v>
      </c>
      <c r="BD200" s="395">
        <v>0</v>
      </c>
    </row>
    <row r="204" spans="1:56" x14ac:dyDescent="0.15">
      <c r="A204" s="398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J12" sqref="J12"/>
    </sheetView>
  </sheetViews>
  <sheetFormatPr baseColWidth="10" defaultRowHeight="11.25" x14ac:dyDescent="0.15"/>
  <cols>
    <col min="1" max="1" width="5.85546875" style="317" customWidth="1"/>
    <col min="2" max="2" width="15.42578125" style="317" customWidth="1"/>
    <col min="3" max="3" width="28.42578125" style="317" customWidth="1"/>
    <col min="4" max="4" width="11.5703125" style="317" customWidth="1"/>
    <col min="5" max="14" width="13.28515625" style="317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299" customFormat="1" ht="12.75" customHeight="1" x14ac:dyDescent="0.15">
      <c r="A1" s="393" t="s">
        <v>61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56" s="299" customFormat="1" ht="12.75" customHeight="1" x14ac:dyDescent="0.15">
      <c r="A2" s="393" t="str">
        <f>CONCATENATE("COMUNA: ",[7]NOMBRE!B2," - ","( ",[7]NOMBRE!C2,[7]NOMBRE!D2,[7]NOMBRE!E2,[7]NOMBRE!F2,[7]NOMBRE!G2," )")</f>
        <v>COMUNA: LINARES - ( 07401 )</v>
      </c>
      <c r="B2" s="298"/>
      <c r="C2" s="298"/>
      <c r="D2" s="298"/>
      <c r="E2" s="298"/>
      <c r="F2" s="298"/>
      <c r="G2" s="298"/>
      <c r="H2" s="298"/>
      <c r="I2" s="298"/>
      <c r="J2" s="298"/>
    </row>
    <row r="3" spans="1:56" s="299" customFormat="1" ht="12.75" customHeight="1" x14ac:dyDescent="0.2">
      <c r="A3" s="393" t="str">
        <f>CONCATENATE("ESTABLECIMIENTO: ",[7]NOMBRE!B3," - ","( ",[7]NOMBRE!C3,[7]NOMBRE!D3,[7]NOMBRE!E3,[7]NOMBRE!F3,[7]NOMBRE!G3," )")</f>
        <v>ESTABLECIMIENTO: HOSPITAL DE LINARES  - ( 16108 )</v>
      </c>
      <c r="B3" s="298"/>
      <c r="C3" s="300"/>
      <c r="D3" s="298"/>
      <c r="E3" s="298"/>
      <c r="F3" s="298"/>
      <c r="G3" s="298"/>
      <c r="H3" s="298"/>
      <c r="I3" s="298"/>
      <c r="J3" s="298"/>
    </row>
    <row r="4" spans="1:56" s="299" customFormat="1" ht="12.75" customHeight="1" x14ac:dyDescent="0.15">
      <c r="A4" s="393" t="str">
        <f>CONCATENATE("MES: ",[7]NOMBRE!B6," - ","( ",[7]NOMBRE!C6,[7]NOMBRE!D6," )")</f>
        <v>MES: JULIO - ( 07 )</v>
      </c>
      <c r="B4" s="298"/>
      <c r="C4" s="298"/>
      <c r="D4" s="298"/>
      <c r="E4" s="298"/>
      <c r="F4" s="298"/>
      <c r="G4" s="298"/>
      <c r="H4" s="298"/>
      <c r="I4" s="298"/>
      <c r="J4" s="298"/>
    </row>
    <row r="5" spans="1:56" s="299" customFormat="1" ht="12.75" customHeight="1" x14ac:dyDescent="0.15">
      <c r="A5" s="297" t="str">
        <f>CONCATENATE("AÑO: ",[7]NOMBRE!B7)</f>
        <v>AÑO: 2013</v>
      </c>
      <c r="B5" s="298"/>
      <c r="C5" s="298"/>
      <c r="D5" s="298"/>
      <c r="E5" s="298"/>
      <c r="F5" s="298"/>
      <c r="G5" s="298"/>
      <c r="H5" s="298"/>
      <c r="I5" s="298"/>
      <c r="J5" s="298"/>
    </row>
    <row r="6" spans="1:56" s="295" customFormat="1" ht="39.950000000000003" customHeight="1" x14ac:dyDescent="0.2">
      <c r="A6" s="451" t="s">
        <v>60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25"/>
      <c r="Q6" s="310"/>
    </row>
    <row r="7" spans="1:56" s="295" customFormat="1" ht="39.950000000000003" customHeight="1" x14ac:dyDescent="0.2">
      <c r="A7" s="335" t="s">
        <v>59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4"/>
    </row>
    <row r="8" spans="1:56" s="296" customFormat="1" ht="23.1" customHeight="1" x14ac:dyDescent="0.15">
      <c r="A8" s="452" t="s">
        <v>43</v>
      </c>
      <c r="B8" s="453"/>
      <c r="C8" s="454"/>
      <c r="D8" s="458" t="s">
        <v>6</v>
      </c>
      <c r="E8" s="460" t="s">
        <v>58</v>
      </c>
      <c r="F8" s="460" t="s">
        <v>57</v>
      </c>
      <c r="G8" s="460" t="s">
        <v>56</v>
      </c>
      <c r="H8" s="460" t="s">
        <v>55</v>
      </c>
      <c r="I8" s="460" t="s">
        <v>54</v>
      </c>
      <c r="J8" s="460" t="s">
        <v>53</v>
      </c>
      <c r="K8" s="460" t="s">
        <v>52</v>
      </c>
      <c r="L8" s="460" t="s">
        <v>51</v>
      </c>
      <c r="M8" s="462" t="s">
        <v>50</v>
      </c>
      <c r="N8" s="447" t="s">
        <v>49</v>
      </c>
      <c r="O8" s="448"/>
      <c r="P8" s="449" t="s">
        <v>48</v>
      </c>
      <c r="Q8" s="464" t="s">
        <v>47</v>
      </c>
      <c r="R8" s="298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</row>
    <row r="9" spans="1:56" s="296" customFormat="1" ht="23.1" customHeight="1" x14ac:dyDescent="0.15">
      <c r="A9" s="455"/>
      <c r="B9" s="456"/>
      <c r="C9" s="457"/>
      <c r="D9" s="459"/>
      <c r="E9" s="461"/>
      <c r="F9" s="461"/>
      <c r="G9" s="461"/>
      <c r="H9" s="461"/>
      <c r="I9" s="461"/>
      <c r="J9" s="461"/>
      <c r="K9" s="461"/>
      <c r="L9" s="461"/>
      <c r="M9" s="463"/>
      <c r="N9" s="400" t="s">
        <v>46</v>
      </c>
      <c r="O9" s="401" t="s">
        <v>45</v>
      </c>
      <c r="P9" s="450"/>
      <c r="Q9" s="465"/>
      <c r="R9" s="298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</row>
    <row r="10" spans="1:56" s="296" customFormat="1" ht="15" customHeight="1" x14ac:dyDescent="0.15">
      <c r="A10" s="466" t="s">
        <v>38</v>
      </c>
      <c r="B10" s="469" t="s">
        <v>37</v>
      </c>
      <c r="C10" s="470"/>
      <c r="D10" s="348">
        <f>SUM(E10:M10)</f>
        <v>246</v>
      </c>
      <c r="E10" s="353">
        <v>241</v>
      </c>
      <c r="F10" s="354"/>
      <c r="G10" s="354">
        <v>5</v>
      </c>
      <c r="H10" s="355"/>
      <c r="I10" s="355"/>
      <c r="J10" s="355"/>
      <c r="K10" s="355"/>
      <c r="L10" s="355"/>
      <c r="M10" s="356"/>
      <c r="N10" s="402"/>
      <c r="O10" s="403"/>
      <c r="P10" s="367"/>
      <c r="Q10" s="338"/>
      <c r="R10" s="306" t="str">
        <f>+BA10</f>
        <v/>
      </c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BA10" s="399" t="str">
        <f>IF(D10&lt;&gt;SUM(E10:M10)," NO ALTERE LAS FÓRMULAS, el Total de Ingresos a educación a grupal NO ES IGUAL a la suma de grupos de edad o condición. ","")</f>
        <v/>
      </c>
      <c r="BD10" s="394">
        <f>IF(D10&lt;&gt;SUM(E10:M10),1,0)</f>
        <v>0</v>
      </c>
    </row>
    <row r="11" spans="1:56" s="296" customFormat="1" ht="15" customHeight="1" x14ac:dyDescent="0.15">
      <c r="A11" s="467"/>
      <c r="B11" s="445" t="s">
        <v>36</v>
      </c>
      <c r="C11" s="446"/>
      <c r="D11" s="349">
        <f>SUM(E11:M11)</f>
        <v>425</v>
      </c>
      <c r="E11" s="341">
        <v>301</v>
      </c>
      <c r="F11" s="342">
        <v>15</v>
      </c>
      <c r="G11" s="342">
        <v>23</v>
      </c>
      <c r="H11" s="342">
        <v>25</v>
      </c>
      <c r="I11" s="342">
        <v>27</v>
      </c>
      <c r="J11" s="342"/>
      <c r="K11" s="342">
        <v>7</v>
      </c>
      <c r="L11" s="342">
        <v>19</v>
      </c>
      <c r="M11" s="343">
        <v>8</v>
      </c>
      <c r="N11" s="404"/>
      <c r="O11" s="389"/>
      <c r="P11" s="357"/>
      <c r="Q11" s="357"/>
      <c r="R11" s="306" t="str">
        <f t="shared" ref="R11:R29" si="0">+BA11</f>
        <v/>
      </c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BA11" s="399" t="str">
        <f t="shared" ref="BA11:BA29" si="1">IF(D11&lt;&gt;SUM(E11:M11)," NO ALTERE LAS FÓRMULAS, el Total de Ingresos a educación a grupal NO ES IGUAL a la suma de grupos de edad o condición. ","")</f>
        <v/>
      </c>
      <c r="BD11" s="394">
        <f t="shared" ref="BD11:BD29" si="2">IF(D11&lt;&gt;SUM(E11:M11),1,0)</f>
        <v>0</v>
      </c>
    </row>
    <row r="12" spans="1:56" s="296" customFormat="1" ht="15" customHeight="1" x14ac:dyDescent="0.15">
      <c r="A12" s="467"/>
      <c r="B12" s="445" t="s">
        <v>35</v>
      </c>
      <c r="C12" s="446"/>
      <c r="D12" s="349">
        <f t="shared" ref="D12:D29" si="3">SUM(E12:M12)</f>
        <v>181</v>
      </c>
      <c r="E12" s="341">
        <v>157</v>
      </c>
      <c r="F12" s="342">
        <v>5</v>
      </c>
      <c r="G12" s="342">
        <v>19</v>
      </c>
      <c r="H12" s="342"/>
      <c r="I12" s="342"/>
      <c r="J12" s="342"/>
      <c r="K12" s="342"/>
      <c r="L12" s="342"/>
      <c r="M12" s="343"/>
      <c r="N12" s="404"/>
      <c r="O12" s="389"/>
      <c r="P12" s="357"/>
      <c r="Q12" s="357"/>
      <c r="R12" s="306" t="str">
        <f t="shared" si="0"/>
        <v/>
      </c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BA12" s="399" t="str">
        <f t="shared" si="1"/>
        <v/>
      </c>
      <c r="BD12" s="394">
        <f t="shared" si="2"/>
        <v>0</v>
      </c>
    </row>
    <row r="13" spans="1:56" s="296" customFormat="1" ht="15" customHeight="1" x14ac:dyDescent="0.15">
      <c r="A13" s="467"/>
      <c r="B13" s="445" t="s">
        <v>34</v>
      </c>
      <c r="C13" s="446"/>
      <c r="D13" s="349">
        <f t="shared" si="3"/>
        <v>24</v>
      </c>
      <c r="E13" s="341">
        <v>18</v>
      </c>
      <c r="F13" s="342"/>
      <c r="G13" s="342">
        <v>6</v>
      </c>
      <c r="H13" s="342"/>
      <c r="I13" s="342"/>
      <c r="J13" s="342"/>
      <c r="K13" s="342"/>
      <c r="L13" s="342"/>
      <c r="M13" s="343"/>
      <c r="N13" s="404"/>
      <c r="O13" s="389"/>
      <c r="P13" s="357"/>
      <c r="Q13" s="357"/>
      <c r="R13" s="306" t="str">
        <f t="shared" si="0"/>
        <v/>
      </c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BA13" s="399" t="str">
        <f t="shared" si="1"/>
        <v/>
      </c>
      <c r="BD13" s="394">
        <f t="shared" si="2"/>
        <v>0</v>
      </c>
    </row>
    <row r="14" spans="1:56" s="296" customFormat="1" ht="15" customHeight="1" x14ac:dyDescent="0.15">
      <c r="A14" s="467"/>
      <c r="B14" s="445" t="s">
        <v>33</v>
      </c>
      <c r="C14" s="446"/>
      <c r="D14" s="349">
        <f t="shared" si="3"/>
        <v>13</v>
      </c>
      <c r="E14" s="341"/>
      <c r="F14" s="342">
        <v>1</v>
      </c>
      <c r="G14" s="342">
        <v>12</v>
      </c>
      <c r="H14" s="342"/>
      <c r="I14" s="342"/>
      <c r="J14" s="342"/>
      <c r="K14" s="342"/>
      <c r="L14" s="342"/>
      <c r="M14" s="343"/>
      <c r="N14" s="404"/>
      <c r="O14" s="389"/>
      <c r="P14" s="357"/>
      <c r="Q14" s="357"/>
      <c r="R14" s="306" t="str">
        <f t="shared" si="0"/>
        <v/>
      </c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BA14" s="399" t="str">
        <f t="shared" si="1"/>
        <v/>
      </c>
      <c r="BD14" s="394">
        <f t="shared" si="2"/>
        <v>0</v>
      </c>
    </row>
    <row r="15" spans="1:56" s="296" customFormat="1" ht="15" customHeight="1" x14ac:dyDescent="0.15">
      <c r="A15" s="467"/>
      <c r="B15" s="445" t="s">
        <v>32</v>
      </c>
      <c r="C15" s="446"/>
      <c r="D15" s="349">
        <f t="shared" si="3"/>
        <v>0</v>
      </c>
      <c r="E15" s="341"/>
      <c r="F15" s="342"/>
      <c r="G15" s="342"/>
      <c r="H15" s="342"/>
      <c r="I15" s="342"/>
      <c r="J15" s="342"/>
      <c r="K15" s="342"/>
      <c r="L15" s="342"/>
      <c r="M15" s="343"/>
      <c r="N15" s="404"/>
      <c r="O15" s="389"/>
      <c r="P15" s="357"/>
      <c r="Q15" s="357"/>
      <c r="R15" s="306" t="str">
        <f t="shared" si="0"/>
        <v/>
      </c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BA15" s="399" t="str">
        <f t="shared" si="1"/>
        <v/>
      </c>
      <c r="BD15" s="394">
        <f t="shared" si="2"/>
        <v>0</v>
      </c>
    </row>
    <row r="16" spans="1:56" s="296" customFormat="1" ht="15" customHeight="1" x14ac:dyDescent="0.15">
      <c r="A16" s="467"/>
      <c r="B16" s="445" t="s">
        <v>31</v>
      </c>
      <c r="C16" s="446"/>
      <c r="D16" s="349">
        <f t="shared" si="3"/>
        <v>48</v>
      </c>
      <c r="E16" s="341">
        <v>48</v>
      </c>
      <c r="F16" s="342"/>
      <c r="G16" s="342"/>
      <c r="H16" s="342"/>
      <c r="I16" s="342"/>
      <c r="J16" s="342"/>
      <c r="K16" s="342"/>
      <c r="L16" s="342"/>
      <c r="M16" s="343"/>
      <c r="N16" s="404"/>
      <c r="O16" s="389"/>
      <c r="P16" s="357"/>
      <c r="Q16" s="357"/>
      <c r="R16" s="306" t="str">
        <f t="shared" si="0"/>
        <v/>
      </c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BA16" s="399" t="str">
        <f t="shared" si="1"/>
        <v/>
      </c>
      <c r="BD16" s="394">
        <f t="shared" si="2"/>
        <v>0</v>
      </c>
    </row>
    <row r="17" spans="1:56" s="296" customFormat="1" ht="15" customHeight="1" x14ac:dyDescent="0.15">
      <c r="A17" s="467"/>
      <c r="B17" s="445" t="s">
        <v>30</v>
      </c>
      <c r="C17" s="446"/>
      <c r="D17" s="349">
        <f t="shared" si="3"/>
        <v>88</v>
      </c>
      <c r="E17" s="351"/>
      <c r="F17" s="352"/>
      <c r="G17" s="352"/>
      <c r="H17" s="352"/>
      <c r="I17" s="342">
        <v>1</v>
      </c>
      <c r="J17" s="342">
        <v>25</v>
      </c>
      <c r="K17" s="342">
        <v>26</v>
      </c>
      <c r="L17" s="342">
        <v>36</v>
      </c>
      <c r="M17" s="387"/>
      <c r="N17" s="404">
        <v>63</v>
      </c>
      <c r="O17" s="389">
        <v>25</v>
      </c>
      <c r="P17" s="357"/>
      <c r="Q17" s="358"/>
      <c r="R17" s="306" t="str">
        <f t="shared" si="0"/>
        <v/>
      </c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BA17" s="399" t="str">
        <f t="shared" si="1"/>
        <v/>
      </c>
      <c r="BD17" s="394">
        <f t="shared" si="2"/>
        <v>0</v>
      </c>
    </row>
    <row r="18" spans="1:56" s="296" customFormat="1" ht="15" customHeight="1" x14ac:dyDescent="0.15">
      <c r="A18" s="467"/>
      <c r="B18" s="480" t="s">
        <v>29</v>
      </c>
      <c r="C18" s="481"/>
      <c r="D18" s="349">
        <f t="shared" si="3"/>
        <v>232</v>
      </c>
      <c r="E18" s="341">
        <v>232</v>
      </c>
      <c r="F18" s="342"/>
      <c r="G18" s="342"/>
      <c r="H18" s="342"/>
      <c r="I18" s="352"/>
      <c r="J18" s="352"/>
      <c r="K18" s="352"/>
      <c r="L18" s="352"/>
      <c r="M18" s="387"/>
      <c r="N18" s="405"/>
      <c r="O18" s="392"/>
      <c r="P18" s="357"/>
      <c r="Q18" s="357"/>
      <c r="R18" s="306" t="str">
        <f t="shared" si="0"/>
        <v/>
      </c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BA18" s="399" t="str">
        <f t="shared" si="1"/>
        <v/>
      </c>
      <c r="BD18" s="394">
        <f t="shared" si="2"/>
        <v>0</v>
      </c>
    </row>
    <row r="19" spans="1:56" s="296" customFormat="1" ht="15" customHeight="1" x14ac:dyDescent="0.15">
      <c r="A19" s="467"/>
      <c r="B19" s="445" t="s">
        <v>28</v>
      </c>
      <c r="C19" s="446"/>
      <c r="D19" s="349">
        <f t="shared" si="3"/>
        <v>0</v>
      </c>
      <c r="E19" s="341"/>
      <c r="F19" s="342"/>
      <c r="G19" s="342"/>
      <c r="H19" s="352"/>
      <c r="I19" s="352"/>
      <c r="J19" s="352"/>
      <c r="K19" s="352"/>
      <c r="L19" s="352"/>
      <c r="M19" s="387"/>
      <c r="N19" s="406"/>
      <c r="O19" s="407"/>
      <c r="P19" s="388"/>
      <c r="Q19" s="357"/>
      <c r="R19" s="306" t="str">
        <f t="shared" si="0"/>
        <v/>
      </c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BA19" s="399" t="str">
        <f t="shared" si="1"/>
        <v/>
      </c>
      <c r="BD19" s="394">
        <f t="shared" si="2"/>
        <v>0</v>
      </c>
    </row>
    <row r="20" spans="1:56" s="296" customFormat="1" ht="15" customHeight="1" x14ac:dyDescent="0.15">
      <c r="A20" s="467"/>
      <c r="B20" s="445" t="s">
        <v>27</v>
      </c>
      <c r="C20" s="446"/>
      <c r="D20" s="349">
        <f t="shared" si="3"/>
        <v>1</v>
      </c>
      <c r="E20" s="341"/>
      <c r="F20" s="342"/>
      <c r="G20" s="342"/>
      <c r="H20" s="342"/>
      <c r="I20" s="342"/>
      <c r="J20" s="342"/>
      <c r="K20" s="342"/>
      <c r="L20" s="342">
        <v>1</v>
      </c>
      <c r="M20" s="343"/>
      <c r="N20" s="404"/>
      <c r="O20" s="389"/>
      <c r="P20" s="357"/>
      <c r="Q20" s="357"/>
      <c r="R20" s="306" t="str">
        <f t="shared" si="0"/>
        <v/>
      </c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BA20" s="399" t="str">
        <f t="shared" si="1"/>
        <v/>
      </c>
      <c r="BD20" s="394">
        <f t="shared" si="2"/>
        <v>0</v>
      </c>
    </row>
    <row r="21" spans="1:56" s="296" customFormat="1" ht="15" customHeight="1" x14ac:dyDescent="0.15">
      <c r="A21" s="467"/>
      <c r="B21" s="445" t="s">
        <v>26</v>
      </c>
      <c r="C21" s="446"/>
      <c r="D21" s="349">
        <f t="shared" si="3"/>
        <v>214</v>
      </c>
      <c r="E21" s="341">
        <v>208</v>
      </c>
      <c r="F21" s="342"/>
      <c r="G21" s="342">
        <v>6</v>
      </c>
      <c r="H21" s="342"/>
      <c r="I21" s="342"/>
      <c r="J21" s="342"/>
      <c r="K21" s="342"/>
      <c r="L21" s="342"/>
      <c r="M21" s="343"/>
      <c r="N21" s="404"/>
      <c r="O21" s="389"/>
      <c r="P21" s="357"/>
      <c r="Q21" s="357"/>
      <c r="R21" s="306" t="str">
        <f t="shared" si="0"/>
        <v/>
      </c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BA21" s="399" t="str">
        <f t="shared" si="1"/>
        <v/>
      </c>
      <c r="BD21" s="394">
        <f t="shared" si="2"/>
        <v>0</v>
      </c>
    </row>
    <row r="22" spans="1:56" s="296" customFormat="1" ht="15" customHeight="1" x14ac:dyDescent="0.15">
      <c r="A22" s="467"/>
      <c r="B22" s="445" t="s">
        <v>25</v>
      </c>
      <c r="C22" s="446"/>
      <c r="D22" s="349">
        <f t="shared" si="3"/>
        <v>0</v>
      </c>
      <c r="E22" s="341"/>
      <c r="F22" s="342"/>
      <c r="G22" s="342"/>
      <c r="H22" s="342"/>
      <c r="I22" s="342"/>
      <c r="J22" s="342"/>
      <c r="K22" s="342"/>
      <c r="L22" s="342"/>
      <c r="M22" s="343"/>
      <c r="N22" s="404"/>
      <c r="O22" s="389"/>
      <c r="P22" s="357"/>
      <c r="Q22" s="357"/>
      <c r="R22" s="306" t="str">
        <f t="shared" si="0"/>
        <v/>
      </c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BA22" s="399" t="str">
        <f t="shared" si="1"/>
        <v/>
      </c>
      <c r="BD22" s="394">
        <f t="shared" si="2"/>
        <v>0</v>
      </c>
    </row>
    <row r="23" spans="1:56" s="296" customFormat="1" ht="15" customHeight="1" x14ac:dyDescent="0.15">
      <c r="A23" s="467"/>
      <c r="B23" s="445" t="s">
        <v>24</v>
      </c>
      <c r="C23" s="446"/>
      <c r="D23" s="349">
        <f t="shared" si="3"/>
        <v>0</v>
      </c>
      <c r="E23" s="341"/>
      <c r="F23" s="342"/>
      <c r="G23" s="342"/>
      <c r="H23" s="342"/>
      <c r="I23" s="342"/>
      <c r="J23" s="342"/>
      <c r="K23" s="342"/>
      <c r="L23" s="342"/>
      <c r="M23" s="343"/>
      <c r="N23" s="404"/>
      <c r="O23" s="389"/>
      <c r="P23" s="357"/>
      <c r="Q23" s="357"/>
      <c r="R23" s="306" t="str">
        <f t="shared" si="0"/>
        <v/>
      </c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BA23" s="399" t="str">
        <f t="shared" si="1"/>
        <v/>
      </c>
      <c r="BD23" s="394">
        <f t="shared" si="2"/>
        <v>0</v>
      </c>
    </row>
    <row r="24" spans="1:56" s="296" customFormat="1" ht="15" customHeight="1" x14ac:dyDescent="0.15">
      <c r="A24" s="467"/>
      <c r="B24" s="471" t="s">
        <v>23</v>
      </c>
      <c r="C24" s="472"/>
      <c r="D24" s="359">
        <f t="shared" si="3"/>
        <v>0</v>
      </c>
      <c r="E24" s="351"/>
      <c r="F24" s="352"/>
      <c r="G24" s="352"/>
      <c r="H24" s="352"/>
      <c r="I24" s="342"/>
      <c r="J24" s="342"/>
      <c r="K24" s="342"/>
      <c r="L24" s="342"/>
      <c r="M24" s="387"/>
      <c r="N24" s="404"/>
      <c r="O24" s="389"/>
      <c r="P24" s="357"/>
      <c r="Q24" s="358"/>
      <c r="R24" s="306" t="str">
        <f t="shared" si="0"/>
        <v/>
      </c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BA24" s="399" t="str">
        <f t="shared" si="1"/>
        <v/>
      </c>
      <c r="BD24" s="394">
        <f t="shared" si="2"/>
        <v>0</v>
      </c>
    </row>
    <row r="25" spans="1:56" s="296" customFormat="1" ht="15" customHeight="1" x14ac:dyDescent="0.15">
      <c r="A25" s="467"/>
      <c r="B25" s="473" t="s">
        <v>22</v>
      </c>
      <c r="C25" s="474"/>
      <c r="D25" s="360">
        <f t="shared" si="3"/>
        <v>224</v>
      </c>
      <c r="E25" s="361">
        <v>224</v>
      </c>
      <c r="F25" s="362"/>
      <c r="G25" s="362"/>
      <c r="H25" s="362"/>
      <c r="I25" s="362"/>
      <c r="J25" s="362"/>
      <c r="K25" s="362"/>
      <c r="L25" s="362"/>
      <c r="M25" s="363"/>
      <c r="N25" s="408"/>
      <c r="O25" s="390"/>
      <c r="P25" s="364"/>
      <c r="Q25" s="364"/>
      <c r="R25" s="306" t="str">
        <f t="shared" si="0"/>
        <v/>
      </c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BA25" s="399" t="str">
        <f t="shared" si="1"/>
        <v/>
      </c>
      <c r="BD25" s="394">
        <f t="shared" si="2"/>
        <v>0</v>
      </c>
    </row>
    <row r="26" spans="1:56" s="296" customFormat="1" ht="15" customHeight="1" x14ac:dyDescent="0.15">
      <c r="A26" s="467"/>
      <c r="B26" s="475" t="s">
        <v>21</v>
      </c>
      <c r="C26" s="336" t="s">
        <v>20</v>
      </c>
      <c r="D26" s="348">
        <f t="shared" si="3"/>
        <v>0</v>
      </c>
      <c r="E26" s="365"/>
      <c r="F26" s="355"/>
      <c r="G26" s="355"/>
      <c r="H26" s="355"/>
      <c r="I26" s="355"/>
      <c r="J26" s="355"/>
      <c r="K26" s="355"/>
      <c r="L26" s="355"/>
      <c r="M26" s="366"/>
      <c r="N26" s="409"/>
      <c r="O26" s="403"/>
      <c r="P26" s="367"/>
      <c r="Q26" s="367"/>
      <c r="R26" s="306" t="str">
        <f t="shared" si="0"/>
        <v/>
      </c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BA26" s="399" t="str">
        <f t="shared" si="1"/>
        <v/>
      </c>
      <c r="BD26" s="394">
        <f t="shared" si="2"/>
        <v>0</v>
      </c>
    </row>
    <row r="27" spans="1:56" s="296" customFormat="1" ht="15" customHeight="1" x14ac:dyDescent="0.15">
      <c r="A27" s="467"/>
      <c r="B27" s="476"/>
      <c r="C27" s="327" t="s">
        <v>19</v>
      </c>
      <c r="D27" s="349">
        <f t="shared" si="3"/>
        <v>0</v>
      </c>
      <c r="E27" s="351"/>
      <c r="F27" s="352"/>
      <c r="G27" s="352"/>
      <c r="H27" s="352"/>
      <c r="I27" s="352"/>
      <c r="J27" s="352"/>
      <c r="K27" s="352"/>
      <c r="L27" s="352"/>
      <c r="M27" s="343"/>
      <c r="N27" s="405"/>
      <c r="O27" s="392"/>
      <c r="P27" s="358"/>
      <c r="Q27" s="358"/>
      <c r="R27" s="306" t="str">
        <f t="shared" si="0"/>
        <v/>
      </c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BA27" s="399" t="str">
        <f t="shared" si="1"/>
        <v/>
      </c>
      <c r="BD27" s="394">
        <f t="shared" si="2"/>
        <v>0</v>
      </c>
    </row>
    <row r="28" spans="1:56" s="296" customFormat="1" ht="15" customHeight="1" x14ac:dyDescent="0.15">
      <c r="A28" s="467"/>
      <c r="B28" s="477"/>
      <c r="C28" s="337" t="s">
        <v>18</v>
      </c>
      <c r="D28" s="350">
        <f t="shared" si="3"/>
        <v>0</v>
      </c>
      <c r="E28" s="368"/>
      <c r="F28" s="369"/>
      <c r="G28" s="369"/>
      <c r="H28" s="369"/>
      <c r="I28" s="369"/>
      <c r="J28" s="369"/>
      <c r="K28" s="369"/>
      <c r="L28" s="369"/>
      <c r="M28" s="346"/>
      <c r="N28" s="410"/>
      <c r="O28" s="391"/>
      <c r="P28" s="370"/>
      <c r="Q28" s="370"/>
      <c r="R28" s="306" t="str">
        <f t="shared" si="0"/>
        <v/>
      </c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BA28" s="399" t="str">
        <f t="shared" si="1"/>
        <v/>
      </c>
      <c r="BD28" s="394">
        <f t="shared" si="2"/>
        <v>0</v>
      </c>
    </row>
    <row r="29" spans="1:56" s="296" customFormat="1" ht="15" customHeight="1" x14ac:dyDescent="0.15">
      <c r="A29" s="468"/>
      <c r="B29" s="478" t="s">
        <v>6</v>
      </c>
      <c r="C29" s="479"/>
      <c r="D29" s="371">
        <f t="shared" si="3"/>
        <v>1696</v>
      </c>
      <c r="E29" s="372">
        <f>SUM(E10:E28)</f>
        <v>1429</v>
      </c>
      <c r="F29" s="373">
        <f t="shared" ref="F29:Q29" si="4">SUM(F10:F28)</f>
        <v>21</v>
      </c>
      <c r="G29" s="373">
        <f t="shared" si="4"/>
        <v>71</v>
      </c>
      <c r="H29" s="373">
        <f t="shared" si="4"/>
        <v>25</v>
      </c>
      <c r="I29" s="373">
        <f t="shared" si="4"/>
        <v>28</v>
      </c>
      <c r="J29" s="373">
        <f t="shared" si="4"/>
        <v>25</v>
      </c>
      <c r="K29" s="373">
        <f t="shared" si="4"/>
        <v>33</v>
      </c>
      <c r="L29" s="373">
        <f t="shared" si="4"/>
        <v>56</v>
      </c>
      <c r="M29" s="374">
        <f t="shared" si="4"/>
        <v>8</v>
      </c>
      <c r="N29" s="411">
        <f t="shared" si="4"/>
        <v>63</v>
      </c>
      <c r="O29" s="412">
        <f t="shared" si="4"/>
        <v>25</v>
      </c>
      <c r="P29" s="376">
        <f t="shared" si="4"/>
        <v>0</v>
      </c>
      <c r="Q29" s="376">
        <f t="shared" si="4"/>
        <v>0</v>
      </c>
      <c r="R29" s="306" t="str">
        <f t="shared" si="0"/>
        <v/>
      </c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BA29" s="399" t="str">
        <f t="shared" si="1"/>
        <v/>
      </c>
      <c r="BD29" s="394">
        <f t="shared" si="2"/>
        <v>0</v>
      </c>
    </row>
    <row r="30" spans="1:56" s="295" customFormat="1" ht="30" customHeight="1" x14ac:dyDescent="0.2">
      <c r="A30" s="329" t="s">
        <v>44</v>
      </c>
      <c r="B30" s="329"/>
      <c r="C30" s="329"/>
      <c r="D30" s="329"/>
      <c r="E30" s="329"/>
      <c r="F30" s="329"/>
      <c r="G30" s="330"/>
      <c r="H30" s="330"/>
      <c r="I30" s="324"/>
      <c r="J30" s="324"/>
      <c r="K30" s="324"/>
      <c r="L30" s="324"/>
      <c r="M30" s="324"/>
      <c r="N30" s="324"/>
      <c r="O30" s="301"/>
      <c r="P30" s="324"/>
      <c r="Q30" s="310"/>
    </row>
    <row r="31" spans="1:56" s="296" customFormat="1" ht="48" customHeight="1" x14ac:dyDescent="0.15">
      <c r="A31" s="482" t="s">
        <v>43</v>
      </c>
      <c r="B31" s="483"/>
      <c r="C31" s="484"/>
      <c r="D31" s="431" t="s">
        <v>6</v>
      </c>
      <c r="E31" s="331" t="s">
        <v>42</v>
      </c>
      <c r="F31" s="430" t="s">
        <v>41</v>
      </c>
      <c r="G31" s="430" t="s">
        <v>40</v>
      </c>
      <c r="H31" s="309" t="s">
        <v>39</v>
      </c>
      <c r="I31" s="324"/>
      <c r="J31" s="324"/>
      <c r="K31" s="324"/>
      <c r="L31" s="324"/>
      <c r="M31" s="324"/>
      <c r="N31" s="324"/>
      <c r="O31" s="324"/>
      <c r="P31" s="324"/>
      <c r="Q31" s="310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</row>
    <row r="32" spans="1:56" s="296" customFormat="1" ht="15" customHeight="1" x14ac:dyDescent="0.15">
      <c r="A32" s="466" t="s">
        <v>38</v>
      </c>
      <c r="B32" s="469" t="s">
        <v>37</v>
      </c>
      <c r="C32" s="470"/>
      <c r="D32" s="377">
        <f>SUM(E32:H32)</f>
        <v>246</v>
      </c>
      <c r="E32" s="353">
        <v>117</v>
      </c>
      <c r="F32" s="354"/>
      <c r="G32" s="354"/>
      <c r="H32" s="378">
        <v>129</v>
      </c>
      <c r="I32" s="306" t="str">
        <f>+BA32</f>
        <v/>
      </c>
      <c r="J32" s="324"/>
      <c r="K32" s="324"/>
      <c r="L32" s="324"/>
      <c r="M32" s="324"/>
      <c r="N32" s="324"/>
      <c r="O32" s="324"/>
      <c r="P32" s="324"/>
      <c r="Q32" s="310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BA32" s="399" t="str">
        <f>IF(D32&lt;&gt;SUM(E32:H32)," NO ALTERE LAS FÓRMULAS, el Total de Sesiones de educación grupal NO ES IGUAL a la suma de los profesionales. ","")</f>
        <v/>
      </c>
      <c r="BD32" s="394">
        <f>IF(D32&lt;&gt;SUM(E32:H32),1,0)</f>
        <v>0</v>
      </c>
    </row>
    <row r="33" spans="1:56" s="296" customFormat="1" ht="15" customHeight="1" x14ac:dyDescent="0.2">
      <c r="A33" s="467"/>
      <c r="B33" s="445" t="s">
        <v>36</v>
      </c>
      <c r="C33" s="446"/>
      <c r="D33" s="360">
        <f t="shared" ref="D33:D51" si="5">SUM(E33:H33)</f>
        <v>273</v>
      </c>
      <c r="E33" s="341">
        <v>127</v>
      </c>
      <c r="F33" s="342"/>
      <c r="G33" s="342"/>
      <c r="H33" s="339">
        <v>146</v>
      </c>
      <c r="I33" s="306" t="str">
        <f t="shared" ref="I33:I51" si="6">+BA33</f>
        <v/>
      </c>
      <c r="J33" s="324"/>
      <c r="K33" s="324"/>
      <c r="L33" s="324"/>
      <c r="M33" s="324"/>
      <c r="N33" s="324"/>
      <c r="O33" s="324"/>
      <c r="P33" s="301"/>
      <c r="Q33" s="310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BA33" s="399" t="str">
        <f t="shared" ref="BA33:BA51" si="7">IF(D33&lt;&gt;SUM(E33:H33)," NO ALTERE LAS FÓRMULAS, el Total de Sesiones de educación grupal NO ES IGUAL a la suma de los profesionales. ","")</f>
        <v/>
      </c>
      <c r="BD33" s="394">
        <f t="shared" ref="BD33:BD51" si="8">IF(D33&lt;&gt;SUM(E33:H33),1,0)</f>
        <v>0</v>
      </c>
    </row>
    <row r="34" spans="1:56" s="296" customFormat="1" ht="15" customHeight="1" x14ac:dyDescent="0.15">
      <c r="A34" s="467"/>
      <c r="B34" s="445" t="s">
        <v>35</v>
      </c>
      <c r="C34" s="446"/>
      <c r="D34" s="360">
        <f t="shared" si="5"/>
        <v>181</v>
      </c>
      <c r="E34" s="341">
        <v>80</v>
      </c>
      <c r="F34" s="342"/>
      <c r="G34" s="342"/>
      <c r="H34" s="339">
        <v>101</v>
      </c>
      <c r="I34" s="306" t="str">
        <f t="shared" si="6"/>
        <v/>
      </c>
      <c r="J34" s="324"/>
      <c r="K34" s="324"/>
      <c r="L34" s="324"/>
      <c r="M34" s="324"/>
      <c r="N34" s="324"/>
      <c r="O34" s="324"/>
      <c r="P34" s="324"/>
      <c r="Q34" s="310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BA34" s="399" t="str">
        <f t="shared" si="7"/>
        <v/>
      </c>
      <c r="BD34" s="394">
        <f t="shared" si="8"/>
        <v>0</v>
      </c>
    </row>
    <row r="35" spans="1:56" s="296" customFormat="1" ht="15" customHeight="1" x14ac:dyDescent="0.15">
      <c r="A35" s="467"/>
      <c r="B35" s="445" t="s">
        <v>34</v>
      </c>
      <c r="C35" s="446"/>
      <c r="D35" s="360">
        <f t="shared" si="5"/>
        <v>24</v>
      </c>
      <c r="E35" s="341">
        <v>3</v>
      </c>
      <c r="F35" s="342"/>
      <c r="G35" s="342"/>
      <c r="H35" s="339">
        <v>21</v>
      </c>
      <c r="I35" s="306" t="str">
        <f t="shared" si="6"/>
        <v/>
      </c>
      <c r="J35" s="324"/>
      <c r="K35" s="324"/>
      <c r="L35" s="324"/>
      <c r="M35" s="324"/>
      <c r="N35" s="324"/>
      <c r="O35" s="324"/>
      <c r="P35" s="324"/>
      <c r="Q35" s="310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BA35" s="399" t="str">
        <f t="shared" si="7"/>
        <v/>
      </c>
      <c r="BD35" s="394">
        <f t="shared" si="8"/>
        <v>0</v>
      </c>
    </row>
    <row r="36" spans="1:56" s="296" customFormat="1" ht="15" customHeight="1" x14ac:dyDescent="0.15">
      <c r="A36" s="467"/>
      <c r="B36" s="445" t="s">
        <v>33</v>
      </c>
      <c r="C36" s="446"/>
      <c r="D36" s="360">
        <f t="shared" si="5"/>
        <v>13</v>
      </c>
      <c r="E36" s="341">
        <v>4</v>
      </c>
      <c r="F36" s="342"/>
      <c r="G36" s="342"/>
      <c r="H36" s="339">
        <v>9</v>
      </c>
      <c r="I36" s="306" t="str">
        <f t="shared" si="6"/>
        <v/>
      </c>
      <c r="J36" s="324"/>
      <c r="K36" s="324"/>
      <c r="L36" s="324"/>
      <c r="M36" s="324"/>
      <c r="N36" s="324"/>
      <c r="O36" s="324"/>
      <c r="P36" s="324"/>
      <c r="Q36" s="310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BA36" s="399" t="str">
        <f t="shared" si="7"/>
        <v/>
      </c>
      <c r="BD36" s="394">
        <f t="shared" si="8"/>
        <v>0</v>
      </c>
    </row>
    <row r="37" spans="1:56" s="296" customFormat="1" ht="15" customHeight="1" x14ac:dyDescent="0.15">
      <c r="A37" s="467"/>
      <c r="B37" s="445" t="s">
        <v>32</v>
      </c>
      <c r="C37" s="446"/>
      <c r="D37" s="360">
        <f t="shared" si="5"/>
        <v>0</v>
      </c>
      <c r="E37" s="341"/>
      <c r="F37" s="342"/>
      <c r="G37" s="342"/>
      <c r="H37" s="339"/>
      <c r="I37" s="306" t="str">
        <f t="shared" si="6"/>
        <v/>
      </c>
      <c r="J37" s="324"/>
      <c r="K37" s="324"/>
      <c r="L37" s="324"/>
      <c r="M37" s="324"/>
      <c r="N37" s="324"/>
      <c r="O37" s="324"/>
      <c r="P37" s="324"/>
      <c r="Q37" s="310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BA37" s="399" t="str">
        <f t="shared" si="7"/>
        <v/>
      </c>
      <c r="BD37" s="394">
        <f t="shared" si="8"/>
        <v>0</v>
      </c>
    </row>
    <row r="38" spans="1:56" s="296" customFormat="1" ht="15" customHeight="1" x14ac:dyDescent="0.15">
      <c r="A38" s="467"/>
      <c r="B38" s="445" t="s">
        <v>31</v>
      </c>
      <c r="C38" s="446"/>
      <c r="D38" s="360">
        <f t="shared" si="5"/>
        <v>48</v>
      </c>
      <c r="E38" s="341">
        <v>25</v>
      </c>
      <c r="F38" s="342"/>
      <c r="G38" s="342"/>
      <c r="H38" s="339">
        <v>23</v>
      </c>
      <c r="I38" s="306" t="str">
        <f t="shared" si="6"/>
        <v/>
      </c>
      <c r="J38" s="324"/>
      <c r="K38" s="324"/>
      <c r="L38" s="324"/>
      <c r="M38" s="324"/>
      <c r="N38" s="324"/>
      <c r="O38" s="324"/>
      <c r="P38" s="324"/>
      <c r="Q38" s="310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BA38" s="399" t="str">
        <f t="shared" si="7"/>
        <v/>
      </c>
      <c r="BD38" s="394">
        <f t="shared" si="8"/>
        <v>0</v>
      </c>
    </row>
    <row r="39" spans="1:56" s="296" customFormat="1" ht="15" customHeight="1" x14ac:dyDescent="0.15">
      <c r="A39" s="467"/>
      <c r="B39" s="445" t="s">
        <v>30</v>
      </c>
      <c r="C39" s="446"/>
      <c r="D39" s="360">
        <f t="shared" si="5"/>
        <v>19</v>
      </c>
      <c r="E39" s="341">
        <v>4</v>
      </c>
      <c r="F39" s="342">
        <v>15</v>
      </c>
      <c r="G39" s="342"/>
      <c r="H39" s="339"/>
      <c r="I39" s="306" t="str">
        <f t="shared" si="6"/>
        <v/>
      </c>
      <c r="J39" s="324"/>
      <c r="K39" s="324"/>
      <c r="L39" s="324"/>
      <c r="M39" s="324"/>
      <c r="N39" s="324"/>
      <c r="O39" s="324"/>
      <c r="P39" s="324"/>
      <c r="Q39" s="310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BA39" s="399" t="str">
        <f t="shared" si="7"/>
        <v/>
      </c>
      <c r="BD39" s="394">
        <f t="shared" si="8"/>
        <v>0</v>
      </c>
    </row>
    <row r="40" spans="1:56" s="296" customFormat="1" ht="15" customHeight="1" x14ac:dyDescent="0.15">
      <c r="A40" s="467"/>
      <c r="B40" s="480" t="s">
        <v>29</v>
      </c>
      <c r="C40" s="481"/>
      <c r="D40" s="360">
        <f t="shared" si="5"/>
        <v>91</v>
      </c>
      <c r="E40" s="341">
        <v>86</v>
      </c>
      <c r="F40" s="342">
        <v>5</v>
      </c>
      <c r="G40" s="342"/>
      <c r="H40" s="339"/>
      <c r="I40" s="306" t="str">
        <f t="shared" si="6"/>
        <v/>
      </c>
      <c r="J40" s="324"/>
      <c r="K40" s="324"/>
      <c r="L40" s="324"/>
      <c r="M40" s="324"/>
      <c r="N40" s="324"/>
      <c r="O40" s="324"/>
      <c r="P40" s="324"/>
      <c r="Q40" s="310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BA40" s="399" t="str">
        <f t="shared" si="7"/>
        <v/>
      </c>
      <c r="BD40" s="394">
        <f t="shared" si="8"/>
        <v>0</v>
      </c>
    </row>
    <row r="41" spans="1:56" s="296" customFormat="1" ht="15" customHeight="1" x14ac:dyDescent="0.15">
      <c r="A41" s="467"/>
      <c r="B41" s="445" t="s">
        <v>28</v>
      </c>
      <c r="C41" s="446"/>
      <c r="D41" s="360">
        <f t="shared" si="5"/>
        <v>0</v>
      </c>
      <c r="E41" s="341"/>
      <c r="F41" s="342"/>
      <c r="G41" s="342"/>
      <c r="H41" s="339"/>
      <c r="I41" s="306" t="str">
        <f t="shared" si="6"/>
        <v/>
      </c>
      <c r="J41" s="324"/>
      <c r="K41" s="324"/>
      <c r="L41" s="324"/>
      <c r="M41" s="324"/>
      <c r="N41" s="324"/>
      <c r="O41" s="324"/>
      <c r="P41" s="324"/>
      <c r="Q41" s="310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BA41" s="399" t="str">
        <f t="shared" si="7"/>
        <v/>
      </c>
      <c r="BD41" s="394">
        <f t="shared" si="8"/>
        <v>0</v>
      </c>
    </row>
    <row r="42" spans="1:56" s="296" customFormat="1" ht="15" customHeight="1" x14ac:dyDescent="0.15">
      <c r="A42" s="467"/>
      <c r="B42" s="445" t="s">
        <v>27</v>
      </c>
      <c r="C42" s="446"/>
      <c r="D42" s="360">
        <f t="shared" si="5"/>
        <v>1</v>
      </c>
      <c r="E42" s="341">
        <v>1</v>
      </c>
      <c r="F42" s="342"/>
      <c r="G42" s="342"/>
      <c r="H42" s="339"/>
      <c r="I42" s="306" t="str">
        <f t="shared" si="6"/>
        <v/>
      </c>
      <c r="J42" s="324"/>
      <c r="K42" s="324"/>
      <c r="L42" s="324"/>
      <c r="M42" s="324"/>
      <c r="N42" s="324"/>
      <c r="O42" s="324"/>
      <c r="P42" s="324"/>
      <c r="Q42" s="310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BA42" s="399" t="str">
        <f t="shared" si="7"/>
        <v/>
      </c>
      <c r="BD42" s="394">
        <f t="shared" si="8"/>
        <v>0</v>
      </c>
    </row>
    <row r="43" spans="1:56" s="296" customFormat="1" ht="15" customHeight="1" x14ac:dyDescent="0.15">
      <c r="A43" s="467"/>
      <c r="B43" s="445" t="s">
        <v>26</v>
      </c>
      <c r="C43" s="446"/>
      <c r="D43" s="360">
        <f t="shared" si="5"/>
        <v>214</v>
      </c>
      <c r="E43" s="341">
        <v>100</v>
      </c>
      <c r="F43" s="342"/>
      <c r="G43" s="342"/>
      <c r="H43" s="339">
        <v>114</v>
      </c>
      <c r="I43" s="306" t="str">
        <f t="shared" si="6"/>
        <v/>
      </c>
      <c r="J43" s="324"/>
      <c r="K43" s="324"/>
      <c r="L43" s="324"/>
      <c r="M43" s="324"/>
      <c r="N43" s="324"/>
      <c r="O43" s="324"/>
      <c r="P43" s="324"/>
      <c r="Q43" s="310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BA43" s="399" t="str">
        <f t="shared" si="7"/>
        <v/>
      </c>
      <c r="BD43" s="394">
        <f t="shared" si="8"/>
        <v>0</v>
      </c>
    </row>
    <row r="44" spans="1:56" s="296" customFormat="1" ht="15" customHeight="1" x14ac:dyDescent="0.15">
      <c r="A44" s="467"/>
      <c r="B44" s="445" t="s">
        <v>25</v>
      </c>
      <c r="C44" s="446"/>
      <c r="D44" s="360">
        <f t="shared" si="5"/>
        <v>1</v>
      </c>
      <c r="E44" s="341">
        <v>1</v>
      </c>
      <c r="F44" s="342"/>
      <c r="G44" s="342"/>
      <c r="H44" s="339"/>
      <c r="I44" s="306" t="str">
        <f t="shared" si="6"/>
        <v/>
      </c>
      <c r="J44" s="324"/>
      <c r="K44" s="324"/>
      <c r="L44" s="324"/>
      <c r="M44" s="324"/>
      <c r="N44" s="324"/>
      <c r="O44" s="324"/>
      <c r="P44" s="324"/>
      <c r="Q44" s="310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BA44" s="399" t="str">
        <f t="shared" si="7"/>
        <v/>
      </c>
      <c r="BD44" s="394">
        <f t="shared" si="8"/>
        <v>0</v>
      </c>
    </row>
    <row r="45" spans="1:56" s="296" customFormat="1" ht="15" customHeight="1" x14ac:dyDescent="0.15">
      <c r="A45" s="467"/>
      <c r="B45" s="445" t="s">
        <v>24</v>
      </c>
      <c r="C45" s="446"/>
      <c r="D45" s="360">
        <f t="shared" si="5"/>
        <v>0</v>
      </c>
      <c r="E45" s="341"/>
      <c r="F45" s="342"/>
      <c r="G45" s="342"/>
      <c r="H45" s="339"/>
      <c r="I45" s="306" t="str">
        <f t="shared" si="6"/>
        <v/>
      </c>
      <c r="J45" s="324"/>
      <c r="K45" s="324"/>
      <c r="L45" s="324"/>
      <c r="M45" s="324"/>
      <c r="N45" s="324"/>
      <c r="O45" s="324"/>
      <c r="P45" s="324"/>
      <c r="Q45" s="310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BA45" s="399" t="str">
        <f t="shared" si="7"/>
        <v/>
      </c>
      <c r="BD45" s="394">
        <f t="shared" si="8"/>
        <v>0</v>
      </c>
    </row>
    <row r="46" spans="1:56" s="296" customFormat="1" ht="15" customHeight="1" x14ac:dyDescent="0.15">
      <c r="A46" s="467"/>
      <c r="B46" s="471" t="s">
        <v>23</v>
      </c>
      <c r="C46" s="472"/>
      <c r="D46" s="360">
        <f t="shared" si="5"/>
        <v>0</v>
      </c>
      <c r="E46" s="361"/>
      <c r="F46" s="362"/>
      <c r="G46" s="362"/>
      <c r="H46" s="340"/>
      <c r="I46" s="306" t="str">
        <f t="shared" si="6"/>
        <v/>
      </c>
      <c r="J46" s="324"/>
      <c r="K46" s="324"/>
      <c r="L46" s="324"/>
      <c r="M46" s="324"/>
      <c r="N46" s="324"/>
      <c r="O46" s="324"/>
      <c r="P46" s="324"/>
      <c r="Q46" s="310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BA46" s="399" t="str">
        <f t="shared" si="7"/>
        <v/>
      </c>
      <c r="BD46" s="394">
        <f t="shared" si="8"/>
        <v>0</v>
      </c>
    </row>
    <row r="47" spans="1:56" s="296" customFormat="1" ht="15" customHeight="1" x14ac:dyDescent="0.15">
      <c r="A47" s="467"/>
      <c r="B47" s="498" t="s">
        <v>22</v>
      </c>
      <c r="C47" s="499"/>
      <c r="D47" s="360">
        <f t="shared" si="5"/>
        <v>149</v>
      </c>
      <c r="E47" s="361">
        <v>141</v>
      </c>
      <c r="F47" s="362">
        <v>8</v>
      </c>
      <c r="G47" s="362"/>
      <c r="H47" s="340"/>
      <c r="I47" s="306" t="str">
        <f t="shared" si="6"/>
        <v/>
      </c>
      <c r="J47" s="324"/>
      <c r="K47" s="324"/>
      <c r="L47" s="324"/>
      <c r="M47" s="324"/>
      <c r="N47" s="324"/>
      <c r="O47" s="324"/>
      <c r="P47" s="324"/>
      <c r="Q47" s="310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BA47" s="399" t="str">
        <f t="shared" si="7"/>
        <v/>
      </c>
      <c r="BD47" s="394">
        <f t="shared" si="8"/>
        <v>0</v>
      </c>
    </row>
    <row r="48" spans="1:56" s="296" customFormat="1" ht="15" customHeight="1" x14ac:dyDescent="0.15">
      <c r="A48" s="467"/>
      <c r="B48" s="485" t="s">
        <v>21</v>
      </c>
      <c r="C48" s="326" t="s">
        <v>20</v>
      </c>
      <c r="D48" s="377">
        <f t="shared" si="5"/>
        <v>0</v>
      </c>
      <c r="E48" s="353"/>
      <c r="F48" s="354"/>
      <c r="G48" s="354"/>
      <c r="H48" s="378"/>
      <c r="I48" s="306" t="str">
        <f t="shared" si="6"/>
        <v/>
      </c>
      <c r="J48" s="324"/>
      <c r="K48" s="324"/>
      <c r="L48" s="324"/>
      <c r="M48" s="324"/>
      <c r="N48" s="324"/>
      <c r="O48" s="324"/>
      <c r="P48" s="324"/>
      <c r="Q48" s="310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BA48" s="399" t="str">
        <f t="shared" si="7"/>
        <v/>
      </c>
      <c r="BD48" s="394">
        <f t="shared" si="8"/>
        <v>0</v>
      </c>
    </row>
    <row r="49" spans="1:56" s="296" customFormat="1" ht="15" customHeight="1" x14ac:dyDescent="0.15">
      <c r="A49" s="467"/>
      <c r="B49" s="476"/>
      <c r="C49" s="327" t="s">
        <v>19</v>
      </c>
      <c r="D49" s="360">
        <f t="shared" si="5"/>
        <v>0</v>
      </c>
      <c r="E49" s="341"/>
      <c r="F49" s="342"/>
      <c r="G49" s="342"/>
      <c r="H49" s="339"/>
      <c r="I49" s="306" t="str">
        <f t="shared" si="6"/>
        <v/>
      </c>
      <c r="J49" s="324"/>
      <c r="K49" s="324"/>
      <c r="L49" s="324"/>
      <c r="M49" s="324"/>
      <c r="N49" s="324"/>
      <c r="O49" s="324"/>
      <c r="P49" s="324"/>
      <c r="Q49" s="310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BA49" s="399" t="str">
        <f t="shared" si="7"/>
        <v/>
      </c>
      <c r="BD49" s="394">
        <f t="shared" si="8"/>
        <v>0</v>
      </c>
    </row>
    <row r="50" spans="1:56" s="296" customFormat="1" ht="15" customHeight="1" x14ac:dyDescent="0.15">
      <c r="A50" s="467"/>
      <c r="B50" s="486"/>
      <c r="C50" s="328" t="s">
        <v>18</v>
      </c>
      <c r="D50" s="350">
        <f t="shared" si="5"/>
        <v>0</v>
      </c>
      <c r="E50" s="344"/>
      <c r="F50" s="345"/>
      <c r="G50" s="345"/>
      <c r="H50" s="347"/>
      <c r="I50" s="306" t="str">
        <f t="shared" si="6"/>
        <v/>
      </c>
      <c r="J50" s="324"/>
      <c r="K50" s="324"/>
      <c r="L50" s="324"/>
      <c r="M50" s="324"/>
      <c r="N50" s="324"/>
      <c r="O50" s="324"/>
      <c r="P50" s="324"/>
      <c r="Q50" s="310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BA50" s="399" t="str">
        <f t="shared" si="7"/>
        <v/>
      </c>
      <c r="BD50" s="394">
        <f t="shared" si="8"/>
        <v>0</v>
      </c>
    </row>
    <row r="51" spans="1:56" s="296" customFormat="1" ht="15" customHeight="1" x14ac:dyDescent="0.15">
      <c r="A51" s="468"/>
      <c r="B51" s="478" t="s">
        <v>6</v>
      </c>
      <c r="C51" s="487"/>
      <c r="D51" s="371">
        <f t="shared" si="5"/>
        <v>1260</v>
      </c>
      <c r="E51" s="372">
        <f>SUM(E32:E50)</f>
        <v>689</v>
      </c>
      <c r="F51" s="373">
        <f>SUM(F32:F50)</f>
        <v>28</v>
      </c>
      <c r="G51" s="373">
        <f>SUM(G32:G50)</f>
        <v>0</v>
      </c>
      <c r="H51" s="375">
        <f>SUM(H32:H50)</f>
        <v>543</v>
      </c>
      <c r="I51" s="306" t="str">
        <f t="shared" si="6"/>
        <v/>
      </c>
      <c r="J51" s="324"/>
      <c r="K51" s="324"/>
      <c r="L51" s="324"/>
      <c r="M51" s="324"/>
      <c r="N51" s="324"/>
      <c r="O51" s="324"/>
      <c r="P51" s="324"/>
      <c r="Q51" s="310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BA51" s="399" t="str">
        <f t="shared" si="7"/>
        <v/>
      </c>
      <c r="BD51" s="394">
        <f t="shared" si="8"/>
        <v>0</v>
      </c>
    </row>
    <row r="52" spans="1:56" s="295" customFormat="1" ht="30" customHeight="1" x14ac:dyDescent="0.2">
      <c r="A52" s="329" t="s">
        <v>17</v>
      </c>
      <c r="B52" s="329"/>
      <c r="C52" s="329"/>
      <c r="D52" s="329"/>
      <c r="E52" s="329"/>
      <c r="F52" s="329"/>
      <c r="G52" s="330"/>
      <c r="H52" s="330"/>
      <c r="I52" s="302"/>
      <c r="J52" s="302"/>
      <c r="K52" s="302"/>
      <c r="L52" s="302"/>
      <c r="M52" s="302"/>
      <c r="N52" s="302"/>
      <c r="O52" s="301"/>
      <c r="P52" s="324"/>
      <c r="Q52" s="310"/>
    </row>
    <row r="53" spans="1:56" s="296" customFormat="1" ht="36.75" customHeight="1" x14ac:dyDescent="0.15">
      <c r="A53" s="488" t="s">
        <v>16</v>
      </c>
      <c r="B53" s="488"/>
      <c r="C53" s="488"/>
      <c r="D53" s="432" t="s">
        <v>15</v>
      </c>
      <c r="E53" s="429" t="s">
        <v>14</v>
      </c>
      <c r="F53" s="430" t="s">
        <v>13</v>
      </c>
      <c r="G53" s="430" t="s">
        <v>12</v>
      </c>
      <c r="H53" s="309" t="s">
        <v>11</v>
      </c>
      <c r="I53" s="332"/>
      <c r="J53" s="323"/>
      <c r="K53" s="323"/>
      <c r="L53" s="323"/>
      <c r="M53" s="323"/>
      <c r="N53" s="323"/>
      <c r="O53" s="323"/>
      <c r="P53" s="324"/>
      <c r="Q53" s="310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</row>
    <row r="54" spans="1:56" s="296" customFormat="1" ht="15.95" customHeight="1" x14ac:dyDescent="0.15">
      <c r="A54" s="489" t="s">
        <v>10</v>
      </c>
      <c r="B54" s="490"/>
      <c r="C54" s="491"/>
      <c r="D54" s="379">
        <f>SUM(E54:H54)</f>
        <v>0</v>
      </c>
      <c r="E54" s="353"/>
      <c r="F54" s="354"/>
      <c r="G54" s="354"/>
      <c r="H54" s="378"/>
      <c r="I54" s="306" t="str">
        <f>+BA54</f>
        <v/>
      </c>
      <c r="J54" s="323"/>
      <c r="K54" s="323"/>
      <c r="L54" s="323"/>
      <c r="M54" s="323"/>
      <c r="N54" s="323"/>
      <c r="O54" s="323"/>
      <c r="P54" s="324"/>
      <c r="Q54" s="310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BA54" s="399" t="str">
        <f>IF(D54&lt;&gt;SUM(E54:H54)," NO ALTERE LAS FÓRMULAS, el Total de Sesiones de educación grupal NO ES IGUAL a la suma de los profesionales. ","")</f>
        <v/>
      </c>
      <c r="BD54" s="394">
        <f>IF(D54&lt;&gt;SUM(E54:H54),1,0)</f>
        <v>0</v>
      </c>
    </row>
    <row r="55" spans="1:56" s="296" customFormat="1" ht="15.95" customHeight="1" x14ac:dyDescent="0.2">
      <c r="A55" s="492" t="s">
        <v>9</v>
      </c>
      <c r="B55" s="493"/>
      <c r="C55" s="494"/>
      <c r="D55" s="379">
        <f>SUM(E55:H55)</f>
        <v>0</v>
      </c>
      <c r="E55" s="380"/>
      <c r="F55" s="381"/>
      <c r="G55" s="381"/>
      <c r="H55" s="382"/>
      <c r="I55" s="306" t="str">
        <f>+BA55</f>
        <v/>
      </c>
      <c r="J55" s="323"/>
      <c r="K55" s="323"/>
      <c r="L55" s="323"/>
      <c r="M55" s="323"/>
      <c r="N55" s="323"/>
      <c r="O55" s="323"/>
      <c r="P55" s="301"/>
      <c r="Q55" s="310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BA55" s="399" t="str">
        <f>IF(D55&lt;&gt;SUM(E55:H55)," NO ALTERE LAS FÓRMULAS, el Total de Sesiones de educación grupal NO ES IGUAL a la suma de los profesionales. ","")</f>
        <v/>
      </c>
      <c r="BD55" s="394">
        <f>IF(D55&lt;&gt;SUM(E55:H55),1,0)</f>
        <v>0</v>
      </c>
    </row>
    <row r="56" spans="1:56" s="296" customFormat="1" ht="15.95" customHeight="1" x14ac:dyDescent="0.15">
      <c r="A56" s="495" t="s">
        <v>8</v>
      </c>
      <c r="B56" s="496"/>
      <c r="C56" s="497"/>
      <c r="D56" s="379">
        <f>SUM(E56:H56)</f>
        <v>0</v>
      </c>
      <c r="E56" s="341"/>
      <c r="F56" s="342"/>
      <c r="G56" s="342"/>
      <c r="H56" s="339"/>
      <c r="I56" s="306" t="str">
        <f>+BA56</f>
        <v/>
      </c>
      <c r="J56" s="323"/>
      <c r="K56" s="323"/>
      <c r="L56" s="323"/>
      <c r="M56" s="323"/>
      <c r="N56" s="323"/>
      <c r="O56" s="323"/>
      <c r="P56" s="323"/>
      <c r="Q56" s="310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BA56" s="399" t="str">
        <f>IF(D56&lt;&gt;SUM(E56:H56)," NO ALTERE LAS FÓRMULAS, el Total de Sesiones de educación grupal NO ES IGUAL a la suma de los profesionales. ","")</f>
        <v/>
      </c>
      <c r="BD56" s="394">
        <f>IF(D56&lt;&gt;SUM(E56:H56),1,0)</f>
        <v>0</v>
      </c>
    </row>
    <row r="57" spans="1:56" s="296" customFormat="1" ht="15.95" customHeight="1" x14ac:dyDescent="0.15">
      <c r="A57" s="507" t="s">
        <v>7</v>
      </c>
      <c r="B57" s="508"/>
      <c r="C57" s="509"/>
      <c r="D57" s="383">
        <f>SUM(E57:H57)</f>
        <v>0</v>
      </c>
      <c r="E57" s="361"/>
      <c r="F57" s="362"/>
      <c r="G57" s="362"/>
      <c r="H57" s="340"/>
      <c r="I57" s="306" t="str">
        <f>+BA57</f>
        <v/>
      </c>
      <c r="J57" s="323"/>
      <c r="K57" s="323"/>
      <c r="L57" s="323"/>
      <c r="M57" s="323"/>
      <c r="N57" s="323"/>
      <c r="O57" s="323"/>
      <c r="P57" s="323"/>
      <c r="Q57" s="310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BA57" s="399" t="str">
        <f>IF(D57&lt;&gt;SUM(E57:H57)," NO ALTERE LAS FÓRMULAS, el Total de Sesiones de educación grupal NO ES IGUAL a la suma de los profesionales. ","")</f>
        <v/>
      </c>
      <c r="BD57" s="394">
        <f>IF(D57&lt;&gt;SUM(E57:H57),1,0)</f>
        <v>0</v>
      </c>
    </row>
    <row r="58" spans="1:56" s="296" customFormat="1" ht="15.95" customHeight="1" x14ac:dyDescent="0.15">
      <c r="A58" s="478" t="s">
        <v>6</v>
      </c>
      <c r="B58" s="510"/>
      <c r="C58" s="487"/>
      <c r="D58" s="384">
        <f>SUM(D54:D57)</f>
        <v>0</v>
      </c>
      <c r="E58" s="372">
        <f>SUM(E54:E57)</f>
        <v>0</v>
      </c>
      <c r="F58" s="373">
        <f>SUM(F54:F57)</f>
        <v>0</v>
      </c>
      <c r="G58" s="373">
        <f>SUM(G54:G57)</f>
        <v>0</v>
      </c>
      <c r="H58" s="375">
        <f>SUM(H54:H57)</f>
        <v>0</v>
      </c>
      <c r="I58" s="306" t="str">
        <f>+BA58</f>
        <v/>
      </c>
      <c r="J58" s="324"/>
      <c r="K58" s="324"/>
      <c r="L58" s="324"/>
      <c r="M58" s="324"/>
      <c r="N58" s="324"/>
      <c r="O58" s="324"/>
      <c r="P58" s="323"/>
      <c r="Q58" s="310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BA58" s="399" t="str">
        <f>IF(D58&lt;&gt;SUM(E58:H58)," NO ALTERE LAS FÓRMULAS, el Total de Sesiones de educación grupal NO ES IGUAL a la suma de los profesionales. ","")</f>
        <v/>
      </c>
      <c r="BD58" s="394">
        <f>IF(D58&lt;&gt;SUM(E58:H58),1,0)</f>
        <v>0</v>
      </c>
    </row>
    <row r="59" spans="1:56" s="295" customFormat="1" ht="30" customHeight="1" x14ac:dyDescent="0.2">
      <c r="A59" s="312" t="s">
        <v>5</v>
      </c>
      <c r="B59" s="312"/>
      <c r="C59" s="312"/>
      <c r="D59" s="312"/>
      <c r="E59" s="319"/>
      <c r="F59" s="319"/>
      <c r="G59" s="319"/>
      <c r="H59" s="319"/>
      <c r="I59" s="319"/>
      <c r="J59" s="319"/>
      <c r="K59" s="320"/>
      <c r="L59" s="320"/>
      <c r="M59" s="320"/>
      <c r="N59" s="321"/>
      <c r="O59" s="322"/>
      <c r="P59" s="323"/>
      <c r="Q59" s="310"/>
    </row>
    <row r="60" spans="1:56" s="296" customFormat="1" ht="24.75" customHeight="1" x14ac:dyDescent="0.15">
      <c r="A60" s="504" t="s">
        <v>4</v>
      </c>
      <c r="B60" s="505"/>
      <c r="C60" s="506"/>
      <c r="D60" s="311" t="s">
        <v>3</v>
      </c>
      <c r="E60" s="500"/>
      <c r="F60" s="500"/>
      <c r="G60" s="310"/>
      <c r="H60" s="310"/>
      <c r="I60" s="310"/>
      <c r="J60" s="310"/>
      <c r="K60" s="310"/>
      <c r="L60" s="310"/>
      <c r="M60" s="310"/>
      <c r="N60" s="310"/>
      <c r="O60" s="310"/>
      <c r="P60" s="323"/>
      <c r="Q60" s="310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</row>
    <row r="61" spans="1:56" s="296" customFormat="1" ht="15.95" customHeight="1" x14ac:dyDescent="0.15">
      <c r="A61" s="511" t="s">
        <v>2</v>
      </c>
      <c r="B61" s="512"/>
      <c r="C61" s="513"/>
      <c r="D61" s="385">
        <v>18</v>
      </c>
      <c r="E61" s="500"/>
      <c r="F61" s="500"/>
      <c r="G61" s="310"/>
      <c r="H61" s="310"/>
      <c r="I61" s="310"/>
      <c r="J61" s="310"/>
      <c r="K61" s="310"/>
      <c r="L61" s="310"/>
      <c r="M61" s="310"/>
      <c r="N61" s="310"/>
      <c r="O61" s="310"/>
      <c r="P61" s="324"/>
      <c r="Q61" s="310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</row>
    <row r="62" spans="1:56" s="296" customFormat="1" ht="15.95" customHeight="1" x14ac:dyDescent="0.15">
      <c r="A62" s="495" t="s">
        <v>1</v>
      </c>
      <c r="B62" s="496"/>
      <c r="C62" s="497"/>
      <c r="D62" s="385">
        <v>8</v>
      </c>
      <c r="E62" s="500"/>
      <c r="F62" s="500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</row>
    <row r="63" spans="1:56" s="296" customFormat="1" ht="15.95" customHeight="1" x14ac:dyDescent="0.15">
      <c r="A63" s="501" t="s">
        <v>0</v>
      </c>
      <c r="B63" s="502"/>
      <c r="C63" s="503"/>
      <c r="D63" s="386">
        <v>14</v>
      </c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</row>
    <row r="64" spans="1:56" s="307" customFormat="1" ht="30" customHeight="1" x14ac:dyDescent="0.2">
      <c r="A64" s="397"/>
      <c r="B64" s="313"/>
      <c r="C64" s="313"/>
      <c r="D64" s="313"/>
      <c r="E64" s="314"/>
      <c r="F64" s="314"/>
      <c r="G64" s="314"/>
      <c r="H64" s="314"/>
      <c r="I64" s="314"/>
      <c r="J64" s="314"/>
      <c r="K64" s="315"/>
      <c r="L64" s="315"/>
      <c r="M64" s="315"/>
      <c r="N64" s="316"/>
      <c r="O64" s="317"/>
      <c r="P64" s="318"/>
      <c r="Q64" s="317"/>
    </row>
    <row r="65" spans="1:17" s="307" customFormat="1" x14ac:dyDescent="0.15">
      <c r="A65" s="317"/>
      <c r="B65" s="317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</row>
    <row r="66" spans="1:17" s="307" customFormat="1" x14ac:dyDescent="0.15">
      <c r="A66" s="317"/>
      <c r="B66" s="317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</row>
    <row r="67" spans="1:17" s="307" customFormat="1" x14ac:dyDescent="0.15">
      <c r="A67" s="317"/>
      <c r="B67" s="317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</row>
    <row r="68" spans="1:17" s="307" customFormat="1" x14ac:dyDescent="0.15">
      <c r="A68" s="317"/>
      <c r="B68" s="317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</row>
    <row r="200" spans="1:56" hidden="1" x14ac:dyDescent="0.15">
      <c r="A200" s="396">
        <f>SUM(A7:Q64)</f>
        <v>12040</v>
      </c>
      <c r="BD200" s="395">
        <v>0</v>
      </c>
    </row>
    <row r="204" spans="1:56" x14ac:dyDescent="0.15">
      <c r="A204" s="398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A6" sqref="A6:O6"/>
    </sheetView>
  </sheetViews>
  <sheetFormatPr baseColWidth="10" defaultRowHeight="11.25" x14ac:dyDescent="0.15"/>
  <cols>
    <col min="1" max="1" width="5.85546875" style="317" customWidth="1"/>
    <col min="2" max="2" width="15.42578125" style="317" customWidth="1"/>
    <col min="3" max="3" width="28.42578125" style="317" customWidth="1"/>
    <col min="4" max="4" width="11.5703125" style="317" customWidth="1"/>
    <col min="5" max="14" width="13.28515625" style="317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299" customFormat="1" ht="12.75" customHeight="1" x14ac:dyDescent="0.15">
      <c r="A1" s="393" t="s">
        <v>61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56" s="299" customFormat="1" ht="12.75" customHeight="1" x14ac:dyDescent="0.15">
      <c r="A2" s="393" t="str">
        <f>CONCATENATE("COMUNA: ",[8]NOMBRE!B2," - ","( ",[8]NOMBRE!C2,[8]NOMBRE!D2,[8]NOMBRE!E2,[8]NOMBRE!F2,[8]NOMBRE!G2," )")</f>
        <v>COMUNA: LINARES  - ( 07401 )</v>
      </c>
      <c r="B2" s="298"/>
      <c r="C2" s="298"/>
      <c r="D2" s="298"/>
      <c r="E2" s="298"/>
      <c r="F2" s="298"/>
      <c r="G2" s="298"/>
      <c r="H2" s="298"/>
      <c r="I2" s="298"/>
      <c r="J2" s="298"/>
    </row>
    <row r="3" spans="1:56" s="299" customFormat="1" ht="12.75" customHeight="1" x14ac:dyDescent="0.2">
      <c r="A3" s="393" t="str">
        <f>CONCATENATE("ESTABLECIMIENTO: ",[8]NOMBRE!B3," - ","( ",[8]NOMBRE!C3,[8]NOMBRE!D3,[8]NOMBRE!E3,[8]NOMBRE!F3,[8]NOMBRE!G3," )")</f>
        <v>ESTABLECIMIENTO: HOSPITAL DE LINARES  - ( 16108 )</v>
      </c>
      <c r="B3" s="298"/>
      <c r="C3" s="300"/>
      <c r="D3" s="298"/>
      <c r="E3" s="298"/>
      <c r="F3" s="298"/>
      <c r="G3" s="298"/>
      <c r="H3" s="298"/>
      <c r="I3" s="298"/>
      <c r="J3" s="298"/>
    </row>
    <row r="4" spans="1:56" s="299" customFormat="1" ht="12.75" customHeight="1" x14ac:dyDescent="0.15">
      <c r="A4" s="393" t="str">
        <f>CONCATENATE("MES: ",[8]NOMBRE!B6," - ","( ",[8]NOMBRE!C6,[8]NOMBRE!D6," )")</f>
        <v>MES: AGOSTO - ( 08 )</v>
      </c>
      <c r="B4" s="298"/>
      <c r="C4" s="298"/>
      <c r="D4" s="298"/>
      <c r="E4" s="298"/>
      <c r="F4" s="298"/>
      <c r="G4" s="298"/>
      <c r="H4" s="298"/>
      <c r="I4" s="298"/>
      <c r="J4" s="298"/>
    </row>
    <row r="5" spans="1:56" s="299" customFormat="1" ht="12.75" customHeight="1" x14ac:dyDescent="0.15">
      <c r="A5" s="297" t="str">
        <f>CONCATENATE("AÑO: ",[8]NOMBRE!B7)</f>
        <v>AÑO: 2013</v>
      </c>
      <c r="B5" s="298"/>
      <c r="C5" s="298"/>
      <c r="D5" s="298"/>
      <c r="E5" s="298"/>
      <c r="F5" s="298"/>
      <c r="G5" s="298"/>
      <c r="H5" s="298"/>
      <c r="I5" s="298"/>
      <c r="J5" s="298"/>
    </row>
    <row r="6" spans="1:56" s="295" customFormat="1" ht="39.950000000000003" customHeight="1" x14ac:dyDescent="0.2">
      <c r="A6" s="451" t="s">
        <v>60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25"/>
      <c r="Q6" s="310"/>
    </row>
    <row r="7" spans="1:56" s="295" customFormat="1" ht="39.950000000000003" customHeight="1" x14ac:dyDescent="0.2">
      <c r="A7" s="335" t="s">
        <v>59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4"/>
    </row>
    <row r="8" spans="1:56" s="296" customFormat="1" ht="23.1" customHeight="1" x14ac:dyDescent="0.15">
      <c r="A8" s="452" t="s">
        <v>43</v>
      </c>
      <c r="B8" s="453"/>
      <c r="C8" s="454"/>
      <c r="D8" s="458" t="s">
        <v>6</v>
      </c>
      <c r="E8" s="460" t="s">
        <v>58</v>
      </c>
      <c r="F8" s="460" t="s">
        <v>57</v>
      </c>
      <c r="G8" s="460" t="s">
        <v>56</v>
      </c>
      <c r="H8" s="460" t="s">
        <v>55</v>
      </c>
      <c r="I8" s="460" t="s">
        <v>54</v>
      </c>
      <c r="J8" s="460" t="s">
        <v>53</v>
      </c>
      <c r="K8" s="460" t="s">
        <v>52</v>
      </c>
      <c r="L8" s="460" t="s">
        <v>51</v>
      </c>
      <c r="M8" s="462" t="s">
        <v>50</v>
      </c>
      <c r="N8" s="447" t="s">
        <v>49</v>
      </c>
      <c r="O8" s="448"/>
      <c r="P8" s="449" t="s">
        <v>48</v>
      </c>
      <c r="Q8" s="464" t="s">
        <v>47</v>
      </c>
      <c r="R8" s="298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</row>
    <row r="9" spans="1:56" s="296" customFormat="1" ht="23.1" customHeight="1" x14ac:dyDescent="0.15">
      <c r="A9" s="455"/>
      <c r="B9" s="456"/>
      <c r="C9" s="457"/>
      <c r="D9" s="459"/>
      <c r="E9" s="461"/>
      <c r="F9" s="461"/>
      <c r="G9" s="461"/>
      <c r="H9" s="461"/>
      <c r="I9" s="461"/>
      <c r="J9" s="461"/>
      <c r="K9" s="461"/>
      <c r="L9" s="461"/>
      <c r="M9" s="463"/>
      <c r="N9" s="400" t="s">
        <v>46</v>
      </c>
      <c r="O9" s="401" t="s">
        <v>45</v>
      </c>
      <c r="P9" s="450"/>
      <c r="Q9" s="465"/>
      <c r="R9" s="298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</row>
    <row r="10" spans="1:56" s="296" customFormat="1" ht="15" customHeight="1" x14ac:dyDescent="0.15">
      <c r="A10" s="466" t="s">
        <v>38</v>
      </c>
      <c r="B10" s="469" t="s">
        <v>37</v>
      </c>
      <c r="C10" s="470"/>
      <c r="D10" s="348">
        <f>SUM(E10:M10)</f>
        <v>249</v>
      </c>
      <c r="E10" s="353">
        <v>249</v>
      </c>
      <c r="F10" s="354"/>
      <c r="G10" s="354"/>
      <c r="H10" s="355"/>
      <c r="I10" s="355"/>
      <c r="J10" s="355"/>
      <c r="K10" s="355"/>
      <c r="L10" s="355"/>
      <c r="M10" s="356"/>
      <c r="N10" s="402"/>
      <c r="O10" s="403"/>
      <c r="P10" s="367"/>
      <c r="Q10" s="338"/>
      <c r="R10" s="306" t="str">
        <f>+BA10</f>
        <v/>
      </c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BA10" s="399" t="str">
        <f>IF(D10&lt;&gt;SUM(E10:M10)," NO ALTERE LAS FÓRMULAS, el Total de Ingresos a educación a grupal NO ES IGUAL a la suma de grupos de edad o condición. ","")</f>
        <v/>
      </c>
      <c r="BD10" s="394">
        <f>IF(D10&lt;&gt;SUM(E10:M10),1,0)</f>
        <v>0</v>
      </c>
    </row>
    <row r="11" spans="1:56" s="296" customFormat="1" ht="15" customHeight="1" x14ac:dyDescent="0.15">
      <c r="A11" s="467"/>
      <c r="B11" s="445" t="s">
        <v>36</v>
      </c>
      <c r="C11" s="446"/>
      <c r="D11" s="349">
        <f>SUM(E11:M11)</f>
        <v>434</v>
      </c>
      <c r="E11" s="341">
        <v>319</v>
      </c>
      <c r="F11" s="342">
        <v>13</v>
      </c>
      <c r="G11" s="342">
        <v>16</v>
      </c>
      <c r="H11" s="342">
        <v>24</v>
      </c>
      <c r="I11" s="342">
        <v>20</v>
      </c>
      <c r="J11" s="342">
        <v>2</v>
      </c>
      <c r="K11" s="342">
        <v>13</v>
      </c>
      <c r="L11" s="342">
        <v>22</v>
      </c>
      <c r="M11" s="343">
        <v>5</v>
      </c>
      <c r="N11" s="404"/>
      <c r="O11" s="389"/>
      <c r="P11" s="357"/>
      <c r="Q11" s="357"/>
      <c r="R11" s="306" t="str">
        <f t="shared" ref="R11:R29" si="0">+BA11</f>
        <v/>
      </c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BA11" s="399" t="str">
        <f t="shared" ref="BA11:BA29" si="1">IF(D11&lt;&gt;SUM(E11:M11)," NO ALTERE LAS FÓRMULAS, el Total de Ingresos a educación a grupal NO ES IGUAL a la suma de grupos de edad o condición. ","")</f>
        <v/>
      </c>
      <c r="BD11" s="394">
        <f t="shared" ref="BD11:BD29" si="2">IF(D11&lt;&gt;SUM(E11:M11),1,0)</f>
        <v>0</v>
      </c>
    </row>
    <row r="12" spans="1:56" s="296" customFormat="1" ht="15" customHeight="1" x14ac:dyDescent="0.15">
      <c r="A12" s="467"/>
      <c r="B12" s="445" t="s">
        <v>35</v>
      </c>
      <c r="C12" s="446"/>
      <c r="D12" s="349">
        <f t="shared" ref="D12:D29" si="3">SUM(E12:M12)</f>
        <v>198</v>
      </c>
      <c r="E12" s="341">
        <v>182</v>
      </c>
      <c r="F12" s="342">
        <v>16</v>
      </c>
      <c r="G12" s="342"/>
      <c r="H12" s="342"/>
      <c r="I12" s="342"/>
      <c r="J12" s="342"/>
      <c r="K12" s="342"/>
      <c r="L12" s="342"/>
      <c r="M12" s="343"/>
      <c r="N12" s="404"/>
      <c r="O12" s="389"/>
      <c r="P12" s="357"/>
      <c r="Q12" s="357"/>
      <c r="R12" s="306" t="str">
        <f t="shared" si="0"/>
        <v/>
      </c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BA12" s="399" t="str">
        <f t="shared" si="1"/>
        <v/>
      </c>
      <c r="BD12" s="394">
        <f t="shared" si="2"/>
        <v>0</v>
      </c>
    </row>
    <row r="13" spans="1:56" s="296" customFormat="1" ht="15" customHeight="1" x14ac:dyDescent="0.15">
      <c r="A13" s="467"/>
      <c r="B13" s="445" t="s">
        <v>34</v>
      </c>
      <c r="C13" s="446"/>
      <c r="D13" s="349">
        <f t="shared" si="3"/>
        <v>25</v>
      </c>
      <c r="E13" s="341"/>
      <c r="F13" s="342">
        <v>25</v>
      </c>
      <c r="G13" s="342"/>
      <c r="H13" s="342"/>
      <c r="I13" s="342"/>
      <c r="J13" s="342"/>
      <c r="K13" s="342"/>
      <c r="L13" s="342"/>
      <c r="M13" s="343"/>
      <c r="N13" s="404"/>
      <c r="O13" s="389"/>
      <c r="P13" s="357"/>
      <c r="Q13" s="357"/>
      <c r="R13" s="306" t="str">
        <f t="shared" si="0"/>
        <v/>
      </c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BA13" s="399" t="str">
        <f t="shared" si="1"/>
        <v/>
      </c>
      <c r="BD13" s="394">
        <f t="shared" si="2"/>
        <v>0</v>
      </c>
    </row>
    <row r="14" spans="1:56" s="296" customFormat="1" ht="15" customHeight="1" x14ac:dyDescent="0.15">
      <c r="A14" s="467"/>
      <c r="B14" s="445" t="s">
        <v>33</v>
      </c>
      <c r="C14" s="446"/>
      <c r="D14" s="349">
        <f t="shared" si="3"/>
        <v>16</v>
      </c>
      <c r="E14" s="341"/>
      <c r="F14" s="342"/>
      <c r="G14" s="342">
        <v>16</v>
      </c>
      <c r="H14" s="342"/>
      <c r="I14" s="342"/>
      <c r="J14" s="342"/>
      <c r="K14" s="342"/>
      <c r="L14" s="342"/>
      <c r="M14" s="343"/>
      <c r="N14" s="404"/>
      <c r="O14" s="389"/>
      <c r="P14" s="357"/>
      <c r="Q14" s="357"/>
      <c r="R14" s="306" t="str">
        <f t="shared" si="0"/>
        <v/>
      </c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BA14" s="399" t="str">
        <f t="shared" si="1"/>
        <v/>
      </c>
      <c r="BD14" s="394">
        <f t="shared" si="2"/>
        <v>0</v>
      </c>
    </row>
    <row r="15" spans="1:56" s="296" customFormat="1" ht="15" customHeight="1" x14ac:dyDescent="0.15">
      <c r="A15" s="467"/>
      <c r="B15" s="445" t="s">
        <v>32</v>
      </c>
      <c r="C15" s="446"/>
      <c r="D15" s="349">
        <f t="shared" si="3"/>
        <v>0</v>
      </c>
      <c r="E15" s="341"/>
      <c r="F15" s="342"/>
      <c r="G15" s="342"/>
      <c r="H15" s="342"/>
      <c r="I15" s="342"/>
      <c r="J15" s="342"/>
      <c r="K15" s="342"/>
      <c r="L15" s="342"/>
      <c r="M15" s="343"/>
      <c r="N15" s="404"/>
      <c r="O15" s="389"/>
      <c r="P15" s="357"/>
      <c r="Q15" s="357"/>
      <c r="R15" s="306" t="str">
        <f t="shared" si="0"/>
        <v/>
      </c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BA15" s="399" t="str">
        <f t="shared" si="1"/>
        <v/>
      </c>
      <c r="BD15" s="394">
        <f t="shared" si="2"/>
        <v>0</v>
      </c>
    </row>
    <row r="16" spans="1:56" s="296" customFormat="1" ht="15" customHeight="1" x14ac:dyDescent="0.15">
      <c r="A16" s="467"/>
      <c r="B16" s="445" t="s">
        <v>31</v>
      </c>
      <c r="C16" s="446"/>
      <c r="D16" s="349">
        <f t="shared" si="3"/>
        <v>82</v>
      </c>
      <c r="E16" s="341">
        <v>82</v>
      </c>
      <c r="F16" s="342"/>
      <c r="G16" s="342"/>
      <c r="H16" s="342"/>
      <c r="I16" s="342"/>
      <c r="J16" s="342"/>
      <c r="K16" s="342"/>
      <c r="L16" s="342"/>
      <c r="M16" s="343"/>
      <c r="N16" s="404"/>
      <c r="O16" s="389"/>
      <c r="P16" s="357"/>
      <c r="Q16" s="357"/>
      <c r="R16" s="306" t="str">
        <f t="shared" si="0"/>
        <v/>
      </c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BA16" s="399" t="str">
        <f t="shared" si="1"/>
        <v/>
      </c>
      <c r="BD16" s="394">
        <f t="shared" si="2"/>
        <v>0</v>
      </c>
    </row>
    <row r="17" spans="1:56" s="296" customFormat="1" ht="15" customHeight="1" x14ac:dyDescent="0.15">
      <c r="A17" s="467"/>
      <c r="B17" s="445" t="s">
        <v>30</v>
      </c>
      <c r="C17" s="446"/>
      <c r="D17" s="349">
        <f t="shared" si="3"/>
        <v>89</v>
      </c>
      <c r="E17" s="351"/>
      <c r="F17" s="352"/>
      <c r="G17" s="352"/>
      <c r="H17" s="352"/>
      <c r="I17" s="342">
        <v>1</v>
      </c>
      <c r="J17" s="342">
        <v>13</v>
      </c>
      <c r="K17" s="342">
        <v>25</v>
      </c>
      <c r="L17" s="342">
        <v>50</v>
      </c>
      <c r="M17" s="387"/>
      <c r="N17" s="404">
        <v>89</v>
      </c>
      <c r="O17" s="389">
        <v>19</v>
      </c>
      <c r="P17" s="357"/>
      <c r="Q17" s="358"/>
      <c r="R17" s="306" t="str">
        <f t="shared" si="0"/>
        <v/>
      </c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BA17" s="399" t="str">
        <f t="shared" si="1"/>
        <v/>
      </c>
      <c r="BD17" s="394">
        <f t="shared" si="2"/>
        <v>0</v>
      </c>
    </row>
    <row r="18" spans="1:56" s="296" customFormat="1" ht="15" customHeight="1" x14ac:dyDescent="0.15">
      <c r="A18" s="467"/>
      <c r="B18" s="480" t="s">
        <v>29</v>
      </c>
      <c r="C18" s="481"/>
      <c r="D18" s="349">
        <f t="shared" si="3"/>
        <v>231</v>
      </c>
      <c r="E18" s="341">
        <v>231</v>
      </c>
      <c r="F18" s="342"/>
      <c r="G18" s="342"/>
      <c r="H18" s="342"/>
      <c r="I18" s="352"/>
      <c r="J18" s="352"/>
      <c r="K18" s="352"/>
      <c r="L18" s="352"/>
      <c r="M18" s="387"/>
      <c r="N18" s="405"/>
      <c r="O18" s="392"/>
      <c r="P18" s="357"/>
      <c r="Q18" s="357"/>
      <c r="R18" s="306" t="str">
        <f t="shared" si="0"/>
        <v/>
      </c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BA18" s="399" t="str">
        <f t="shared" si="1"/>
        <v/>
      </c>
      <c r="BD18" s="394">
        <f t="shared" si="2"/>
        <v>0</v>
      </c>
    </row>
    <row r="19" spans="1:56" s="296" customFormat="1" ht="15" customHeight="1" x14ac:dyDescent="0.15">
      <c r="A19" s="467"/>
      <c r="B19" s="445" t="s">
        <v>28</v>
      </c>
      <c r="C19" s="446"/>
      <c r="D19" s="349">
        <f t="shared" si="3"/>
        <v>0</v>
      </c>
      <c r="E19" s="341"/>
      <c r="F19" s="342"/>
      <c r="G19" s="342"/>
      <c r="H19" s="352"/>
      <c r="I19" s="352"/>
      <c r="J19" s="352"/>
      <c r="K19" s="352"/>
      <c r="L19" s="352"/>
      <c r="M19" s="387"/>
      <c r="N19" s="406"/>
      <c r="O19" s="407"/>
      <c r="P19" s="388"/>
      <c r="Q19" s="357"/>
      <c r="R19" s="306" t="str">
        <f t="shared" si="0"/>
        <v/>
      </c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BA19" s="399" t="str">
        <f t="shared" si="1"/>
        <v/>
      </c>
      <c r="BD19" s="394">
        <f t="shared" si="2"/>
        <v>0</v>
      </c>
    </row>
    <row r="20" spans="1:56" s="296" customFormat="1" ht="15" customHeight="1" x14ac:dyDescent="0.15">
      <c r="A20" s="467"/>
      <c r="B20" s="445" t="s">
        <v>27</v>
      </c>
      <c r="C20" s="446"/>
      <c r="D20" s="349">
        <f t="shared" si="3"/>
        <v>2</v>
      </c>
      <c r="E20" s="341"/>
      <c r="F20" s="342"/>
      <c r="G20" s="342"/>
      <c r="H20" s="342"/>
      <c r="I20" s="342"/>
      <c r="J20" s="342"/>
      <c r="K20" s="342"/>
      <c r="L20" s="342">
        <v>2</v>
      </c>
      <c r="M20" s="343"/>
      <c r="N20" s="404"/>
      <c r="O20" s="389"/>
      <c r="P20" s="357"/>
      <c r="Q20" s="357"/>
      <c r="R20" s="306" t="str">
        <f t="shared" si="0"/>
        <v/>
      </c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BA20" s="399" t="str">
        <f t="shared" si="1"/>
        <v/>
      </c>
      <c r="BD20" s="394">
        <f t="shared" si="2"/>
        <v>0</v>
      </c>
    </row>
    <row r="21" spans="1:56" s="296" customFormat="1" ht="15" customHeight="1" x14ac:dyDescent="0.15">
      <c r="A21" s="467"/>
      <c r="B21" s="445" t="s">
        <v>26</v>
      </c>
      <c r="C21" s="446"/>
      <c r="D21" s="349">
        <f t="shared" si="3"/>
        <v>227</v>
      </c>
      <c r="E21" s="341">
        <v>227</v>
      </c>
      <c r="F21" s="342"/>
      <c r="G21" s="342"/>
      <c r="H21" s="342"/>
      <c r="I21" s="342"/>
      <c r="J21" s="342"/>
      <c r="K21" s="342"/>
      <c r="L21" s="342"/>
      <c r="M21" s="343"/>
      <c r="N21" s="404"/>
      <c r="O21" s="389"/>
      <c r="P21" s="357"/>
      <c r="Q21" s="357"/>
      <c r="R21" s="306" t="str">
        <f t="shared" si="0"/>
        <v/>
      </c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BA21" s="399" t="str">
        <f t="shared" si="1"/>
        <v/>
      </c>
      <c r="BD21" s="394">
        <f t="shared" si="2"/>
        <v>0</v>
      </c>
    </row>
    <row r="22" spans="1:56" s="296" customFormat="1" ht="15" customHeight="1" x14ac:dyDescent="0.15">
      <c r="A22" s="467"/>
      <c r="B22" s="445" t="s">
        <v>25</v>
      </c>
      <c r="C22" s="446"/>
      <c r="D22" s="349">
        <f t="shared" si="3"/>
        <v>0</v>
      </c>
      <c r="E22" s="341"/>
      <c r="F22" s="342"/>
      <c r="G22" s="342"/>
      <c r="H22" s="342"/>
      <c r="I22" s="342"/>
      <c r="J22" s="342"/>
      <c r="K22" s="342"/>
      <c r="L22" s="342"/>
      <c r="M22" s="343"/>
      <c r="N22" s="404"/>
      <c r="O22" s="389"/>
      <c r="P22" s="357"/>
      <c r="Q22" s="357"/>
      <c r="R22" s="306" t="str">
        <f t="shared" si="0"/>
        <v/>
      </c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BA22" s="399" t="str">
        <f t="shared" si="1"/>
        <v/>
      </c>
      <c r="BD22" s="394">
        <f t="shared" si="2"/>
        <v>0</v>
      </c>
    </row>
    <row r="23" spans="1:56" s="296" customFormat="1" ht="15" customHeight="1" x14ac:dyDescent="0.15">
      <c r="A23" s="467"/>
      <c r="B23" s="445" t="s">
        <v>24</v>
      </c>
      <c r="C23" s="446"/>
      <c r="D23" s="349">
        <f t="shared" si="3"/>
        <v>0</v>
      </c>
      <c r="E23" s="341"/>
      <c r="F23" s="342"/>
      <c r="G23" s="342"/>
      <c r="H23" s="342"/>
      <c r="I23" s="342"/>
      <c r="J23" s="342"/>
      <c r="K23" s="342"/>
      <c r="L23" s="342"/>
      <c r="M23" s="343"/>
      <c r="N23" s="404"/>
      <c r="O23" s="389"/>
      <c r="P23" s="357"/>
      <c r="Q23" s="357"/>
      <c r="R23" s="306" t="str">
        <f t="shared" si="0"/>
        <v/>
      </c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BA23" s="399" t="str">
        <f t="shared" si="1"/>
        <v/>
      </c>
      <c r="BD23" s="394">
        <f t="shared" si="2"/>
        <v>0</v>
      </c>
    </row>
    <row r="24" spans="1:56" s="296" customFormat="1" ht="15" customHeight="1" x14ac:dyDescent="0.15">
      <c r="A24" s="467"/>
      <c r="B24" s="471" t="s">
        <v>23</v>
      </c>
      <c r="C24" s="472"/>
      <c r="D24" s="359">
        <f t="shared" si="3"/>
        <v>0</v>
      </c>
      <c r="E24" s="351"/>
      <c r="F24" s="352"/>
      <c r="G24" s="352"/>
      <c r="H24" s="352"/>
      <c r="I24" s="342"/>
      <c r="J24" s="342"/>
      <c r="K24" s="342"/>
      <c r="L24" s="342"/>
      <c r="M24" s="387"/>
      <c r="N24" s="404"/>
      <c r="O24" s="389"/>
      <c r="P24" s="357"/>
      <c r="Q24" s="358"/>
      <c r="R24" s="306" t="str">
        <f t="shared" si="0"/>
        <v/>
      </c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BA24" s="399" t="str">
        <f t="shared" si="1"/>
        <v/>
      </c>
      <c r="BD24" s="394">
        <f t="shared" si="2"/>
        <v>0</v>
      </c>
    </row>
    <row r="25" spans="1:56" s="296" customFormat="1" ht="15" customHeight="1" x14ac:dyDescent="0.15">
      <c r="A25" s="467"/>
      <c r="B25" s="473" t="s">
        <v>22</v>
      </c>
      <c r="C25" s="474"/>
      <c r="D25" s="360">
        <f t="shared" si="3"/>
        <v>210</v>
      </c>
      <c r="E25" s="361">
        <v>207</v>
      </c>
      <c r="F25" s="362"/>
      <c r="G25" s="362"/>
      <c r="H25" s="362"/>
      <c r="I25" s="362"/>
      <c r="J25" s="362"/>
      <c r="K25" s="362"/>
      <c r="L25" s="362">
        <v>3</v>
      </c>
      <c r="M25" s="363"/>
      <c r="N25" s="408"/>
      <c r="O25" s="390"/>
      <c r="P25" s="364"/>
      <c r="Q25" s="364"/>
      <c r="R25" s="306" t="str">
        <f t="shared" si="0"/>
        <v/>
      </c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BA25" s="399" t="str">
        <f t="shared" si="1"/>
        <v/>
      </c>
      <c r="BD25" s="394">
        <f t="shared" si="2"/>
        <v>0</v>
      </c>
    </row>
    <row r="26" spans="1:56" s="296" customFormat="1" ht="15" customHeight="1" x14ac:dyDescent="0.15">
      <c r="A26" s="467"/>
      <c r="B26" s="475" t="s">
        <v>21</v>
      </c>
      <c r="C26" s="336" t="s">
        <v>20</v>
      </c>
      <c r="D26" s="348">
        <f t="shared" si="3"/>
        <v>0</v>
      </c>
      <c r="E26" s="365"/>
      <c r="F26" s="355"/>
      <c r="G26" s="355"/>
      <c r="H26" s="355"/>
      <c r="I26" s="355"/>
      <c r="J26" s="355"/>
      <c r="K26" s="355"/>
      <c r="L26" s="355"/>
      <c r="M26" s="366"/>
      <c r="N26" s="409"/>
      <c r="O26" s="403"/>
      <c r="P26" s="367"/>
      <c r="Q26" s="367"/>
      <c r="R26" s="306" t="str">
        <f t="shared" si="0"/>
        <v/>
      </c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BA26" s="399" t="str">
        <f t="shared" si="1"/>
        <v/>
      </c>
      <c r="BD26" s="394">
        <f t="shared" si="2"/>
        <v>0</v>
      </c>
    </row>
    <row r="27" spans="1:56" s="296" customFormat="1" ht="15" customHeight="1" x14ac:dyDescent="0.15">
      <c r="A27" s="467"/>
      <c r="B27" s="476"/>
      <c r="C27" s="327" t="s">
        <v>19</v>
      </c>
      <c r="D27" s="349">
        <f t="shared" si="3"/>
        <v>0</v>
      </c>
      <c r="E27" s="351"/>
      <c r="F27" s="352"/>
      <c r="G27" s="352"/>
      <c r="H27" s="352"/>
      <c r="I27" s="352"/>
      <c r="J27" s="352"/>
      <c r="K27" s="352"/>
      <c r="L27" s="352"/>
      <c r="M27" s="343"/>
      <c r="N27" s="405"/>
      <c r="O27" s="392"/>
      <c r="P27" s="358"/>
      <c r="Q27" s="358"/>
      <c r="R27" s="306" t="str">
        <f t="shared" si="0"/>
        <v/>
      </c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BA27" s="399" t="str">
        <f t="shared" si="1"/>
        <v/>
      </c>
      <c r="BD27" s="394">
        <f t="shared" si="2"/>
        <v>0</v>
      </c>
    </row>
    <row r="28" spans="1:56" s="296" customFormat="1" ht="15" customHeight="1" x14ac:dyDescent="0.15">
      <c r="A28" s="467"/>
      <c r="B28" s="477"/>
      <c r="C28" s="337" t="s">
        <v>18</v>
      </c>
      <c r="D28" s="350">
        <f t="shared" si="3"/>
        <v>0</v>
      </c>
      <c r="E28" s="368"/>
      <c r="F28" s="369"/>
      <c r="G28" s="369"/>
      <c r="H28" s="369"/>
      <c r="I28" s="369"/>
      <c r="J28" s="369"/>
      <c r="K28" s="369"/>
      <c r="L28" s="369"/>
      <c r="M28" s="346"/>
      <c r="N28" s="410"/>
      <c r="O28" s="391"/>
      <c r="P28" s="370"/>
      <c r="Q28" s="370"/>
      <c r="R28" s="306" t="str">
        <f t="shared" si="0"/>
        <v/>
      </c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BA28" s="399" t="str">
        <f t="shared" si="1"/>
        <v/>
      </c>
      <c r="BD28" s="394">
        <f t="shared" si="2"/>
        <v>0</v>
      </c>
    </row>
    <row r="29" spans="1:56" s="296" customFormat="1" ht="15" customHeight="1" x14ac:dyDescent="0.15">
      <c r="A29" s="468"/>
      <c r="B29" s="478" t="s">
        <v>6</v>
      </c>
      <c r="C29" s="479"/>
      <c r="D29" s="371">
        <f t="shared" si="3"/>
        <v>1763</v>
      </c>
      <c r="E29" s="372">
        <f>SUM(E10:E28)</f>
        <v>1497</v>
      </c>
      <c r="F29" s="373">
        <f t="shared" ref="F29:Q29" si="4">SUM(F10:F28)</f>
        <v>54</v>
      </c>
      <c r="G29" s="373">
        <f t="shared" si="4"/>
        <v>32</v>
      </c>
      <c r="H29" s="373">
        <f t="shared" si="4"/>
        <v>24</v>
      </c>
      <c r="I29" s="373">
        <f t="shared" si="4"/>
        <v>21</v>
      </c>
      <c r="J29" s="373">
        <f t="shared" si="4"/>
        <v>15</v>
      </c>
      <c r="K29" s="373">
        <f t="shared" si="4"/>
        <v>38</v>
      </c>
      <c r="L29" s="373">
        <f t="shared" si="4"/>
        <v>77</v>
      </c>
      <c r="M29" s="374">
        <f t="shared" si="4"/>
        <v>5</v>
      </c>
      <c r="N29" s="411">
        <f t="shared" si="4"/>
        <v>89</v>
      </c>
      <c r="O29" s="412">
        <f t="shared" si="4"/>
        <v>19</v>
      </c>
      <c r="P29" s="376">
        <f t="shared" si="4"/>
        <v>0</v>
      </c>
      <c r="Q29" s="376">
        <f t="shared" si="4"/>
        <v>0</v>
      </c>
      <c r="R29" s="306" t="str">
        <f t="shared" si="0"/>
        <v/>
      </c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BA29" s="399" t="str">
        <f t="shared" si="1"/>
        <v/>
      </c>
      <c r="BD29" s="394">
        <f t="shared" si="2"/>
        <v>0</v>
      </c>
    </row>
    <row r="30" spans="1:56" s="295" customFormat="1" ht="30" customHeight="1" x14ac:dyDescent="0.2">
      <c r="A30" s="329" t="s">
        <v>44</v>
      </c>
      <c r="B30" s="329"/>
      <c r="C30" s="329"/>
      <c r="D30" s="329"/>
      <c r="E30" s="329"/>
      <c r="F30" s="329"/>
      <c r="G30" s="330"/>
      <c r="H30" s="330"/>
      <c r="I30" s="324"/>
      <c r="J30" s="324"/>
      <c r="K30" s="324"/>
      <c r="L30" s="324"/>
      <c r="M30" s="324"/>
      <c r="N30" s="324"/>
      <c r="O30" s="301"/>
      <c r="P30" s="324"/>
      <c r="Q30" s="310"/>
    </row>
    <row r="31" spans="1:56" s="296" customFormat="1" ht="48" customHeight="1" x14ac:dyDescent="0.15">
      <c r="A31" s="482" t="s">
        <v>43</v>
      </c>
      <c r="B31" s="483"/>
      <c r="C31" s="484"/>
      <c r="D31" s="434" t="s">
        <v>6</v>
      </c>
      <c r="E31" s="331" t="s">
        <v>42</v>
      </c>
      <c r="F31" s="436" t="s">
        <v>41</v>
      </c>
      <c r="G31" s="436" t="s">
        <v>40</v>
      </c>
      <c r="H31" s="309" t="s">
        <v>39</v>
      </c>
      <c r="I31" s="324"/>
      <c r="J31" s="324"/>
      <c r="K31" s="324"/>
      <c r="L31" s="324"/>
      <c r="M31" s="324"/>
      <c r="N31" s="324"/>
      <c r="O31" s="324"/>
      <c r="P31" s="324"/>
      <c r="Q31" s="310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</row>
    <row r="32" spans="1:56" s="296" customFormat="1" ht="15" customHeight="1" x14ac:dyDescent="0.15">
      <c r="A32" s="466" t="s">
        <v>38</v>
      </c>
      <c r="B32" s="469" t="s">
        <v>37</v>
      </c>
      <c r="C32" s="470"/>
      <c r="D32" s="377">
        <f>SUM(E32:H32)</f>
        <v>249</v>
      </c>
      <c r="E32" s="353">
        <v>125</v>
      </c>
      <c r="F32" s="354"/>
      <c r="G32" s="354"/>
      <c r="H32" s="378">
        <v>124</v>
      </c>
      <c r="I32" s="306" t="str">
        <f>+BA32</f>
        <v/>
      </c>
      <c r="J32" s="324"/>
      <c r="K32" s="324"/>
      <c r="L32" s="324"/>
      <c r="M32" s="324"/>
      <c r="N32" s="324"/>
      <c r="O32" s="324"/>
      <c r="P32" s="324"/>
      <c r="Q32" s="310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BA32" s="399" t="str">
        <f>IF(D32&lt;&gt;SUM(E32:H32)," NO ALTERE LAS FÓRMULAS, el Total de Sesiones de educación grupal NO ES IGUAL a la suma de los profesionales. ","")</f>
        <v/>
      </c>
      <c r="BD32" s="394">
        <f>IF(D32&lt;&gt;SUM(E32:H32),1,0)</f>
        <v>0</v>
      </c>
    </row>
    <row r="33" spans="1:56" s="296" customFormat="1" ht="15" customHeight="1" x14ac:dyDescent="0.2">
      <c r="A33" s="467"/>
      <c r="B33" s="445" t="s">
        <v>36</v>
      </c>
      <c r="C33" s="446"/>
      <c r="D33" s="360">
        <f t="shared" ref="D33:D51" si="5">SUM(E33:H33)</f>
        <v>282</v>
      </c>
      <c r="E33" s="341">
        <v>140</v>
      </c>
      <c r="F33" s="342"/>
      <c r="G33" s="342"/>
      <c r="H33" s="339">
        <v>142</v>
      </c>
      <c r="I33" s="306" t="str">
        <f t="shared" ref="I33:I51" si="6">+BA33</f>
        <v/>
      </c>
      <c r="J33" s="324"/>
      <c r="K33" s="324"/>
      <c r="L33" s="324"/>
      <c r="M33" s="324"/>
      <c r="N33" s="324"/>
      <c r="O33" s="324"/>
      <c r="P33" s="301"/>
      <c r="Q33" s="310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BA33" s="399" t="str">
        <f t="shared" ref="BA33:BA51" si="7">IF(D33&lt;&gt;SUM(E33:H33)," NO ALTERE LAS FÓRMULAS, el Total de Sesiones de educación grupal NO ES IGUAL a la suma de los profesionales. ","")</f>
        <v/>
      </c>
      <c r="BD33" s="394">
        <f t="shared" ref="BD33:BD51" si="8">IF(D33&lt;&gt;SUM(E33:H33),1,0)</f>
        <v>0</v>
      </c>
    </row>
    <row r="34" spans="1:56" s="296" customFormat="1" ht="15" customHeight="1" x14ac:dyDescent="0.15">
      <c r="A34" s="467"/>
      <c r="B34" s="445" t="s">
        <v>35</v>
      </c>
      <c r="C34" s="446"/>
      <c r="D34" s="360">
        <f t="shared" si="5"/>
        <v>198</v>
      </c>
      <c r="E34" s="341">
        <v>100</v>
      </c>
      <c r="F34" s="342"/>
      <c r="G34" s="342"/>
      <c r="H34" s="339">
        <v>98</v>
      </c>
      <c r="I34" s="306" t="str">
        <f t="shared" si="6"/>
        <v/>
      </c>
      <c r="J34" s="324"/>
      <c r="K34" s="324"/>
      <c r="L34" s="324"/>
      <c r="M34" s="324"/>
      <c r="N34" s="324"/>
      <c r="O34" s="324"/>
      <c r="P34" s="324"/>
      <c r="Q34" s="310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BA34" s="399" t="str">
        <f t="shared" si="7"/>
        <v/>
      </c>
      <c r="BD34" s="394">
        <f t="shared" si="8"/>
        <v>0</v>
      </c>
    </row>
    <row r="35" spans="1:56" s="296" customFormat="1" ht="15" customHeight="1" x14ac:dyDescent="0.15">
      <c r="A35" s="467"/>
      <c r="B35" s="445" t="s">
        <v>34</v>
      </c>
      <c r="C35" s="446"/>
      <c r="D35" s="360">
        <f t="shared" si="5"/>
        <v>25</v>
      </c>
      <c r="E35" s="341">
        <v>8</v>
      </c>
      <c r="F35" s="342"/>
      <c r="G35" s="342"/>
      <c r="H35" s="339">
        <v>17</v>
      </c>
      <c r="I35" s="306" t="str">
        <f t="shared" si="6"/>
        <v/>
      </c>
      <c r="J35" s="324"/>
      <c r="K35" s="324"/>
      <c r="L35" s="324"/>
      <c r="M35" s="324"/>
      <c r="N35" s="324"/>
      <c r="O35" s="324"/>
      <c r="P35" s="324"/>
      <c r="Q35" s="310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BA35" s="399" t="str">
        <f t="shared" si="7"/>
        <v/>
      </c>
      <c r="BD35" s="394">
        <f t="shared" si="8"/>
        <v>0</v>
      </c>
    </row>
    <row r="36" spans="1:56" s="296" customFormat="1" ht="15" customHeight="1" x14ac:dyDescent="0.15">
      <c r="A36" s="467"/>
      <c r="B36" s="445" t="s">
        <v>33</v>
      </c>
      <c r="C36" s="446"/>
      <c r="D36" s="360">
        <f t="shared" si="5"/>
        <v>16</v>
      </c>
      <c r="E36" s="341">
        <v>5</v>
      </c>
      <c r="F36" s="342"/>
      <c r="G36" s="342"/>
      <c r="H36" s="339">
        <v>11</v>
      </c>
      <c r="I36" s="306" t="str">
        <f t="shared" si="6"/>
        <v/>
      </c>
      <c r="J36" s="324"/>
      <c r="K36" s="324"/>
      <c r="L36" s="324"/>
      <c r="M36" s="324"/>
      <c r="N36" s="324"/>
      <c r="O36" s="324"/>
      <c r="P36" s="324"/>
      <c r="Q36" s="310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BA36" s="399" t="str">
        <f t="shared" si="7"/>
        <v/>
      </c>
      <c r="BD36" s="394">
        <f t="shared" si="8"/>
        <v>0</v>
      </c>
    </row>
    <row r="37" spans="1:56" s="296" customFormat="1" ht="15" customHeight="1" x14ac:dyDescent="0.15">
      <c r="A37" s="467"/>
      <c r="B37" s="445" t="s">
        <v>32</v>
      </c>
      <c r="C37" s="446"/>
      <c r="D37" s="360">
        <f t="shared" si="5"/>
        <v>0</v>
      </c>
      <c r="E37" s="341"/>
      <c r="F37" s="342"/>
      <c r="G37" s="342"/>
      <c r="H37" s="339"/>
      <c r="I37" s="306" t="str">
        <f t="shared" si="6"/>
        <v/>
      </c>
      <c r="J37" s="324"/>
      <c r="K37" s="324"/>
      <c r="L37" s="324"/>
      <c r="M37" s="324"/>
      <c r="N37" s="324"/>
      <c r="O37" s="324"/>
      <c r="P37" s="324"/>
      <c r="Q37" s="310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BA37" s="399" t="str">
        <f t="shared" si="7"/>
        <v/>
      </c>
      <c r="BD37" s="394">
        <f t="shared" si="8"/>
        <v>0</v>
      </c>
    </row>
    <row r="38" spans="1:56" s="296" customFormat="1" ht="15" customHeight="1" x14ac:dyDescent="0.15">
      <c r="A38" s="467"/>
      <c r="B38" s="445" t="s">
        <v>31</v>
      </c>
      <c r="C38" s="446"/>
      <c r="D38" s="360">
        <f t="shared" si="5"/>
        <v>82</v>
      </c>
      <c r="E38" s="341">
        <v>41</v>
      </c>
      <c r="F38" s="342"/>
      <c r="G38" s="342"/>
      <c r="H38" s="339">
        <v>41</v>
      </c>
      <c r="I38" s="306" t="str">
        <f t="shared" si="6"/>
        <v/>
      </c>
      <c r="J38" s="324"/>
      <c r="K38" s="324"/>
      <c r="L38" s="324"/>
      <c r="M38" s="324"/>
      <c r="N38" s="324"/>
      <c r="O38" s="324"/>
      <c r="P38" s="324"/>
      <c r="Q38" s="310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BA38" s="399" t="str">
        <f t="shared" si="7"/>
        <v/>
      </c>
      <c r="BD38" s="394">
        <f t="shared" si="8"/>
        <v>0</v>
      </c>
    </row>
    <row r="39" spans="1:56" s="296" customFormat="1" ht="15" customHeight="1" x14ac:dyDescent="0.15">
      <c r="A39" s="467"/>
      <c r="B39" s="445" t="s">
        <v>30</v>
      </c>
      <c r="C39" s="446"/>
      <c r="D39" s="360">
        <f t="shared" si="5"/>
        <v>16</v>
      </c>
      <c r="E39" s="341"/>
      <c r="F39" s="342">
        <v>16</v>
      </c>
      <c r="G39" s="342"/>
      <c r="H39" s="339"/>
      <c r="I39" s="306" t="str">
        <f t="shared" si="6"/>
        <v/>
      </c>
      <c r="J39" s="324"/>
      <c r="K39" s="324"/>
      <c r="L39" s="324"/>
      <c r="M39" s="324"/>
      <c r="N39" s="324"/>
      <c r="O39" s="324"/>
      <c r="P39" s="324"/>
      <c r="Q39" s="310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BA39" s="399" t="str">
        <f t="shared" si="7"/>
        <v/>
      </c>
      <c r="BD39" s="394">
        <f t="shared" si="8"/>
        <v>0</v>
      </c>
    </row>
    <row r="40" spans="1:56" s="296" customFormat="1" ht="15" customHeight="1" x14ac:dyDescent="0.15">
      <c r="A40" s="467"/>
      <c r="B40" s="480" t="s">
        <v>29</v>
      </c>
      <c r="C40" s="481"/>
      <c r="D40" s="360">
        <f t="shared" si="5"/>
        <v>148</v>
      </c>
      <c r="E40" s="341">
        <v>132</v>
      </c>
      <c r="F40" s="342">
        <v>16</v>
      </c>
      <c r="G40" s="342"/>
      <c r="H40" s="339"/>
      <c r="I40" s="306" t="str">
        <f t="shared" si="6"/>
        <v/>
      </c>
      <c r="J40" s="324"/>
      <c r="K40" s="324"/>
      <c r="L40" s="324"/>
      <c r="M40" s="324"/>
      <c r="N40" s="324"/>
      <c r="O40" s="324"/>
      <c r="P40" s="324"/>
      <c r="Q40" s="310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BA40" s="399" t="str">
        <f t="shared" si="7"/>
        <v/>
      </c>
      <c r="BD40" s="394">
        <f t="shared" si="8"/>
        <v>0</v>
      </c>
    </row>
    <row r="41" spans="1:56" s="296" customFormat="1" ht="15" customHeight="1" x14ac:dyDescent="0.15">
      <c r="A41" s="467"/>
      <c r="B41" s="445" t="s">
        <v>28</v>
      </c>
      <c r="C41" s="446"/>
      <c r="D41" s="360">
        <f t="shared" si="5"/>
        <v>0</v>
      </c>
      <c r="E41" s="341"/>
      <c r="F41" s="342"/>
      <c r="G41" s="342"/>
      <c r="H41" s="339"/>
      <c r="I41" s="306" t="str">
        <f t="shared" si="6"/>
        <v/>
      </c>
      <c r="J41" s="324"/>
      <c r="K41" s="324"/>
      <c r="L41" s="324"/>
      <c r="M41" s="324"/>
      <c r="N41" s="324"/>
      <c r="O41" s="324"/>
      <c r="P41" s="324"/>
      <c r="Q41" s="310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BA41" s="399" t="str">
        <f t="shared" si="7"/>
        <v/>
      </c>
      <c r="BD41" s="394">
        <f t="shared" si="8"/>
        <v>0</v>
      </c>
    </row>
    <row r="42" spans="1:56" s="296" customFormat="1" ht="15" customHeight="1" x14ac:dyDescent="0.15">
      <c r="A42" s="467"/>
      <c r="B42" s="445" t="s">
        <v>27</v>
      </c>
      <c r="C42" s="446"/>
      <c r="D42" s="360">
        <f t="shared" si="5"/>
        <v>2</v>
      </c>
      <c r="E42" s="341">
        <v>2</v>
      </c>
      <c r="F42" s="342"/>
      <c r="G42" s="342"/>
      <c r="H42" s="339"/>
      <c r="I42" s="306" t="str">
        <f t="shared" si="6"/>
        <v/>
      </c>
      <c r="J42" s="324"/>
      <c r="K42" s="324"/>
      <c r="L42" s="324"/>
      <c r="M42" s="324"/>
      <c r="N42" s="324"/>
      <c r="O42" s="324"/>
      <c r="P42" s="324"/>
      <c r="Q42" s="310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BA42" s="399" t="str">
        <f t="shared" si="7"/>
        <v/>
      </c>
      <c r="BD42" s="394">
        <f t="shared" si="8"/>
        <v>0</v>
      </c>
    </row>
    <row r="43" spans="1:56" s="296" customFormat="1" ht="15" customHeight="1" x14ac:dyDescent="0.15">
      <c r="A43" s="467"/>
      <c r="B43" s="445" t="s">
        <v>26</v>
      </c>
      <c r="C43" s="446"/>
      <c r="D43" s="360">
        <f t="shared" si="5"/>
        <v>227</v>
      </c>
      <c r="E43" s="341">
        <v>108</v>
      </c>
      <c r="F43" s="342"/>
      <c r="G43" s="342"/>
      <c r="H43" s="339">
        <v>119</v>
      </c>
      <c r="I43" s="306" t="str">
        <f t="shared" si="6"/>
        <v/>
      </c>
      <c r="J43" s="324"/>
      <c r="K43" s="324"/>
      <c r="L43" s="324"/>
      <c r="M43" s="324"/>
      <c r="N43" s="324"/>
      <c r="O43" s="324"/>
      <c r="P43" s="324"/>
      <c r="Q43" s="310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BA43" s="399" t="str">
        <f t="shared" si="7"/>
        <v/>
      </c>
      <c r="BD43" s="394">
        <f t="shared" si="8"/>
        <v>0</v>
      </c>
    </row>
    <row r="44" spans="1:56" s="296" customFormat="1" ht="15" customHeight="1" x14ac:dyDescent="0.15">
      <c r="A44" s="467"/>
      <c r="B44" s="445" t="s">
        <v>25</v>
      </c>
      <c r="C44" s="446"/>
      <c r="D44" s="360">
        <f t="shared" si="5"/>
        <v>3</v>
      </c>
      <c r="E44" s="341">
        <v>3</v>
      </c>
      <c r="F44" s="342"/>
      <c r="G44" s="342"/>
      <c r="H44" s="339"/>
      <c r="I44" s="306" t="str">
        <f t="shared" si="6"/>
        <v/>
      </c>
      <c r="J44" s="324"/>
      <c r="K44" s="324"/>
      <c r="L44" s="324"/>
      <c r="M44" s="324"/>
      <c r="N44" s="324"/>
      <c r="O44" s="324"/>
      <c r="P44" s="324"/>
      <c r="Q44" s="310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BA44" s="399" t="str">
        <f t="shared" si="7"/>
        <v/>
      </c>
      <c r="BD44" s="394">
        <f t="shared" si="8"/>
        <v>0</v>
      </c>
    </row>
    <row r="45" spans="1:56" s="296" customFormat="1" ht="15" customHeight="1" x14ac:dyDescent="0.15">
      <c r="A45" s="467"/>
      <c r="B45" s="445" t="s">
        <v>24</v>
      </c>
      <c r="C45" s="446"/>
      <c r="D45" s="360">
        <f t="shared" si="5"/>
        <v>0</v>
      </c>
      <c r="E45" s="341"/>
      <c r="F45" s="342"/>
      <c r="G45" s="342"/>
      <c r="H45" s="339"/>
      <c r="I45" s="306" t="str">
        <f t="shared" si="6"/>
        <v/>
      </c>
      <c r="J45" s="324"/>
      <c r="K45" s="324"/>
      <c r="L45" s="324"/>
      <c r="M45" s="324"/>
      <c r="N45" s="324"/>
      <c r="O45" s="324"/>
      <c r="P45" s="324"/>
      <c r="Q45" s="310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BA45" s="399" t="str">
        <f t="shared" si="7"/>
        <v/>
      </c>
      <c r="BD45" s="394">
        <f t="shared" si="8"/>
        <v>0</v>
      </c>
    </row>
    <row r="46" spans="1:56" s="296" customFormat="1" ht="15" customHeight="1" x14ac:dyDescent="0.15">
      <c r="A46" s="467"/>
      <c r="B46" s="471" t="s">
        <v>23</v>
      </c>
      <c r="C46" s="472"/>
      <c r="D46" s="360">
        <f t="shared" si="5"/>
        <v>0</v>
      </c>
      <c r="E46" s="361"/>
      <c r="F46" s="362"/>
      <c r="G46" s="362"/>
      <c r="H46" s="340"/>
      <c r="I46" s="306" t="str">
        <f t="shared" si="6"/>
        <v/>
      </c>
      <c r="J46" s="324"/>
      <c r="K46" s="324"/>
      <c r="L46" s="324"/>
      <c r="M46" s="324"/>
      <c r="N46" s="324"/>
      <c r="O46" s="324"/>
      <c r="P46" s="324"/>
      <c r="Q46" s="310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BA46" s="399" t="str">
        <f t="shared" si="7"/>
        <v/>
      </c>
      <c r="BD46" s="394">
        <f t="shared" si="8"/>
        <v>0</v>
      </c>
    </row>
    <row r="47" spans="1:56" s="296" customFormat="1" ht="15" customHeight="1" x14ac:dyDescent="0.15">
      <c r="A47" s="467"/>
      <c r="B47" s="498" t="s">
        <v>22</v>
      </c>
      <c r="C47" s="499"/>
      <c r="D47" s="360">
        <f t="shared" si="5"/>
        <v>207</v>
      </c>
      <c r="E47" s="361">
        <v>186</v>
      </c>
      <c r="F47" s="362">
        <v>21</v>
      </c>
      <c r="G47" s="362"/>
      <c r="H47" s="340"/>
      <c r="I47" s="306" t="str">
        <f t="shared" si="6"/>
        <v/>
      </c>
      <c r="J47" s="324"/>
      <c r="K47" s="324"/>
      <c r="L47" s="324"/>
      <c r="M47" s="324"/>
      <c r="N47" s="324"/>
      <c r="O47" s="324"/>
      <c r="P47" s="324"/>
      <c r="Q47" s="310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BA47" s="399" t="str">
        <f t="shared" si="7"/>
        <v/>
      </c>
      <c r="BD47" s="394">
        <f t="shared" si="8"/>
        <v>0</v>
      </c>
    </row>
    <row r="48" spans="1:56" s="296" customFormat="1" ht="15" customHeight="1" x14ac:dyDescent="0.15">
      <c r="A48" s="467"/>
      <c r="B48" s="485" t="s">
        <v>21</v>
      </c>
      <c r="C48" s="326" t="s">
        <v>20</v>
      </c>
      <c r="D48" s="377">
        <f t="shared" si="5"/>
        <v>0</v>
      </c>
      <c r="E48" s="353"/>
      <c r="F48" s="354"/>
      <c r="G48" s="354"/>
      <c r="H48" s="378"/>
      <c r="I48" s="306" t="str">
        <f t="shared" si="6"/>
        <v/>
      </c>
      <c r="J48" s="324"/>
      <c r="K48" s="324"/>
      <c r="L48" s="324"/>
      <c r="M48" s="324"/>
      <c r="N48" s="324"/>
      <c r="O48" s="324"/>
      <c r="P48" s="324"/>
      <c r="Q48" s="310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BA48" s="399" t="str">
        <f t="shared" si="7"/>
        <v/>
      </c>
      <c r="BD48" s="394">
        <f t="shared" si="8"/>
        <v>0</v>
      </c>
    </row>
    <row r="49" spans="1:56" s="296" customFormat="1" ht="15" customHeight="1" x14ac:dyDescent="0.15">
      <c r="A49" s="467"/>
      <c r="B49" s="476"/>
      <c r="C49" s="327" t="s">
        <v>19</v>
      </c>
      <c r="D49" s="360">
        <f t="shared" si="5"/>
        <v>0</v>
      </c>
      <c r="E49" s="341"/>
      <c r="F49" s="342"/>
      <c r="G49" s="342"/>
      <c r="H49" s="339"/>
      <c r="I49" s="306" t="str">
        <f t="shared" si="6"/>
        <v/>
      </c>
      <c r="J49" s="324"/>
      <c r="K49" s="324"/>
      <c r="L49" s="324"/>
      <c r="M49" s="324"/>
      <c r="N49" s="324"/>
      <c r="O49" s="324"/>
      <c r="P49" s="324"/>
      <c r="Q49" s="310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BA49" s="399" t="str">
        <f t="shared" si="7"/>
        <v/>
      </c>
      <c r="BD49" s="394">
        <f t="shared" si="8"/>
        <v>0</v>
      </c>
    </row>
    <row r="50" spans="1:56" s="296" customFormat="1" ht="15" customHeight="1" x14ac:dyDescent="0.15">
      <c r="A50" s="467"/>
      <c r="B50" s="486"/>
      <c r="C50" s="328" t="s">
        <v>18</v>
      </c>
      <c r="D50" s="350">
        <f t="shared" si="5"/>
        <v>0</v>
      </c>
      <c r="E50" s="344"/>
      <c r="F50" s="345"/>
      <c r="G50" s="345"/>
      <c r="H50" s="347"/>
      <c r="I50" s="306" t="str">
        <f t="shared" si="6"/>
        <v/>
      </c>
      <c r="J50" s="324"/>
      <c r="K50" s="324"/>
      <c r="L50" s="324"/>
      <c r="M50" s="324"/>
      <c r="N50" s="324"/>
      <c r="O50" s="324"/>
      <c r="P50" s="324"/>
      <c r="Q50" s="310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BA50" s="399" t="str">
        <f t="shared" si="7"/>
        <v/>
      </c>
      <c r="BD50" s="394">
        <f t="shared" si="8"/>
        <v>0</v>
      </c>
    </row>
    <row r="51" spans="1:56" s="296" customFormat="1" ht="15" customHeight="1" x14ac:dyDescent="0.15">
      <c r="A51" s="468"/>
      <c r="B51" s="478" t="s">
        <v>6</v>
      </c>
      <c r="C51" s="487"/>
      <c r="D51" s="371">
        <f t="shared" si="5"/>
        <v>1455</v>
      </c>
      <c r="E51" s="372">
        <f>SUM(E32:E50)</f>
        <v>850</v>
      </c>
      <c r="F51" s="373">
        <f>SUM(F32:F50)</f>
        <v>53</v>
      </c>
      <c r="G51" s="373">
        <f>SUM(G32:G50)</f>
        <v>0</v>
      </c>
      <c r="H51" s="375">
        <f>SUM(H32:H50)</f>
        <v>552</v>
      </c>
      <c r="I51" s="306" t="str">
        <f t="shared" si="6"/>
        <v/>
      </c>
      <c r="J51" s="324"/>
      <c r="K51" s="324"/>
      <c r="L51" s="324"/>
      <c r="M51" s="324"/>
      <c r="N51" s="324"/>
      <c r="O51" s="324"/>
      <c r="P51" s="324"/>
      <c r="Q51" s="310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BA51" s="399" t="str">
        <f t="shared" si="7"/>
        <v/>
      </c>
      <c r="BD51" s="394">
        <f t="shared" si="8"/>
        <v>0</v>
      </c>
    </row>
    <row r="52" spans="1:56" s="295" customFormat="1" ht="30" customHeight="1" x14ac:dyDescent="0.2">
      <c r="A52" s="329" t="s">
        <v>17</v>
      </c>
      <c r="B52" s="329"/>
      <c r="C52" s="329"/>
      <c r="D52" s="329"/>
      <c r="E52" s="329"/>
      <c r="F52" s="329"/>
      <c r="G52" s="330"/>
      <c r="H52" s="330"/>
      <c r="I52" s="302"/>
      <c r="J52" s="302"/>
      <c r="K52" s="302"/>
      <c r="L52" s="302"/>
      <c r="M52" s="302"/>
      <c r="N52" s="302"/>
      <c r="O52" s="301"/>
      <c r="P52" s="324"/>
      <c r="Q52" s="310"/>
    </row>
    <row r="53" spans="1:56" s="296" customFormat="1" ht="36.75" customHeight="1" x14ac:dyDescent="0.15">
      <c r="A53" s="488" t="s">
        <v>16</v>
      </c>
      <c r="B53" s="488"/>
      <c r="C53" s="488"/>
      <c r="D53" s="433" t="s">
        <v>15</v>
      </c>
      <c r="E53" s="435" t="s">
        <v>14</v>
      </c>
      <c r="F53" s="436" t="s">
        <v>13</v>
      </c>
      <c r="G53" s="436" t="s">
        <v>12</v>
      </c>
      <c r="H53" s="309" t="s">
        <v>11</v>
      </c>
      <c r="I53" s="332"/>
      <c r="J53" s="323"/>
      <c r="K53" s="323"/>
      <c r="L53" s="323"/>
      <c r="M53" s="323"/>
      <c r="N53" s="323"/>
      <c r="O53" s="323"/>
      <c r="P53" s="324"/>
      <c r="Q53" s="310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</row>
    <row r="54" spans="1:56" s="296" customFormat="1" ht="15.95" customHeight="1" x14ac:dyDescent="0.15">
      <c r="A54" s="489" t="s">
        <v>10</v>
      </c>
      <c r="B54" s="490"/>
      <c r="C54" s="491"/>
      <c r="D54" s="379">
        <f>SUM(E54:H54)</f>
        <v>0</v>
      </c>
      <c r="E54" s="353"/>
      <c r="F54" s="354"/>
      <c r="G54" s="354"/>
      <c r="H54" s="378"/>
      <c r="I54" s="306" t="str">
        <f>+BA54</f>
        <v/>
      </c>
      <c r="J54" s="323"/>
      <c r="K54" s="323"/>
      <c r="L54" s="323"/>
      <c r="M54" s="323"/>
      <c r="N54" s="323"/>
      <c r="O54" s="323"/>
      <c r="P54" s="324"/>
      <c r="Q54" s="310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BA54" s="399" t="str">
        <f>IF(D54&lt;&gt;SUM(E54:H54)," NO ALTERE LAS FÓRMULAS, el Total de Sesiones de educación grupal NO ES IGUAL a la suma de los profesionales. ","")</f>
        <v/>
      </c>
      <c r="BD54" s="394">
        <f>IF(D54&lt;&gt;SUM(E54:H54),1,0)</f>
        <v>0</v>
      </c>
    </row>
    <row r="55" spans="1:56" s="296" customFormat="1" ht="15.95" customHeight="1" x14ac:dyDescent="0.2">
      <c r="A55" s="492" t="s">
        <v>9</v>
      </c>
      <c r="B55" s="493"/>
      <c r="C55" s="494"/>
      <c r="D55" s="379">
        <f>SUM(E55:H55)</f>
        <v>0</v>
      </c>
      <c r="E55" s="380"/>
      <c r="F55" s="381"/>
      <c r="G55" s="381"/>
      <c r="H55" s="382"/>
      <c r="I55" s="306" t="str">
        <f>+BA55</f>
        <v/>
      </c>
      <c r="J55" s="323"/>
      <c r="K55" s="323"/>
      <c r="L55" s="323"/>
      <c r="M55" s="323"/>
      <c r="N55" s="323"/>
      <c r="O55" s="323"/>
      <c r="P55" s="301"/>
      <c r="Q55" s="310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BA55" s="399" t="str">
        <f>IF(D55&lt;&gt;SUM(E55:H55)," NO ALTERE LAS FÓRMULAS, el Total de Sesiones de educación grupal NO ES IGUAL a la suma de los profesionales. ","")</f>
        <v/>
      </c>
      <c r="BD55" s="394">
        <f>IF(D55&lt;&gt;SUM(E55:H55),1,0)</f>
        <v>0</v>
      </c>
    </row>
    <row r="56" spans="1:56" s="296" customFormat="1" ht="15.95" customHeight="1" x14ac:dyDescent="0.15">
      <c r="A56" s="495" t="s">
        <v>8</v>
      </c>
      <c r="B56" s="496"/>
      <c r="C56" s="497"/>
      <c r="D56" s="379">
        <f>SUM(E56:H56)</f>
        <v>0</v>
      </c>
      <c r="E56" s="341"/>
      <c r="F56" s="342"/>
      <c r="G56" s="342"/>
      <c r="H56" s="339"/>
      <c r="I56" s="306" t="str">
        <f>+BA56</f>
        <v/>
      </c>
      <c r="J56" s="323"/>
      <c r="K56" s="323"/>
      <c r="L56" s="323"/>
      <c r="M56" s="323"/>
      <c r="N56" s="323"/>
      <c r="O56" s="323"/>
      <c r="P56" s="323"/>
      <c r="Q56" s="310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BA56" s="399" t="str">
        <f>IF(D56&lt;&gt;SUM(E56:H56)," NO ALTERE LAS FÓRMULAS, el Total de Sesiones de educación grupal NO ES IGUAL a la suma de los profesionales. ","")</f>
        <v/>
      </c>
      <c r="BD56" s="394">
        <f>IF(D56&lt;&gt;SUM(E56:H56),1,0)</f>
        <v>0</v>
      </c>
    </row>
    <row r="57" spans="1:56" s="296" customFormat="1" ht="15.95" customHeight="1" x14ac:dyDescent="0.15">
      <c r="A57" s="507" t="s">
        <v>7</v>
      </c>
      <c r="B57" s="508"/>
      <c r="C57" s="509"/>
      <c r="D57" s="383">
        <f>SUM(E57:H57)</f>
        <v>0</v>
      </c>
      <c r="E57" s="361"/>
      <c r="F57" s="362"/>
      <c r="G57" s="362"/>
      <c r="H57" s="340"/>
      <c r="I57" s="306" t="str">
        <f>+BA57</f>
        <v/>
      </c>
      <c r="J57" s="323"/>
      <c r="K57" s="323"/>
      <c r="L57" s="323"/>
      <c r="M57" s="323"/>
      <c r="N57" s="323"/>
      <c r="O57" s="323"/>
      <c r="P57" s="323"/>
      <c r="Q57" s="310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BA57" s="399" t="str">
        <f>IF(D57&lt;&gt;SUM(E57:H57)," NO ALTERE LAS FÓRMULAS, el Total de Sesiones de educación grupal NO ES IGUAL a la suma de los profesionales. ","")</f>
        <v/>
      </c>
      <c r="BD57" s="394">
        <f>IF(D57&lt;&gt;SUM(E57:H57),1,0)</f>
        <v>0</v>
      </c>
    </row>
    <row r="58" spans="1:56" s="296" customFormat="1" ht="15.95" customHeight="1" x14ac:dyDescent="0.15">
      <c r="A58" s="478" t="s">
        <v>6</v>
      </c>
      <c r="B58" s="510"/>
      <c r="C58" s="487"/>
      <c r="D58" s="384">
        <f>SUM(D54:D57)</f>
        <v>0</v>
      </c>
      <c r="E58" s="372">
        <f>SUM(E54:E57)</f>
        <v>0</v>
      </c>
      <c r="F58" s="373">
        <f>SUM(F54:F57)</f>
        <v>0</v>
      </c>
      <c r="G58" s="373">
        <f>SUM(G54:G57)</f>
        <v>0</v>
      </c>
      <c r="H58" s="375">
        <f>SUM(H54:H57)</f>
        <v>0</v>
      </c>
      <c r="I58" s="306" t="str">
        <f>+BA58</f>
        <v/>
      </c>
      <c r="J58" s="324"/>
      <c r="K58" s="324"/>
      <c r="L58" s="324"/>
      <c r="M58" s="324"/>
      <c r="N58" s="324"/>
      <c r="O58" s="324"/>
      <c r="P58" s="323"/>
      <c r="Q58" s="310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BA58" s="399" t="str">
        <f>IF(D58&lt;&gt;SUM(E58:H58)," NO ALTERE LAS FÓRMULAS, el Total de Sesiones de educación grupal NO ES IGUAL a la suma de los profesionales. ","")</f>
        <v/>
      </c>
      <c r="BD58" s="394">
        <f>IF(D58&lt;&gt;SUM(E58:H58),1,0)</f>
        <v>0</v>
      </c>
    </row>
    <row r="59" spans="1:56" s="295" customFormat="1" ht="30" customHeight="1" x14ac:dyDescent="0.2">
      <c r="A59" s="312" t="s">
        <v>5</v>
      </c>
      <c r="B59" s="312"/>
      <c r="C59" s="312"/>
      <c r="D59" s="312"/>
      <c r="E59" s="319"/>
      <c r="F59" s="319"/>
      <c r="G59" s="319"/>
      <c r="H59" s="319"/>
      <c r="I59" s="319"/>
      <c r="J59" s="319"/>
      <c r="K59" s="320"/>
      <c r="L59" s="320"/>
      <c r="M59" s="320"/>
      <c r="N59" s="321"/>
      <c r="O59" s="322"/>
      <c r="P59" s="323"/>
      <c r="Q59" s="310"/>
    </row>
    <row r="60" spans="1:56" s="296" customFormat="1" ht="24.75" customHeight="1" x14ac:dyDescent="0.15">
      <c r="A60" s="504" t="s">
        <v>4</v>
      </c>
      <c r="B60" s="505"/>
      <c r="C60" s="506"/>
      <c r="D60" s="311" t="s">
        <v>3</v>
      </c>
      <c r="E60" s="500"/>
      <c r="F60" s="500"/>
      <c r="G60" s="310"/>
      <c r="H60" s="310"/>
      <c r="I60" s="310"/>
      <c r="J60" s="310"/>
      <c r="K60" s="310"/>
      <c r="L60" s="310"/>
      <c r="M60" s="310"/>
      <c r="N60" s="310"/>
      <c r="O60" s="310"/>
      <c r="P60" s="323"/>
      <c r="Q60" s="310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</row>
    <row r="61" spans="1:56" s="296" customFormat="1" ht="15.95" customHeight="1" x14ac:dyDescent="0.15">
      <c r="A61" s="511" t="s">
        <v>2</v>
      </c>
      <c r="B61" s="512"/>
      <c r="C61" s="513"/>
      <c r="D61" s="385">
        <v>19</v>
      </c>
      <c r="E61" s="500"/>
      <c r="F61" s="500"/>
      <c r="G61" s="310"/>
      <c r="H61" s="310"/>
      <c r="I61" s="310"/>
      <c r="J61" s="310"/>
      <c r="K61" s="310"/>
      <c r="L61" s="310"/>
      <c r="M61" s="310"/>
      <c r="N61" s="310"/>
      <c r="O61" s="310"/>
      <c r="P61" s="324"/>
      <c r="Q61" s="310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</row>
    <row r="62" spans="1:56" s="296" customFormat="1" ht="15.95" customHeight="1" x14ac:dyDescent="0.15">
      <c r="A62" s="495" t="s">
        <v>1</v>
      </c>
      <c r="B62" s="496"/>
      <c r="C62" s="497"/>
      <c r="D62" s="385">
        <v>13</v>
      </c>
      <c r="E62" s="500"/>
      <c r="F62" s="500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</row>
    <row r="63" spans="1:56" s="296" customFormat="1" ht="15.95" customHeight="1" x14ac:dyDescent="0.15">
      <c r="A63" s="501" t="s">
        <v>0</v>
      </c>
      <c r="B63" s="502"/>
      <c r="C63" s="503"/>
      <c r="D63" s="386">
        <v>10</v>
      </c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</row>
    <row r="64" spans="1:56" s="307" customFormat="1" ht="30" customHeight="1" x14ac:dyDescent="0.2">
      <c r="A64" s="397"/>
      <c r="B64" s="313"/>
      <c r="C64" s="313"/>
      <c r="D64" s="313"/>
      <c r="E64" s="314"/>
      <c r="F64" s="314"/>
      <c r="G64" s="314"/>
      <c r="H64" s="314"/>
      <c r="I64" s="314"/>
      <c r="J64" s="314"/>
      <c r="K64" s="315"/>
      <c r="L64" s="315"/>
      <c r="M64" s="315"/>
      <c r="N64" s="316"/>
      <c r="O64" s="317"/>
      <c r="P64" s="318"/>
      <c r="Q64" s="317"/>
    </row>
    <row r="65" spans="1:17" s="307" customFormat="1" x14ac:dyDescent="0.15">
      <c r="A65" s="317"/>
      <c r="B65" s="317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</row>
    <row r="66" spans="1:17" s="307" customFormat="1" x14ac:dyDescent="0.15">
      <c r="A66" s="317"/>
      <c r="B66" s="317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</row>
    <row r="67" spans="1:17" s="307" customFormat="1" x14ac:dyDescent="0.15">
      <c r="A67" s="317"/>
      <c r="B67" s="317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</row>
    <row r="68" spans="1:17" s="307" customFormat="1" x14ac:dyDescent="0.15">
      <c r="A68" s="317"/>
      <c r="B68" s="317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</row>
    <row r="200" spans="1:56" hidden="1" x14ac:dyDescent="0.15">
      <c r="A200" s="396">
        <f>SUM(A7:Q64)</f>
        <v>13130</v>
      </c>
      <c r="BD200" s="395">
        <v>0</v>
      </c>
    </row>
    <row r="204" spans="1:56" x14ac:dyDescent="0.15">
      <c r="A204" s="398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2013-11-20T18:32:51Z</dcterms:modified>
</cp:coreProperties>
</file>